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https://agrogroupsro-my.sharepoint.com/personal/tatiana_sujanska_sanagro_sk/Documents/VO PODLAKSA/NAKLADY_OPRAVA/"/>
    </mc:Choice>
  </mc:AlternateContent>
  <xr:revisionPtr revIDLastSave="0" documentId="8_{5060DED4-1274-40C3-A35E-ABF87C2F48A7}" xr6:coauthVersionLast="47" xr6:coauthVersionMax="47" xr10:uidLastSave="{00000000-0000-0000-0000-000000000000}"/>
  <bookViews>
    <workbookView xWindow="-110" yWindow="-110" windowWidth="19420" windowHeight="10300" tabRatio="946" xr2:uid="{00000000-000D-0000-FFFF-FFFF00000000}"/>
  </bookViews>
  <sheets>
    <sheet name="Rekapitulácia stavby" sheetId="1" r:id="rId1"/>
    <sheet name="01, 02 - Architektúra, St..." sheetId="2" r:id="rId2"/>
    <sheet name="03, 06 - Protipožiarna be..." sheetId="3" r:id="rId3"/>
    <sheet name="04 - Filtračná technológi..." sheetId="4" r:id="rId4"/>
    <sheet name="05 - Vykurovanie" sheetId="5" r:id="rId5"/>
    <sheet name="07 - Chladenie - vetranie" sheetId="6" r:id="rId6"/>
    <sheet name="SO-02 - Prístrešok skladu..." sheetId="7" r:id="rId7"/>
    <sheet name="SO-03 - Vonkajšie rozvody..." sheetId="8" r:id="rId8"/>
    <sheet name="SO-04 - Prípojka NN" sheetId="9" r:id="rId9"/>
    <sheet name="SO-05 - Záložný dieselagr..." sheetId="10" r:id="rId10"/>
    <sheet name="SO-06 - Hala - elektroinš..." sheetId="11" r:id="rId11"/>
    <sheet name="SO-08 - Spevnené plochy" sheetId="12" r:id="rId12"/>
    <sheet name="SO-09 - Oplotenie areálu" sheetId="13" r:id="rId13"/>
    <sheet name="SO-10 - Rekonštrukcia TS ..." sheetId="14" r:id="rId14"/>
    <sheet name="SO-11 - Dažďová kanalizácia" sheetId="15" r:id="rId15"/>
    <sheet name="SO-12 - Splašková kanaliz..." sheetId="16" r:id="rId16"/>
  </sheets>
  <definedNames>
    <definedName name="_xlnm._FilterDatabase" localSheetId="1" hidden="1">'01, 02 - Architektúra, St...'!$C$145:$K$1301</definedName>
    <definedName name="_xlnm._FilterDatabase" localSheetId="2" hidden="1">'03, 06 - Protipožiarna be...'!$C$120:$K$276</definedName>
    <definedName name="_xlnm._FilterDatabase" localSheetId="3" hidden="1">'04 - Filtračná technológi...'!$C$119:$K$127</definedName>
    <definedName name="_xlnm._FilterDatabase" localSheetId="4" hidden="1">'05 - Vykurovanie'!$C$128:$K$213</definedName>
    <definedName name="_xlnm._FilterDatabase" localSheetId="5" hidden="1">'07 - Chladenie - vetranie'!$C$124:$K$185</definedName>
    <definedName name="_xlnm._FilterDatabase" localSheetId="6" hidden="1">'SO-02 - Prístrešok skladu...'!$C$129:$K$312</definedName>
    <definedName name="_xlnm._FilterDatabase" localSheetId="7" hidden="1">'SO-03 - Vonkajšie rozvody...'!$C$116:$K$254</definedName>
    <definedName name="_xlnm._FilterDatabase" localSheetId="8" hidden="1">'SO-04 - Prípojka NN'!$C$122:$K$158</definedName>
    <definedName name="_xlnm._FilterDatabase" localSheetId="9" hidden="1">'SO-05 - Záložný dieselagr...'!$C$123:$K$199</definedName>
    <definedName name="_xlnm._FilterDatabase" localSheetId="10" hidden="1">'SO-06 - Hala - elektroinš...'!$C$123:$K$312</definedName>
    <definedName name="_xlnm._FilterDatabase" localSheetId="11" hidden="1">'SO-08 - Spevnené plochy'!$C$122:$K$230</definedName>
    <definedName name="_xlnm._FilterDatabase" localSheetId="12" hidden="1">'SO-09 - Oplotenie areálu'!$C$123:$K$157</definedName>
    <definedName name="_xlnm._FilterDatabase" localSheetId="13" hidden="1">'SO-10 - Rekonštrukcia TS ...'!$C$117:$K$121</definedName>
    <definedName name="_xlnm._FilterDatabase" localSheetId="14" hidden="1">'SO-11 - Dažďová kanalizácia'!$C$116:$K$178</definedName>
    <definedName name="_xlnm._FilterDatabase" localSheetId="15" hidden="1">'SO-12 - Splašková kanaliz...'!$C$116:$K$166</definedName>
    <definedName name="_xlnm.Print_Titles" localSheetId="1">'01, 02 - Architektúra, St...'!$145:$145</definedName>
    <definedName name="_xlnm.Print_Titles" localSheetId="2">'03, 06 - Protipožiarna be...'!$120:$120</definedName>
    <definedName name="_xlnm.Print_Titles" localSheetId="3">'04 - Filtračná technológi...'!$119:$119</definedName>
    <definedName name="_xlnm.Print_Titles" localSheetId="4">'05 - Vykurovanie'!$128:$128</definedName>
    <definedName name="_xlnm.Print_Titles" localSheetId="5">'07 - Chladenie - vetranie'!$124:$124</definedName>
    <definedName name="_xlnm.Print_Titles" localSheetId="0">'Rekapitulácia stavby'!$92:$92</definedName>
    <definedName name="_xlnm.Print_Titles" localSheetId="6">'SO-02 - Prístrešok skladu...'!$129:$129</definedName>
    <definedName name="_xlnm.Print_Titles" localSheetId="7">'SO-03 - Vonkajšie rozvody...'!$116:$116</definedName>
    <definedName name="_xlnm.Print_Titles" localSheetId="8">'SO-04 - Prípojka NN'!$122:$122</definedName>
    <definedName name="_xlnm.Print_Titles" localSheetId="9">'SO-05 - Záložný dieselagr...'!$123:$123</definedName>
    <definedName name="_xlnm.Print_Titles" localSheetId="10">'SO-06 - Hala - elektroinš...'!$123:$123</definedName>
    <definedName name="_xlnm.Print_Titles" localSheetId="11">'SO-08 - Spevnené plochy'!$122:$122</definedName>
    <definedName name="_xlnm.Print_Titles" localSheetId="12">'SO-09 - Oplotenie areálu'!$123:$123</definedName>
    <definedName name="_xlnm.Print_Titles" localSheetId="13">'SO-10 - Rekonštrukcia TS ...'!$117:$117</definedName>
    <definedName name="_xlnm.Print_Titles" localSheetId="14">'SO-11 - Dažďová kanalizácia'!$116:$116</definedName>
    <definedName name="_xlnm.Print_Titles" localSheetId="15">'SO-12 - Splašková kanaliz...'!$116:$116</definedName>
    <definedName name="_xlnm.Print_Area" localSheetId="1">'01, 02 - Architektúra, St...'!$C$4:$J$76,'01, 02 - Architektúra, St...'!$C$82:$J$125,'01, 02 - Architektúra, St...'!$C$131:$J$1301</definedName>
    <definedName name="_xlnm.Print_Area" localSheetId="2">'03, 06 - Protipožiarna be...'!$C$4:$J$76,'03, 06 - Protipožiarna be...'!$C$82:$J$100,'03, 06 - Protipožiarna be...'!$C$106:$J$276</definedName>
    <definedName name="_xlnm.Print_Area" localSheetId="3">'04 - Filtračná technológi...'!$C$4:$J$76,'04 - Filtračná technológi...'!$C$82:$J$99,'04 - Filtračná technológi...'!$C$105:$J$127</definedName>
    <definedName name="_xlnm.Print_Area" localSheetId="4">'05 - Vykurovanie'!$C$4:$J$76,'05 - Vykurovanie'!$C$82:$J$108,'05 - Vykurovanie'!$C$114:$J$213</definedName>
    <definedName name="_xlnm.Print_Area" localSheetId="5">'07 - Chladenie - vetranie'!$C$4:$J$76,'07 - Chladenie - vetranie'!$C$82:$J$104,'07 - Chladenie - vetranie'!$C$110:$J$185</definedName>
    <definedName name="_xlnm.Print_Area" localSheetId="0">'Rekapitulácia stavby'!$D$4:$AO$76,'Rekapitulácia stavby'!$C$82:$AQ$112</definedName>
    <definedName name="_xlnm.Print_Area" localSheetId="6">'SO-02 - Prístrešok skladu...'!$C$4:$J$76,'SO-02 - Prístrešok skladu...'!$C$82:$J$111,'SO-02 - Prístrešok skladu...'!$C$117:$J$312</definedName>
    <definedName name="_xlnm.Print_Area" localSheetId="7">'SO-03 - Vonkajšie rozvody...'!$C$4:$J$76,'SO-03 - Vonkajšie rozvody...'!$C$82:$J$98,'SO-03 - Vonkajšie rozvody...'!$C$104:$J$254</definedName>
    <definedName name="_xlnm.Print_Area" localSheetId="8">'SO-04 - Prípojka NN'!$C$4:$J$76,'SO-04 - Prípojka NN'!$C$82:$J$104,'SO-04 - Prípojka NN'!$C$110:$J$158</definedName>
    <definedName name="_xlnm.Print_Area" localSheetId="9">'SO-05 - Záložný dieselagr...'!$C$4:$J$76,'SO-05 - Záložný dieselagr...'!$C$82:$J$105,'SO-05 - Záložný dieselagr...'!$C$111:$J$199</definedName>
    <definedName name="_xlnm.Print_Area" localSheetId="10">'SO-06 - Hala - elektroinš...'!$C$4:$J$76,'SO-06 - Hala - elektroinš...'!$C$82:$J$105,'SO-06 - Hala - elektroinš...'!$C$111:$J$312</definedName>
    <definedName name="_xlnm.Print_Area" localSheetId="11">'SO-08 - Spevnené plochy'!$C$4:$J$76,'SO-08 - Spevnené plochy'!$C$82:$J$104,'SO-08 - Spevnené plochy'!$C$110:$J$230</definedName>
    <definedName name="_xlnm.Print_Area" localSheetId="12">'SO-09 - Oplotenie areálu'!$C$4:$J$76,'SO-09 - Oplotenie areálu'!$C$82:$J$105,'SO-09 - Oplotenie areálu'!$C$111:$J$157</definedName>
    <definedName name="_xlnm.Print_Area" localSheetId="13">'SO-10 - Rekonštrukcia TS ...'!$C$4:$J$76,'SO-10 - Rekonštrukcia TS ...'!$C$82:$J$99,'SO-10 - Rekonštrukcia TS ...'!$C$105:$J$121</definedName>
    <definedName name="_xlnm.Print_Area" localSheetId="14">'SO-11 - Dažďová kanalizácia'!$C$4:$J$76,'SO-11 - Dažďová kanalizácia'!$C$82:$J$98,'SO-11 - Dažďová kanalizácia'!$C$104:$J$178</definedName>
    <definedName name="_xlnm.Print_Area" localSheetId="15">'SO-12 - Splašková kanaliz...'!$C$4:$J$76,'SO-12 - Splašková kanaliz...'!$C$82:$J$98,'SO-12 - Splašková kanaliz...'!$C$104:$J$166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6" l="1"/>
  <c r="J36" i="16"/>
  <c r="AY111" i="1" s="1"/>
  <c r="J35" i="16"/>
  <c r="AX111" i="1" s="1"/>
  <c r="BI166" i="16"/>
  <c r="BH166" i="16"/>
  <c r="BG166" i="16"/>
  <c r="BE166" i="16"/>
  <c r="T166" i="16"/>
  <c r="R166" i="16"/>
  <c r="P166" i="16"/>
  <c r="BI165" i="16"/>
  <c r="BH165" i="16"/>
  <c r="BG165" i="16"/>
  <c r="BE165" i="16"/>
  <c r="T165" i="16"/>
  <c r="R165" i="16"/>
  <c r="P165" i="16"/>
  <c r="BI164" i="16"/>
  <c r="BH164" i="16"/>
  <c r="BG164" i="16"/>
  <c r="BE164" i="16"/>
  <c r="T164" i="16"/>
  <c r="R164" i="16"/>
  <c r="P164" i="16"/>
  <c r="BI163" i="16"/>
  <c r="BH163" i="16"/>
  <c r="BG163" i="16"/>
  <c r="BE163" i="16"/>
  <c r="T163" i="16"/>
  <c r="R163" i="16"/>
  <c r="P163" i="16"/>
  <c r="BI162" i="16"/>
  <c r="BH162" i="16"/>
  <c r="BG162" i="16"/>
  <c r="BE162" i="16"/>
  <c r="T162" i="16"/>
  <c r="R162" i="16"/>
  <c r="P162" i="16"/>
  <c r="BI161" i="16"/>
  <c r="BH161" i="16"/>
  <c r="BG161" i="16"/>
  <c r="BE161" i="16"/>
  <c r="T161" i="16"/>
  <c r="R161" i="16"/>
  <c r="P161" i="16"/>
  <c r="BI160" i="16"/>
  <c r="BH160" i="16"/>
  <c r="BG160" i="16"/>
  <c r="BE160" i="16"/>
  <c r="T160" i="16"/>
  <c r="R160" i="16"/>
  <c r="P160" i="16"/>
  <c r="BI159" i="16"/>
  <c r="BH159" i="16"/>
  <c r="BG159" i="16"/>
  <c r="BE159" i="16"/>
  <c r="T159" i="16"/>
  <c r="R159" i="16"/>
  <c r="P159" i="16"/>
  <c r="BI158" i="16"/>
  <c r="BH158" i="16"/>
  <c r="BG158" i="16"/>
  <c r="BE158" i="16"/>
  <c r="T158" i="16"/>
  <c r="R158" i="16"/>
  <c r="P158" i="16"/>
  <c r="BI157" i="16"/>
  <c r="BH157" i="16"/>
  <c r="BG157" i="16"/>
  <c r="BE157" i="16"/>
  <c r="T157" i="16"/>
  <c r="R157" i="16"/>
  <c r="P157" i="16"/>
  <c r="BI156" i="16"/>
  <c r="BH156" i="16"/>
  <c r="BG156" i="16"/>
  <c r="BE156" i="16"/>
  <c r="T156" i="16"/>
  <c r="R156" i="16"/>
  <c r="P156" i="16"/>
  <c r="BI155" i="16"/>
  <c r="BH155" i="16"/>
  <c r="BG155" i="16"/>
  <c r="BE155" i="16"/>
  <c r="T155" i="16"/>
  <c r="R155" i="16"/>
  <c r="P155" i="16"/>
  <c r="BI154" i="16"/>
  <c r="BH154" i="16"/>
  <c r="BG154" i="16"/>
  <c r="BE154" i="16"/>
  <c r="T154" i="16"/>
  <c r="R154" i="16"/>
  <c r="P154" i="16"/>
  <c r="BI153" i="16"/>
  <c r="BH153" i="16"/>
  <c r="BG153" i="16"/>
  <c r="BE153" i="16"/>
  <c r="T153" i="16"/>
  <c r="R153" i="16"/>
  <c r="P153" i="16"/>
  <c r="BI152" i="16"/>
  <c r="BH152" i="16"/>
  <c r="BG152" i="16"/>
  <c r="BE152" i="16"/>
  <c r="T152" i="16"/>
  <c r="R152" i="16"/>
  <c r="P152" i="16"/>
  <c r="BI151" i="16"/>
  <c r="BH151" i="16"/>
  <c r="BG151" i="16"/>
  <c r="BE151" i="16"/>
  <c r="T151" i="16"/>
  <c r="R151" i="16"/>
  <c r="P151" i="16"/>
  <c r="BI150" i="16"/>
  <c r="BH150" i="16"/>
  <c r="BG150" i="16"/>
  <c r="BE150" i="16"/>
  <c r="T150" i="16"/>
  <c r="R150" i="16"/>
  <c r="P150" i="16"/>
  <c r="BI149" i="16"/>
  <c r="BH149" i="16"/>
  <c r="BG149" i="16"/>
  <c r="BE149" i="16"/>
  <c r="T149" i="16"/>
  <c r="R149" i="16"/>
  <c r="P149" i="16"/>
  <c r="BI148" i="16"/>
  <c r="BH148" i="16"/>
  <c r="BG148" i="16"/>
  <c r="BE148" i="16"/>
  <c r="T148" i="16"/>
  <c r="R148" i="16"/>
  <c r="P148" i="16"/>
  <c r="BI147" i="16"/>
  <c r="BH147" i="16"/>
  <c r="BG147" i="16"/>
  <c r="BE147" i="16"/>
  <c r="T147" i="16"/>
  <c r="R147" i="16"/>
  <c r="P147" i="16"/>
  <c r="BI146" i="16"/>
  <c r="BH146" i="16"/>
  <c r="BG146" i="16"/>
  <c r="BE146" i="16"/>
  <c r="T146" i="16"/>
  <c r="R146" i="16"/>
  <c r="P146" i="16"/>
  <c r="BI145" i="16"/>
  <c r="BH145" i="16"/>
  <c r="BG145" i="16"/>
  <c r="BE145" i="16"/>
  <c r="T145" i="16"/>
  <c r="R145" i="16"/>
  <c r="P145" i="16"/>
  <c r="BI144" i="16"/>
  <c r="BH144" i="16"/>
  <c r="BG144" i="16"/>
  <c r="BE144" i="16"/>
  <c r="T144" i="16"/>
  <c r="R144" i="16"/>
  <c r="P144" i="16"/>
  <c r="BI143" i="16"/>
  <c r="BH143" i="16"/>
  <c r="BG143" i="16"/>
  <c r="BE143" i="16"/>
  <c r="T143" i="16"/>
  <c r="R143" i="16"/>
  <c r="P143" i="16"/>
  <c r="BI142" i="16"/>
  <c r="BH142" i="16"/>
  <c r="BG142" i="16"/>
  <c r="BE142" i="16"/>
  <c r="T142" i="16"/>
  <c r="R142" i="16"/>
  <c r="P142" i="16"/>
  <c r="BI141" i="16"/>
  <c r="BH141" i="16"/>
  <c r="BG141" i="16"/>
  <c r="BE141" i="16"/>
  <c r="T141" i="16"/>
  <c r="R141" i="16"/>
  <c r="P141" i="16"/>
  <c r="BI140" i="16"/>
  <c r="BH140" i="16"/>
  <c r="BG140" i="16"/>
  <c r="BE140" i="16"/>
  <c r="T140" i="16"/>
  <c r="R140" i="16"/>
  <c r="P140" i="16"/>
  <c r="BI139" i="16"/>
  <c r="BH139" i="16"/>
  <c r="BG139" i="16"/>
  <c r="BE139" i="16"/>
  <c r="T139" i="16"/>
  <c r="R139" i="16"/>
  <c r="P139" i="16"/>
  <c r="BI138" i="16"/>
  <c r="BH138" i="16"/>
  <c r="BG138" i="16"/>
  <c r="BE138" i="16"/>
  <c r="T138" i="16"/>
  <c r="R138" i="16"/>
  <c r="P138" i="16"/>
  <c r="BI137" i="16"/>
  <c r="BH137" i="16"/>
  <c r="BG137" i="16"/>
  <c r="BE137" i="16"/>
  <c r="T137" i="16"/>
  <c r="R137" i="16"/>
  <c r="P137" i="16"/>
  <c r="BI136" i="16"/>
  <c r="BH136" i="16"/>
  <c r="BG136" i="16"/>
  <c r="BE136" i="16"/>
  <c r="T136" i="16"/>
  <c r="R136" i="16"/>
  <c r="P136" i="16"/>
  <c r="BI135" i="16"/>
  <c r="BH135" i="16"/>
  <c r="BG135" i="16"/>
  <c r="BE135" i="16"/>
  <c r="T135" i="16"/>
  <c r="R135" i="16"/>
  <c r="P135" i="16"/>
  <c r="BI134" i="16"/>
  <c r="BH134" i="16"/>
  <c r="BG134" i="16"/>
  <c r="BE134" i="16"/>
  <c r="T134" i="16"/>
  <c r="R134" i="16"/>
  <c r="P134" i="16"/>
  <c r="BI133" i="16"/>
  <c r="BH133" i="16"/>
  <c r="BG133" i="16"/>
  <c r="BE133" i="16"/>
  <c r="T133" i="16"/>
  <c r="R133" i="16"/>
  <c r="P133" i="16"/>
  <c r="BI132" i="16"/>
  <c r="BH132" i="16"/>
  <c r="BG132" i="16"/>
  <c r="BE132" i="16"/>
  <c r="T132" i="16"/>
  <c r="R132" i="16"/>
  <c r="P132" i="16"/>
  <c r="BI131" i="16"/>
  <c r="BH131" i="16"/>
  <c r="BG131" i="16"/>
  <c r="BE131" i="16"/>
  <c r="T131" i="16"/>
  <c r="R131" i="16"/>
  <c r="P131" i="16"/>
  <c r="BI130" i="16"/>
  <c r="BH130" i="16"/>
  <c r="BG130" i="16"/>
  <c r="BE130" i="16"/>
  <c r="T130" i="16"/>
  <c r="R130" i="16"/>
  <c r="P130" i="16"/>
  <c r="BI129" i="16"/>
  <c r="BH129" i="16"/>
  <c r="BG129" i="16"/>
  <c r="BE129" i="16"/>
  <c r="T129" i="16"/>
  <c r="R129" i="16"/>
  <c r="P129" i="16"/>
  <c r="BI128" i="16"/>
  <c r="BH128" i="16"/>
  <c r="BG128" i="16"/>
  <c r="BE128" i="16"/>
  <c r="T128" i="16"/>
  <c r="R128" i="16"/>
  <c r="P128" i="16"/>
  <c r="BI127" i="16"/>
  <c r="BH127" i="16"/>
  <c r="BG127" i="16"/>
  <c r="BE127" i="16"/>
  <c r="T127" i="16"/>
  <c r="R127" i="16"/>
  <c r="P127" i="16"/>
  <c r="BI126" i="16"/>
  <c r="BH126" i="16"/>
  <c r="BG126" i="16"/>
  <c r="BE126" i="16"/>
  <c r="T126" i="16"/>
  <c r="R126" i="16"/>
  <c r="P126" i="16"/>
  <c r="BI125" i="16"/>
  <c r="BH125" i="16"/>
  <c r="BG125" i="16"/>
  <c r="BE125" i="16"/>
  <c r="T125" i="16"/>
  <c r="R125" i="16"/>
  <c r="P125" i="16"/>
  <c r="BI124" i="16"/>
  <c r="BH124" i="16"/>
  <c r="BG124" i="16"/>
  <c r="BE124" i="16"/>
  <c r="T124" i="16"/>
  <c r="R124" i="16"/>
  <c r="P124" i="16"/>
  <c r="BI123" i="16"/>
  <c r="BH123" i="16"/>
  <c r="BG123" i="16"/>
  <c r="BE123" i="16"/>
  <c r="T123" i="16"/>
  <c r="R123" i="16"/>
  <c r="P123" i="16"/>
  <c r="BI122" i="16"/>
  <c r="BH122" i="16"/>
  <c r="BG122" i="16"/>
  <c r="BE122" i="16"/>
  <c r="T122" i="16"/>
  <c r="R122" i="16"/>
  <c r="P122" i="16"/>
  <c r="BI121" i="16"/>
  <c r="BH121" i="16"/>
  <c r="BG121" i="16"/>
  <c r="BE121" i="16"/>
  <c r="T121" i="16"/>
  <c r="R121" i="16"/>
  <c r="P121" i="16"/>
  <c r="BI120" i="16"/>
  <c r="BH120" i="16"/>
  <c r="BG120" i="16"/>
  <c r="BE120" i="16"/>
  <c r="T120" i="16"/>
  <c r="R120" i="16"/>
  <c r="P120" i="16"/>
  <c r="BI119" i="16"/>
  <c r="BH119" i="16"/>
  <c r="BG119" i="16"/>
  <c r="BE119" i="16"/>
  <c r="T119" i="16"/>
  <c r="R119" i="16"/>
  <c r="P119" i="16"/>
  <c r="J114" i="16"/>
  <c r="J113" i="16"/>
  <c r="F113" i="16"/>
  <c r="F111" i="16"/>
  <c r="E109" i="16"/>
  <c r="J92" i="16"/>
  <c r="J91" i="16"/>
  <c r="F91" i="16"/>
  <c r="F89" i="16"/>
  <c r="E87" i="16"/>
  <c r="J18" i="16"/>
  <c r="E18" i="16"/>
  <c r="F92" i="16" s="1"/>
  <c r="J17" i="16"/>
  <c r="J12" i="16"/>
  <c r="J89" i="16" s="1"/>
  <c r="E7" i="16"/>
  <c r="E107" i="16" s="1"/>
  <c r="J37" i="15"/>
  <c r="J36" i="15"/>
  <c r="AY110" i="1" s="1"/>
  <c r="J35" i="15"/>
  <c r="AX110" i="1"/>
  <c r="BI178" i="15"/>
  <c r="BH178" i="15"/>
  <c r="BG178" i="15"/>
  <c r="BE178" i="15"/>
  <c r="T178" i="15"/>
  <c r="R178" i="15"/>
  <c r="P178" i="15"/>
  <c r="BI177" i="15"/>
  <c r="BH177" i="15"/>
  <c r="BG177" i="15"/>
  <c r="BE177" i="15"/>
  <c r="T177" i="15"/>
  <c r="R177" i="15"/>
  <c r="P177" i="15"/>
  <c r="BI176" i="15"/>
  <c r="BH176" i="15"/>
  <c r="BG176" i="15"/>
  <c r="BE176" i="15"/>
  <c r="T176" i="15"/>
  <c r="R176" i="15"/>
  <c r="P176" i="15"/>
  <c r="BI175" i="15"/>
  <c r="BH175" i="15"/>
  <c r="BG175" i="15"/>
  <c r="BE175" i="15"/>
  <c r="T175" i="15"/>
  <c r="R175" i="15"/>
  <c r="P175" i="15"/>
  <c r="BI174" i="15"/>
  <c r="BH174" i="15"/>
  <c r="BG174" i="15"/>
  <c r="BE174" i="15"/>
  <c r="T174" i="15"/>
  <c r="R174" i="15"/>
  <c r="P174" i="15"/>
  <c r="BI173" i="15"/>
  <c r="BH173" i="15"/>
  <c r="BG173" i="15"/>
  <c r="BE173" i="15"/>
  <c r="T173" i="15"/>
  <c r="R173" i="15"/>
  <c r="P173" i="15"/>
  <c r="BI172" i="15"/>
  <c r="BH172" i="15"/>
  <c r="BG172" i="15"/>
  <c r="BE172" i="15"/>
  <c r="T172" i="15"/>
  <c r="R172" i="15"/>
  <c r="P172" i="15"/>
  <c r="BI171" i="15"/>
  <c r="BH171" i="15"/>
  <c r="BG171" i="15"/>
  <c r="BE171" i="15"/>
  <c r="T171" i="15"/>
  <c r="R171" i="15"/>
  <c r="P171" i="15"/>
  <c r="BI170" i="15"/>
  <c r="BH170" i="15"/>
  <c r="BG170" i="15"/>
  <c r="BE170" i="15"/>
  <c r="T170" i="15"/>
  <c r="R170" i="15"/>
  <c r="P170" i="15"/>
  <c r="BI169" i="15"/>
  <c r="BH169" i="15"/>
  <c r="BG169" i="15"/>
  <c r="BE169" i="15"/>
  <c r="T169" i="15"/>
  <c r="R169" i="15"/>
  <c r="P169" i="15"/>
  <c r="BI168" i="15"/>
  <c r="BH168" i="15"/>
  <c r="BG168" i="15"/>
  <c r="BE168" i="15"/>
  <c r="T168" i="15"/>
  <c r="R168" i="15"/>
  <c r="P168" i="15"/>
  <c r="BI167" i="15"/>
  <c r="BH167" i="15"/>
  <c r="BG167" i="15"/>
  <c r="BE167" i="15"/>
  <c r="T167" i="15"/>
  <c r="R167" i="15"/>
  <c r="P167" i="15"/>
  <c r="BI166" i="15"/>
  <c r="BH166" i="15"/>
  <c r="BG166" i="15"/>
  <c r="BE166" i="15"/>
  <c r="T166" i="15"/>
  <c r="R166" i="15"/>
  <c r="P166" i="15"/>
  <c r="BI165" i="15"/>
  <c r="BH165" i="15"/>
  <c r="BG165" i="15"/>
  <c r="BE165" i="15"/>
  <c r="T165" i="15"/>
  <c r="R165" i="15"/>
  <c r="P165" i="15"/>
  <c r="BI164" i="15"/>
  <c r="BH164" i="15"/>
  <c r="BG164" i="15"/>
  <c r="BE164" i="15"/>
  <c r="T164" i="15"/>
  <c r="R164" i="15"/>
  <c r="P164" i="15"/>
  <c r="BI163" i="15"/>
  <c r="BH163" i="15"/>
  <c r="BG163" i="15"/>
  <c r="BE163" i="15"/>
  <c r="T163" i="15"/>
  <c r="R163" i="15"/>
  <c r="P163" i="15"/>
  <c r="BI162" i="15"/>
  <c r="BH162" i="15"/>
  <c r="BG162" i="15"/>
  <c r="BE162" i="15"/>
  <c r="T162" i="15"/>
  <c r="R162" i="15"/>
  <c r="P162" i="15"/>
  <c r="BI161" i="15"/>
  <c r="BH161" i="15"/>
  <c r="BG161" i="15"/>
  <c r="BE161" i="15"/>
  <c r="T161" i="15"/>
  <c r="R161" i="15"/>
  <c r="P161" i="15"/>
  <c r="BI160" i="15"/>
  <c r="BH160" i="15"/>
  <c r="BG160" i="15"/>
  <c r="BE160" i="15"/>
  <c r="T160" i="15"/>
  <c r="R160" i="15"/>
  <c r="P160" i="15"/>
  <c r="BI159" i="15"/>
  <c r="BH159" i="15"/>
  <c r="BG159" i="15"/>
  <c r="BE159" i="15"/>
  <c r="T159" i="15"/>
  <c r="R159" i="15"/>
  <c r="P159" i="15"/>
  <c r="BI158" i="15"/>
  <c r="BH158" i="15"/>
  <c r="BG158" i="15"/>
  <c r="BE158" i="15"/>
  <c r="T158" i="15"/>
  <c r="R158" i="15"/>
  <c r="P158" i="15"/>
  <c r="BI157" i="15"/>
  <c r="BH157" i="15"/>
  <c r="BG157" i="15"/>
  <c r="BE157" i="15"/>
  <c r="T157" i="15"/>
  <c r="R157" i="15"/>
  <c r="P157" i="15"/>
  <c r="BI156" i="15"/>
  <c r="BH156" i="15"/>
  <c r="BG156" i="15"/>
  <c r="BE156" i="15"/>
  <c r="T156" i="15"/>
  <c r="R156" i="15"/>
  <c r="P156" i="15"/>
  <c r="BI155" i="15"/>
  <c r="BH155" i="15"/>
  <c r="BG155" i="15"/>
  <c r="BE155" i="15"/>
  <c r="T155" i="15"/>
  <c r="R155" i="15"/>
  <c r="P155" i="15"/>
  <c r="BI154" i="15"/>
  <c r="BH154" i="15"/>
  <c r="BG154" i="15"/>
  <c r="BE154" i="15"/>
  <c r="T154" i="15"/>
  <c r="R154" i="15"/>
  <c r="P154" i="15"/>
  <c r="BI153" i="15"/>
  <c r="BH153" i="15"/>
  <c r="BG153" i="15"/>
  <c r="BE153" i="15"/>
  <c r="T153" i="15"/>
  <c r="R153" i="15"/>
  <c r="P153" i="15"/>
  <c r="BI152" i="15"/>
  <c r="BH152" i="15"/>
  <c r="BG152" i="15"/>
  <c r="BE152" i="15"/>
  <c r="T152" i="15"/>
  <c r="R152" i="15"/>
  <c r="P152" i="15"/>
  <c r="BI151" i="15"/>
  <c r="BH151" i="15"/>
  <c r="BG151" i="15"/>
  <c r="BE151" i="15"/>
  <c r="T151" i="15"/>
  <c r="R151" i="15"/>
  <c r="P151" i="15"/>
  <c r="BI150" i="15"/>
  <c r="BH150" i="15"/>
  <c r="BG150" i="15"/>
  <c r="BE150" i="15"/>
  <c r="T150" i="15"/>
  <c r="R150" i="15"/>
  <c r="P150" i="15"/>
  <c r="BI149" i="15"/>
  <c r="BH149" i="15"/>
  <c r="BG149" i="15"/>
  <c r="BE149" i="15"/>
  <c r="T149" i="15"/>
  <c r="R149" i="15"/>
  <c r="P149" i="15"/>
  <c r="BI148" i="15"/>
  <c r="BH148" i="15"/>
  <c r="BG148" i="15"/>
  <c r="BE148" i="15"/>
  <c r="T148" i="15"/>
  <c r="R148" i="15"/>
  <c r="P148" i="15"/>
  <c r="BI147" i="15"/>
  <c r="BH147" i="15"/>
  <c r="BG147" i="15"/>
  <c r="BE147" i="15"/>
  <c r="T147" i="15"/>
  <c r="R147" i="15"/>
  <c r="P147" i="15"/>
  <c r="BI146" i="15"/>
  <c r="BH146" i="15"/>
  <c r="BG146" i="15"/>
  <c r="BE146" i="15"/>
  <c r="T146" i="15"/>
  <c r="R146" i="15"/>
  <c r="P146" i="15"/>
  <c r="BI145" i="15"/>
  <c r="BH145" i="15"/>
  <c r="BG145" i="15"/>
  <c r="BE145" i="15"/>
  <c r="T145" i="15"/>
  <c r="R145" i="15"/>
  <c r="P145" i="15"/>
  <c r="BI144" i="15"/>
  <c r="BH144" i="15"/>
  <c r="BG144" i="15"/>
  <c r="BE144" i="15"/>
  <c r="T144" i="15"/>
  <c r="R144" i="15"/>
  <c r="P144" i="15"/>
  <c r="BI143" i="15"/>
  <c r="BH143" i="15"/>
  <c r="BG143" i="15"/>
  <c r="BE143" i="15"/>
  <c r="T143" i="15"/>
  <c r="R143" i="15"/>
  <c r="P143" i="15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9" i="15"/>
  <c r="BH139" i="15"/>
  <c r="BG139" i="15"/>
  <c r="BE139" i="15"/>
  <c r="T139" i="15"/>
  <c r="R139" i="15"/>
  <c r="P139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6" i="15"/>
  <c r="BH136" i="15"/>
  <c r="BG136" i="15"/>
  <c r="BE136" i="15"/>
  <c r="T136" i="15"/>
  <c r="R136" i="15"/>
  <c r="P136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BI126" i="15"/>
  <c r="BH126" i="15"/>
  <c r="BG126" i="15"/>
  <c r="BE126" i="15"/>
  <c r="T126" i="15"/>
  <c r="R126" i="15"/>
  <c r="P126" i="15"/>
  <c r="BI125" i="15"/>
  <c r="BH125" i="15"/>
  <c r="BG125" i="15"/>
  <c r="BE125" i="15"/>
  <c r="T125" i="15"/>
  <c r="R125" i="15"/>
  <c r="P125" i="15"/>
  <c r="BI124" i="15"/>
  <c r="BH124" i="15"/>
  <c r="BG124" i="15"/>
  <c r="BE124" i="15"/>
  <c r="T124" i="15"/>
  <c r="R124" i="15"/>
  <c r="P124" i="15"/>
  <c r="BI123" i="15"/>
  <c r="BH123" i="15"/>
  <c r="BG123" i="15"/>
  <c r="BE123" i="15"/>
  <c r="T123" i="15"/>
  <c r="R123" i="15"/>
  <c r="P123" i="15"/>
  <c r="BI122" i="15"/>
  <c r="BH122" i="15"/>
  <c r="BG122" i="15"/>
  <c r="BE122" i="15"/>
  <c r="T122" i="15"/>
  <c r="R122" i="15"/>
  <c r="P122" i="15"/>
  <c r="BI121" i="15"/>
  <c r="BH121" i="15"/>
  <c r="BG121" i="15"/>
  <c r="BE121" i="15"/>
  <c r="T121" i="15"/>
  <c r="R121" i="15"/>
  <c r="P121" i="15"/>
  <c r="BI120" i="15"/>
  <c r="BH120" i="15"/>
  <c r="BG120" i="15"/>
  <c r="BE120" i="15"/>
  <c r="T120" i="15"/>
  <c r="R120" i="15"/>
  <c r="P120" i="15"/>
  <c r="BI119" i="15"/>
  <c r="BH119" i="15"/>
  <c r="BG119" i="15"/>
  <c r="BE119" i="15"/>
  <c r="T119" i="15"/>
  <c r="R119" i="15"/>
  <c r="P119" i="15"/>
  <c r="J114" i="15"/>
  <c r="J113" i="15"/>
  <c r="F113" i="15"/>
  <c r="F111" i="15"/>
  <c r="E109" i="15"/>
  <c r="J92" i="15"/>
  <c r="J91" i="15"/>
  <c r="F91" i="15"/>
  <c r="F89" i="15"/>
  <c r="E87" i="15"/>
  <c r="J18" i="15"/>
  <c r="E18" i="15"/>
  <c r="F114" i="15" s="1"/>
  <c r="J17" i="15"/>
  <c r="J12" i="15"/>
  <c r="J111" i="15" s="1"/>
  <c r="E7" i="15"/>
  <c r="E85" i="15" s="1"/>
  <c r="J37" i="14"/>
  <c r="J36" i="14"/>
  <c r="AY109" i="1" s="1"/>
  <c r="J35" i="14"/>
  <c r="AX109" i="1" s="1"/>
  <c r="BI121" i="14"/>
  <c r="BH121" i="14"/>
  <c r="BG121" i="14"/>
  <c r="BE121" i="14"/>
  <c r="T121" i="14"/>
  <c r="T120" i="14" s="1"/>
  <c r="T119" i="14" s="1"/>
  <c r="T118" i="14" s="1"/>
  <c r="R121" i="14"/>
  <c r="R120" i="14"/>
  <c r="R119" i="14" s="1"/>
  <c r="R118" i="14" s="1"/>
  <c r="P121" i="14"/>
  <c r="P120" i="14" s="1"/>
  <c r="P119" i="14" s="1"/>
  <c r="P118" i="14" s="1"/>
  <c r="AU109" i="1" s="1"/>
  <c r="J115" i="14"/>
  <c r="J114" i="14"/>
  <c r="F114" i="14"/>
  <c r="F112" i="14"/>
  <c r="E110" i="14"/>
  <c r="J92" i="14"/>
  <c r="J91" i="14"/>
  <c r="F91" i="14"/>
  <c r="F89" i="14"/>
  <c r="E87" i="14"/>
  <c r="J18" i="14"/>
  <c r="E18" i="14"/>
  <c r="F92" i="14"/>
  <c r="J17" i="14"/>
  <c r="J12" i="14"/>
  <c r="J89" i="14"/>
  <c r="E7" i="14"/>
  <c r="E108" i="14" s="1"/>
  <c r="J37" i="13"/>
  <c r="J36" i="13"/>
  <c r="AY108" i="1" s="1"/>
  <c r="J35" i="13"/>
  <c r="AX108" i="1"/>
  <c r="BI157" i="13"/>
  <c r="BH157" i="13"/>
  <c r="BG157" i="13"/>
  <c r="BE157" i="13"/>
  <c r="T157" i="13"/>
  <c r="R157" i="13"/>
  <c r="P157" i="13"/>
  <c r="BI156" i="13"/>
  <c r="BH156" i="13"/>
  <c r="BG156" i="13"/>
  <c r="BE156" i="13"/>
  <c r="T156" i="13"/>
  <c r="R156" i="13"/>
  <c r="P156" i="13"/>
  <c r="BI154" i="13"/>
  <c r="BH154" i="13"/>
  <c r="BG154" i="13"/>
  <c r="BE154" i="13"/>
  <c r="T154" i="13"/>
  <c r="R154" i="13"/>
  <c r="P154" i="13"/>
  <c r="BI153" i="13"/>
  <c r="BH153" i="13"/>
  <c r="BG153" i="13"/>
  <c r="BE153" i="13"/>
  <c r="T153" i="13"/>
  <c r="R153" i="13"/>
  <c r="P153" i="13"/>
  <c r="BI152" i="13"/>
  <c r="BH152" i="13"/>
  <c r="BG152" i="13"/>
  <c r="BE152" i="13"/>
  <c r="T152" i="13"/>
  <c r="R152" i="13"/>
  <c r="P152" i="13"/>
  <c r="BI150" i="13"/>
  <c r="BH150" i="13"/>
  <c r="BG150" i="13"/>
  <c r="BE150" i="13"/>
  <c r="T150" i="13"/>
  <c r="R150" i="13"/>
  <c r="P150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4" i="13"/>
  <c r="BH144" i="13"/>
  <c r="BG144" i="13"/>
  <c r="BE144" i="13"/>
  <c r="T144" i="13"/>
  <c r="T143" i="13" s="1"/>
  <c r="R144" i="13"/>
  <c r="R143" i="13" s="1"/>
  <c r="P144" i="13"/>
  <c r="P143" i="13" s="1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36" i="13"/>
  <c r="BH136" i="13"/>
  <c r="BG136" i="13"/>
  <c r="BE136" i="13"/>
  <c r="T136" i="13"/>
  <c r="T135" i="13"/>
  <c r="R136" i="13"/>
  <c r="R135" i="13" s="1"/>
  <c r="P136" i="13"/>
  <c r="P135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BI129" i="13"/>
  <c r="BH129" i="13"/>
  <c r="BG129" i="13"/>
  <c r="BE129" i="13"/>
  <c r="T129" i="13"/>
  <c r="R129" i="13"/>
  <c r="P129" i="13"/>
  <c r="BI127" i="13"/>
  <c r="BH127" i="13"/>
  <c r="BG127" i="13"/>
  <c r="BE127" i="13"/>
  <c r="T127" i="13"/>
  <c r="R127" i="13"/>
  <c r="P127" i="13"/>
  <c r="J121" i="13"/>
  <c r="J120" i="13"/>
  <c r="F120" i="13"/>
  <c r="F118" i="13"/>
  <c r="E116" i="13"/>
  <c r="J92" i="13"/>
  <c r="J91" i="13"/>
  <c r="F91" i="13"/>
  <c r="F89" i="13"/>
  <c r="E87" i="13"/>
  <c r="J18" i="13"/>
  <c r="E18" i="13"/>
  <c r="F121" i="13" s="1"/>
  <c r="J17" i="13"/>
  <c r="J12" i="13"/>
  <c r="J89" i="13" s="1"/>
  <c r="E7" i="13"/>
  <c r="E114" i="13"/>
  <c r="J37" i="12"/>
  <c r="J36" i="12"/>
  <c r="AY107" i="1"/>
  <c r="J35" i="12"/>
  <c r="AX107" i="1" s="1"/>
  <c r="BI230" i="12"/>
  <c r="BH230" i="12"/>
  <c r="BG230" i="12"/>
  <c r="BE230" i="12"/>
  <c r="T230" i="12"/>
  <c r="R230" i="12"/>
  <c r="P230" i="12"/>
  <c r="BI229" i="12"/>
  <c r="BH229" i="12"/>
  <c r="BG229" i="12"/>
  <c r="BE229" i="12"/>
  <c r="T229" i="12"/>
  <c r="R229" i="12"/>
  <c r="P229" i="12"/>
  <c r="BI227" i="12"/>
  <c r="BH227" i="12"/>
  <c r="BG227" i="12"/>
  <c r="BE227" i="12"/>
  <c r="T227" i="12"/>
  <c r="T226" i="12" s="1"/>
  <c r="R227" i="12"/>
  <c r="R226" i="12" s="1"/>
  <c r="P227" i="12"/>
  <c r="P226" i="12" s="1"/>
  <c r="BI225" i="12"/>
  <c r="BH225" i="12"/>
  <c r="BG225" i="12"/>
  <c r="BE225" i="12"/>
  <c r="T225" i="12"/>
  <c r="R225" i="12"/>
  <c r="P225" i="12"/>
  <c r="BI224" i="12"/>
  <c r="BH224" i="12"/>
  <c r="BG224" i="12"/>
  <c r="BE224" i="12"/>
  <c r="T224" i="12"/>
  <c r="R224" i="12"/>
  <c r="P224" i="12"/>
  <c r="BI223" i="12"/>
  <c r="BH223" i="12"/>
  <c r="BG223" i="12"/>
  <c r="BE223" i="12"/>
  <c r="T223" i="12"/>
  <c r="R223" i="12"/>
  <c r="P223" i="12"/>
  <c r="BI221" i="12"/>
  <c r="BH221" i="12"/>
  <c r="BG221" i="12"/>
  <c r="BE221" i="12"/>
  <c r="T221" i="12"/>
  <c r="R221" i="12"/>
  <c r="P221" i="12"/>
  <c r="BI220" i="12"/>
  <c r="BH220" i="12"/>
  <c r="BG220" i="12"/>
  <c r="BE220" i="12"/>
  <c r="T220" i="12"/>
  <c r="R220" i="12"/>
  <c r="P220" i="12"/>
  <c r="BI219" i="12"/>
  <c r="BH219" i="12"/>
  <c r="BG219" i="12"/>
  <c r="BE219" i="12"/>
  <c r="T219" i="12"/>
  <c r="R219" i="12"/>
  <c r="P219" i="12"/>
  <c r="BI218" i="12"/>
  <c r="BH218" i="12"/>
  <c r="BG218" i="12"/>
  <c r="BE218" i="12"/>
  <c r="T218" i="12"/>
  <c r="R218" i="12"/>
  <c r="P218" i="12"/>
  <c r="BI214" i="12"/>
  <c r="BH214" i="12"/>
  <c r="BG214" i="12"/>
  <c r="BE214" i="12"/>
  <c r="T214" i="12"/>
  <c r="R214" i="12"/>
  <c r="P214" i="12"/>
  <c r="BI210" i="12"/>
  <c r="BH210" i="12"/>
  <c r="BG210" i="12"/>
  <c r="BE210" i="12"/>
  <c r="T210" i="12"/>
  <c r="R210" i="12"/>
  <c r="P210" i="12"/>
  <c r="BI208" i="12"/>
  <c r="BH208" i="12"/>
  <c r="BG208" i="12"/>
  <c r="BE208" i="12"/>
  <c r="T208" i="12"/>
  <c r="R208" i="12"/>
  <c r="P208" i="12"/>
  <c r="BI203" i="12"/>
  <c r="BH203" i="12"/>
  <c r="BG203" i="12"/>
  <c r="BE203" i="12"/>
  <c r="T203" i="12"/>
  <c r="R203" i="12"/>
  <c r="P203" i="12"/>
  <c r="BI201" i="12"/>
  <c r="BH201" i="12"/>
  <c r="BG201" i="12"/>
  <c r="BE201" i="12"/>
  <c r="T201" i="12"/>
  <c r="R201" i="12"/>
  <c r="P201" i="12"/>
  <c r="BI195" i="12"/>
  <c r="BH195" i="12"/>
  <c r="BG195" i="12"/>
  <c r="BE195" i="12"/>
  <c r="T195" i="12"/>
  <c r="R195" i="12"/>
  <c r="P195" i="12"/>
  <c r="BI189" i="12"/>
  <c r="BH189" i="12"/>
  <c r="BG189" i="12"/>
  <c r="BE189" i="12"/>
  <c r="T189" i="12"/>
  <c r="R189" i="12"/>
  <c r="P189" i="12"/>
  <c r="BI187" i="12"/>
  <c r="BH187" i="12"/>
  <c r="BG187" i="12"/>
  <c r="BE187" i="12"/>
  <c r="T187" i="12"/>
  <c r="R187" i="12"/>
  <c r="P187" i="12"/>
  <c r="BI185" i="12"/>
  <c r="BH185" i="12"/>
  <c r="BG185" i="12"/>
  <c r="BE185" i="12"/>
  <c r="T185" i="12"/>
  <c r="R185" i="12"/>
  <c r="P185" i="12"/>
  <c r="BI183" i="12"/>
  <c r="BH183" i="12"/>
  <c r="BG183" i="12"/>
  <c r="BE183" i="12"/>
  <c r="T183" i="12"/>
  <c r="R183" i="12"/>
  <c r="P183" i="12"/>
  <c r="BI180" i="12"/>
  <c r="BH180" i="12"/>
  <c r="BG180" i="12"/>
  <c r="BE180" i="12"/>
  <c r="T180" i="12"/>
  <c r="R180" i="12"/>
  <c r="P180" i="12"/>
  <c r="BI178" i="12"/>
  <c r="BH178" i="12"/>
  <c r="BG178" i="12"/>
  <c r="BE178" i="12"/>
  <c r="T178" i="12"/>
  <c r="R178" i="12"/>
  <c r="P178" i="12"/>
  <c r="BI176" i="12"/>
  <c r="BH176" i="12"/>
  <c r="BG176" i="12"/>
  <c r="BE176" i="12"/>
  <c r="T176" i="12"/>
  <c r="R176" i="12"/>
  <c r="P176" i="12"/>
  <c r="BI172" i="12"/>
  <c r="BH172" i="12"/>
  <c r="BG172" i="12"/>
  <c r="BE172" i="12"/>
  <c r="T172" i="12"/>
  <c r="R172" i="12"/>
  <c r="P172" i="12"/>
  <c r="BI169" i="12"/>
  <c r="BH169" i="12"/>
  <c r="BG169" i="12"/>
  <c r="BE169" i="12"/>
  <c r="T169" i="12"/>
  <c r="R169" i="12"/>
  <c r="P169" i="12"/>
  <c r="BI165" i="12"/>
  <c r="BH165" i="12"/>
  <c r="BG165" i="12"/>
  <c r="BE165" i="12"/>
  <c r="T165" i="12"/>
  <c r="R165" i="12"/>
  <c r="P165" i="12"/>
  <c r="BI155" i="12"/>
  <c r="BH155" i="12"/>
  <c r="BG155" i="12"/>
  <c r="BE155" i="12"/>
  <c r="T155" i="12"/>
  <c r="R155" i="12"/>
  <c r="P155" i="12"/>
  <c r="BI153" i="12"/>
  <c r="BH153" i="12"/>
  <c r="BG153" i="12"/>
  <c r="BE153" i="12"/>
  <c r="T153" i="12"/>
  <c r="R153" i="12"/>
  <c r="P153" i="12"/>
  <c r="BI149" i="12"/>
  <c r="BH149" i="12"/>
  <c r="BG149" i="12"/>
  <c r="BE149" i="12"/>
  <c r="T149" i="12"/>
  <c r="R149" i="12"/>
  <c r="P149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38" i="12"/>
  <c r="BH138" i="12"/>
  <c r="BG138" i="12"/>
  <c r="BE138" i="12"/>
  <c r="T138" i="12"/>
  <c r="R138" i="12"/>
  <c r="P138" i="12"/>
  <c r="BI136" i="12"/>
  <c r="BH136" i="12"/>
  <c r="BG136" i="12"/>
  <c r="BE136" i="12"/>
  <c r="T136" i="12"/>
  <c r="R136" i="12"/>
  <c r="P136" i="12"/>
  <c r="BI132" i="12"/>
  <c r="BH132" i="12"/>
  <c r="BG132" i="12"/>
  <c r="BE132" i="12"/>
  <c r="T132" i="12"/>
  <c r="R132" i="12"/>
  <c r="P132" i="12"/>
  <c r="BI130" i="12"/>
  <c r="BH130" i="12"/>
  <c r="BG130" i="12"/>
  <c r="BE130" i="12"/>
  <c r="T130" i="12"/>
  <c r="R130" i="12"/>
  <c r="P130" i="12"/>
  <c r="BI126" i="12"/>
  <c r="BH126" i="12"/>
  <c r="BG126" i="12"/>
  <c r="BE126" i="12"/>
  <c r="T126" i="12"/>
  <c r="R126" i="12"/>
  <c r="P126" i="12"/>
  <c r="J120" i="12"/>
  <c r="J119" i="12"/>
  <c r="F119" i="12"/>
  <c r="F117" i="12"/>
  <c r="E115" i="12"/>
  <c r="J92" i="12"/>
  <c r="J91" i="12"/>
  <c r="F91" i="12"/>
  <c r="F89" i="12"/>
  <c r="E87" i="12"/>
  <c r="J18" i="12"/>
  <c r="E18" i="12"/>
  <c r="F92" i="12" s="1"/>
  <c r="J17" i="12"/>
  <c r="J12" i="12"/>
  <c r="J89" i="12" s="1"/>
  <c r="E7" i="12"/>
  <c r="E113" i="12" s="1"/>
  <c r="J37" i="11"/>
  <c r="J36" i="11"/>
  <c r="AY106" i="1" s="1"/>
  <c r="J35" i="11"/>
  <c r="AX106" i="1" s="1"/>
  <c r="BI312" i="11"/>
  <c r="BH312" i="11"/>
  <c r="BG312" i="11"/>
  <c r="BE312" i="11"/>
  <c r="T312" i="11"/>
  <c r="R312" i="11"/>
  <c r="P312" i="11"/>
  <c r="BI311" i="11"/>
  <c r="BH311" i="11"/>
  <c r="BG311" i="11"/>
  <c r="BE311" i="11"/>
  <c r="T311" i="11"/>
  <c r="R311" i="11"/>
  <c r="P311" i="11"/>
  <c r="BI310" i="11"/>
  <c r="BH310" i="11"/>
  <c r="BG310" i="11"/>
  <c r="BE310" i="11"/>
  <c r="T310" i="11"/>
  <c r="R310" i="11"/>
  <c r="P310" i="11"/>
  <c r="BI308" i="11"/>
  <c r="BH308" i="11"/>
  <c r="BG308" i="11"/>
  <c r="BE308" i="11"/>
  <c r="T308" i="11"/>
  <c r="R308" i="11"/>
  <c r="P308" i="11"/>
  <c r="BI307" i="11"/>
  <c r="BH307" i="11"/>
  <c r="BG307" i="11"/>
  <c r="BE307" i="11"/>
  <c r="T307" i="11"/>
  <c r="R307" i="11"/>
  <c r="P307" i="11"/>
  <c r="BI305" i="11"/>
  <c r="BH305" i="11"/>
  <c r="BG305" i="11"/>
  <c r="BE305" i="11"/>
  <c r="T305" i="11"/>
  <c r="R305" i="11"/>
  <c r="P305" i="11"/>
  <c r="BI304" i="11"/>
  <c r="BH304" i="11"/>
  <c r="BG304" i="11"/>
  <c r="BE304" i="11"/>
  <c r="T304" i="11"/>
  <c r="R304" i="11"/>
  <c r="P304" i="11"/>
  <c r="BI303" i="11"/>
  <c r="BH303" i="11"/>
  <c r="BG303" i="11"/>
  <c r="BE303" i="11"/>
  <c r="T303" i="11"/>
  <c r="R303" i="11"/>
  <c r="P303" i="11"/>
  <c r="BI302" i="11"/>
  <c r="BH302" i="11"/>
  <c r="BG302" i="11"/>
  <c r="BE302" i="11"/>
  <c r="T302" i="11"/>
  <c r="R302" i="11"/>
  <c r="P302" i="11"/>
  <c r="BI301" i="11"/>
  <c r="BH301" i="11"/>
  <c r="BG301" i="11"/>
  <c r="BE301" i="11"/>
  <c r="T301" i="11"/>
  <c r="R301" i="11"/>
  <c r="P301" i="11"/>
  <c r="BI300" i="11"/>
  <c r="BH300" i="11"/>
  <c r="BG300" i="11"/>
  <c r="BE300" i="11"/>
  <c r="T300" i="11"/>
  <c r="R300" i="11"/>
  <c r="P300" i="11"/>
  <c r="BI299" i="11"/>
  <c r="BH299" i="11"/>
  <c r="BG299" i="11"/>
  <c r="BE299" i="11"/>
  <c r="T299" i="11"/>
  <c r="R299" i="11"/>
  <c r="P299" i="11"/>
  <c r="BI298" i="11"/>
  <c r="BH298" i="11"/>
  <c r="BG298" i="11"/>
  <c r="BE298" i="11"/>
  <c r="T298" i="11"/>
  <c r="R298" i="11"/>
  <c r="P298" i="11"/>
  <c r="BI297" i="11"/>
  <c r="BH297" i="11"/>
  <c r="BG297" i="11"/>
  <c r="BE297" i="11"/>
  <c r="T297" i="11"/>
  <c r="R297" i="11"/>
  <c r="P297" i="11"/>
  <c r="BI296" i="11"/>
  <c r="BH296" i="11"/>
  <c r="BG296" i="11"/>
  <c r="BE296" i="11"/>
  <c r="T296" i="11"/>
  <c r="R296" i="11"/>
  <c r="P296" i="11"/>
  <c r="BI295" i="11"/>
  <c r="BH295" i="11"/>
  <c r="BG295" i="11"/>
  <c r="BE295" i="11"/>
  <c r="T295" i="11"/>
  <c r="R295" i="11"/>
  <c r="P295" i="11"/>
  <c r="BI294" i="11"/>
  <c r="BH294" i="11"/>
  <c r="BG294" i="11"/>
  <c r="BE294" i="11"/>
  <c r="T294" i="11"/>
  <c r="R294" i="11"/>
  <c r="P294" i="11"/>
  <c r="BI293" i="11"/>
  <c r="BH293" i="11"/>
  <c r="BG293" i="11"/>
  <c r="BE293" i="11"/>
  <c r="T293" i="11"/>
  <c r="R293" i="11"/>
  <c r="P293" i="11"/>
  <c r="BI292" i="11"/>
  <c r="BH292" i="11"/>
  <c r="BG292" i="11"/>
  <c r="BE292" i="11"/>
  <c r="T292" i="11"/>
  <c r="R292" i="11"/>
  <c r="P292" i="11"/>
  <c r="BI291" i="11"/>
  <c r="BH291" i="11"/>
  <c r="BG291" i="11"/>
  <c r="BE291" i="11"/>
  <c r="T291" i="11"/>
  <c r="R291" i="11"/>
  <c r="P291" i="11"/>
  <c r="BI290" i="11"/>
  <c r="BH290" i="11"/>
  <c r="BG290" i="11"/>
  <c r="BE290" i="11"/>
  <c r="T290" i="11"/>
  <c r="R290" i="11"/>
  <c r="P290" i="11"/>
  <c r="BI289" i="11"/>
  <c r="BH289" i="11"/>
  <c r="BG289" i="11"/>
  <c r="BE289" i="11"/>
  <c r="T289" i="11"/>
  <c r="R289" i="11"/>
  <c r="P289" i="11"/>
  <c r="BI288" i="11"/>
  <c r="BH288" i="11"/>
  <c r="BG288" i="11"/>
  <c r="BE288" i="11"/>
  <c r="T288" i="11"/>
  <c r="R288" i="11"/>
  <c r="P288" i="11"/>
  <c r="BI287" i="11"/>
  <c r="BH287" i="11"/>
  <c r="BG287" i="11"/>
  <c r="BE287" i="11"/>
  <c r="T287" i="11"/>
  <c r="R287" i="11"/>
  <c r="P287" i="11"/>
  <c r="BI286" i="11"/>
  <c r="BH286" i="11"/>
  <c r="BG286" i="11"/>
  <c r="BE286" i="11"/>
  <c r="T286" i="11"/>
  <c r="R286" i="11"/>
  <c r="P286" i="11"/>
  <c r="BI285" i="11"/>
  <c r="BH285" i="11"/>
  <c r="BG285" i="11"/>
  <c r="BE285" i="11"/>
  <c r="T285" i="11"/>
  <c r="R285" i="11"/>
  <c r="P285" i="11"/>
  <c r="BI284" i="11"/>
  <c r="BH284" i="11"/>
  <c r="BG284" i="11"/>
  <c r="BE284" i="11"/>
  <c r="T284" i="11"/>
  <c r="R284" i="11"/>
  <c r="P284" i="11"/>
  <c r="BI283" i="11"/>
  <c r="BH283" i="11"/>
  <c r="BG283" i="11"/>
  <c r="BE283" i="11"/>
  <c r="T283" i="11"/>
  <c r="R283" i="11"/>
  <c r="P283" i="11"/>
  <c r="BI282" i="11"/>
  <c r="BH282" i="11"/>
  <c r="BG282" i="11"/>
  <c r="BE282" i="11"/>
  <c r="T282" i="11"/>
  <c r="R282" i="11"/>
  <c r="P282" i="11"/>
  <c r="BI281" i="11"/>
  <c r="BH281" i="11"/>
  <c r="BG281" i="11"/>
  <c r="BE281" i="11"/>
  <c r="T281" i="11"/>
  <c r="R281" i="11"/>
  <c r="P281" i="11"/>
  <c r="BI280" i="11"/>
  <c r="BH280" i="11"/>
  <c r="BG280" i="11"/>
  <c r="BE280" i="11"/>
  <c r="T280" i="11"/>
  <c r="R280" i="11"/>
  <c r="P280" i="11"/>
  <c r="BI279" i="11"/>
  <c r="BH279" i="11"/>
  <c r="BG279" i="11"/>
  <c r="BE279" i="11"/>
  <c r="T279" i="11"/>
  <c r="R279" i="11"/>
  <c r="P279" i="11"/>
  <c r="BI278" i="11"/>
  <c r="BH278" i="11"/>
  <c r="BG278" i="11"/>
  <c r="BE278" i="11"/>
  <c r="T278" i="11"/>
  <c r="R278" i="11"/>
  <c r="P278" i="11"/>
  <c r="BI277" i="11"/>
  <c r="BH277" i="11"/>
  <c r="BG277" i="11"/>
  <c r="BE277" i="11"/>
  <c r="T277" i="11"/>
  <c r="R277" i="11"/>
  <c r="P277" i="11"/>
  <c r="BI276" i="11"/>
  <c r="BH276" i="11"/>
  <c r="BG276" i="11"/>
  <c r="BE276" i="11"/>
  <c r="T276" i="11"/>
  <c r="R276" i="11"/>
  <c r="P276" i="11"/>
  <c r="BI275" i="11"/>
  <c r="BH275" i="11"/>
  <c r="BG275" i="11"/>
  <c r="BE275" i="11"/>
  <c r="T275" i="11"/>
  <c r="R275" i="11"/>
  <c r="P275" i="11"/>
  <c r="BI274" i="11"/>
  <c r="BH274" i="11"/>
  <c r="BG274" i="11"/>
  <c r="BE274" i="11"/>
  <c r="T274" i="11"/>
  <c r="R274" i="11"/>
  <c r="P274" i="11"/>
  <c r="BI273" i="11"/>
  <c r="BH273" i="11"/>
  <c r="BG273" i="11"/>
  <c r="BE273" i="11"/>
  <c r="T273" i="11"/>
  <c r="R273" i="11"/>
  <c r="P273" i="11"/>
  <c r="BI272" i="11"/>
  <c r="BH272" i="11"/>
  <c r="BG272" i="11"/>
  <c r="BE272" i="11"/>
  <c r="T272" i="11"/>
  <c r="R272" i="11"/>
  <c r="P272" i="11"/>
  <c r="BI271" i="11"/>
  <c r="BH271" i="11"/>
  <c r="BG271" i="11"/>
  <c r="BE271" i="11"/>
  <c r="T271" i="11"/>
  <c r="R271" i="11"/>
  <c r="P271" i="11"/>
  <c r="BI270" i="11"/>
  <c r="BH270" i="11"/>
  <c r="BG270" i="11"/>
  <c r="BE270" i="11"/>
  <c r="T270" i="11"/>
  <c r="R270" i="11"/>
  <c r="P270" i="11"/>
  <c r="BI269" i="11"/>
  <c r="BH269" i="11"/>
  <c r="BG269" i="11"/>
  <c r="BE269" i="11"/>
  <c r="T269" i="11"/>
  <c r="R269" i="11"/>
  <c r="P269" i="11"/>
  <c r="BI268" i="11"/>
  <c r="BH268" i="11"/>
  <c r="BG268" i="11"/>
  <c r="BE268" i="11"/>
  <c r="T268" i="11"/>
  <c r="R268" i="11"/>
  <c r="P268" i="11"/>
  <c r="BI267" i="11"/>
  <c r="BH267" i="11"/>
  <c r="BG267" i="11"/>
  <c r="BE267" i="11"/>
  <c r="T267" i="11"/>
  <c r="R267" i="11"/>
  <c r="P267" i="11"/>
  <c r="BI266" i="11"/>
  <c r="BH266" i="11"/>
  <c r="BG266" i="11"/>
  <c r="BE266" i="11"/>
  <c r="T266" i="11"/>
  <c r="R266" i="11"/>
  <c r="P266" i="11"/>
  <c r="BI265" i="11"/>
  <c r="BH265" i="11"/>
  <c r="BG265" i="11"/>
  <c r="BE265" i="11"/>
  <c r="T265" i="11"/>
  <c r="R265" i="11"/>
  <c r="P265" i="11"/>
  <c r="BI264" i="11"/>
  <c r="BH264" i="11"/>
  <c r="BG264" i="11"/>
  <c r="BE264" i="11"/>
  <c r="T264" i="11"/>
  <c r="R264" i="11"/>
  <c r="P264" i="11"/>
  <c r="BI262" i="11"/>
  <c r="BH262" i="11"/>
  <c r="BG262" i="11"/>
  <c r="BE262" i="11"/>
  <c r="T262" i="11"/>
  <c r="R262" i="11"/>
  <c r="P262" i="11"/>
  <c r="BI261" i="11"/>
  <c r="BH261" i="11"/>
  <c r="BG261" i="11"/>
  <c r="BE261" i="11"/>
  <c r="T261" i="11"/>
  <c r="R261" i="11"/>
  <c r="P261" i="11"/>
  <c r="BI260" i="11"/>
  <c r="BH260" i="11"/>
  <c r="BG260" i="11"/>
  <c r="BE260" i="11"/>
  <c r="T260" i="11"/>
  <c r="R260" i="11"/>
  <c r="P260" i="11"/>
  <c r="BI259" i="11"/>
  <c r="BH259" i="11"/>
  <c r="BG259" i="11"/>
  <c r="BE259" i="11"/>
  <c r="T259" i="11"/>
  <c r="R259" i="11"/>
  <c r="P259" i="11"/>
  <c r="BI257" i="11"/>
  <c r="BH257" i="11"/>
  <c r="BG257" i="11"/>
  <c r="BE257" i="11"/>
  <c r="T257" i="11"/>
  <c r="R257" i="11"/>
  <c r="P257" i="11"/>
  <c r="BI256" i="11"/>
  <c r="BH256" i="11"/>
  <c r="BG256" i="11"/>
  <c r="BE256" i="11"/>
  <c r="T256" i="11"/>
  <c r="R256" i="11"/>
  <c r="P256" i="11"/>
  <c r="BI254" i="11"/>
  <c r="BH254" i="11"/>
  <c r="BG254" i="11"/>
  <c r="BE254" i="11"/>
  <c r="T254" i="11"/>
  <c r="R254" i="11"/>
  <c r="P254" i="11"/>
  <c r="BI253" i="11"/>
  <c r="BH253" i="11"/>
  <c r="BG253" i="11"/>
  <c r="BE253" i="11"/>
  <c r="T253" i="11"/>
  <c r="R253" i="11"/>
  <c r="P253" i="11"/>
  <c r="BI252" i="11"/>
  <c r="BH252" i="11"/>
  <c r="BG252" i="11"/>
  <c r="BE252" i="11"/>
  <c r="T252" i="11"/>
  <c r="R252" i="11"/>
  <c r="P252" i="11"/>
  <c r="BI251" i="11"/>
  <c r="BH251" i="11"/>
  <c r="BG251" i="11"/>
  <c r="BE251" i="11"/>
  <c r="T251" i="11"/>
  <c r="R251" i="11"/>
  <c r="P251" i="11"/>
  <c r="BI250" i="11"/>
  <c r="BH250" i="11"/>
  <c r="BG250" i="11"/>
  <c r="BE250" i="11"/>
  <c r="T250" i="11"/>
  <c r="R250" i="11"/>
  <c r="P250" i="11"/>
  <c r="BI249" i="11"/>
  <c r="BH249" i="11"/>
  <c r="BG249" i="11"/>
  <c r="BE249" i="11"/>
  <c r="T249" i="11"/>
  <c r="R249" i="11"/>
  <c r="P249" i="11"/>
  <c r="BI248" i="11"/>
  <c r="BH248" i="11"/>
  <c r="BG248" i="11"/>
  <c r="BE248" i="11"/>
  <c r="T248" i="11"/>
  <c r="R248" i="11"/>
  <c r="P248" i="11"/>
  <c r="BI247" i="11"/>
  <c r="BH247" i="11"/>
  <c r="BG247" i="11"/>
  <c r="BE247" i="11"/>
  <c r="T247" i="11"/>
  <c r="R247" i="11"/>
  <c r="P247" i="11"/>
  <c r="BI246" i="11"/>
  <c r="BH246" i="11"/>
  <c r="BG246" i="11"/>
  <c r="BE246" i="11"/>
  <c r="T246" i="11"/>
  <c r="R246" i="11"/>
  <c r="P246" i="11"/>
  <c r="BI245" i="11"/>
  <c r="BH245" i="11"/>
  <c r="BG245" i="11"/>
  <c r="BE245" i="11"/>
  <c r="T245" i="11"/>
  <c r="R245" i="11"/>
  <c r="P245" i="11"/>
  <c r="BI244" i="11"/>
  <c r="BH244" i="11"/>
  <c r="BG244" i="11"/>
  <c r="BE244" i="11"/>
  <c r="T244" i="11"/>
  <c r="R244" i="11"/>
  <c r="P244" i="11"/>
  <c r="BI243" i="11"/>
  <c r="BH243" i="11"/>
  <c r="BG243" i="11"/>
  <c r="BE243" i="11"/>
  <c r="T243" i="11"/>
  <c r="R243" i="11"/>
  <c r="P243" i="11"/>
  <c r="BI242" i="11"/>
  <c r="BH242" i="11"/>
  <c r="BG242" i="11"/>
  <c r="BE242" i="11"/>
  <c r="T242" i="11"/>
  <c r="R242" i="11"/>
  <c r="P242" i="11"/>
  <c r="BI241" i="11"/>
  <c r="BH241" i="11"/>
  <c r="BG241" i="11"/>
  <c r="BE241" i="11"/>
  <c r="T241" i="11"/>
  <c r="R241" i="11"/>
  <c r="P241" i="11"/>
  <c r="BI240" i="11"/>
  <c r="BH240" i="11"/>
  <c r="BG240" i="11"/>
  <c r="BE240" i="11"/>
  <c r="T240" i="11"/>
  <c r="R240" i="11"/>
  <c r="P240" i="11"/>
  <c r="BI239" i="11"/>
  <c r="BH239" i="11"/>
  <c r="BG239" i="11"/>
  <c r="BE239" i="11"/>
  <c r="T239" i="11"/>
  <c r="R239" i="11"/>
  <c r="P239" i="11"/>
  <c r="BI238" i="11"/>
  <c r="BH238" i="11"/>
  <c r="BG238" i="11"/>
  <c r="BE238" i="11"/>
  <c r="T238" i="11"/>
  <c r="R238" i="11"/>
  <c r="P238" i="11"/>
  <c r="BI237" i="11"/>
  <c r="BH237" i="11"/>
  <c r="BG237" i="11"/>
  <c r="BE237" i="11"/>
  <c r="T237" i="11"/>
  <c r="R237" i="11"/>
  <c r="P237" i="11"/>
  <c r="BI236" i="11"/>
  <c r="BH236" i="11"/>
  <c r="BG236" i="11"/>
  <c r="BE236" i="11"/>
  <c r="T236" i="11"/>
  <c r="R236" i="11"/>
  <c r="P236" i="11"/>
  <c r="BI235" i="11"/>
  <c r="BH235" i="11"/>
  <c r="BG235" i="11"/>
  <c r="BE235" i="11"/>
  <c r="T235" i="11"/>
  <c r="R235" i="11"/>
  <c r="P235" i="11"/>
  <c r="BI234" i="11"/>
  <c r="BH234" i="11"/>
  <c r="BG234" i="11"/>
  <c r="BE234" i="11"/>
  <c r="T234" i="11"/>
  <c r="R234" i="11"/>
  <c r="P234" i="11"/>
  <c r="BI233" i="11"/>
  <c r="BH233" i="11"/>
  <c r="BG233" i="11"/>
  <c r="BE233" i="11"/>
  <c r="T233" i="11"/>
  <c r="R233" i="11"/>
  <c r="P233" i="11"/>
  <c r="BI232" i="11"/>
  <c r="BH232" i="11"/>
  <c r="BG232" i="11"/>
  <c r="BE232" i="11"/>
  <c r="T232" i="11"/>
  <c r="R232" i="11"/>
  <c r="P232" i="11"/>
  <c r="BI231" i="11"/>
  <c r="BH231" i="11"/>
  <c r="BG231" i="11"/>
  <c r="BE231" i="11"/>
  <c r="T231" i="11"/>
  <c r="R231" i="11"/>
  <c r="P231" i="11"/>
  <c r="BI230" i="11"/>
  <c r="BH230" i="11"/>
  <c r="BG230" i="11"/>
  <c r="BE230" i="11"/>
  <c r="T230" i="11"/>
  <c r="R230" i="11"/>
  <c r="P230" i="11"/>
  <c r="BI229" i="11"/>
  <c r="BH229" i="11"/>
  <c r="BG229" i="11"/>
  <c r="BE229" i="11"/>
  <c r="T229" i="11"/>
  <c r="R229" i="11"/>
  <c r="P229" i="11"/>
  <c r="BI228" i="11"/>
  <c r="BH228" i="11"/>
  <c r="BG228" i="11"/>
  <c r="BE228" i="11"/>
  <c r="T228" i="11"/>
  <c r="R228" i="11"/>
  <c r="P228" i="11"/>
  <c r="BI227" i="11"/>
  <c r="BH227" i="11"/>
  <c r="BG227" i="11"/>
  <c r="BE227" i="11"/>
  <c r="T227" i="11"/>
  <c r="R227" i="11"/>
  <c r="P227" i="11"/>
  <c r="BI226" i="11"/>
  <c r="BH226" i="11"/>
  <c r="BG226" i="11"/>
  <c r="BE226" i="11"/>
  <c r="T226" i="11"/>
  <c r="R226" i="11"/>
  <c r="P226" i="11"/>
  <c r="BI225" i="11"/>
  <c r="BH225" i="11"/>
  <c r="BG225" i="11"/>
  <c r="BE225" i="11"/>
  <c r="T225" i="11"/>
  <c r="R225" i="11"/>
  <c r="P225" i="11"/>
  <c r="BI224" i="11"/>
  <c r="BH224" i="11"/>
  <c r="BG224" i="11"/>
  <c r="BE224" i="11"/>
  <c r="T224" i="11"/>
  <c r="R224" i="11"/>
  <c r="P224" i="11"/>
  <c r="BI222" i="11"/>
  <c r="BH222" i="11"/>
  <c r="BG222" i="11"/>
  <c r="BE222" i="11"/>
  <c r="T222" i="11"/>
  <c r="R222" i="11"/>
  <c r="P222" i="11"/>
  <c r="BI221" i="11"/>
  <c r="BH221" i="11"/>
  <c r="BG221" i="11"/>
  <c r="BE221" i="11"/>
  <c r="T221" i="11"/>
  <c r="R221" i="11"/>
  <c r="P221" i="11"/>
  <c r="BI220" i="11"/>
  <c r="BH220" i="11"/>
  <c r="BG220" i="11"/>
  <c r="BE220" i="11"/>
  <c r="T220" i="11"/>
  <c r="R220" i="11"/>
  <c r="P220" i="11"/>
  <c r="BI219" i="11"/>
  <c r="BH219" i="11"/>
  <c r="BG219" i="11"/>
  <c r="BE219" i="11"/>
  <c r="T219" i="11"/>
  <c r="R219" i="11"/>
  <c r="P219" i="11"/>
  <c r="BI218" i="11"/>
  <c r="BH218" i="11"/>
  <c r="BG218" i="11"/>
  <c r="BE218" i="11"/>
  <c r="T218" i="11"/>
  <c r="R218" i="11"/>
  <c r="P218" i="11"/>
  <c r="BI217" i="11"/>
  <c r="BH217" i="11"/>
  <c r="BG217" i="11"/>
  <c r="BE217" i="11"/>
  <c r="T217" i="11"/>
  <c r="R217" i="11"/>
  <c r="P217" i="11"/>
  <c r="BI216" i="11"/>
  <c r="BH216" i="11"/>
  <c r="BG216" i="11"/>
  <c r="BE216" i="11"/>
  <c r="T216" i="11"/>
  <c r="R216" i="11"/>
  <c r="P216" i="11"/>
  <c r="BI215" i="11"/>
  <c r="BH215" i="11"/>
  <c r="BG215" i="11"/>
  <c r="BE215" i="11"/>
  <c r="T215" i="11"/>
  <c r="R215" i="11"/>
  <c r="P215" i="11"/>
  <c r="BI214" i="11"/>
  <c r="BH214" i="11"/>
  <c r="BG214" i="11"/>
  <c r="BE214" i="11"/>
  <c r="T214" i="11"/>
  <c r="R214" i="11"/>
  <c r="P214" i="11"/>
  <c r="BI213" i="11"/>
  <c r="BH213" i="11"/>
  <c r="BG213" i="11"/>
  <c r="BE213" i="11"/>
  <c r="T213" i="11"/>
  <c r="R213" i="11"/>
  <c r="P213" i="11"/>
  <c r="BI212" i="11"/>
  <c r="BH212" i="11"/>
  <c r="BG212" i="11"/>
  <c r="BE212" i="11"/>
  <c r="T212" i="11"/>
  <c r="R212" i="11"/>
  <c r="P212" i="11"/>
  <c r="BI211" i="11"/>
  <c r="BH211" i="11"/>
  <c r="BG211" i="11"/>
  <c r="BE211" i="11"/>
  <c r="T211" i="11"/>
  <c r="R211" i="11"/>
  <c r="P211" i="11"/>
  <c r="BI210" i="11"/>
  <c r="BH210" i="11"/>
  <c r="BG210" i="11"/>
  <c r="BE210" i="11"/>
  <c r="T210" i="11"/>
  <c r="R210" i="11"/>
  <c r="P210" i="11"/>
  <c r="BI209" i="11"/>
  <c r="BH209" i="11"/>
  <c r="BG209" i="11"/>
  <c r="BE209" i="11"/>
  <c r="T209" i="11"/>
  <c r="R209" i="11"/>
  <c r="P209" i="11"/>
  <c r="BI208" i="11"/>
  <c r="BH208" i="11"/>
  <c r="BG208" i="11"/>
  <c r="BE208" i="11"/>
  <c r="T208" i="11"/>
  <c r="R208" i="11"/>
  <c r="P208" i="11"/>
  <c r="BI207" i="11"/>
  <c r="BH207" i="11"/>
  <c r="BG207" i="11"/>
  <c r="BE207" i="11"/>
  <c r="T207" i="11"/>
  <c r="R207" i="11"/>
  <c r="P207" i="11"/>
  <c r="BI206" i="11"/>
  <c r="BH206" i="11"/>
  <c r="BG206" i="11"/>
  <c r="BE206" i="11"/>
  <c r="T206" i="11"/>
  <c r="R206" i="11"/>
  <c r="P206" i="11"/>
  <c r="BI205" i="11"/>
  <c r="BH205" i="11"/>
  <c r="BG205" i="11"/>
  <c r="BE205" i="11"/>
  <c r="T205" i="11"/>
  <c r="R205" i="11"/>
  <c r="P205" i="11"/>
  <c r="BI204" i="11"/>
  <c r="BH204" i="11"/>
  <c r="BG204" i="11"/>
  <c r="BE204" i="11"/>
  <c r="T204" i="11"/>
  <c r="R204" i="11"/>
  <c r="P204" i="11"/>
  <c r="BI203" i="11"/>
  <c r="BH203" i="11"/>
  <c r="BG203" i="11"/>
  <c r="BE203" i="11"/>
  <c r="T203" i="11"/>
  <c r="R203" i="11"/>
  <c r="P203" i="11"/>
  <c r="BI202" i="11"/>
  <c r="BH202" i="11"/>
  <c r="BG202" i="11"/>
  <c r="BE202" i="11"/>
  <c r="T202" i="11"/>
  <c r="R202" i="11"/>
  <c r="P202" i="11"/>
  <c r="BI201" i="11"/>
  <c r="BH201" i="11"/>
  <c r="BG201" i="11"/>
  <c r="BE201" i="11"/>
  <c r="T201" i="11"/>
  <c r="R201" i="11"/>
  <c r="P201" i="11"/>
  <c r="BI200" i="11"/>
  <c r="BH200" i="11"/>
  <c r="BG200" i="11"/>
  <c r="BE200" i="11"/>
  <c r="T200" i="11"/>
  <c r="R200" i="11"/>
  <c r="P200" i="11"/>
  <c r="BI199" i="11"/>
  <c r="BH199" i="11"/>
  <c r="BG199" i="11"/>
  <c r="BE199" i="11"/>
  <c r="T199" i="11"/>
  <c r="R199" i="11"/>
  <c r="P199" i="11"/>
  <c r="BI198" i="11"/>
  <c r="BH198" i="11"/>
  <c r="BG198" i="11"/>
  <c r="BE198" i="11"/>
  <c r="T198" i="11"/>
  <c r="R198" i="11"/>
  <c r="P198" i="11"/>
  <c r="BI197" i="11"/>
  <c r="BH197" i="11"/>
  <c r="BG197" i="11"/>
  <c r="BE197" i="11"/>
  <c r="T197" i="11"/>
  <c r="R197" i="11"/>
  <c r="P197" i="11"/>
  <c r="BI196" i="11"/>
  <c r="BH196" i="11"/>
  <c r="BG196" i="11"/>
  <c r="BE196" i="11"/>
  <c r="T196" i="11"/>
  <c r="R196" i="11"/>
  <c r="P196" i="11"/>
  <c r="BI195" i="11"/>
  <c r="BH195" i="11"/>
  <c r="BG195" i="11"/>
  <c r="BE195" i="11"/>
  <c r="T195" i="11"/>
  <c r="R195" i="11"/>
  <c r="P195" i="11"/>
  <c r="BI194" i="11"/>
  <c r="BH194" i="11"/>
  <c r="BG194" i="11"/>
  <c r="BE194" i="11"/>
  <c r="T194" i="11"/>
  <c r="R194" i="11"/>
  <c r="P194" i="11"/>
  <c r="BI193" i="11"/>
  <c r="BH193" i="11"/>
  <c r="BG193" i="11"/>
  <c r="BE193" i="11"/>
  <c r="T193" i="11"/>
  <c r="R193" i="11"/>
  <c r="P193" i="11"/>
  <c r="BI192" i="11"/>
  <c r="BH192" i="11"/>
  <c r="BG192" i="11"/>
  <c r="BE192" i="11"/>
  <c r="T192" i="11"/>
  <c r="R192" i="11"/>
  <c r="P192" i="11"/>
  <c r="BI191" i="11"/>
  <c r="BH191" i="11"/>
  <c r="BG191" i="11"/>
  <c r="BE191" i="11"/>
  <c r="T191" i="11"/>
  <c r="R191" i="11"/>
  <c r="P191" i="11"/>
  <c r="BI190" i="11"/>
  <c r="BH190" i="11"/>
  <c r="BG190" i="11"/>
  <c r="BE190" i="11"/>
  <c r="T190" i="11"/>
  <c r="R190" i="11"/>
  <c r="P190" i="11"/>
  <c r="BI189" i="11"/>
  <c r="BH189" i="11"/>
  <c r="BG189" i="11"/>
  <c r="BE189" i="11"/>
  <c r="T189" i="11"/>
  <c r="R189" i="11"/>
  <c r="P189" i="11"/>
  <c r="BI188" i="11"/>
  <c r="BH188" i="11"/>
  <c r="BG188" i="11"/>
  <c r="BE188" i="11"/>
  <c r="T188" i="11"/>
  <c r="R188" i="11"/>
  <c r="P188" i="11"/>
  <c r="BI187" i="11"/>
  <c r="BH187" i="11"/>
  <c r="BG187" i="11"/>
  <c r="BE187" i="11"/>
  <c r="T187" i="11"/>
  <c r="R187" i="11"/>
  <c r="P187" i="11"/>
  <c r="BI186" i="11"/>
  <c r="BH186" i="11"/>
  <c r="BG186" i="11"/>
  <c r="BE186" i="11"/>
  <c r="T186" i="11"/>
  <c r="R186" i="11"/>
  <c r="P186" i="11"/>
  <c r="BI185" i="11"/>
  <c r="BH185" i="11"/>
  <c r="BG185" i="11"/>
  <c r="BE185" i="11"/>
  <c r="T185" i="11"/>
  <c r="R185" i="11"/>
  <c r="P185" i="11"/>
  <c r="BI184" i="11"/>
  <c r="BH184" i="11"/>
  <c r="BG184" i="11"/>
  <c r="BE184" i="11"/>
  <c r="T184" i="11"/>
  <c r="R184" i="11"/>
  <c r="P184" i="11"/>
  <c r="BI183" i="11"/>
  <c r="BH183" i="11"/>
  <c r="BG183" i="11"/>
  <c r="BE183" i="11"/>
  <c r="T183" i="11"/>
  <c r="R183" i="11"/>
  <c r="P183" i="11"/>
  <c r="BI182" i="11"/>
  <c r="BH182" i="11"/>
  <c r="BG182" i="11"/>
  <c r="BE182" i="11"/>
  <c r="T182" i="11"/>
  <c r="R182" i="11"/>
  <c r="P182" i="1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9" i="11"/>
  <c r="BH179" i="11"/>
  <c r="BG179" i="11"/>
  <c r="BE179" i="11"/>
  <c r="T179" i="11"/>
  <c r="R179" i="11"/>
  <c r="P179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5" i="11"/>
  <c r="BH165" i="11"/>
  <c r="BG165" i="11"/>
  <c r="BE165" i="11"/>
  <c r="T165" i="11"/>
  <c r="R165" i="11"/>
  <c r="P165" i="11"/>
  <c r="BI164" i="11"/>
  <c r="BH164" i="11"/>
  <c r="BG164" i="11"/>
  <c r="BE164" i="11"/>
  <c r="T164" i="11"/>
  <c r="R164" i="11"/>
  <c r="P164" i="11"/>
  <c r="BI163" i="11"/>
  <c r="BH163" i="11"/>
  <c r="BG163" i="11"/>
  <c r="BE163" i="11"/>
  <c r="T163" i="11"/>
  <c r="R163" i="11"/>
  <c r="P163" i="11"/>
  <c r="BI162" i="11"/>
  <c r="BH162" i="11"/>
  <c r="BG162" i="11"/>
  <c r="BE162" i="11"/>
  <c r="T162" i="11"/>
  <c r="R162" i="11"/>
  <c r="P162" i="11"/>
  <c r="BI161" i="11"/>
  <c r="BH161" i="11"/>
  <c r="BG161" i="11"/>
  <c r="BE161" i="11"/>
  <c r="T161" i="11"/>
  <c r="R161" i="11"/>
  <c r="P161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4" i="11"/>
  <c r="BH154" i="11"/>
  <c r="BG154" i="11"/>
  <c r="BE154" i="11"/>
  <c r="T154" i="11"/>
  <c r="R154" i="11"/>
  <c r="P154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BI130" i="11"/>
  <c r="BH130" i="11"/>
  <c r="BG130" i="11"/>
  <c r="BE130" i="11"/>
  <c r="T130" i="11"/>
  <c r="R130" i="11"/>
  <c r="P130" i="11"/>
  <c r="BI129" i="11"/>
  <c r="BH129" i="11"/>
  <c r="BG129" i="11"/>
  <c r="BE129" i="11"/>
  <c r="T129" i="11"/>
  <c r="R129" i="11"/>
  <c r="P129" i="11"/>
  <c r="BI128" i="11"/>
  <c r="BH128" i="11"/>
  <c r="BG128" i="11"/>
  <c r="BE128" i="11"/>
  <c r="T128" i="11"/>
  <c r="R128" i="11"/>
  <c r="P128" i="11"/>
  <c r="BI127" i="11"/>
  <c r="BH127" i="11"/>
  <c r="BG127" i="11"/>
  <c r="BE127" i="11"/>
  <c r="T127" i="11"/>
  <c r="R127" i="11"/>
  <c r="P127" i="11"/>
  <c r="J121" i="11"/>
  <c r="J120" i="11"/>
  <c r="F120" i="11"/>
  <c r="F118" i="11"/>
  <c r="E116" i="11"/>
  <c r="J92" i="11"/>
  <c r="J91" i="11"/>
  <c r="F91" i="11"/>
  <c r="F89" i="11"/>
  <c r="E87" i="11"/>
  <c r="J18" i="11"/>
  <c r="E18" i="11"/>
  <c r="F92" i="11" s="1"/>
  <c r="J17" i="11"/>
  <c r="J12" i="11"/>
  <c r="J118" i="11" s="1"/>
  <c r="E7" i="11"/>
  <c r="E114" i="11" s="1"/>
  <c r="J37" i="10"/>
  <c r="J36" i="10"/>
  <c r="AY105" i="1" s="1"/>
  <c r="J35" i="10"/>
  <c r="AX105" i="1" s="1"/>
  <c r="BI199" i="10"/>
  <c r="BH199" i="10"/>
  <c r="BG199" i="10"/>
  <c r="BE199" i="10"/>
  <c r="T199" i="10"/>
  <c r="R199" i="10"/>
  <c r="P199" i="10"/>
  <c r="BI198" i="10"/>
  <c r="BH198" i="10"/>
  <c r="BG198" i="10"/>
  <c r="BE198" i="10"/>
  <c r="T198" i="10"/>
  <c r="R198" i="10"/>
  <c r="P198" i="10"/>
  <c r="BI197" i="10"/>
  <c r="BH197" i="10"/>
  <c r="BG197" i="10"/>
  <c r="BE197" i="10"/>
  <c r="T197" i="10"/>
  <c r="R197" i="10"/>
  <c r="P197" i="10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4" i="10"/>
  <c r="BH194" i="10"/>
  <c r="BG194" i="10"/>
  <c r="BE194" i="10"/>
  <c r="T194" i="10"/>
  <c r="R194" i="10"/>
  <c r="P194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4" i="10"/>
  <c r="BH184" i="10"/>
  <c r="BG184" i="10"/>
  <c r="BE184" i="10"/>
  <c r="T184" i="10"/>
  <c r="R184" i="10"/>
  <c r="P184" i="10"/>
  <c r="BI183" i="10"/>
  <c r="BH183" i="10"/>
  <c r="BG183" i="10"/>
  <c r="BE183" i="10"/>
  <c r="T183" i="10"/>
  <c r="R183" i="10"/>
  <c r="P183" i="10"/>
  <c r="BI181" i="10"/>
  <c r="BH181" i="10"/>
  <c r="BG181" i="10"/>
  <c r="BE181" i="10"/>
  <c r="T181" i="10"/>
  <c r="R181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7" i="10"/>
  <c r="BH177" i="10"/>
  <c r="BG177" i="10"/>
  <c r="BE177" i="10"/>
  <c r="T177" i="10"/>
  <c r="R177" i="10"/>
  <c r="P177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28" i="10"/>
  <c r="BH128" i="10"/>
  <c r="BG128" i="10"/>
  <c r="BE128" i="10"/>
  <c r="T128" i="10"/>
  <c r="R128" i="10"/>
  <c r="P128" i="10"/>
  <c r="BI127" i="10"/>
  <c r="BH127" i="10"/>
  <c r="BG127" i="10"/>
  <c r="BE127" i="10"/>
  <c r="T127" i="10"/>
  <c r="R127" i="10"/>
  <c r="P127" i="10"/>
  <c r="J121" i="10"/>
  <c r="J120" i="10"/>
  <c r="F120" i="10"/>
  <c r="F118" i="10"/>
  <c r="E116" i="10"/>
  <c r="J92" i="10"/>
  <c r="J91" i="10"/>
  <c r="F91" i="10"/>
  <c r="F89" i="10"/>
  <c r="E87" i="10"/>
  <c r="J18" i="10"/>
  <c r="E18" i="10"/>
  <c r="F92" i="10" s="1"/>
  <c r="J17" i="10"/>
  <c r="J12" i="10"/>
  <c r="J89" i="10"/>
  <c r="E7" i="10"/>
  <c r="E114" i="10" s="1"/>
  <c r="J37" i="9"/>
  <c r="J36" i="9"/>
  <c r="AY104" i="1" s="1"/>
  <c r="J35" i="9"/>
  <c r="AX104" i="1" s="1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5" i="9"/>
  <c r="BH145" i="9"/>
  <c r="BG145" i="9"/>
  <c r="BE145" i="9"/>
  <c r="T145" i="9"/>
  <c r="R145" i="9"/>
  <c r="P145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J120" i="9"/>
  <c r="J119" i="9"/>
  <c r="F119" i="9"/>
  <c r="F117" i="9"/>
  <c r="E115" i="9"/>
  <c r="J92" i="9"/>
  <c r="J91" i="9"/>
  <c r="F91" i="9"/>
  <c r="F89" i="9"/>
  <c r="E87" i="9"/>
  <c r="J18" i="9"/>
  <c r="E18" i="9"/>
  <c r="F92" i="9"/>
  <c r="J17" i="9"/>
  <c r="J12" i="9"/>
  <c r="J117" i="9" s="1"/>
  <c r="E7" i="9"/>
  <c r="E113" i="9" s="1"/>
  <c r="J37" i="8"/>
  <c r="J36" i="8"/>
  <c r="AY103" i="1" s="1"/>
  <c r="J35" i="8"/>
  <c r="AX103" i="1"/>
  <c r="BI254" i="8"/>
  <c r="BH254" i="8"/>
  <c r="BG254" i="8"/>
  <c r="BE254" i="8"/>
  <c r="T254" i="8"/>
  <c r="R254" i="8"/>
  <c r="P254" i="8"/>
  <c r="BI253" i="8"/>
  <c r="BH253" i="8"/>
  <c r="BG253" i="8"/>
  <c r="BE253" i="8"/>
  <c r="T253" i="8"/>
  <c r="R253" i="8"/>
  <c r="P253" i="8"/>
  <c r="BI252" i="8"/>
  <c r="BH252" i="8"/>
  <c r="BG252" i="8"/>
  <c r="BE252" i="8"/>
  <c r="T252" i="8"/>
  <c r="R252" i="8"/>
  <c r="P252" i="8"/>
  <c r="BI251" i="8"/>
  <c r="BH251" i="8"/>
  <c r="BG251" i="8"/>
  <c r="BE251" i="8"/>
  <c r="T251" i="8"/>
  <c r="R251" i="8"/>
  <c r="P251" i="8"/>
  <c r="BI250" i="8"/>
  <c r="BH250" i="8"/>
  <c r="BG250" i="8"/>
  <c r="BE250" i="8"/>
  <c r="T250" i="8"/>
  <c r="R250" i="8"/>
  <c r="P250" i="8"/>
  <c r="BI249" i="8"/>
  <c r="BH249" i="8"/>
  <c r="BG249" i="8"/>
  <c r="BE249" i="8"/>
  <c r="T249" i="8"/>
  <c r="R249" i="8"/>
  <c r="P249" i="8"/>
  <c r="BI248" i="8"/>
  <c r="BH248" i="8"/>
  <c r="BG248" i="8"/>
  <c r="BE248" i="8"/>
  <c r="T248" i="8"/>
  <c r="R248" i="8"/>
  <c r="P248" i="8"/>
  <c r="BI247" i="8"/>
  <c r="BH247" i="8"/>
  <c r="BG247" i="8"/>
  <c r="BE247" i="8"/>
  <c r="T247" i="8"/>
  <c r="R247" i="8"/>
  <c r="P247" i="8"/>
  <c r="BI246" i="8"/>
  <c r="BH246" i="8"/>
  <c r="BG246" i="8"/>
  <c r="BE246" i="8"/>
  <c r="T246" i="8"/>
  <c r="R246" i="8"/>
  <c r="P246" i="8"/>
  <c r="BI245" i="8"/>
  <c r="BH245" i="8"/>
  <c r="BG245" i="8"/>
  <c r="BE245" i="8"/>
  <c r="T245" i="8"/>
  <c r="R245" i="8"/>
  <c r="P245" i="8"/>
  <c r="BI244" i="8"/>
  <c r="BH244" i="8"/>
  <c r="BG244" i="8"/>
  <c r="BE244" i="8"/>
  <c r="T244" i="8"/>
  <c r="R244" i="8"/>
  <c r="P244" i="8"/>
  <c r="BI243" i="8"/>
  <c r="BH243" i="8"/>
  <c r="BG243" i="8"/>
  <c r="BE243" i="8"/>
  <c r="T243" i="8"/>
  <c r="R243" i="8"/>
  <c r="P243" i="8"/>
  <c r="BI242" i="8"/>
  <c r="BH242" i="8"/>
  <c r="BG242" i="8"/>
  <c r="BE242" i="8"/>
  <c r="T242" i="8"/>
  <c r="R242" i="8"/>
  <c r="P242" i="8"/>
  <c r="BI241" i="8"/>
  <c r="BH241" i="8"/>
  <c r="BG241" i="8"/>
  <c r="BE241" i="8"/>
  <c r="T241" i="8"/>
  <c r="R241" i="8"/>
  <c r="P241" i="8"/>
  <c r="BI240" i="8"/>
  <c r="BH240" i="8"/>
  <c r="BG240" i="8"/>
  <c r="BE240" i="8"/>
  <c r="T240" i="8"/>
  <c r="R240" i="8"/>
  <c r="P240" i="8"/>
  <c r="BI239" i="8"/>
  <c r="BH239" i="8"/>
  <c r="BG239" i="8"/>
  <c r="BE239" i="8"/>
  <c r="T239" i="8"/>
  <c r="R239" i="8"/>
  <c r="P239" i="8"/>
  <c r="BI238" i="8"/>
  <c r="BH238" i="8"/>
  <c r="BG238" i="8"/>
  <c r="BE238" i="8"/>
  <c r="T238" i="8"/>
  <c r="R238" i="8"/>
  <c r="P238" i="8"/>
  <c r="BI237" i="8"/>
  <c r="BH237" i="8"/>
  <c r="BG237" i="8"/>
  <c r="BE237" i="8"/>
  <c r="T237" i="8"/>
  <c r="R237" i="8"/>
  <c r="P237" i="8"/>
  <c r="BI236" i="8"/>
  <c r="BH236" i="8"/>
  <c r="BG236" i="8"/>
  <c r="BE236" i="8"/>
  <c r="T236" i="8"/>
  <c r="R236" i="8"/>
  <c r="P236" i="8"/>
  <c r="BI235" i="8"/>
  <c r="BH235" i="8"/>
  <c r="BG235" i="8"/>
  <c r="BE235" i="8"/>
  <c r="T235" i="8"/>
  <c r="R235" i="8"/>
  <c r="P235" i="8"/>
  <c r="BI234" i="8"/>
  <c r="BH234" i="8"/>
  <c r="BG234" i="8"/>
  <c r="BE234" i="8"/>
  <c r="T234" i="8"/>
  <c r="R234" i="8"/>
  <c r="P234" i="8"/>
  <c r="BI233" i="8"/>
  <c r="BH233" i="8"/>
  <c r="BG233" i="8"/>
  <c r="BE233" i="8"/>
  <c r="T233" i="8"/>
  <c r="R233" i="8"/>
  <c r="P233" i="8"/>
  <c r="BI232" i="8"/>
  <c r="BH232" i="8"/>
  <c r="BG232" i="8"/>
  <c r="BE232" i="8"/>
  <c r="T232" i="8"/>
  <c r="R232" i="8"/>
  <c r="P232" i="8"/>
  <c r="BI231" i="8"/>
  <c r="BH231" i="8"/>
  <c r="BG231" i="8"/>
  <c r="BE231" i="8"/>
  <c r="T231" i="8"/>
  <c r="R231" i="8"/>
  <c r="P231" i="8"/>
  <c r="BI230" i="8"/>
  <c r="BH230" i="8"/>
  <c r="BG230" i="8"/>
  <c r="BE230" i="8"/>
  <c r="T230" i="8"/>
  <c r="R230" i="8"/>
  <c r="P230" i="8"/>
  <c r="BI229" i="8"/>
  <c r="BH229" i="8"/>
  <c r="BG229" i="8"/>
  <c r="BE229" i="8"/>
  <c r="T229" i="8"/>
  <c r="R229" i="8"/>
  <c r="P229" i="8"/>
  <c r="BI228" i="8"/>
  <c r="BH228" i="8"/>
  <c r="BG228" i="8"/>
  <c r="BE228" i="8"/>
  <c r="T228" i="8"/>
  <c r="R228" i="8"/>
  <c r="P228" i="8"/>
  <c r="BI227" i="8"/>
  <c r="BH227" i="8"/>
  <c r="BG227" i="8"/>
  <c r="BE227" i="8"/>
  <c r="T227" i="8"/>
  <c r="R227" i="8"/>
  <c r="P227" i="8"/>
  <c r="BI226" i="8"/>
  <c r="BH226" i="8"/>
  <c r="BG226" i="8"/>
  <c r="BE226" i="8"/>
  <c r="T226" i="8"/>
  <c r="R226" i="8"/>
  <c r="P226" i="8"/>
  <c r="BI225" i="8"/>
  <c r="BH225" i="8"/>
  <c r="BG225" i="8"/>
  <c r="BE225" i="8"/>
  <c r="T225" i="8"/>
  <c r="R225" i="8"/>
  <c r="P225" i="8"/>
  <c r="BI224" i="8"/>
  <c r="BH224" i="8"/>
  <c r="BG224" i="8"/>
  <c r="BE224" i="8"/>
  <c r="T224" i="8"/>
  <c r="R224" i="8"/>
  <c r="P224" i="8"/>
  <c r="BI223" i="8"/>
  <c r="BH223" i="8"/>
  <c r="BG223" i="8"/>
  <c r="BE223" i="8"/>
  <c r="T223" i="8"/>
  <c r="R223" i="8"/>
  <c r="P223" i="8"/>
  <c r="BI222" i="8"/>
  <c r="BH222" i="8"/>
  <c r="BG222" i="8"/>
  <c r="BE222" i="8"/>
  <c r="T222" i="8"/>
  <c r="R222" i="8"/>
  <c r="P222" i="8"/>
  <c r="BI221" i="8"/>
  <c r="BH221" i="8"/>
  <c r="BG221" i="8"/>
  <c r="BE221" i="8"/>
  <c r="T221" i="8"/>
  <c r="R221" i="8"/>
  <c r="P221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8" i="8"/>
  <c r="BH218" i="8"/>
  <c r="BG218" i="8"/>
  <c r="BE218" i="8"/>
  <c r="T218" i="8"/>
  <c r="R218" i="8"/>
  <c r="P218" i="8"/>
  <c r="BI217" i="8"/>
  <c r="BH217" i="8"/>
  <c r="BG217" i="8"/>
  <c r="BE217" i="8"/>
  <c r="T217" i="8"/>
  <c r="R217" i="8"/>
  <c r="P217" i="8"/>
  <c r="BI216" i="8"/>
  <c r="BH216" i="8"/>
  <c r="BG216" i="8"/>
  <c r="BE216" i="8"/>
  <c r="T216" i="8"/>
  <c r="R216" i="8"/>
  <c r="P216" i="8"/>
  <c r="BI215" i="8"/>
  <c r="BH215" i="8"/>
  <c r="BG215" i="8"/>
  <c r="BE215" i="8"/>
  <c r="T215" i="8"/>
  <c r="R215" i="8"/>
  <c r="P215" i="8"/>
  <c r="BI214" i="8"/>
  <c r="BH214" i="8"/>
  <c r="BG214" i="8"/>
  <c r="BE214" i="8"/>
  <c r="T214" i="8"/>
  <c r="R214" i="8"/>
  <c r="P214" i="8"/>
  <c r="BI213" i="8"/>
  <c r="BH213" i="8"/>
  <c r="BG213" i="8"/>
  <c r="BE213" i="8"/>
  <c r="T213" i="8"/>
  <c r="R213" i="8"/>
  <c r="P213" i="8"/>
  <c r="BI212" i="8"/>
  <c r="BH212" i="8"/>
  <c r="BG212" i="8"/>
  <c r="BE212" i="8"/>
  <c r="T212" i="8"/>
  <c r="R212" i="8"/>
  <c r="P212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9" i="8"/>
  <c r="BH209" i="8"/>
  <c r="BG209" i="8"/>
  <c r="BE209" i="8"/>
  <c r="T209" i="8"/>
  <c r="R209" i="8"/>
  <c r="P209" i="8"/>
  <c r="BI208" i="8"/>
  <c r="BH208" i="8"/>
  <c r="BG208" i="8"/>
  <c r="BE208" i="8"/>
  <c r="T208" i="8"/>
  <c r="R208" i="8"/>
  <c r="P208" i="8"/>
  <c r="BI207" i="8"/>
  <c r="BH207" i="8"/>
  <c r="BG207" i="8"/>
  <c r="BE207" i="8"/>
  <c r="T207" i="8"/>
  <c r="R207" i="8"/>
  <c r="P207" i="8"/>
  <c r="BI206" i="8"/>
  <c r="BH206" i="8"/>
  <c r="BG206" i="8"/>
  <c r="BE206" i="8"/>
  <c r="T206" i="8"/>
  <c r="R206" i="8"/>
  <c r="P206" i="8"/>
  <c r="BI205" i="8"/>
  <c r="BH205" i="8"/>
  <c r="BG205" i="8"/>
  <c r="BE205" i="8"/>
  <c r="T205" i="8"/>
  <c r="R205" i="8"/>
  <c r="P205" i="8"/>
  <c r="BI204" i="8"/>
  <c r="BH204" i="8"/>
  <c r="BG204" i="8"/>
  <c r="BE204" i="8"/>
  <c r="T204" i="8"/>
  <c r="R204" i="8"/>
  <c r="P204" i="8"/>
  <c r="BI203" i="8"/>
  <c r="BH203" i="8"/>
  <c r="BG203" i="8"/>
  <c r="BE203" i="8"/>
  <c r="T203" i="8"/>
  <c r="R203" i="8"/>
  <c r="P203" i="8"/>
  <c r="BI202" i="8"/>
  <c r="BH202" i="8"/>
  <c r="BG202" i="8"/>
  <c r="BE202" i="8"/>
  <c r="T202" i="8"/>
  <c r="R202" i="8"/>
  <c r="P202" i="8"/>
  <c r="BI201" i="8"/>
  <c r="BH201" i="8"/>
  <c r="BG201" i="8"/>
  <c r="BE201" i="8"/>
  <c r="T201" i="8"/>
  <c r="R201" i="8"/>
  <c r="P201" i="8"/>
  <c r="BI200" i="8"/>
  <c r="BH200" i="8"/>
  <c r="BG200" i="8"/>
  <c r="BE200" i="8"/>
  <c r="T200" i="8"/>
  <c r="R200" i="8"/>
  <c r="P200" i="8"/>
  <c r="BI199" i="8"/>
  <c r="BH199" i="8"/>
  <c r="BG199" i="8"/>
  <c r="BE199" i="8"/>
  <c r="T199" i="8"/>
  <c r="R199" i="8"/>
  <c r="P199" i="8"/>
  <c r="BI198" i="8"/>
  <c r="BH198" i="8"/>
  <c r="BG198" i="8"/>
  <c r="BE198" i="8"/>
  <c r="T198" i="8"/>
  <c r="R198" i="8"/>
  <c r="P198" i="8"/>
  <c r="BI197" i="8"/>
  <c r="BH197" i="8"/>
  <c r="BG197" i="8"/>
  <c r="BE197" i="8"/>
  <c r="T197" i="8"/>
  <c r="R197" i="8"/>
  <c r="P197" i="8"/>
  <c r="BI196" i="8"/>
  <c r="BH196" i="8"/>
  <c r="BG196" i="8"/>
  <c r="BE196" i="8"/>
  <c r="T196" i="8"/>
  <c r="R196" i="8"/>
  <c r="P196" i="8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2" i="8"/>
  <c r="BH192" i="8"/>
  <c r="BG192" i="8"/>
  <c r="BE192" i="8"/>
  <c r="T192" i="8"/>
  <c r="R192" i="8"/>
  <c r="P192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6" i="8"/>
  <c r="BH186" i="8"/>
  <c r="BG186" i="8"/>
  <c r="BE186" i="8"/>
  <c r="T186" i="8"/>
  <c r="R186" i="8"/>
  <c r="P186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3" i="8"/>
  <c r="BH183" i="8"/>
  <c r="BG183" i="8"/>
  <c r="BE183" i="8"/>
  <c r="T183" i="8"/>
  <c r="R183" i="8"/>
  <c r="P183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1" i="8"/>
  <c r="BH171" i="8"/>
  <c r="BG171" i="8"/>
  <c r="BE171" i="8"/>
  <c r="T171" i="8"/>
  <c r="R171" i="8"/>
  <c r="P171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7" i="8"/>
  <c r="BH167" i="8"/>
  <c r="BG167" i="8"/>
  <c r="BE167" i="8"/>
  <c r="T167" i="8"/>
  <c r="R167" i="8"/>
  <c r="P167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4" i="8"/>
  <c r="BH164" i="8"/>
  <c r="BG164" i="8"/>
  <c r="BE164" i="8"/>
  <c r="T164" i="8"/>
  <c r="R164" i="8"/>
  <c r="P164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BI123" i="8"/>
  <c r="BH123" i="8"/>
  <c r="BG123" i="8"/>
  <c r="BE123" i="8"/>
  <c r="T123" i="8"/>
  <c r="R123" i="8"/>
  <c r="P123" i="8"/>
  <c r="BI122" i="8"/>
  <c r="BH122" i="8"/>
  <c r="BG122" i="8"/>
  <c r="BE122" i="8"/>
  <c r="T122" i="8"/>
  <c r="R122" i="8"/>
  <c r="P122" i="8"/>
  <c r="BI121" i="8"/>
  <c r="BH121" i="8"/>
  <c r="BG121" i="8"/>
  <c r="BE121" i="8"/>
  <c r="T121" i="8"/>
  <c r="R121" i="8"/>
  <c r="P121" i="8"/>
  <c r="BI120" i="8"/>
  <c r="BH120" i="8"/>
  <c r="BG120" i="8"/>
  <c r="BE120" i="8"/>
  <c r="T120" i="8"/>
  <c r="R120" i="8"/>
  <c r="P120" i="8"/>
  <c r="BI119" i="8"/>
  <c r="BH119" i="8"/>
  <c r="BG119" i="8"/>
  <c r="BE119" i="8"/>
  <c r="T119" i="8"/>
  <c r="R119" i="8"/>
  <c r="P119" i="8"/>
  <c r="J114" i="8"/>
  <c r="J113" i="8"/>
  <c r="F113" i="8"/>
  <c r="F111" i="8"/>
  <c r="E109" i="8"/>
  <c r="J92" i="8"/>
  <c r="J91" i="8"/>
  <c r="F91" i="8"/>
  <c r="F89" i="8"/>
  <c r="E87" i="8"/>
  <c r="J18" i="8"/>
  <c r="E18" i="8"/>
  <c r="F92" i="8" s="1"/>
  <c r="J17" i="8"/>
  <c r="J12" i="8"/>
  <c r="J89" i="8"/>
  <c r="E7" i="8"/>
  <c r="E85" i="8" s="1"/>
  <c r="J37" i="7"/>
  <c r="J36" i="7"/>
  <c r="AY102" i="1" s="1"/>
  <c r="J35" i="7"/>
  <c r="AX102" i="1" s="1"/>
  <c r="BI312" i="7"/>
  <c r="BH312" i="7"/>
  <c r="BG312" i="7"/>
  <c r="BE312" i="7"/>
  <c r="T312" i="7"/>
  <c r="R312" i="7"/>
  <c r="P312" i="7"/>
  <c r="BI311" i="7"/>
  <c r="BH311" i="7"/>
  <c r="BG311" i="7"/>
  <c r="BE311" i="7"/>
  <c r="T311" i="7"/>
  <c r="R311" i="7"/>
  <c r="P311" i="7"/>
  <c r="BI306" i="7"/>
  <c r="BH306" i="7"/>
  <c r="BG306" i="7"/>
  <c r="BE306" i="7"/>
  <c r="T306" i="7"/>
  <c r="T305" i="7"/>
  <c r="R306" i="7"/>
  <c r="R305" i="7"/>
  <c r="P306" i="7"/>
  <c r="P305" i="7" s="1"/>
  <c r="BI304" i="7"/>
  <c r="BH304" i="7"/>
  <c r="BG304" i="7"/>
  <c r="BE304" i="7"/>
  <c r="T304" i="7"/>
  <c r="R304" i="7"/>
  <c r="P304" i="7"/>
  <c r="BI302" i="7"/>
  <c r="BH302" i="7"/>
  <c r="BG302" i="7"/>
  <c r="BE302" i="7"/>
  <c r="T302" i="7"/>
  <c r="R302" i="7"/>
  <c r="P302" i="7"/>
  <c r="BI300" i="7"/>
  <c r="BH300" i="7"/>
  <c r="BG300" i="7"/>
  <c r="BE300" i="7"/>
  <c r="T300" i="7"/>
  <c r="R300" i="7"/>
  <c r="P300" i="7"/>
  <c r="BI296" i="7"/>
  <c r="BH296" i="7"/>
  <c r="BG296" i="7"/>
  <c r="BE296" i="7"/>
  <c r="T296" i="7"/>
  <c r="R296" i="7"/>
  <c r="P296" i="7"/>
  <c r="BI289" i="7"/>
  <c r="BH289" i="7"/>
  <c r="BG289" i="7"/>
  <c r="BE289" i="7"/>
  <c r="T289" i="7"/>
  <c r="R289" i="7"/>
  <c r="P289" i="7"/>
  <c r="BI285" i="7"/>
  <c r="BH285" i="7"/>
  <c r="BG285" i="7"/>
  <c r="BE285" i="7"/>
  <c r="T285" i="7"/>
  <c r="R285" i="7"/>
  <c r="P285" i="7"/>
  <c r="BI283" i="7"/>
  <c r="BH283" i="7"/>
  <c r="BG283" i="7"/>
  <c r="BE283" i="7"/>
  <c r="T283" i="7"/>
  <c r="R283" i="7"/>
  <c r="P283" i="7"/>
  <c r="BI280" i="7"/>
  <c r="BH280" i="7"/>
  <c r="BG280" i="7"/>
  <c r="BE280" i="7"/>
  <c r="T280" i="7"/>
  <c r="R280" i="7"/>
  <c r="P280" i="7"/>
  <c r="BI278" i="7"/>
  <c r="BH278" i="7"/>
  <c r="BG278" i="7"/>
  <c r="BE278" i="7"/>
  <c r="T278" i="7"/>
  <c r="R278" i="7"/>
  <c r="P278" i="7"/>
  <c r="BI275" i="7"/>
  <c r="BH275" i="7"/>
  <c r="BG275" i="7"/>
  <c r="BE275" i="7"/>
  <c r="T275" i="7"/>
  <c r="R275" i="7"/>
  <c r="P275" i="7"/>
  <c r="BI272" i="7"/>
  <c r="BH272" i="7"/>
  <c r="BG272" i="7"/>
  <c r="BE272" i="7"/>
  <c r="T272" i="7"/>
  <c r="R272" i="7"/>
  <c r="P272" i="7"/>
  <c r="BI270" i="7"/>
  <c r="BH270" i="7"/>
  <c r="BG270" i="7"/>
  <c r="BE270" i="7"/>
  <c r="T270" i="7"/>
  <c r="R270" i="7"/>
  <c r="P270" i="7"/>
  <c r="BI269" i="7"/>
  <c r="BH269" i="7"/>
  <c r="BG269" i="7"/>
  <c r="BE269" i="7"/>
  <c r="T269" i="7"/>
  <c r="R269" i="7"/>
  <c r="P269" i="7"/>
  <c r="BI267" i="7"/>
  <c r="BH267" i="7"/>
  <c r="BG267" i="7"/>
  <c r="BE267" i="7"/>
  <c r="T267" i="7"/>
  <c r="R267" i="7"/>
  <c r="P267" i="7"/>
  <c r="BI265" i="7"/>
  <c r="BH265" i="7"/>
  <c r="BG265" i="7"/>
  <c r="BE265" i="7"/>
  <c r="T265" i="7"/>
  <c r="T264" i="7" s="1"/>
  <c r="R265" i="7"/>
  <c r="R264" i="7"/>
  <c r="P265" i="7"/>
  <c r="P264" i="7" s="1"/>
  <c r="BI263" i="7"/>
  <c r="BH263" i="7"/>
  <c r="BG263" i="7"/>
  <c r="BE263" i="7"/>
  <c r="T263" i="7"/>
  <c r="R263" i="7"/>
  <c r="P263" i="7"/>
  <c r="BI262" i="7"/>
  <c r="BH262" i="7"/>
  <c r="BG262" i="7"/>
  <c r="BE262" i="7"/>
  <c r="T262" i="7"/>
  <c r="R262" i="7"/>
  <c r="P262" i="7"/>
  <c r="BI258" i="7"/>
  <c r="BH258" i="7"/>
  <c r="BG258" i="7"/>
  <c r="BE258" i="7"/>
  <c r="T258" i="7"/>
  <c r="R258" i="7"/>
  <c r="P258" i="7"/>
  <c r="BI257" i="7"/>
  <c r="BH257" i="7"/>
  <c r="BG257" i="7"/>
  <c r="BE257" i="7"/>
  <c r="T257" i="7"/>
  <c r="R257" i="7"/>
  <c r="P257" i="7"/>
  <c r="BI256" i="7"/>
  <c r="BH256" i="7"/>
  <c r="BG256" i="7"/>
  <c r="BE256" i="7"/>
  <c r="T256" i="7"/>
  <c r="R256" i="7"/>
  <c r="P256" i="7"/>
  <c r="BI255" i="7"/>
  <c r="BH255" i="7"/>
  <c r="BG255" i="7"/>
  <c r="BE255" i="7"/>
  <c r="T255" i="7"/>
  <c r="R255" i="7"/>
  <c r="P255" i="7"/>
  <c r="BI254" i="7"/>
  <c r="BH254" i="7"/>
  <c r="BG254" i="7"/>
  <c r="BE254" i="7"/>
  <c r="T254" i="7"/>
  <c r="R254" i="7"/>
  <c r="P254" i="7"/>
  <c r="BI253" i="7"/>
  <c r="BH253" i="7"/>
  <c r="BG253" i="7"/>
  <c r="BE253" i="7"/>
  <c r="T253" i="7"/>
  <c r="R253" i="7"/>
  <c r="P253" i="7"/>
  <c r="BI249" i="7"/>
  <c r="BH249" i="7"/>
  <c r="BG249" i="7"/>
  <c r="BE249" i="7"/>
  <c r="T249" i="7"/>
  <c r="R249" i="7"/>
  <c r="P249" i="7"/>
  <c r="BI247" i="7"/>
  <c r="BH247" i="7"/>
  <c r="BG247" i="7"/>
  <c r="BE247" i="7"/>
  <c r="T247" i="7"/>
  <c r="R247" i="7"/>
  <c r="P247" i="7"/>
  <c r="BI245" i="7"/>
  <c r="BH245" i="7"/>
  <c r="BG245" i="7"/>
  <c r="BE245" i="7"/>
  <c r="T245" i="7"/>
  <c r="R245" i="7"/>
  <c r="P245" i="7"/>
  <c r="BI243" i="7"/>
  <c r="BH243" i="7"/>
  <c r="BG243" i="7"/>
  <c r="BE243" i="7"/>
  <c r="T243" i="7"/>
  <c r="R243" i="7"/>
  <c r="P243" i="7"/>
  <c r="BI241" i="7"/>
  <c r="BH241" i="7"/>
  <c r="BG241" i="7"/>
  <c r="BE241" i="7"/>
  <c r="T241" i="7"/>
  <c r="R241" i="7"/>
  <c r="P241" i="7"/>
  <c r="BI239" i="7"/>
  <c r="BH239" i="7"/>
  <c r="BG239" i="7"/>
  <c r="BE239" i="7"/>
  <c r="T239" i="7"/>
  <c r="R239" i="7"/>
  <c r="P239" i="7"/>
  <c r="BI235" i="7"/>
  <c r="BH235" i="7"/>
  <c r="BG235" i="7"/>
  <c r="BE235" i="7"/>
  <c r="T235" i="7"/>
  <c r="R235" i="7"/>
  <c r="P235" i="7"/>
  <c r="BI232" i="7"/>
  <c r="BH232" i="7"/>
  <c r="BG232" i="7"/>
  <c r="BE232" i="7"/>
  <c r="T232" i="7"/>
  <c r="T231" i="7"/>
  <c r="R232" i="7"/>
  <c r="R231" i="7"/>
  <c r="P232" i="7"/>
  <c r="P231" i="7" s="1"/>
  <c r="BI229" i="7"/>
  <c r="BH229" i="7"/>
  <c r="BG229" i="7"/>
  <c r="BE229" i="7"/>
  <c r="T229" i="7"/>
  <c r="R229" i="7"/>
  <c r="P229" i="7"/>
  <c r="BI226" i="7"/>
  <c r="BH226" i="7"/>
  <c r="BG226" i="7"/>
  <c r="BE226" i="7"/>
  <c r="T226" i="7"/>
  <c r="R226" i="7"/>
  <c r="P226" i="7"/>
  <c r="BI223" i="7"/>
  <c r="BH223" i="7"/>
  <c r="BG223" i="7"/>
  <c r="BE223" i="7"/>
  <c r="T223" i="7"/>
  <c r="R223" i="7"/>
  <c r="P223" i="7"/>
  <c r="BI219" i="7"/>
  <c r="BH219" i="7"/>
  <c r="BG219" i="7"/>
  <c r="BE219" i="7"/>
  <c r="T219" i="7"/>
  <c r="R219" i="7"/>
  <c r="P219" i="7"/>
  <c r="BI215" i="7"/>
  <c r="BH215" i="7"/>
  <c r="BG215" i="7"/>
  <c r="BE215" i="7"/>
  <c r="T215" i="7"/>
  <c r="R215" i="7"/>
  <c r="P215" i="7"/>
  <c r="BI214" i="7"/>
  <c r="BH214" i="7"/>
  <c r="BG214" i="7"/>
  <c r="BE214" i="7"/>
  <c r="T214" i="7"/>
  <c r="R214" i="7"/>
  <c r="P214" i="7"/>
  <c r="BI210" i="7"/>
  <c r="BH210" i="7"/>
  <c r="BG210" i="7"/>
  <c r="BE210" i="7"/>
  <c r="T210" i="7"/>
  <c r="R210" i="7"/>
  <c r="P210" i="7"/>
  <c r="BI206" i="7"/>
  <c r="BH206" i="7"/>
  <c r="BG206" i="7"/>
  <c r="BE206" i="7"/>
  <c r="T206" i="7"/>
  <c r="R206" i="7"/>
  <c r="P206" i="7"/>
  <c r="BI203" i="7"/>
  <c r="BH203" i="7"/>
  <c r="BG203" i="7"/>
  <c r="BE203" i="7"/>
  <c r="T203" i="7"/>
  <c r="R203" i="7"/>
  <c r="P203" i="7"/>
  <c r="BI200" i="7"/>
  <c r="BH200" i="7"/>
  <c r="BG200" i="7"/>
  <c r="BE200" i="7"/>
  <c r="T200" i="7"/>
  <c r="R200" i="7"/>
  <c r="P200" i="7"/>
  <c r="BI198" i="7"/>
  <c r="BH198" i="7"/>
  <c r="BG198" i="7"/>
  <c r="BE198" i="7"/>
  <c r="T198" i="7"/>
  <c r="R198" i="7"/>
  <c r="P198" i="7"/>
  <c r="BI192" i="7"/>
  <c r="BH192" i="7"/>
  <c r="BG192" i="7"/>
  <c r="BE192" i="7"/>
  <c r="T192" i="7"/>
  <c r="R192" i="7"/>
  <c r="P192" i="7"/>
  <c r="BI189" i="7"/>
  <c r="BH189" i="7"/>
  <c r="BG189" i="7"/>
  <c r="BE189" i="7"/>
  <c r="T189" i="7"/>
  <c r="R189" i="7"/>
  <c r="P189" i="7"/>
  <c r="BI186" i="7"/>
  <c r="BH186" i="7"/>
  <c r="BG186" i="7"/>
  <c r="BE186" i="7"/>
  <c r="T186" i="7"/>
  <c r="R186" i="7"/>
  <c r="P186" i="7"/>
  <c r="BI182" i="7"/>
  <c r="BH182" i="7"/>
  <c r="BG182" i="7"/>
  <c r="BE182" i="7"/>
  <c r="T182" i="7"/>
  <c r="R182" i="7"/>
  <c r="P182" i="7"/>
  <c r="BI179" i="7"/>
  <c r="BH179" i="7"/>
  <c r="BG179" i="7"/>
  <c r="BE179" i="7"/>
  <c r="T179" i="7"/>
  <c r="R179" i="7"/>
  <c r="P179" i="7"/>
  <c r="BI178" i="7"/>
  <c r="BH178" i="7"/>
  <c r="BG178" i="7"/>
  <c r="BE178" i="7"/>
  <c r="T178" i="7"/>
  <c r="R178" i="7"/>
  <c r="P178" i="7"/>
  <c r="BI175" i="7"/>
  <c r="BH175" i="7"/>
  <c r="BG175" i="7"/>
  <c r="BE175" i="7"/>
  <c r="T175" i="7"/>
  <c r="R175" i="7"/>
  <c r="P175" i="7"/>
  <c r="BI172" i="7"/>
  <c r="BH172" i="7"/>
  <c r="BG172" i="7"/>
  <c r="BE172" i="7"/>
  <c r="T172" i="7"/>
  <c r="R172" i="7"/>
  <c r="P172" i="7"/>
  <c r="BI167" i="7"/>
  <c r="BH167" i="7"/>
  <c r="BG167" i="7"/>
  <c r="BE167" i="7"/>
  <c r="T167" i="7"/>
  <c r="R167" i="7"/>
  <c r="P167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0" i="7"/>
  <c r="BH160" i="7"/>
  <c r="BG160" i="7"/>
  <c r="BE160" i="7"/>
  <c r="T160" i="7"/>
  <c r="R160" i="7"/>
  <c r="P160" i="7"/>
  <c r="BI157" i="7"/>
  <c r="BH157" i="7"/>
  <c r="BG157" i="7"/>
  <c r="BE157" i="7"/>
  <c r="T157" i="7"/>
  <c r="R157" i="7"/>
  <c r="P157" i="7"/>
  <c r="BI153" i="7"/>
  <c r="BH153" i="7"/>
  <c r="BG153" i="7"/>
  <c r="BE153" i="7"/>
  <c r="T153" i="7"/>
  <c r="R153" i="7"/>
  <c r="P153" i="7"/>
  <c r="BI149" i="7"/>
  <c r="BH149" i="7"/>
  <c r="BG149" i="7"/>
  <c r="BE149" i="7"/>
  <c r="T149" i="7"/>
  <c r="R149" i="7"/>
  <c r="P149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38" i="7"/>
  <c r="BH138" i="7"/>
  <c r="BG138" i="7"/>
  <c r="BE138" i="7"/>
  <c r="T138" i="7"/>
  <c r="R138" i="7"/>
  <c r="P138" i="7"/>
  <c r="BI136" i="7"/>
  <c r="BH136" i="7"/>
  <c r="BG136" i="7"/>
  <c r="BE136" i="7"/>
  <c r="T136" i="7"/>
  <c r="R136" i="7"/>
  <c r="P136" i="7"/>
  <c r="BI133" i="7"/>
  <c r="BH133" i="7"/>
  <c r="BG133" i="7"/>
  <c r="BE133" i="7"/>
  <c r="T133" i="7"/>
  <c r="R133" i="7"/>
  <c r="P133" i="7"/>
  <c r="J127" i="7"/>
  <c r="J126" i="7"/>
  <c r="F126" i="7"/>
  <c r="F124" i="7"/>
  <c r="E122" i="7"/>
  <c r="J92" i="7"/>
  <c r="J91" i="7"/>
  <c r="F91" i="7"/>
  <c r="F89" i="7"/>
  <c r="E87" i="7"/>
  <c r="J18" i="7"/>
  <c r="E18" i="7"/>
  <c r="F127" i="7"/>
  <c r="J17" i="7"/>
  <c r="J12" i="7"/>
  <c r="J124" i="7" s="1"/>
  <c r="E7" i="7"/>
  <c r="E85" i="7" s="1"/>
  <c r="J39" i="6"/>
  <c r="J38" i="6"/>
  <c r="AY101" i="1" s="1"/>
  <c r="J37" i="6"/>
  <c r="AX101" i="1" s="1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J122" i="6"/>
  <c r="J121" i="6"/>
  <c r="F121" i="6"/>
  <c r="F119" i="6"/>
  <c r="E117" i="6"/>
  <c r="J94" i="6"/>
  <c r="J93" i="6"/>
  <c r="F93" i="6"/>
  <c r="F91" i="6"/>
  <c r="E89" i="6"/>
  <c r="J20" i="6"/>
  <c r="E20" i="6"/>
  <c r="F122" i="6"/>
  <c r="J19" i="6"/>
  <c r="J14" i="6"/>
  <c r="J91" i="6" s="1"/>
  <c r="E7" i="6"/>
  <c r="E85" i="6" s="1"/>
  <c r="J39" i="5"/>
  <c r="J38" i="5"/>
  <c r="AY100" i="1" s="1"/>
  <c r="J37" i="5"/>
  <c r="AX100" i="1" s="1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09" i="5"/>
  <c r="BH209" i="5"/>
  <c r="BG209" i="5"/>
  <c r="BE209" i="5"/>
  <c r="T209" i="5"/>
  <c r="T208" i="5" s="1"/>
  <c r="R209" i="5"/>
  <c r="R208" i="5" s="1"/>
  <c r="P209" i="5"/>
  <c r="P208" i="5" s="1"/>
  <c r="BI207" i="5"/>
  <c r="BH207" i="5"/>
  <c r="BG207" i="5"/>
  <c r="BE207" i="5"/>
  <c r="T207" i="5"/>
  <c r="R207" i="5"/>
  <c r="P207" i="5"/>
  <c r="BI206" i="5"/>
  <c r="BH206" i="5"/>
  <c r="BG206" i="5"/>
  <c r="BE206" i="5"/>
  <c r="T206" i="5"/>
  <c r="R206" i="5"/>
  <c r="P206" i="5"/>
  <c r="BI205" i="5"/>
  <c r="BH205" i="5"/>
  <c r="BG205" i="5"/>
  <c r="BE205" i="5"/>
  <c r="T205" i="5"/>
  <c r="R205" i="5"/>
  <c r="P205" i="5"/>
  <c r="BI204" i="5"/>
  <c r="BH204" i="5"/>
  <c r="BG204" i="5"/>
  <c r="BE204" i="5"/>
  <c r="T204" i="5"/>
  <c r="R204" i="5"/>
  <c r="P204" i="5"/>
  <c r="BI203" i="5"/>
  <c r="BH203" i="5"/>
  <c r="BG203" i="5"/>
  <c r="BE203" i="5"/>
  <c r="T203" i="5"/>
  <c r="R203" i="5"/>
  <c r="P203" i="5"/>
  <c r="BI202" i="5"/>
  <c r="BH202" i="5"/>
  <c r="BG202" i="5"/>
  <c r="BE202" i="5"/>
  <c r="T202" i="5"/>
  <c r="R202" i="5"/>
  <c r="P202" i="5"/>
  <c r="BI201" i="5"/>
  <c r="BH201" i="5"/>
  <c r="BG201" i="5"/>
  <c r="BE201" i="5"/>
  <c r="T201" i="5"/>
  <c r="R201" i="5"/>
  <c r="P201" i="5"/>
  <c r="BI200" i="5"/>
  <c r="BH200" i="5"/>
  <c r="BG200" i="5"/>
  <c r="BE200" i="5"/>
  <c r="T200" i="5"/>
  <c r="R200" i="5"/>
  <c r="P200" i="5"/>
  <c r="BI199" i="5"/>
  <c r="BH199" i="5"/>
  <c r="BG199" i="5"/>
  <c r="BE199" i="5"/>
  <c r="T199" i="5"/>
  <c r="R199" i="5"/>
  <c r="P199" i="5"/>
  <c r="BI198" i="5"/>
  <c r="BH198" i="5"/>
  <c r="BG198" i="5"/>
  <c r="BE198" i="5"/>
  <c r="T198" i="5"/>
  <c r="R198" i="5"/>
  <c r="P198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1" i="5"/>
  <c r="BH191" i="5"/>
  <c r="BG191" i="5"/>
  <c r="BE191" i="5"/>
  <c r="T191" i="5"/>
  <c r="R191" i="5"/>
  <c r="P191" i="5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0" i="5"/>
  <c r="BH130" i="5"/>
  <c r="BG130" i="5"/>
  <c r="BE130" i="5"/>
  <c r="T130" i="5"/>
  <c r="R130" i="5"/>
  <c r="P130" i="5"/>
  <c r="J126" i="5"/>
  <c r="J125" i="5"/>
  <c r="F125" i="5"/>
  <c r="F123" i="5"/>
  <c r="E121" i="5"/>
  <c r="J94" i="5"/>
  <c r="J93" i="5"/>
  <c r="F93" i="5"/>
  <c r="F91" i="5"/>
  <c r="E89" i="5"/>
  <c r="J20" i="5"/>
  <c r="E20" i="5"/>
  <c r="F126" i="5" s="1"/>
  <c r="J19" i="5"/>
  <c r="J14" i="5"/>
  <c r="J91" i="5" s="1"/>
  <c r="E7" i="5"/>
  <c r="E117" i="5" s="1"/>
  <c r="J39" i="4"/>
  <c r="J38" i="4"/>
  <c r="AY99" i="1" s="1"/>
  <c r="J37" i="4"/>
  <c r="AX99" i="1" s="1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BI123" i="4"/>
  <c r="BH123" i="4"/>
  <c r="BG123" i="4"/>
  <c r="BE123" i="4"/>
  <c r="T123" i="4"/>
  <c r="R123" i="4"/>
  <c r="P123" i="4"/>
  <c r="BI122" i="4"/>
  <c r="BH122" i="4"/>
  <c r="BG122" i="4"/>
  <c r="BE122" i="4"/>
  <c r="T122" i="4"/>
  <c r="R122" i="4"/>
  <c r="P122" i="4"/>
  <c r="BI121" i="4"/>
  <c r="BH121" i="4"/>
  <c r="BG121" i="4"/>
  <c r="BE121" i="4"/>
  <c r="T121" i="4"/>
  <c r="R121" i="4"/>
  <c r="P121" i="4"/>
  <c r="J117" i="4"/>
  <c r="J116" i="4"/>
  <c r="F116" i="4"/>
  <c r="F114" i="4"/>
  <c r="E112" i="4"/>
  <c r="J94" i="4"/>
  <c r="J93" i="4"/>
  <c r="F93" i="4"/>
  <c r="F91" i="4"/>
  <c r="E89" i="4"/>
  <c r="J20" i="4"/>
  <c r="E20" i="4"/>
  <c r="F117" i="4" s="1"/>
  <c r="J19" i="4"/>
  <c r="J14" i="4"/>
  <c r="J114" i="4" s="1"/>
  <c r="E7" i="4"/>
  <c r="E85" i="4" s="1"/>
  <c r="J39" i="3"/>
  <c r="J38" i="3"/>
  <c r="AY98" i="1"/>
  <c r="J37" i="3"/>
  <c r="AX98" i="1" s="1"/>
  <c r="BI276" i="3"/>
  <c r="BH276" i="3"/>
  <c r="BG276" i="3"/>
  <c r="BE276" i="3"/>
  <c r="T276" i="3"/>
  <c r="R276" i="3"/>
  <c r="P276" i="3"/>
  <c r="BI275" i="3"/>
  <c r="BH275" i="3"/>
  <c r="BG275" i="3"/>
  <c r="BE275" i="3"/>
  <c r="T275" i="3"/>
  <c r="R275" i="3"/>
  <c r="P275" i="3"/>
  <c r="BI274" i="3"/>
  <c r="BH274" i="3"/>
  <c r="BG274" i="3"/>
  <c r="BE274" i="3"/>
  <c r="T274" i="3"/>
  <c r="R274" i="3"/>
  <c r="P274" i="3"/>
  <c r="BI273" i="3"/>
  <c r="BH273" i="3"/>
  <c r="BG273" i="3"/>
  <c r="BE273" i="3"/>
  <c r="T273" i="3"/>
  <c r="R273" i="3"/>
  <c r="P273" i="3"/>
  <c r="BI272" i="3"/>
  <c r="BH272" i="3"/>
  <c r="BG272" i="3"/>
  <c r="BE272" i="3"/>
  <c r="T272" i="3"/>
  <c r="R272" i="3"/>
  <c r="P272" i="3"/>
  <c r="BI271" i="3"/>
  <c r="BH271" i="3"/>
  <c r="BG271" i="3"/>
  <c r="BE271" i="3"/>
  <c r="T271" i="3"/>
  <c r="R271" i="3"/>
  <c r="P271" i="3"/>
  <c r="BI270" i="3"/>
  <c r="BH270" i="3"/>
  <c r="BG270" i="3"/>
  <c r="BE270" i="3"/>
  <c r="T270" i="3"/>
  <c r="R270" i="3"/>
  <c r="P270" i="3"/>
  <c r="BI269" i="3"/>
  <c r="BH269" i="3"/>
  <c r="BG269" i="3"/>
  <c r="BE269" i="3"/>
  <c r="T269" i="3"/>
  <c r="R269" i="3"/>
  <c r="P269" i="3"/>
  <c r="BI268" i="3"/>
  <c r="BH268" i="3"/>
  <c r="BG268" i="3"/>
  <c r="BE268" i="3"/>
  <c r="T268" i="3"/>
  <c r="R268" i="3"/>
  <c r="P268" i="3"/>
  <c r="BI267" i="3"/>
  <c r="BH267" i="3"/>
  <c r="BG267" i="3"/>
  <c r="BE267" i="3"/>
  <c r="T267" i="3"/>
  <c r="R267" i="3"/>
  <c r="P267" i="3"/>
  <c r="BI266" i="3"/>
  <c r="BH266" i="3"/>
  <c r="BG266" i="3"/>
  <c r="BE266" i="3"/>
  <c r="T266" i="3"/>
  <c r="R266" i="3"/>
  <c r="P266" i="3"/>
  <c r="BI265" i="3"/>
  <c r="BH265" i="3"/>
  <c r="BG265" i="3"/>
  <c r="BE265" i="3"/>
  <c r="T265" i="3"/>
  <c r="R265" i="3"/>
  <c r="P265" i="3"/>
  <c r="BI264" i="3"/>
  <c r="BH264" i="3"/>
  <c r="BG264" i="3"/>
  <c r="BE264" i="3"/>
  <c r="T264" i="3"/>
  <c r="R264" i="3"/>
  <c r="P264" i="3"/>
  <c r="BI263" i="3"/>
  <c r="BH263" i="3"/>
  <c r="BG263" i="3"/>
  <c r="BE263" i="3"/>
  <c r="T263" i="3"/>
  <c r="R263" i="3"/>
  <c r="P263" i="3"/>
  <c r="BI262" i="3"/>
  <c r="BH262" i="3"/>
  <c r="BG262" i="3"/>
  <c r="BE262" i="3"/>
  <c r="T262" i="3"/>
  <c r="R262" i="3"/>
  <c r="P262" i="3"/>
  <c r="BI261" i="3"/>
  <c r="BH261" i="3"/>
  <c r="BG261" i="3"/>
  <c r="BE261" i="3"/>
  <c r="T261" i="3"/>
  <c r="R261" i="3"/>
  <c r="P261" i="3"/>
  <c r="BI260" i="3"/>
  <c r="BH260" i="3"/>
  <c r="BG260" i="3"/>
  <c r="BE260" i="3"/>
  <c r="T260" i="3"/>
  <c r="R260" i="3"/>
  <c r="P260" i="3"/>
  <c r="BI259" i="3"/>
  <c r="BH259" i="3"/>
  <c r="BG259" i="3"/>
  <c r="BE259" i="3"/>
  <c r="T259" i="3"/>
  <c r="R259" i="3"/>
  <c r="P259" i="3"/>
  <c r="BI258" i="3"/>
  <c r="BH258" i="3"/>
  <c r="BG258" i="3"/>
  <c r="BE258" i="3"/>
  <c r="T258" i="3"/>
  <c r="R258" i="3"/>
  <c r="P258" i="3"/>
  <c r="BI257" i="3"/>
  <c r="BH257" i="3"/>
  <c r="BG257" i="3"/>
  <c r="BE257" i="3"/>
  <c r="T257" i="3"/>
  <c r="R257" i="3"/>
  <c r="P257" i="3"/>
  <c r="BI256" i="3"/>
  <c r="BH256" i="3"/>
  <c r="BG256" i="3"/>
  <c r="BE256" i="3"/>
  <c r="T256" i="3"/>
  <c r="R256" i="3"/>
  <c r="P256" i="3"/>
  <c r="BI255" i="3"/>
  <c r="BH255" i="3"/>
  <c r="BG255" i="3"/>
  <c r="BE255" i="3"/>
  <c r="T255" i="3"/>
  <c r="R255" i="3"/>
  <c r="P255" i="3"/>
  <c r="BI254" i="3"/>
  <c r="BH254" i="3"/>
  <c r="BG254" i="3"/>
  <c r="BE254" i="3"/>
  <c r="T254" i="3"/>
  <c r="R254" i="3"/>
  <c r="P254" i="3"/>
  <c r="BI253" i="3"/>
  <c r="BH253" i="3"/>
  <c r="BG253" i="3"/>
  <c r="BE253" i="3"/>
  <c r="T253" i="3"/>
  <c r="R253" i="3"/>
  <c r="P253" i="3"/>
  <c r="BI252" i="3"/>
  <c r="BH252" i="3"/>
  <c r="BG252" i="3"/>
  <c r="BE252" i="3"/>
  <c r="T252" i="3"/>
  <c r="R252" i="3"/>
  <c r="P252" i="3"/>
  <c r="BI251" i="3"/>
  <c r="BH251" i="3"/>
  <c r="BG251" i="3"/>
  <c r="BE251" i="3"/>
  <c r="T251" i="3"/>
  <c r="R251" i="3"/>
  <c r="P251" i="3"/>
  <c r="BI250" i="3"/>
  <c r="BH250" i="3"/>
  <c r="BG250" i="3"/>
  <c r="BE250" i="3"/>
  <c r="T250" i="3"/>
  <c r="R250" i="3"/>
  <c r="P250" i="3"/>
  <c r="BI249" i="3"/>
  <c r="BH249" i="3"/>
  <c r="BG249" i="3"/>
  <c r="BE249" i="3"/>
  <c r="T249" i="3"/>
  <c r="R249" i="3"/>
  <c r="P249" i="3"/>
  <c r="BI248" i="3"/>
  <c r="BH248" i="3"/>
  <c r="BG248" i="3"/>
  <c r="BE248" i="3"/>
  <c r="T248" i="3"/>
  <c r="R248" i="3"/>
  <c r="P248" i="3"/>
  <c r="BI247" i="3"/>
  <c r="BH247" i="3"/>
  <c r="BG247" i="3"/>
  <c r="BE247" i="3"/>
  <c r="T247" i="3"/>
  <c r="R247" i="3"/>
  <c r="P247" i="3"/>
  <c r="BI246" i="3"/>
  <c r="BH246" i="3"/>
  <c r="BG246" i="3"/>
  <c r="BE246" i="3"/>
  <c r="T246" i="3"/>
  <c r="R246" i="3"/>
  <c r="P246" i="3"/>
  <c r="BI245" i="3"/>
  <c r="BH245" i="3"/>
  <c r="BG245" i="3"/>
  <c r="BE245" i="3"/>
  <c r="T245" i="3"/>
  <c r="R245" i="3"/>
  <c r="P245" i="3"/>
  <c r="BI244" i="3"/>
  <c r="BH244" i="3"/>
  <c r="BG244" i="3"/>
  <c r="BE244" i="3"/>
  <c r="T244" i="3"/>
  <c r="R244" i="3"/>
  <c r="P244" i="3"/>
  <c r="BI243" i="3"/>
  <c r="BH243" i="3"/>
  <c r="BG243" i="3"/>
  <c r="BE243" i="3"/>
  <c r="T243" i="3"/>
  <c r="R243" i="3"/>
  <c r="P243" i="3"/>
  <c r="BI242" i="3"/>
  <c r="BH242" i="3"/>
  <c r="BG242" i="3"/>
  <c r="BE242" i="3"/>
  <c r="T242" i="3"/>
  <c r="R242" i="3"/>
  <c r="P242" i="3"/>
  <c r="BI241" i="3"/>
  <c r="BH241" i="3"/>
  <c r="BG241" i="3"/>
  <c r="BE241" i="3"/>
  <c r="T241" i="3"/>
  <c r="R241" i="3"/>
  <c r="P241" i="3"/>
  <c r="BI240" i="3"/>
  <c r="BH240" i="3"/>
  <c r="BG240" i="3"/>
  <c r="BE240" i="3"/>
  <c r="T240" i="3"/>
  <c r="R240" i="3"/>
  <c r="P240" i="3"/>
  <c r="BI239" i="3"/>
  <c r="BH239" i="3"/>
  <c r="BG239" i="3"/>
  <c r="BE239" i="3"/>
  <c r="T239" i="3"/>
  <c r="R239" i="3"/>
  <c r="P239" i="3"/>
  <c r="BI238" i="3"/>
  <c r="BH238" i="3"/>
  <c r="BG238" i="3"/>
  <c r="BE238" i="3"/>
  <c r="T238" i="3"/>
  <c r="R238" i="3"/>
  <c r="P238" i="3"/>
  <c r="BI237" i="3"/>
  <c r="BH237" i="3"/>
  <c r="BG237" i="3"/>
  <c r="BE237" i="3"/>
  <c r="T237" i="3"/>
  <c r="R237" i="3"/>
  <c r="P237" i="3"/>
  <c r="BI236" i="3"/>
  <c r="BH236" i="3"/>
  <c r="BG236" i="3"/>
  <c r="BE236" i="3"/>
  <c r="T236" i="3"/>
  <c r="R236" i="3"/>
  <c r="P236" i="3"/>
  <c r="BI235" i="3"/>
  <c r="BH235" i="3"/>
  <c r="BG235" i="3"/>
  <c r="BE235" i="3"/>
  <c r="T235" i="3"/>
  <c r="R235" i="3"/>
  <c r="P235" i="3"/>
  <c r="BI234" i="3"/>
  <c r="BH234" i="3"/>
  <c r="BG234" i="3"/>
  <c r="BE234" i="3"/>
  <c r="T234" i="3"/>
  <c r="R234" i="3"/>
  <c r="P234" i="3"/>
  <c r="BI233" i="3"/>
  <c r="BH233" i="3"/>
  <c r="BG233" i="3"/>
  <c r="BE233" i="3"/>
  <c r="T233" i="3"/>
  <c r="R233" i="3"/>
  <c r="P233" i="3"/>
  <c r="BI232" i="3"/>
  <c r="BH232" i="3"/>
  <c r="BG232" i="3"/>
  <c r="BE232" i="3"/>
  <c r="T232" i="3"/>
  <c r="R232" i="3"/>
  <c r="P232" i="3"/>
  <c r="BI231" i="3"/>
  <c r="BH231" i="3"/>
  <c r="BG231" i="3"/>
  <c r="BE231" i="3"/>
  <c r="T231" i="3"/>
  <c r="R231" i="3"/>
  <c r="P231" i="3"/>
  <c r="BI230" i="3"/>
  <c r="BH230" i="3"/>
  <c r="BG230" i="3"/>
  <c r="BE230" i="3"/>
  <c r="T230" i="3"/>
  <c r="R230" i="3"/>
  <c r="P230" i="3"/>
  <c r="BI229" i="3"/>
  <c r="BH229" i="3"/>
  <c r="BG229" i="3"/>
  <c r="BE229" i="3"/>
  <c r="T229" i="3"/>
  <c r="R229" i="3"/>
  <c r="P229" i="3"/>
  <c r="BI228" i="3"/>
  <c r="BH228" i="3"/>
  <c r="BG228" i="3"/>
  <c r="BE228" i="3"/>
  <c r="T228" i="3"/>
  <c r="R228" i="3"/>
  <c r="P228" i="3"/>
  <c r="BI227" i="3"/>
  <c r="BH227" i="3"/>
  <c r="BG227" i="3"/>
  <c r="BE227" i="3"/>
  <c r="T227" i="3"/>
  <c r="R227" i="3"/>
  <c r="P227" i="3"/>
  <c r="BI226" i="3"/>
  <c r="BH226" i="3"/>
  <c r="BG226" i="3"/>
  <c r="BE226" i="3"/>
  <c r="T226" i="3"/>
  <c r="R226" i="3"/>
  <c r="P226" i="3"/>
  <c r="BI225" i="3"/>
  <c r="BH225" i="3"/>
  <c r="BG225" i="3"/>
  <c r="BE225" i="3"/>
  <c r="T225" i="3"/>
  <c r="R225" i="3"/>
  <c r="P225" i="3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2" i="3"/>
  <c r="BH222" i="3"/>
  <c r="BG222" i="3"/>
  <c r="BE222" i="3"/>
  <c r="T222" i="3"/>
  <c r="R222" i="3"/>
  <c r="P222" i="3"/>
  <c r="BI221" i="3"/>
  <c r="BH221" i="3"/>
  <c r="BG221" i="3"/>
  <c r="BE221" i="3"/>
  <c r="T221" i="3"/>
  <c r="R221" i="3"/>
  <c r="P221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8" i="3"/>
  <c r="BH218" i="3"/>
  <c r="BG218" i="3"/>
  <c r="BE218" i="3"/>
  <c r="T218" i="3"/>
  <c r="R218" i="3"/>
  <c r="P218" i="3"/>
  <c r="BI217" i="3"/>
  <c r="BH217" i="3"/>
  <c r="BG217" i="3"/>
  <c r="BE217" i="3"/>
  <c r="T217" i="3"/>
  <c r="R217" i="3"/>
  <c r="P217" i="3"/>
  <c r="BI216" i="3"/>
  <c r="BH216" i="3"/>
  <c r="BG216" i="3"/>
  <c r="BE216" i="3"/>
  <c r="T216" i="3"/>
  <c r="R216" i="3"/>
  <c r="P216" i="3"/>
  <c r="BI215" i="3"/>
  <c r="BH215" i="3"/>
  <c r="BG215" i="3"/>
  <c r="BE215" i="3"/>
  <c r="T215" i="3"/>
  <c r="R215" i="3"/>
  <c r="P215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J118" i="3"/>
  <c r="J117" i="3"/>
  <c r="F117" i="3"/>
  <c r="F115" i="3"/>
  <c r="E113" i="3"/>
  <c r="J94" i="3"/>
  <c r="J93" i="3"/>
  <c r="F93" i="3"/>
  <c r="F91" i="3"/>
  <c r="E89" i="3"/>
  <c r="J20" i="3"/>
  <c r="E20" i="3"/>
  <c r="F94" i="3" s="1"/>
  <c r="J19" i="3"/>
  <c r="J14" i="3"/>
  <c r="J115" i="3" s="1"/>
  <c r="E7" i="3"/>
  <c r="E109" i="3"/>
  <c r="J39" i="2"/>
  <c r="J38" i="2"/>
  <c r="AY97" i="1"/>
  <c r="J37" i="2"/>
  <c r="AX97" i="1" s="1"/>
  <c r="BI1301" i="2"/>
  <c r="BH1301" i="2"/>
  <c r="BG1301" i="2"/>
  <c r="BE1301" i="2"/>
  <c r="T1301" i="2"/>
  <c r="R1301" i="2"/>
  <c r="P1301" i="2"/>
  <c r="BI1300" i="2"/>
  <c r="BH1300" i="2"/>
  <c r="BG1300" i="2"/>
  <c r="BE1300" i="2"/>
  <c r="T1300" i="2"/>
  <c r="R1300" i="2"/>
  <c r="P1300" i="2"/>
  <c r="BI1298" i="2"/>
  <c r="BH1298" i="2"/>
  <c r="BG1298" i="2"/>
  <c r="BE1298" i="2"/>
  <c r="T1298" i="2"/>
  <c r="T1297" i="2" s="1"/>
  <c r="R1298" i="2"/>
  <c r="R1297" i="2" s="1"/>
  <c r="P1298" i="2"/>
  <c r="P1297" i="2" s="1"/>
  <c r="BI1286" i="2"/>
  <c r="BH1286" i="2"/>
  <c r="BG1286" i="2"/>
  <c r="BE1286" i="2"/>
  <c r="T1286" i="2"/>
  <c r="R1286" i="2"/>
  <c r="P1286" i="2"/>
  <c r="BI1275" i="2"/>
  <c r="BH1275" i="2"/>
  <c r="BG1275" i="2"/>
  <c r="BE1275" i="2"/>
  <c r="T1275" i="2"/>
  <c r="R1275" i="2"/>
  <c r="P1275" i="2"/>
  <c r="BI1274" i="2"/>
  <c r="BH1274" i="2"/>
  <c r="BG1274" i="2"/>
  <c r="BE1274" i="2"/>
  <c r="T1274" i="2"/>
  <c r="R1274" i="2"/>
  <c r="P1274" i="2"/>
  <c r="P1273" i="2" s="1"/>
  <c r="BI1266" i="2"/>
  <c r="BH1266" i="2"/>
  <c r="BG1266" i="2"/>
  <c r="BE1266" i="2"/>
  <c r="T1266" i="2"/>
  <c r="R1266" i="2"/>
  <c r="P1266" i="2"/>
  <c r="BI1261" i="2"/>
  <c r="BH1261" i="2"/>
  <c r="BG1261" i="2"/>
  <c r="BE1261" i="2"/>
  <c r="T1261" i="2"/>
  <c r="R1261" i="2"/>
  <c r="R1260" i="2" s="1"/>
  <c r="P1261" i="2"/>
  <c r="BI1259" i="2"/>
  <c r="BH1259" i="2"/>
  <c r="BG1259" i="2"/>
  <c r="BE1259" i="2"/>
  <c r="T1259" i="2"/>
  <c r="R1259" i="2"/>
  <c r="P1259" i="2"/>
  <c r="BI1257" i="2"/>
  <c r="BH1257" i="2"/>
  <c r="BG1257" i="2"/>
  <c r="BE1257" i="2"/>
  <c r="T1257" i="2"/>
  <c r="R1257" i="2"/>
  <c r="P1257" i="2"/>
  <c r="BI1254" i="2"/>
  <c r="BH1254" i="2"/>
  <c r="BG1254" i="2"/>
  <c r="BE1254" i="2"/>
  <c r="T1254" i="2"/>
  <c r="R1254" i="2"/>
  <c r="P1254" i="2"/>
  <c r="BI1253" i="2"/>
  <c r="BH1253" i="2"/>
  <c r="BG1253" i="2"/>
  <c r="BE1253" i="2"/>
  <c r="T1253" i="2"/>
  <c r="R1253" i="2"/>
  <c r="P1253" i="2"/>
  <c r="BI1251" i="2"/>
  <c r="BH1251" i="2"/>
  <c r="BG1251" i="2"/>
  <c r="BE1251" i="2"/>
  <c r="T1251" i="2"/>
  <c r="R1251" i="2"/>
  <c r="P1251" i="2"/>
  <c r="BI1249" i="2"/>
  <c r="BH1249" i="2"/>
  <c r="BG1249" i="2"/>
  <c r="BE1249" i="2"/>
  <c r="T1249" i="2"/>
  <c r="R1249" i="2"/>
  <c r="P1249" i="2"/>
  <c r="BI1247" i="2"/>
  <c r="BH1247" i="2"/>
  <c r="BG1247" i="2"/>
  <c r="BE1247" i="2"/>
  <c r="T1247" i="2"/>
  <c r="R1247" i="2"/>
  <c r="P1247" i="2"/>
  <c r="BI1245" i="2"/>
  <c r="BH1245" i="2"/>
  <c r="BG1245" i="2"/>
  <c r="BE1245" i="2"/>
  <c r="T1245" i="2"/>
  <c r="R1245" i="2"/>
  <c r="P1245" i="2"/>
  <c r="BI1243" i="2"/>
  <c r="BH1243" i="2"/>
  <c r="BG1243" i="2"/>
  <c r="BE1243" i="2"/>
  <c r="T1243" i="2"/>
  <c r="R1243" i="2"/>
  <c r="P1243" i="2"/>
  <c r="BI1240" i="2"/>
  <c r="BH1240" i="2"/>
  <c r="BG1240" i="2"/>
  <c r="BE1240" i="2"/>
  <c r="T1240" i="2"/>
  <c r="R1240" i="2"/>
  <c r="P1240" i="2"/>
  <c r="BI1238" i="2"/>
  <c r="BH1238" i="2"/>
  <c r="BG1238" i="2"/>
  <c r="BE1238" i="2"/>
  <c r="T1238" i="2"/>
  <c r="R1238" i="2"/>
  <c r="P1238" i="2"/>
  <c r="BI1234" i="2"/>
  <c r="BH1234" i="2"/>
  <c r="BG1234" i="2"/>
  <c r="BE1234" i="2"/>
  <c r="T1234" i="2"/>
  <c r="R1234" i="2"/>
  <c r="P1234" i="2"/>
  <c r="BI1232" i="2"/>
  <c r="BH1232" i="2"/>
  <c r="BG1232" i="2"/>
  <c r="BE1232" i="2"/>
  <c r="T1232" i="2"/>
  <c r="R1232" i="2"/>
  <c r="P1232" i="2"/>
  <c r="BI1227" i="2"/>
  <c r="BH1227" i="2"/>
  <c r="BG1227" i="2"/>
  <c r="BE1227" i="2"/>
  <c r="T1227" i="2"/>
  <c r="R1227" i="2"/>
  <c r="P1227" i="2"/>
  <c r="BI1218" i="2"/>
  <c r="BH1218" i="2"/>
  <c r="BG1218" i="2"/>
  <c r="BE1218" i="2"/>
  <c r="T1218" i="2"/>
  <c r="R1218" i="2"/>
  <c r="P1218" i="2"/>
  <c r="BI1197" i="2"/>
  <c r="BH1197" i="2"/>
  <c r="BG1197" i="2"/>
  <c r="BE1197" i="2"/>
  <c r="T1197" i="2"/>
  <c r="R1197" i="2"/>
  <c r="P1197" i="2"/>
  <c r="BI1161" i="2"/>
  <c r="BH1161" i="2"/>
  <c r="BG1161" i="2"/>
  <c r="BE1161" i="2"/>
  <c r="T1161" i="2"/>
  <c r="R1161" i="2"/>
  <c r="P1161" i="2"/>
  <c r="BI1117" i="2"/>
  <c r="BH1117" i="2"/>
  <c r="BG1117" i="2"/>
  <c r="BE1117" i="2"/>
  <c r="T1117" i="2"/>
  <c r="R1117" i="2"/>
  <c r="P1117" i="2"/>
  <c r="BI1108" i="2"/>
  <c r="BH1108" i="2"/>
  <c r="BG1108" i="2"/>
  <c r="BE1108" i="2"/>
  <c r="T1108" i="2"/>
  <c r="R1108" i="2"/>
  <c r="P1108" i="2"/>
  <c r="BI1097" i="2"/>
  <c r="BH1097" i="2"/>
  <c r="BG1097" i="2"/>
  <c r="BE1097" i="2"/>
  <c r="T1097" i="2"/>
  <c r="R1097" i="2"/>
  <c r="P1097" i="2"/>
  <c r="BI1069" i="2"/>
  <c r="BH1069" i="2"/>
  <c r="BG1069" i="2"/>
  <c r="BE1069" i="2"/>
  <c r="T1069" i="2"/>
  <c r="R1069" i="2"/>
  <c r="P1069" i="2"/>
  <c r="BI1065" i="2"/>
  <c r="BH1065" i="2"/>
  <c r="BG1065" i="2"/>
  <c r="BE1065" i="2"/>
  <c r="T1065" i="2"/>
  <c r="R1065" i="2"/>
  <c r="P1065" i="2"/>
  <c r="BI1064" i="2"/>
  <c r="BH1064" i="2"/>
  <c r="BG1064" i="2"/>
  <c r="BE1064" i="2"/>
  <c r="T1064" i="2"/>
  <c r="R1064" i="2"/>
  <c r="P1064" i="2"/>
  <c r="BI1063" i="2"/>
  <c r="BH1063" i="2"/>
  <c r="BG1063" i="2"/>
  <c r="BE1063" i="2"/>
  <c r="T1063" i="2"/>
  <c r="R1063" i="2"/>
  <c r="P1063" i="2"/>
  <c r="BI1062" i="2"/>
  <c r="BH1062" i="2"/>
  <c r="BG1062" i="2"/>
  <c r="BE1062" i="2"/>
  <c r="T1062" i="2"/>
  <c r="R1062" i="2"/>
  <c r="P1062" i="2"/>
  <c r="BI1061" i="2"/>
  <c r="BH1061" i="2"/>
  <c r="BG1061" i="2"/>
  <c r="BE1061" i="2"/>
  <c r="T1061" i="2"/>
  <c r="R1061" i="2"/>
  <c r="P1061" i="2"/>
  <c r="BI1060" i="2"/>
  <c r="BH1060" i="2"/>
  <c r="BG1060" i="2"/>
  <c r="BE1060" i="2"/>
  <c r="T1060" i="2"/>
  <c r="R1060" i="2"/>
  <c r="P1060" i="2"/>
  <c r="BI1059" i="2"/>
  <c r="BH1059" i="2"/>
  <c r="BG1059" i="2"/>
  <c r="BE1059" i="2"/>
  <c r="T1059" i="2"/>
  <c r="R1059" i="2"/>
  <c r="P1059" i="2"/>
  <c r="BI1058" i="2"/>
  <c r="BH1058" i="2"/>
  <c r="BG1058" i="2"/>
  <c r="BE1058" i="2"/>
  <c r="T1058" i="2"/>
  <c r="R1058" i="2"/>
  <c r="P1058" i="2"/>
  <c r="BI1057" i="2"/>
  <c r="BH1057" i="2"/>
  <c r="BG1057" i="2"/>
  <c r="BE1057" i="2"/>
  <c r="T1057" i="2"/>
  <c r="R1057" i="2"/>
  <c r="P1057" i="2"/>
  <c r="BI1056" i="2"/>
  <c r="BH1056" i="2"/>
  <c r="BG1056" i="2"/>
  <c r="BE1056" i="2"/>
  <c r="T1056" i="2"/>
  <c r="R1056" i="2"/>
  <c r="P1056" i="2"/>
  <c r="BI1055" i="2"/>
  <c r="BH1055" i="2"/>
  <c r="BG1055" i="2"/>
  <c r="BE1055" i="2"/>
  <c r="T1055" i="2"/>
  <c r="R1055" i="2"/>
  <c r="P1055" i="2"/>
  <c r="BI1054" i="2"/>
  <c r="BH1054" i="2"/>
  <c r="BG1054" i="2"/>
  <c r="BE1054" i="2"/>
  <c r="T1054" i="2"/>
  <c r="R1054" i="2"/>
  <c r="P1054" i="2"/>
  <c r="BI1053" i="2"/>
  <c r="BH1053" i="2"/>
  <c r="BG1053" i="2"/>
  <c r="BE1053" i="2"/>
  <c r="T1053" i="2"/>
  <c r="R1053" i="2"/>
  <c r="P1053" i="2"/>
  <c r="BI1052" i="2"/>
  <c r="BH1052" i="2"/>
  <c r="BG1052" i="2"/>
  <c r="BE1052" i="2"/>
  <c r="T1052" i="2"/>
  <c r="R1052" i="2"/>
  <c r="P1052" i="2"/>
  <c r="BI1051" i="2"/>
  <c r="BH1051" i="2"/>
  <c r="BG1051" i="2"/>
  <c r="BE1051" i="2"/>
  <c r="T1051" i="2"/>
  <c r="R1051" i="2"/>
  <c r="P1051" i="2"/>
  <c r="BI1048" i="2"/>
  <c r="BH1048" i="2"/>
  <c r="BG1048" i="2"/>
  <c r="BE1048" i="2"/>
  <c r="T1048" i="2"/>
  <c r="R1048" i="2"/>
  <c r="P1048" i="2"/>
  <c r="BI1045" i="2"/>
  <c r="BH1045" i="2"/>
  <c r="BG1045" i="2"/>
  <c r="BE1045" i="2"/>
  <c r="T1045" i="2"/>
  <c r="R1045" i="2"/>
  <c r="P1045" i="2"/>
  <c r="BI1042" i="2"/>
  <c r="BH1042" i="2"/>
  <c r="BG1042" i="2"/>
  <c r="BE1042" i="2"/>
  <c r="T1042" i="2"/>
  <c r="R1042" i="2"/>
  <c r="P1042" i="2"/>
  <c r="BI1016" i="2"/>
  <c r="BH1016" i="2"/>
  <c r="BG1016" i="2"/>
  <c r="BE1016" i="2"/>
  <c r="T1016" i="2"/>
  <c r="R1016" i="2"/>
  <c r="P1016" i="2"/>
  <c r="BI1013" i="2"/>
  <c r="BH1013" i="2"/>
  <c r="BG1013" i="2"/>
  <c r="BE1013" i="2"/>
  <c r="T1013" i="2"/>
  <c r="R1013" i="2"/>
  <c r="P1013" i="2"/>
  <c r="BI1011" i="2"/>
  <c r="BH1011" i="2"/>
  <c r="BG1011" i="2"/>
  <c r="BE1011" i="2"/>
  <c r="T1011" i="2"/>
  <c r="R1011" i="2"/>
  <c r="P1011" i="2"/>
  <c r="BI1007" i="2"/>
  <c r="BH1007" i="2"/>
  <c r="BG1007" i="2"/>
  <c r="BE1007" i="2"/>
  <c r="T1007" i="2"/>
  <c r="R1007" i="2"/>
  <c r="P1007" i="2"/>
  <c r="BI1005" i="2"/>
  <c r="BH1005" i="2"/>
  <c r="BG1005" i="2"/>
  <c r="BE1005" i="2"/>
  <c r="T1005" i="2"/>
  <c r="R1005" i="2"/>
  <c r="P1005" i="2"/>
  <c r="BI1002" i="2"/>
  <c r="BH1002" i="2"/>
  <c r="BG1002" i="2"/>
  <c r="BE1002" i="2"/>
  <c r="T1002" i="2"/>
  <c r="R1002" i="2"/>
  <c r="P1002" i="2"/>
  <c r="BI996" i="2"/>
  <c r="BH996" i="2"/>
  <c r="BG996" i="2"/>
  <c r="BE996" i="2"/>
  <c r="T996" i="2"/>
  <c r="R996" i="2"/>
  <c r="P996" i="2"/>
  <c r="BI993" i="2"/>
  <c r="BH993" i="2"/>
  <c r="BG993" i="2"/>
  <c r="BE993" i="2"/>
  <c r="T993" i="2"/>
  <c r="R993" i="2"/>
  <c r="P993" i="2"/>
  <c r="BI991" i="2"/>
  <c r="BH991" i="2"/>
  <c r="BG991" i="2"/>
  <c r="BE991" i="2"/>
  <c r="T991" i="2"/>
  <c r="R991" i="2"/>
  <c r="P991" i="2"/>
  <c r="BI990" i="2"/>
  <c r="BH990" i="2"/>
  <c r="BG990" i="2"/>
  <c r="BE990" i="2"/>
  <c r="T990" i="2"/>
  <c r="R990" i="2"/>
  <c r="P990" i="2"/>
  <c r="BI989" i="2"/>
  <c r="BH989" i="2"/>
  <c r="BG989" i="2"/>
  <c r="BE989" i="2"/>
  <c r="T989" i="2"/>
  <c r="R989" i="2"/>
  <c r="P989" i="2"/>
  <c r="BI988" i="2"/>
  <c r="BH988" i="2"/>
  <c r="BG988" i="2"/>
  <c r="BE988" i="2"/>
  <c r="T988" i="2"/>
  <c r="R988" i="2"/>
  <c r="P988" i="2"/>
  <c r="BI986" i="2"/>
  <c r="BH986" i="2"/>
  <c r="BG986" i="2"/>
  <c r="BE986" i="2"/>
  <c r="T986" i="2"/>
  <c r="R986" i="2"/>
  <c r="P986" i="2"/>
  <c r="BI982" i="2"/>
  <c r="BH982" i="2"/>
  <c r="BG982" i="2"/>
  <c r="BE982" i="2"/>
  <c r="T982" i="2"/>
  <c r="R982" i="2"/>
  <c r="P982" i="2"/>
  <c r="BI980" i="2"/>
  <c r="BH980" i="2"/>
  <c r="BG980" i="2"/>
  <c r="BE980" i="2"/>
  <c r="T980" i="2"/>
  <c r="R980" i="2"/>
  <c r="P980" i="2"/>
  <c r="BI976" i="2"/>
  <c r="BH976" i="2"/>
  <c r="BG976" i="2"/>
  <c r="BE976" i="2"/>
  <c r="T976" i="2"/>
  <c r="R976" i="2"/>
  <c r="P976" i="2"/>
  <c r="BI975" i="2"/>
  <c r="BH975" i="2"/>
  <c r="BG975" i="2"/>
  <c r="BE975" i="2"/>
  <c r="T975" i="2"/>
  <c r="R975" i="2"/>
  <c r="P975" i="2"/>
  <c r="BI972" i="2"/>
  <c r="BH972" i="2"/>
  <c r="BG972" i="2"/>
  <c r="BE972" i="2"/>
  <c r="T972" i="2"/>
  <c r="R972" i="2"/>
  <c r="P972" i="2"/>
  <c r="BI971" i="2"/>
  <c r="BH971" i="2"/>
  <c r="BG971" i="2"/>
  <c r="BE971" i="2"/>
  <c r="T971" i="2"/>
  <c r="R971" i="2"/>
  <c r="P971" i="2"/>
  <c r="BI970" i="2"/>
  <c r="BH970" i="2"/>
  <c r="BG970" i="2"/>
  <c r="BE970" i="2"/>
  <c r="T970" i="2"/>
  <c r="R970" i="2"/>
  <c r="P970" i="2"/>
  <c r="BI969" i="2"/>
  <c r="BH969" i="2"/>
  <c r="BG969" i="2"/>
  <c r="BE969" i="2"/>
  <c r="T969" i="2"/>
  <c r="R969" i="2"/>
  <c r="P969" i="2"/>
  <c r="BI967" i="2"/>
  <c r="BH967" i="2"/>
  <c r="BG967" i="2"/>
  <c r="BE967" i="2"/>
  <c r="T967" i="2"/>
  <c r="R967" i="2"/>
  <c r="P967" i="2"/>
  <c r="BI966" i="2"/>
  <c r="BH966" i="2"/>
  <c r="BG966" i="2"/>
  <c r="BE966" i="2"/>
  <c r="T966" i="2"/>
  <c r="R966" i="2"/>
  <c r="P966" i="2"/>
  <c r="BI965" i="2"/>
  <c r="BH965" i="2"/>
  <c r="BG965" i="2"/>
  <c r="BE965" i="2"/>
  <c r="T965" i="2"/>
  <c r="R965" i="2"/>
  <c r="P965" i="2"/>
  <c r="BI964" i="2"/>
  <c r="BH964" i="2"/>
  <c r="BG964" i="2"/>
  <c r="BE964" i="2"/>
  <c r="T964" i="2"/>
  <c r="R964" i="2"/>
  <c r="P964" i="2"/>
  <c r="BI963" i="2"/>
  <c r="BH963" i="2"/>
  <c r="BG963" i="2"/>
  <c r="BE963" i="2"/>
  <c r="T963" i="2"/>
  <c r="R963" i="2"/>
  <c r="P963" i="2"/>
  <c r="BI961" i="2"/>
  <c r="BH961" i="2"/>
  <c r="BG961" i="2"/>
  <c r="BE961" i="2"/>
  <c r="T961" i="2"/>
  <c r="R961" i="2"/>
  <c r="P961" i="2"/>
  <c r="BI960" i="2"/>
  <c r="BH960" i="2"/>
  <c r="BG960" i="2"/>
  <c r="BE960" i="2"/>
  <c r="T960" i="2"/>
  <c r="R960" i="2"/>
  <c r="P960" i="2"/>
  <c r="BI959" i="2"/>
  <c r="BH959" i="2"/>
  <c r="BG959" i="2"/>
  <c r="BE959" i="2"/>
  <c r="T959" i="2"/>
  <c r="R959" i="2"/>
  <c r="P959" i="2"/>
  <c r="BI958" i="2"/>
  <c r="BH958" i="2"/>
  <c r="BG958" i="2"/>
  <c r="BE958" i="2"/>
  <c r="T958" i="2"/>
  <c r="R958" i="2"/>
  <c r="P958" i="2"/>
  <c r="BI956" i="2"/>
  <c r="BH956" i="2"/>
  <c r="BG956" i="2"/>
  <c r="BE956" i="2"/>
  <c r="T956" i="2"/>
  <c r="R956" i="2"/>
  <c r="P956" i="2"/>
  <c r="BI955" i="2"/>
  <c r="BH955" i="2"/>
  <c r="BG955" i="2"/>
  <c r="BE955" i="2"/>
  <c r="T955" i="2"/>
  <c r="R955" i="2"/>
  <c r="P955" i="2"/>
  <c r="BI954" i="2"/>
  <c r="BH954" i="2"/>
  <c r="BG954" i="2"/>
  <c r="BE954" i="2"/>
  <c r="T954" i="2"/>
  <c r="R954" i="2"/>
  <c r="P954" i="2"/>
  <c r="BI951" i="2"/>
  <c r="BH951" i="2"/>
  <c r="BG951" i="2"/>
  <c r="BE951" i="2"/>
  <c r="T951" i="2"/>
  <c r="R951" i="2"/>
  <c r="P951" i="2"/>
  <c r="BI950" i="2"/>
  <c r="BH950" i="2"/>
  <c r="BG950" i="2"/>
  <c r="BE950" i="2"/>
  <c r="T950" i="2"/>
  <c r="R950" i="2"/>
  <c r="P950" i="2"/>
  <c r="BI949" i="2"/>
  <c r="BH949" i="2"/>
  <c r="BG949" i="2"/>
  <c r="BE949" i="2"/>
  <c r="T949" i="2"/>
  <c r="R949" i="2"/>
  <c r="P949" i="2"/>
  <c r="BI947" i="2"/>
  <c r="BH947" i="2"/>
  <c r="BG947" i="2"/>
  <c r="BE947" i="2"/>
  <c r="T947" i="2"/>
  <c r="R947" i="2"/>
  <c r="P947" i="2"/>
  <c r="BI943" i="2"/>
  <c r="BH943" i="2"/>
  <c r="BG943" i="2"/>
  <c r="BE943" i="2"/>
  <c r="T943" i="2"/>
  <c r="R943" i="2"/>
  <c r="P943" i="2"/>
  <c r="BI941" i="2"/>
  <c r="BH941" i="2"/>
  <c r="BG941" i="2"/>
  <c r="BE941" i="2"/>
  <c r="T941" i="2"/>
  <c r="R941" i="2"/>
  <c r="P941" i="2"/>
  <c r="BI940" i="2"/>
  <c r="BH940" i="2"/>
  <c r="BG940" i="2"/>
  <c r="BE940" i="2"/>
  <c r="T940" i="2"/>
  <c r="R940" i="2"/>
  <c r="P940" i="2"/>
  <c r="BI939" i="2"/>
  <c r="BH939" i="2"/>
  <c r="BG939" i="2"/>
  <c r="BE939" i="2"/>
  <c r="T939" i="2"/>
  <c r="R939" i="2"/>
  <c r="P939" i="2"/>
  <c r="BI938" i="2"/>
  <c r="BH938" i="2"/>
  <c r="BG938" i="2"/>
  <c r="BE938" i="2"/>
  <c r="T938" i="2"/>
  <c r="R938" i="2"/>
  <c r="P938" i="2"/>
  <c r="BI936" i="2"/>
  <c r="BH936" i="2"/>
  <c r="BG936" i="2"/>
  <c r="BE936" i="2"/>
  <c r="T936" i="2"/>
  <c r="R936" i="2"/>
  <c r="P936" i="2"/>
  <c r="BI935" i="2"/>
  <c r="BH935" i="2"/>
  <c r="BG935" i="2"/>
  <c r="BE935" i="2"/>
  <c r="T935" i="2"/>
  <c r="R935" i="2"/>
  <c r="P935" i="2"/>
  <c r="BI933" i="2"/>
  <c r="BH933" i="2"/>
  <c r="BG933" i="2"/>
  <c r="BE933" i="2"/>
  <c r="T933" i="2"/>
  <c r="R933" i="2"/>
  <c r="P933" i="2"/>
  <c r="BI932" i="2"/>
  <c r="BH932" i="2"/>
  <c r="BG932" i="2"/>
  <c r="BE932" i="2"/>
  <c r="T932" i="2"/>
  <c r="R932" i="2"/>
  <c r="P932" i="2"/>
  <c r="BI930" i="2"/>
  <c r="BH930" i="2"/>
  <c r="BG930" i="2"/>
  <c r="BE930" i="2"/>
  <c r="T930" i="2"/>
  <c r="R930" i="2"/>
  <c r="P930" i="2"/>
  <c r="BI928" i="2"/>
  <c r="BH928" i="2"/>
  <c r="BG928" i="2"/>
  <c r="BE928" i="2"/>
  <c r="T928" i="2"/>
  <c r="R928" i="2"/>
  <c r="P928" i="2"/>
  <c r="BI924" i="2"/>
  <c r="BH924" i="2"/>
  <c r="BG924" i="2"/>
  <c r="BE924" i="2"/>
  <c r="T924" i="2"/>
  <c r="R924" i="2"/>
  <c r="P924" i="2"/>
  <c r="BI922" i="2"/>
  <c r="BH922" i="2"/>
  <c r="BG922" i="2"/>
  <c r="BE922" i="2"/>
  <c r="T922" i="2"/>
  <c r="R922" i="2"/>
  <c r="P922" i="2"/>
  <c r="BI918" i="2"/>
  <c r="BH918" i="2"/>
  <c r="BG918" i="2"/>
  <c r="BE918" i="2"/>
  <c r="T918" i="2"/>
  <c r="R918" i="2"/>
  <c r="P918" i="2"/>
  <c r="BI916" i="2"/>
  <c r="BH916" i="2"/>
  <c r="BG916" i="2"/>
  <c r="BE916" i="2"/>
  <c r="T916" i="2"/>
  <c r="R916" i="2"/>
  <c r="P916" i="2"/>
  <c r="BI915" i="2"/>
  <c r="BH915" i="2"/>
  <c r="BG915" i="2"/>
  <c r="BE915" i="2"/>
  <c r="T915" i="2"/>
  <c r="R915" i="2"/>
  <c r="P915" i="2"/>
  <c r="BI911" i="2"/>
  <c r="BH911" i="2"/>
  <c r="BG911" i="2"/>
  <c r="BE911" i="2"/>
  <c r="T911" i="2"/>
  <c r="R911" i="2"/>
  <c r="P911" i="2"/>
  <c r="BI910" i="2"/>
  <c r="BH910" i="2"/>
  <c r="BG910" i="2"/>
  <c r="BE910" i="2"/>
  <c r="T910" i="2"/>
  <c r="R910" i="2"/>
  <c r="P910" i="2"/>
  <c r="BI909" i="2"/>
  <c r="BH909" i="2"/>
  <c r="BG909" i="2"/>
  <c r="BE909" i="2"/>
  <c r="T909" i="2"/>
  <c r="R909" i="2"/>
  <c r="P909" i="2"/>
  <c r="BI907" i="2"/>
  <c r="BH907" i="2"/>
  <c r="BG907" i="2"/>
  <c r="BE907" i="2"/>
  <c r="T907" i="2"/>
  <c r="R907" i="2"/>
  <c r="P907" i="2"/>
  <c r="BI897" i="2"/>
  <c r="BH897" i="2"/>
  <c r="BG897" i="2"/>
  <c r="BE897" i="2"/>
  <c r="T897" i="2"/>
  <c r="R897" i="2"/>
  <c r="P897" i="2"/>
  <c r="BI896" i="2"/>
  <c r="BH896" i="2"/>
  <c r="BG896" i="2"/>
  <c r="BE896" i="2"/>
  <c r="T896" i="2"/>
  <c r="R896" i="2"/>
  <c r="P896" i="2"/>
  <c r="BI895" i="2"/>
  <c r="BH895" i="2"/>
  <c r="BG895" i="2"/>
  <c r="BE895" i="2"/>
  <c r="T895" i="2"/>
  <c r="R895" i="2"/>
  <c r="P895" i="2"/>
  <c r="BI894" i="2"/>
  <c r="BH894" i="2"/>
  <c r="BG894" i="2"/>
  <c r="BE894" i="2"/>
  <c r="T894" i="2"/>
  <c r="R894" i="2"/>
  <c r="P894" i="2"/>
  <c r="BI889" i="2"/>
  <c r="BH889" i="2"/>
  <c r="BG889" i="2"/>
  <c r="BE889" i="2"/>
  <c r="T889" i="2"/>
  <c r="R889" i="2"/>
  <c r="P889" i="2"/>
  <c r="BI872" i="2"/>
  <c r="BH872" i="2"/>
  <c r="BG872" i="2"/>
  <c r="BE872" i="2"/>
  <c r="T872" i="2"/>
  <c r="R872" i="2"/>
  <c r="P872" i="2"/>
  <c r="BI866" i="2"/>
  <c r="BH866" i="2"/>
  <c r="BG866" i="2"/>
  <c r="BE866" i="2"/>
  <c r="T866" i="2"/>
  <c r="R866" i="2"/>
  <c r="P866" i="2"/>
  <c r="BI863" i="2"/>
  <c r="BH863" i="2"/>
  <c r="BG863" i="2"/>
  <c r="BE863" i="2"/>
  <c r="T863" i="2"/>
  <c r="R863" i="2"/>
  <c r="P863" i="2"/>
  <c r="BI860" i="2"/>
  <c r="BH860" i="2"/>
  <c r="BG860" i="2"/>
  <c r="BE860" i="2"/>
  <c r="T860" i="2"/>
  <c r="R860" i="2"/>
  <c r="P860" i="2"/>
  <c r="BI858" i="2"/>
  <c r="BH858" i="2"/>
  <c r="BG858" i="2"/>
  <c r="BE858" i="2"/>
  <c r="T858" i="2"/>
  <c r="R858" i="2"/>
  <c r="P858" i="2"/>
  <c r="BI840" i="2"/>
  <c r="BH840" i="2"/>
  <c r="BG840" i="2"/>
  <c r="BE840" i="2"/>
  <c r="T840" i="2"/>
  <c r="R840" i="2"/>
  <c r="P840" i="2"/>
  <c r="BI838" i="2"/>
  <c r="BH838" i="2"/>
  <c r="BG838" i="2"/>
  <c r="BE838" i="2"/>
  <c r="T838" i="2"/>
  <c r="R838" i="2"/>
  <c r="P838" i="2"/>
  <c r="BI834" i="2"/>
  <c r="BH834" i="2"/>
  <c r="BG834" i="2"/>
  <c r="BE834" i="2"/>
  <c r="T834" i="2"/>
  <c r="R834" i="2"/>
  <c r="P834" i="2"/>
  <c r="BI829" i="2"/>
  <c r="BH829" i="2"/>
  <c r="BG829" i="2"/>
  <c r="BE829" i="2"/>
  <c r="T829" i="2"/>
  <c r="R829" i="2"/>
  <c r="P829" i="2"/>
  <c r="BI826" i="2"/>
  <c r="BH826" i="2"/>
  <c r="BG826" i="2"/>
  <c r="BE826" i="2"/>
  <c r="T826" i="2"/>
  <c r="R826" i="2"/>
  <c r="P826" i="2"/>
  <c r="BI822" i="2"/>
  <c r="BH822" i="2"/>
  <c r="BG822" i="2"/>
  <c r="BE822" i="2"/>
  <c r="T822" i="2"/>
  <c r="R822" i="2"/>
  <c r="P822" i="2"/>
  <c r="BI819" i="2"/>
  <c r="BH819" i="2"/>
  <c r="BG819" i="2"/>
  <c r="BE819" i="2"/>
  <c r="T819" i="2"/>
  <c r="R819" i="2"/>
  <c r="P819" i="2"/>
  <c r="BI816" i="2"/>
  <c r="BH816" i="2"/>
  <c r="BG816" i="2"/>
  <c r="BE816" i="2"/>
  <c r="T816" i="2"/>
  <c r="R816" i="2"/>
  <c r="P816" i="2"/>
  <c r="BI813" i="2"/>
  <c r="BH813" i="2"/>
  <c r="BG813" i="2"/>
  <c r="BE813" i="2"/>
  <c r="T813" i="2"/>
  <c r="R813" i="2"/>
  <c r="P813" i="2"/>
  <c r="BI809" i="2"/>
  <c r="BH809" i="2"/>
  <c r="BG809" i="2"/>
  <c r="BE809" i="2"/>
  <c r="T809" i="2"/>
  <c r="R809" i="2"/>
  <c r="P809" i="2"/>
  <c r="BI796" i="2"/>
  <c r="BH796" i="2"/>
  <c r="BG796" i="2"/>
  <c r="BE796" i="2"/>
  <c r="T796" i="2"/>
  <c r="R796" i="2"/>
  <c r="P796" i="2"/>
  <c r="BI791" i="2"/>
  <c r="BH791" i="2"/>
  <c r="BG791" i="2"/>
  <c r="BE791" i="2"/>
  <c r="T791" i="2"/>
  <c r="R791" i="2"/>
  <c r="P791" i="2"/>
  <c r="BI775" i="2"/>
  <c r="BH775" i="2"/>
  <c r="BG775" i="2"/>
  <c r="BE775" i="2"/>
  <c r="T775" i="2"/>
  <c r="R775" i="2"/>
  <c r="P775" i="2"/>
  <c r="BI771" i="2"/>
  <c r="BH771" i="2"/>
  <c r="BG771" i="2"/>
  <c r="BE771" i="2"/>
  <c r="T771" i="2"/>
  <c r="R771" i="2"/>
  <c r="P771" i="2"/>
  <c r="BI761" i="2"/>
  <c r="BH761" i="2"/>
  <c r="BG761" i="2"/>
  <c r="BE761" i="2"/>
  <c r="T761" i="2"/>
  <c r="R761" i="2"/>
  <c r="P761" i="2"/>
  <c r="BI759" i="2"/>
  <c r="BH759" i="2"/>
  <c r="BG759" i="2"/>
  <c r="BE759" i="2"/>
  <c r="T759" i="2"/>
  <c r="R759" i="2"/>
  <c r="P759" i="2"/>
  <c r="BI756" i="2"/>
  <c r="BH756" i="2"/>
  <c r="BG756" i="2"/>
  <c r="BE756" i="2"/>
  <c r="T756" i="2"/>
  <c r="R756" i="2"/>
  <c r="P756" i="2"/>
  <c r="BI753" i="2"/>
  <c r="BH753" i="2"/>
  <c r="BG753" i="2"/>
  <c r="BE753" i="2"/>
  <c r="T753" i="2"/>
  <c r="R753" i="2"/>
  <c r="P753" i="2"/>
  <c r="BI750" i="2"/>
  <c r="BH750" i="2"/>
  <c r="BG750" i="2"/>
  <c r="BE750" i="2"/>
  <c r="T750" i="2"/>
  <c r="R750" i="2"/>
  <c r="P750" i="2"/>
  <c r="BI748" i="2"/>
  <c r="BH748" i="2"/>
  <c r="BG748" i="2"/>
  <c r="BE748" i="2"/>
  <c r="T748" i="2"/>
  <c r="R748" i="2"/>
  <c r="P748" i="2"/>
  <c r="BI736" i="2"/>
  <c r="BH736" i="2"/>
  <c r="BG736" i="2"/>
  <c r="BE736" i="2"/>
  <c r="T736" i="2"/>
  <c r="R736" i="2"/>
  <c r="P736" i="2"/>
  <c r="BI735" i="2"/>
  <c r="BH735" i="2"/>
  <c r="BG735" i="2"/>
  <c r="BE735" i="2"/>
  <c r="T735" i="2"/>
  <c r="R735" i="2"/>
  <c r="P735" i="2"/>
  <c r="BI734" i="2"/>
  <c r="BH734" i="2"/>
  <c r="BG734" i="2"/>
  <c r="BE734" i="2"/>
  <c r="T734" i="2"/>
  <c r="R734" i="2"/>
  <c r="P734" i="2"/>
  <c r="BI733" i="2"/>
  <c r="BH733" i="2"/>
  <c r="BG733" i="2"/>
  <c r="BE733" i="2"/>
  <c r="T733" i="2"/>
  <c r="R733" i="2"/>
  <c r="P733" i="2"/>
  <c r="BI732" i="2"/>
  <c r="BH732" i="2"/>
  <c r="BG732" i="2"/>
  <c r="BE732" i="2"/>
  <c r="T732" i="2"/>
  <c r="R732" i="2"/>
  <c r="P732" i="2"/>
  <c r="BI731" i="2"/>
  <c r="BH731" i="2"/>
  <c r="BG731" i="2"/>
  <c r="BE731" i="2"/>
  <c r="T731" i="2"/>
  <c r="R731" i="2"/>
  <c r="P731" i="2"/>
  <c r="BI730" i="2"/>
  <c r="BH730" i="2"/>
  <c r="BG730" i="2"/>
  <c r="BE730" i="2"/>
  <c r="T730" i="2"/>
  <c r="R730" i="2"/>
  <c r="P730" i="2"/>
  <c r="BI729" i="2"/>
  <c r="BH729" i="2"/>
  <c r="BG729" i="2"/>
  <c r="BE729" i="2"/>
  <c r="T729" i="2"/>
  <c r="R729" i="2"/>
  <c r="P729" i="2"/>
  <c r="BI728" i="2"/>
  <c r="BH728" i="2"/>
  <c r="BG728" i="2"/>
  <c r="BE728" i="2"/>
  <c r="T728" i="2"/>
  <c r="R728" i="2"/>
  <c r="P728" i="2"/>
  <c r="BI727" i="2"/>
  <c r="BH727" i="2"/>
  <c r="BG727" i="2"/>
  <c r="BE727" i="2"/>
  <c r="T727" i="2"/>
  <c r="R727" i="2"/>
  <c r="P727" i="2"/>
  <c r="BI726" i="2"/>
  <c r="BH726" i="2"/>
  <c r="BG726" i="2"/>
  <c r="BE726" i="2"/>
  <c r="T726" i="2"/>
  <c r="R726" i="2"/>
  <c r="P726" i="2"/>
  <c r="BI722" i="2"/>
  <c r="BH722" i="2"/>
  <c r="BG722" i="2"/>
  <c r="BE722" i="2"/>
  <c r="T722" i="2"/>
  <c r="R722" i="2"/>
  <c r="P722" i="2"/>
  <c r="BI721" i="2"/>
  <c r="BH721" i="2"/>
  <c r="BG721" i="2"/>
  <c r="BE721" i="2"/>
  <c r="T721" i="2"/>
  <c r="R721" i="2"/>
  <c r="P721" i="2"/>
  <c r="BI655" i="2"/>
  <c r="BH655" i="2"/>
  <c r="BG655" i="2"/>
  <c r="BE655" i="2"/>
  <c r="T655" i="2"/>
  <c r="R655" i="2"/>
  <c r="P655" i="2"/>
  <c r="BI645" i="2"/>
  <c r="BH645" i="2"/>
  <c r="BG645" i="2"/>
  <c r="BE645" i="2"/>
  <c r="T645" i="2"/>
  <c r="R645" i="2"/>
  <c r="P645" i="2"/>
  <c r="BI639" i="2"/>
  <c r="BH639" i="2"/>
  <c r="BG639" i="2"/>
  <c r="BE639" i="2"/>
  <c r="T639" i="2"/>
  <c r="R639" i="2"/>
  <c r="P639" i="2"/>
  <c r="BI638" i="2"/>
  <c r="BH638" i="2"/>
  <c r="BG638" i="2"/>
  <c r="BE638" i="2"/>
  <c r="T638" i="2"/>
  <c r="R638" i="2"/>
  <c r="P638" i="2"/>
  <c r="BI637" i="2"/>
  <c r="BH637" i="2"/>
  <c r="BG637" i="2"/>
  <c r="BE637" i="2"/>
  <c r="T637" i="2"/>
  <c r="R637" i="2"/>
  <c r="P637" i="2"/>
  <c r="BI628" i="2"/>
  <c r="BH628" i="2"/>
  <c r="BG628" i="2"/>
  <c r="BE628" i="2"/>
  <c r="T628" i="2"/>
  <c r="R628" i="2"/>
  <c r="P628" i="2"/>
  <c r="BI624" i="2"/>
  <c r="BH624" i="2"/>
  <c r="BG624" i="2"/>
  <c r="BE624" i="2"/>
  <c r="T624" i="2"/>
  <c r="R624" i="2"/>
  <c r="P624" i="2"/>
  <c r="BI565" i="2"/>
  <c r="BH565" i="2"/>
  <c r="BG565" i="2"/>
  <c r="BE565" i="2"/>
  <c r="T565" i="2"/>
  <c r="R565" i="2"/>
  <c r="P565" i="2"/>
  <c r="BI560" i="2"/>
  <c r="BH560" i="2"/>
  <c r="BG560" i="2"/>
  <c r="BE560" i="2"/>
  <c r="T560" i="2"/>
  <c r="R560" i="2"/>
  <c r="P560" i="2"/>
  <c r="BI555" i="2"/>
  <c r="BH555" i="2"/>
  <c r="BG555" i="2"/>
  <c r="BE555" i="2"/>
  <c r="T555" i="2"/>
  <c r="T554" i="2"/>
  <c r="R555" i="2"/>
  <c r="R554" i="2"/>
  <c r="P555" i="2"/>
  <c r="P554" i="2" s="1"/>
  <c r="BI550" i="2"/>
  <c r="BH550" i="2"/>
  <c r="BG550" i="2"/>
  <c r="BE550" i="2"/>
  <c r="T550" i="2"/>
  <c r="T543" i="2"/>
  <c r="R550" i="2"/>
  <c r="P550" i="2"/>
  <c r="BI544" i="2"/>
  <c r="BH544" i="2"/>
  <c r="BG544" i="2"/>
  <c r="BE544" i="2"/>
  <c r="T544" i="2"/>
  <c r="R544" i="2"/>
  <c r="R543" i="2" s="1"/>
  <c r="P544" i="2"/>
  <c r="P543" i="2" s="1"/>
  <c r="BI511" i="2"/>
  <c r="BH511" i="2"/>
  <c r="BG511" i="2"/>
  <c r="BE511" i="2"/>
  <c r="T511" i="2"/>
  <c r="R511" i="2"/>
  <c r="P511" i="2"/>
  <c r="BI510" i="2"/>
  <c r="BH510" i="2"/>
  <c r="BG510" i="2"/>
  <c r="BE510" i="2"/>
  <c r="T510" i="2"/>
  <c r="R510" i="2"/>
  <c r="P510" i="2"/>
  <c r="BI471" i="2"/>
  <c r="BH471" i="2"/>
  <c r="BG471" i="2"/>
  <c r="BE471" i="2"/>
  <c r="T471" i="2"/>
  <c r="R471" i="2"/>
  <c r="P471" i="2"/>
  <c r="BI440" i="2"/>
  <c r="BH440" i="2"/>
  <c r="BG440" i="2"/>
  <c r="BE440" i="2"/>
  <c r="T440" i="2"/>
  <c r="R440" i="2"/>
  <c r="P440" i="2"/>
  <c r="BI431" i="2"/>
  <c r="BH431" i="2"/>
  <c r="BG431" i="2"/>
  <c r="BE431" i="2"/>
  <c r="T431" i="2"/>
  <c r="R431" i="2"/>
  <c r="P431" i="2"/>
  <c r="BI428" i="2"/>
  <c r="BH428" i="2"/>
  <c r="BG428" i="2"/>
  <c r="BE428" i="2"/>
  <c r="T428" i="2"/>
  <c r="R428" i="2"/>
  <c r="P428" i="2"/>
  <c r="BI425" i="2"/>
  <c r="BH425" i="2"/>
  <c r="BG425" i="2"/>
  <c r="BE425" i="2"/>
  <c r="T425" i="2"/>
  <c r="R425" i="2"/>
  <c r="P425" i="2"/>
  <c r="BI419" i="2"/>
  <c r="BH419" i="2"/>
  <c r="BG419" i="2"/>
  <c r="BE419" i="2"/>
  <c r="T419" i="2"/>
  <c r="R419" i="2"/>
  <c r="P419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396" i="2"/>
  <c r="BH396" i="2"/>
  <c r="BG396" i="2"/>
  <c r="BE396" i="2"/>
  <c r="T396" i="2"/>
  <c r="R396" i="2"/>
  <c r="P396" i="2"/>
  <c r="BI385" i="2"/>
  <c r="BH385" i="2"/>
  <c r="BG385" i="2"/>
  <c r="BE385" i="2"/>
  <c r="T385" i="2"/>
  <c r="R385" i="2"/>
  <c r="P385" i="2"/>
  <c r="BI379" i="2"/>
  <c r="BH379" i="2"/>
  <c r="BG379" i="2"/>
  <c r="BE379" i="2"/>
  <c r="T379" i="2"/>
  <c r="R379" i="2"/>
  <c r="P379" i="2"/>
  <c r="BI378" i="2"/>
  <c r="BH378" i="2"/>
  <c r="BG378" i="2"/>
  <c r="BE378" i="2"/>
  <c r="T378" i="2"/>
  <c r="R378" i="2"/>
  <c r="P378" i="2"/>
  <c r="BI372" i="2"/>
  <c r="BH372" i="2"/>
  <c r="BG372" i="2"/>
  <c r="BE372" i="2"/>
  <c r="T372" i="2"/>
  <c r="R372" i="2"/>
  <c r="P372" i="2"/>
  <c r="BI366" i="2"/>
  <c r="BH366" i="2"/>
  <c r="BG366" i="2"/>
  <c r="BE366" i="2"/>
  <c r="T366" i="2"/>
  <c r="R366" i="2"/>
  <c r="P366" i="2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1" i="2"/>
  <c r="BH351" i="2"/>
  <c r="BG351" i="2"/>
  <c r="BE351" i="2"/>
  <c r="T351" i="2"/>
  <c r="R351" i="2"/>
  <c r="P351" i="2"/>
  <c r="BI347" i="2"/>
  <c r="BH347" i="2"/>
  <c r="BG347" i="2"/>
  <c r="BE347" i="2"/>
  <c r="T347" i="2"/>
  <c r="R347" i="2"/>
  <c r="P347" i="2"/>
  <c r="BI341" i="2"/>
  <c r="BH341" i="2"/>
  <c r="BG341" i="2"/>
  <c r="BE341" i="2"/>
  <c r="T341" i="2"/>
  <c r="R341" i="2"/>
  <c r="P341" i="2"/>
  <c r="BI331" i="2"/>
  <c r="BH331" i="2"/>
  <c r="BG331" i="2"/>
  <c r="BE331" i="2"/>
  <c r="T331" i="2"/>
  <c r="R331" i="2"/>
  <c r="P331" i="2"/>
  <c r="BI322" i="2"/>
  <c r="BH322" i="2"/>
  <c r="BG322" i="2"/>
  <c r="BE322" i="2"/>
  <c r="T322" i="2"/>
  <c r="R322" i="2"/>
  <c r="P322" i="2"/>
  <c r="BI316" i="2"/>
  <c r="BH316" i="2"/>
  <c r="BG316" i="2"/>
  <c r="BE316" i="2"/>
  <c r="T316" i="2"/>
  <c r="R316" i="2"/>
  <c r="P316" i="2"/>
  <c r="BI314" i="2"/>
  <c r="BH314" i="2"/>
  <c r="BG314" i="2"/>
  <c r="BE314" i="2"/>
  <c r="T314" i="2"/>
  <c r="R314" i="2"/>
  <c r="P314" i="2"/>
  <c r="BI312" i="2"/>
  <c r="BH312" i="2"/>
  <c r="BG312" i="2"/>
  <c r="BE312" i="2"/>
  <c r="T312" i="2"/>
  <c r="R312" i="2"/>
  <c r="P312" i="2"/>
  <c r="BI309" i="2"/>
  <c r="BH309" i="2"/>
  <c r="BG309" i="2"/>
  <c r="BE309" i="2"/>
  <c r="T309" i="2"/>
  <c r="R309" i="2"/>
  <c r="P309" i="2"/>
  <c r="BI243" i="2"/>
  <c r="BH243" i="2"/>
  <c r="BG243" i="2"/>
  <c r="BE243" i="2"/>
  <c r="T243" i="2"/>
  <c r="R243" i="2"/>
  <c r="P243" i="2"/>
  <c r="BI234" i="2"/>
  <c r="BH234" i="2"/>
  <c r="BG234" i="2"/>
  <c r="BE234" i="2"/>
  <c r="T234" i="2"/>
  <c r="R234" i="2"/>
  <c r="P234" i="2"/>
  <c r="BI229" i="2"/>
  <c r="BH229" i="2"/>
  <c r="BG229" i="2"/>
  <c r="BE229" i="2"/>
  <c r="T229" i="2"/>
  <c r="R229" i="2"/>
  <c r="P229" i="2"/>
  <c r="BI225" i="2"/>
  <c r="BH225" i="2"/>
  <c r="BG225" i="2"/>
  <c r="BE225" i="2"/>
  <c r="T225" i="2"/>
  <c r="R225" i="2"/>
  <c r="P225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7" i="2"/>
  <c r="BH217" i="2"/>
  <c r="BG217" i="2"/>
  <c r="BE217" i="2"/>
  <c r="T217" i="2"/>
  <c r="R217" i="2"/>
  <c r="P217" i="2"/>
  <c r="BI211" i="2"/>
  <c r="BH211" i="2"/>
  <c r="BG211" i="2"/>
  <c r="BE211" i="2"/>
  <c r="T211" i="2"/>
  <c r="R211" i="2"/>
  <c r="P211" i="2"/>
  <c r="BI207" i="2"/>
  <c r="BH207" i="2"/>
  <c r="BG207" i="2"/>
  <c r="BE207" i="2"/>
  <c r="T207" i="2"/>
  <c r="R207" i="2"/>
  <c r="P207" i="2"/>
  <c r="BI205" i="2"/>
  <c r="BH205" i="2"/>
  <c r="BG205" i="2"/>
  <c r="BE205" i="2"/>
  <c r="T205" i="2"/>
  <c r="R205" i="2"/>
  <c r="P205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75" i="2"/>
  <c r="BH175" i="2"/>
  <c r="BG175" i="2"/>
  <c r="BE175" i="2"/>
  <c r="T175" i="2"/>
  <c r="R175" i="2"/>
  <c r="P175" i="2"/>
  <c r="BI172" i="2"/>
  <c r="BH172" i="2"/>
  <c r="BG172" i="2"/>
  <c r="BE172" i="2"/>
  <c r="T172" i="2"/>
  <c r="R172" i="2"/>
  <c r="P172" i="2"/>
  <c r="BI149" i="2"/>
  <c r="BH149" i="2"/>
  <c r="BG149" i="2"/>
  <c r="BE149" i="2"/>
  <c r="T149" i="2"/>
  <c r="R149" i="2"/>
  <c r="P149" i="2"/>
  <c r="J143" i="2"/>
  <c r="J142" i="2"/>
  <c r="F142" i="2"/>
  <c r="F140" i="2"/>
  <c r="E138" i="2"/>
  <c r="J94" i="2"/>
  <c r="J93" i="2"/>
  <c r="F93" i="2"/>
  <c r="F91" i="2"/>
  <c r="E89" i="2"/>
  <c r="J20" i="2"/>
  <c r="E20" i="2"/>
  <c r="F94" i="2" s="1"/>
  <c r="J19" i="2"/>
  <c r="J14" i="2"/>
  <c r="J140" i="2" s="1"/>
  <c r="E7" i="2"/>
  <c r="E134" i="2" s="1"/>
  <c r="L90" i="1"/>
  <c r="AM90" i="1"/>
  <c r="AM89" i="1"/>
  <c r="L89" i="1"/>
  <c r="AM87" i="1"/>
  <c r="L87" i="1"/>
  <c r="L85" i="1"/>
  <c r="L84" i="1"/>
  <c r="BK1261" i="2"/>
  <c r="BK1117" i="2"/>
  <c r="BK1063" i="2"/>
  <c r="BK1007" i="2"/>
  <c r="BK982" i="2"/>
  <c r="J954" i="2"/>
  <c r="J922" i="2"/>
  <c r="J791" i="2"/>
  <c r="J727" i="2"/>
  <c r="J419" i="2"/>
  <c r="BK331" i="2"/>
  <c r="J200" i="2"/>
  <c r="BK1286" i="2"/>
  <c r="BK1254" i="2"/>
  <c r="J1227" i="2"/>
  <c r="J1117" i="2"/>
  <c r="J1048" i="2"/>
  <c r="J989" i="2"/>
  <c r="J959" i="2"/>
  <c r="J936" i="2"/>
  <c r="J918" i="2"/>
  <c r="J895" i="2"/>
  <c r="J826" i="2"/>
  <c r="BK730" i="2"/>
  <c r="J322" i="2"/>
  <c r="BK1243" i="2"/>
  <c r="J1064" i="2"/>
  <c r="BK1055" i="2"/>
  <c r="BK990" i="2"/>
  <c r="BK959" i="2"/>
  <c r="J941" i="2"/>
  <c r="BK896" i="2"/>
  <c r="J813" i="2"/>
  <c r="J726" i="2"/>
  <c r="BK425" i="2"/>
  <c r="BK312" i="2"/>
  <c r="J1298" i="2"/>
  <c r="BK1240" i="2"/>
  <c r="J1097" i="2"/>
  <c r="BK1053" i="2"/>
  <c r="BK986" i="2"/>
  <c r="BK969" i="2"/>
  <c r="J932" i="2"/>
  <c r="BK894" i="2"/>
  <c r="BK829" i="2"/>
  <c r="J732" i="2"/>
  <c r="J428" i="2"/>
  <c r="BK314" i="2"/>
  <c r="AS96" i="1"/>
  <c r="BK941" i="2"/>
  <c r="BK895" i="2"/>
  <c r="J730" i="2"/>
  <c r="BK471" i="2"/>
  <c r="J314" i="2"/>
  <c r="J172" i="2"/>
  <c r="BK1227" i="2"/>
  <c r="J1062" i="2"/>
  <c r="J993" i="2"/>
  <c r="BK939" i="2"/>
  <c r="BK910" i="2"/>
  <c r="BK819" i="2"/>
  <c r="BK753" i="2"/>
  <c r="BK722" i="2"/>
  <c r="J544" i="2"/>
  <c r="J408" i="2"/>
  <c r="BK189" i="2"/>
  <c r="BK256" i="3"/>
  <c r="BK239" i="3"/>
  <c r="J225" i="3"/>
  <c r="J211" i="3"/>
  <c r="J273" i="3"/>
  <c r="BK255" i="3"/>
  <c r="BK247" i="3"/>
  <c r="J230" i="3"/>
  <c r="BK219" i="3"/>
  <c r="BK209" i="3"/>
  <c r="J197" i="3"/>
  <c r="BK190" i="3"/>
  <c r="BK185" i="3"/>
  <c r="BK180" i="3"/>
  <c r="BK173" i="3"/>
  <c r="BK169" i="3"/>
  <c r="BK163" i="3"/>
  <c r="J155" i="3"/>
  <c r="BK150" i="3"/>
  <c r="BK143" i="3"/>
  <c r="BK127" i="3"/>
  <c r="J272" i="3"/>
  <c r="BK265" i="3"/>
  <c r="BK257" i="3"/>
  <c r="BK238" i="3"/>
  <c r="BK222" i="3"/>
  <c r="BK211" i="3"/>
  <c r="BK200" i="3"/>
  <c r="J190" i="3"/>
  <c r="J185" i="3"/>
  <c r="BK179" i="3"/>
  <c r="J173" i="3"/>
  <c r="J166" i="3"/>
  <c r="J159" i="3"/>
  <c r="J153" i="3"/>
  <c r="J147" i="3"/>
  <c r="J137" i="3"/>
  <c r="BK131" i="3"/>
  <c r="BK272" i="3"/>
  <c r="J260" i="3"/>
  <c r="J239" i="3"/>
  <c r="J227" i="3"/>
  <c r="J202" i="3"/>
  <c r="J140" i="3"/>
  <c r="J124" i="3"/>
  <c r="BK260" i="3"/>
  <c r="J244" i="3"/>
  <c r="J228" i="3"/>
  <c r="BK218" i="3"/>
  <c r="BK197" i="3"/>
  <c r="BK137" i="3"/>
  <c r="J126" i="3"/>
  <c r="J124" i="4"/>
  <c r="BK127" i="4"/>
  <c r="BK123" i="4"/>
  <c r="BK200" i="5"/>
  <c r="BK187" i="5"/>
  <c r="J170" i="5"/>
  <c r="J164" i="5"/>
  <c r="BK151" i="5"/>
  <c r="J201" i="5"/>
  <c r="BK193" i="5"/>
  <c r="J173" i="5"/>
  <c r="BK162" i="5"/>
  <c r="J140" i="5"/>
  <c r="BK199" i="5"/>
  <c r="J182" i="5"/>
  <c r="BK170" i="5"/>
  <c r="J157" i="5"/>
  <c r="BK147" i="5"/>
  <c r="J135" i="5"/>
  <c r="J191" i="5"/>
  <c r="J172" i="5"/>
  <c r="J152" i="5"/>
  <c r="BK137" i="5"/>
  <c r="BK205" i="5"/>
  <c r="J198" i="5"/>
  <c r="J130" i="5"/>
  <c r="BK179" i="6"/>
  <c r="BK158" i="6"/>
  <c r="J139" i="6"/>
  <c r="J179" i="6"/>
  <c r="BK160" i="6"/>
  <c r="J136" i="6"/>
  <c r="J181" i="6"/>
  <c r="J154" i="6"/>
  <c r="J145" i="6"/>
  <c r="J184" i="6"/>
  <c r="BK164" i="6"/>
  <c r="J148" i="6"/>
  <c r="J142" i="6"/>
  <c r="J170" i="6"/>
  <c r="BK146" i="6"/>
  <c r="BK128" i="6"/>
  <c r="BK161" i="6"/>
  <c r="BK148" i="6"/>
  <c r="BK304" i="7"/>
  <c r="BK267" i="7"/>
  <c r="J223" i="7"/>
  <c r="J163" i="7"/>
  <c r="BK136" i="7"/>
  <c r="J280" i="7"/>
  <c r="BK263" i="7"/>
  <c r="BK200" i="7"/>
  <c r="J182" i="7"/>
  <c r="J133" i="7"/>
  <c r="J289" i="7"/>
  <c r="J262" i="7"/>
  <c r="BK189" i="7"/>
  <c r="BK138" i="7"/>
  <c r="BK278" i="7"/>
  <c r="BK249" i="7"/>
  <c r="BK214" i="7"/>
  <c r="J136" i="7"/>
  <c r="BK192" i="7"/>
  <c r="BK257" i="7"/>
  <c r="J249" i="7"/>
  <c r="J245" i="7"/>
  <c r="J239" i="7"/>
  <c r="J235" i="7"/>
  <c r="BK229" i="7"/>
  <c r="J203" i="7"/>
  <c r="BK242" i="8"/>
  <c r="BK212" i="8"/>
  <c r="BK196" i="8"/>
  <c r="BK177" i="8"/>
  <c r="J146" i="8"/>
  <c r="BK135" i="8"/>
  <c r="BK124" i="8"/>
  <c r="J251" i="8"/>
  <c r="J242" i="8"/>
  <c r="J236" i="8"/>
  <c r="J216" i="8"/>
  <c r="BK200" i="8"/>
  <c r="J183" i="8"/>
  <c r="BK172" i="8"/>
  <c r="BK162" i="8"/>
  <c r="BK142" i="8"/>
  <c r="BK128" i="8"/>
  <c r="BK244" i="8"/>
  <c r="J229" i="8"/>
  <c r="J213" i="8"/>
  <c r="BK191" i="8"/>
  <c r="J178" i="8"/>
  <c r="J151" i="8"/>
  <c r="J136" i="8"/>
  <c r="BK247" i="8"/>
  <c r="BK226" i="8"/>
  <c r="BK210" i="8"/>
  <c r="J202" i="8"/>
  <c r="BK189" i="8"/>
  <c r="J179" i="8"/>
  <c r="J158" i="8"/>
  <c r="BK149" i="8"/>
  <c r="BK130" i="8"/>
  <c r="BK122" i="8"/>
  <c r="J231" i="8"/>
  <c r="BK216" i="8"/>
  <c r="J200" i="8"/>
  <c r="J177" i="8"/>
  <c r="BK169" i="8"/>
  <c r="BK165" i="8"/>
  <c r="BK153" i="8"/>
  <c r="J134" i="8"/>
  <c r="J223" i="8"/>
  <c r="J217" i="8"/>
  <c r="BK184" i="8"/>
  <c r="BK143" i="8"/>
  <c r="BK127" i="8"/>
  <c r="BK153" i="9"/>
  <c r="J138" i="9"/>
  <c r="BK126" i="9"/>
  <c r="BK145" i="9"/>
  <c r="BK151" i="9"/>
  <c r="J140" i="9"/>
  <c r="BK132" i="9"/>
  <c r="BK148" i="9"/>
  <c r="J134" i="9"/>
  <c r="J196" i="10"/>
  <c r="BK183" i="10"/>
  <c r="BK165" i="10"/>
  <c r="BK143" i="10"/>
  <c r="BK180" i="10"/>
  <c r="BK171" i="10"/>
  <c r="J160" i="10"/>
  <c r="J140" i="10"/>
  <c r="BK198" i="10"/>
  <c r="J186" i="10"/>
  <c r="J168" i="10"/>
  <c r="J156" i="10"/>
  <c r="J143" i="10"/>
  <c r="BK139" i="10"/>
  <c r="BK199" i="10"/>
  <c r="BK179" i="10"/>
  <c r="BK161" i="10"/>
  <c r="J152" i="10"/>
  <c r="BK138" i="10"/>
  <c r="J179" i="10"/>
  <c r="J163" i="10"/>
  <c r="BK146" i="10"/>
  <c r="J162" i="10"/>
  <c r="BK304" i="11"/>
  <c r="BK290" i="11"/>
  <c r="BK281" i="11"/>
  <c r="J267" i="11"/>
  <c r="J228" i="11"/>
  <c r="J205" i="11"/>
  <c r="J176" i="11"/>
  <c r="J165" i="11"/>
  <c r="BK132" i="11"/>
  <c r="J280" i="11"/>
  <c r="J269" i="11"/>
  <c r="J261" i="11"/>
  <c r="J245" i="11"/>
  <c r="BK233" i="11"/>
  <c r="J213" i="11"/>
  <c r="J182" i="11"/>
  <c r="J168" i="11"/>
  <c r="BK155" i="11"/>
  <c r="BK127" i="11"/>
  <c r="BK294" i="11"/>
  <c r="J282" i="11"/>
  <c r="J273" i="11"/>
  <c r="BK259" i="11"/>
  <c r="BK241" i="11"/>
  <c r="J212" i="11"/>
  <c r="BK203" i="11"/>
  <c r="J177" i="11"/>
  <c r="BK152" i="11"/>
  <c r="J138" i="11"/>
  <c r="BK129" i="11"/>
  <c r="BK302" i="11"/>
  <c r="BK278" i="11"/>
  <c r="BK267" i="11"/>
  <c r="BK248" i="11"/>
  <c r="J242" i="11"/>
  <c r="J221" i="11"/>
  <c r="J208" i="11"/>
  <c r="BK198" i="11"/>
  <c r="J167" i="11"/>
  <c r="J147" i="11"/>
  <c r="BK139" i="11"/>
  <c r="BK128" i="11"/>
  <c r="J304" i="11"/>
  <c r="BK291" i="11"/>
  <c r="BK270" i="11"/>
  <c r="J260" i="11"/>
  <c r="BK242" i="11"/>
  <c r="J233" i="11"/>
  <c r="J217" i="11"/>
  <c r="J198" i="11"/>
  <c r="J185" i="11"/>
  <c r="BK177" i="11"/>
  <c r="BK144" i="11"/>
  <c r="BK131" i="11"/>
  <c r="J215" i="11"/>
  <c r="BK204" i="11"/>
  <c r="J190" i="11"/>
  <c r="BK176" i="11"/>
  <c r="BK164" i="11"/>
  <c r="BK156" i="11"/>
  <c r="J130" i="11"/>
  <c r="J229" i="12"/>
  <c r="BK178" i="12"/>
  <c r="J225" i="12"/>
  <c r="BK210" i="12"/>
  <c r="BK132" i="12"/>
  <c r="BK218" i="12"/>
  <c r="J183" i="12"/>
  <c r="BK136" i="12"/>
  <c r="BK203" i="12"/>
  <c r="J189" i="12"/>
  <c r="BK138" i="12"/>
  <c r="BK176" i="12"/>
  <c r="BK154" i="13"/>
  <c r="BK127" i="13"/>
  <c r="J144" i="13"/>
  <c r="BK129" i="13"/>
  <c r="J150" i="13"/>
  <c r="BK141" i="13"/>
  <c r="J121" i="14"/>
  <c r="BK165" i="15"/>
  <c r="BK160" i="15"/>
  <c r="BK156" i="15"/>
  <c r="BK144" i="15"/>
  <c r="J124" i="15"/>
  <c r="BK173" i="15"/>
  <c r="J159" i="15"/>
  <c r="BK142" i="15"/>
  <c r="J126" i="15"/>
  <c r="BK172" i="15"/>
  <c r="BK143" i="15"/>
  <c r="BK126" i="15"/>
  <c r="BK168" i="15"/>
  <c r="BK148" i="15"/>
  <c r="J125" i="15"/>
  <c r="J166" i="15"/>
  <c r="J149" i="15"/>
  <c r="J142" i="15"/>
  <c r="J128" i="15"/>
  <c r="J170" i="15"/>
  <c r="J160" i="15"/>
  <c r="J135" i="15"/>
  <c r="BK155" i="16"/>
  <c r="BK142" i="16"/>
  <c r="BK127" i="16"/>
  <c r="BK158" i="16"/>
  <c r="BK124" i="16"/>
  <c r="J151" i="16"/>
  <c r="BK138" i="16"/>
  <c r="BK123" i="16"/>
  <c r="J161" i="16"/>
  <c r="J150" i="16"/>
  <c r="BK145" i="16"/>
  <c r="J129" i="16"/>
  <c r="BK163" i="16"/>
  <c r="J149" i="16"/>
  <c r="J141" i="16"/>
  <c r="J124" i="16"/>
  <c r="BK131" i="16"/>
  <c r="J1257" i="2"/>
  <c r="J1240" i="2"/>
  <c r="BK1064" i="2"/>
  <c r="J1016" i="2"/>
  <c r="BK965" i="2"/>
  <c r="J863" i="2"/>
  <c r="J748" i="2"/>
  <c r="BK628" i="2"/>
  <c r="J396" i="2"/>
  <c r="J234" i="2"/>
  <c r="J1301" i="2"/>
  <c r="J1274" i="2"/>
  <c r="J1253" i="2"/>
  <c r="BK1061" i="2"/>
  <c r="J986" i="2"/>
  <c r="J958" i="2"/>
  <c r="BK933" i="2"/>
  <c r="BK838" i="2"/>
  <c r="BK639" i="2"/>
  <c r="J407" i="2"/>
  <c r="J309" i="2"/>
  <c r="J1254" i="2"/>
  <c r="BK1218" i="2"/>
  <c r="J1063" i="2"/>
  <c r="J1011" i="2"/>
  <c r="J966" i="2"/>
  <c r="J955" i="2"/>
  <c r="BK935" i="2"/>
  <c r="J897" i="2"/>
  <c r="J809" i="2"/>
  <c r="J624" i="2"/>
  <c r="BK378" i="2"/>
  <c r="BK322" i="2"/>
  <c r="AT95" i="1"/>
  <c r="BK972" i="2"/>
  <c r="BK963" i="2"/>
  <c r="BK907" i="2"/>
  <c r="J838" i="2"/>
  <c r="BK813" i="2"/>
  <c r="J729" i="2"/>
  <c r="J378" i="2"/>
  <c r="J225" i="2"/>
  <c r="J1061" i="2"/>
  <c r="BK991" i="2"/>
  <c r="BK967" i="2"/>
  <c r="BK956" i="2"/>
  <c r="BK930" i="2"/>
  <c r="BK889" i="2"/>
  <c r="J736" i="2"/>
  <c r="J722" i="2"/>
  <c r="BK560" i="2"/>
  <c r="BK360" i="2"/>
  <c r="BK234" i="2"/>
  <c r="BK200" i="2"/>
  <c r="BK1274" i="2"/>
  <c r="BK1054" i="2"/>
  <c r="BK980" i="2"/>
  <c r="BK928" i="2"/>
  <c r="BK840" i="2"/>
  <c r="BK759" i="2"/>
  <c r="J731" i="2"/>
  <c r="J637" i="2"/>
  <c r="BK431" i="2"/>
  <c r="BK309" i="2"/>
  <c r="J265" i="3"/>
  <c r="J248" i="3"/>
  <c r="J231" i="3"/>
  <c r="BK220" i="3"/>
  <c r="J201" i="3"/>
  <c r="J259" i="3"/>
  <c r="J249" i="3"/>
  <c r="J240" i="3"/>
  <c r="BK227" i="3"/>
  <c r="BK217" i="3"/>
  <c r="J207" i="3"/>
  <c r="J191" i="3"/>
  <c r="BK184" i="3"/>
  <c r="J175" i="3"/>
  <c r="BK172" i="3"/>
  <c r="BK166" i="3"/>
  <c r="J160" i="3"/>
  <c r="J156" i="3"/>
  <c r="BK151" i="3"/>
  <c r="BK140" i="3"/>
  <c r="J275" i="3"/>
  <c r="J268" i="3"/>
  <c r="BK259" i="3"/>
  <c r="BK241" i="3"/>
  <c r="J235" i="3"/>
  <c r="J220" i="3"/>
  <c r="BK207" i="3"/>
  <c r="BK199" i="3"/>
  <c r="BK189" i="3"/>
  <c r="J184" i="3"/>
  <c r="BK178" i="3"/>
  <c r="J172" i="3"/>
  <c r="BK167" i="3"/>
  <c r="J162" i="3"/>
  <c r="J157" i="3"/>
  <c r="J146" i="3"/>
  <c r="J135" i="3"/>
  <c r="BK129" i="3"/>
  <c r="J267" i="3"/>
  <c r="J256" i="3"/>
  <c r="BK235" i="3"/>
  <c r="BK212" i="3"/>
  <c r="BK205" i="3"/>
  <c r="BK135" i="3"/>
  <c r="BK273" i="3"/>
  <c r="BK252" i="3"/>
  <c r="BK233" i="3"/>
  <c r="J205" i="3"/>
  <c r="BK148" i="3"/>
  <c r="J143" i="3"/>
  <c r="J134" i="3"/>
  <c r="J276" i="3"/>
  <c r="J123" i="4"/>
  <c r="J126" i="4"/>
  <c r="J207" i="5"/>
  <c r="BK198" i="5"/>
  <c r="J184" i="5"/>
  <c r="J174" i="5"/>
  <c r="BK157" i="5"/>
  <c r="J134" i="5"/>
  <c r="BK188" i="5"/>
  <c r="BK167" i="5"/>
  <c r="J160" i="5"/>
  <c r="BK136" i="5"/>
  <c r="J185" i="5"/>
  <c r="BK176" i="5"/>
  <c r="J163" i="5"/>
  <c r="J155" i="5"/>
  <c r="BK143" i="5"/>
  <c r="J136" i="5"/>
  <c r="BK197" i="5"/>
  <c r="BK180" i="5"/>
  <c r="J169" i="5"/>
  <c r="BK155" i="5"/>
  <c r="J147" i="5"/>
  <c r="BK134" i="5"/>
  <c r="BK206" i="5"/>
  <c r="J200" i="5"/>
  <c r="J144" i="5"/>
  <c r="J172" i="6"/>
  <c r="J144" i="6"/>
  <c r="J128" i="6"/>
  <c r="BK168" i="6"/>
  <c r="BK157" i="6"/>
  <c r="J127" i="6"/>
  <c r="BK175" i="6"/>
  <c r="BK159" i="6"/>
  <c r="J147" i="6"/>
  <c r="BK130" i="6"/>
  <c r="J165" i="6"/>
  <c r="J133" i="6"/>
  <c r="BK162" i="6"/>
  <c r="BK143" i="6"/>
  <c r="BK173" i="6"/>
  <c r="BK135" i="6"/>
  <c r="J275" i="7"/>
  <c r="J247" i="7"/>
  <c r="J175" i="7"/>
  <c r="J138" i="7"/>
  <c r="BK300" i="7"/>
  <c r="J267" i="7"/>
  <c r="BK243" i="7"/>
  <c r="J189" i="7"/>
  <c r="BK145" i="7"/>
  <c r="J312" i="7"/>
  <c r="J270" i="7"/>
  <c r="J206" i="7"/>
  <c r="BK164" i="7"/>
  <c r="BK302" i="7"/>
  <c r="BK270" i="7"/>
  <c r="BK239" i="7"/>
  <c r="BK182" i="7"/>
  <c r="J157" i="7"/>
  <c r="BK262" i="7"/>
  <c r="BK178" i="7"/>
  <c r="BK258" i="7"/>
  <c r="J233" i="8"/>
  <c r="J210" i="8"/>
  <c r="BK194" i="8"/>
  <c r="J163" i="8"/>
  <c r="J147" i="8"/>
  <c r="BK137" i="8"/>
  <c r="J130" i="8"/>
  <c r="J254" i="8"/>
  <c r="BK249" i="8"/>
  <c r="J241" i="8"/>
  <c r="BK233" i="8"/>
  <c r="BK228" i="8"/>
  <c r="BK215" i="8"/>
  <c r="J187" i="8"/>
  <c r="BK171" i="8"/>
  <c r="BK155" i="8"/>
  <c r="BK136" i="8"/>
  <c r="BK250" i="8"/>
  <c r="BK236" i="8"/>
  <c r="J220" i="8"/>
  <c r="J207" i="8"/>
  <c r="BK179" i="8"/>
  <c r="BK170" i="8"/>
  <c r="J148" i="8"/>
  <c r="BK251" i="8"/>
  <c r="BK231" i="8"/>
  <c r="J215" i="8"/>
  <c r="BK209" i="8"/>
  <c r="J194" i="8"/>
  <c r="BK182" i="8"/>
  <c r="J167" i="8"/>
  <c r="J152" i="8"/>
  <c r="J133" i="8"/>
  <c r="J119" i="8"/>
  <c r="BK224" i="8"/>
  <c r="J191" i="8"/>
  <c r="J184" i="8"/>
  <c r="J170" i="8"/>
  <c r="J157" i="8"/>
  <c r="J144" i="8"/>
  <c r="BK131" i="8"/>
  <c r="J120" i="8"/>
  <c r="J221" i="8"/>
  <c r="BK202" i="8"/>
  <c r="BK157" i="8"/>
  <c r="BK144" i="8"/>
  <c r="BK134" i="8"/>
  <c r="J152" i="9"/>
  <c r="BK140" i="9"/>
  <c r="J131" i="9"/>
  <c r="J157" i="9"/>
  <c r="BK152" i="9"/>
  <c r="BK141" i="9"/>
  <c r="BK133" i="9"/>
  <c r="BK157" i="9"/>
  <c r="BK138" i="9"/>
  <c r="J132" i="9"/>
  <c r="BK191" i="10"/>
  <c r="J176" i="10"/>
  <c r="J149" i="10"/>
  <c r="J128" i="10"/>
  <c r="J188" i="10"/>
  <c r="J173" i="10"/>
  <c r="J165" i="10"/>
  <c r="J148" i="10"/>
  <c r="J131" i="10"/>
  <c r="BK181" i="10"/>
  <c r="BK159" i="10"/>
  <c r="BK149" i="10"/>
  <c r="BK145" i="10"/>
  <c r="BK131" i="10"/>
  <c r="BK186" i="10"/>
  <c r="J164" i="10"/>
  <c r="BK153" i="10"/>
  <c r="J197" i="10"/>
  <c r="BK184" i="10"/>
  <c r="BK170" i="10"/>
  <c r="BK160" i="10"/>
  <c r="J144" i="10"/>
  <c r="J172" i="10"/>
  <c r="J312" i="11"/>
  <c r="BK303" i="11"/>
  <c r="J285" i="11"/>
  <c r="BK269" i="11"/>
  <c r="J248" i="11"/>
  <c r="BK221" i="11"/>
  <c r="BK200" i="11"/>
  <c r="BK182" i="11"/>
  <c r="J143" i="11"/>
  <c r="BK295" i="11"/>
  <c r="J278" i="11"/>
  <c r="J262" i="11"/>
  <c r="BK249" i="11"/>
  <c r="J231" i="11"/>
  <c r="BK222" i="11"/>
  <c r="BK209" i="11"/>
  <c r="BK183" i="11"/>
  <c r="BK167" i="11"/>
  <c r="BK147" i="11"/>
  <c r="J301" i="11"/>
  <c r="J287" i="11"/>
  <c r="BK271" i="11"/>
  <c r="BK260" i="11"/>
  <c r="J236" i="11"/>
  <c r="BK220" i="11"/>
  <c r="BK194" i="11"/>
  <c r="BK178" i="11"/>
  <c r="BK166" i="11"/>
  <c r="J156" i="11"/>
  <c r="J135" i="11"/>
  <c r="BK311" i="11"/>
  <c r="J297" i="11"/>
  <c r="J279" i="11"/>
  <c r="BK257" i="11"/>
  <c r="J246" i="11"/>
  <c r="J241" i="11"/>
  <c r="BK232" i="11"/>
  <c r="J203" i="11"/>
  <c r="J178" i="11"/>
  <c r="J153" i="11"/>
  <c r="BK130" i="11"/>
  <c r="BK305" i="11"/>
  <c r="BK297" i="11"/>
  <c r="BK273" i="11"/>
  <c r="BK266" i="11"/>
  <c r="J254" i="11"/>
  <c r="BK240" i="11"/>
  <c r="BK236" i="11"/>
  <c r="BK201" i="11"/>
  <c r="BK190" i="11"/>
  <c r="J175" i="11"/>
  <c r="BK151" i="11"/>
  <c r="J139" i="11"/>
  <c r="BK217" i="11"/>
  <c r="BK207" i="11"/>
  <c r="BK196" i="11"/>
  <c r="BK185" i="11"/>
  <c r="BK179" i="11"/>
  <c r="BK165" i="11"/>
  <c r="J157" i="11"/>
  <c r="J148" i="11"/>
  <c r="J128" i="11"/>
  <c r="BK219" i="12"/>
  <c r="BK141" i="12"/>
  <c r="J227" i="12"/>
  <c r="J218" i="12"/>
  <c r="BK153" i="12"/>
  <c r="BK225" i="12"/>
  <c r="J201" i="12"/>
  <c r="J132" i="12"/>
  <c r="BK189" i="12"/>
  <c r="J143" i="12"/>
  <c r="J172" i="12"/>
  <c r="BK201" i="12"/>
  <c r="J138" i="12"/>
  <c r="J130" i="13"/>
  <c r="J147" i="13"/>
  <c r="J127" i="13"/>
  <c r="BK132" i="13"/>
  <c r="J133" i="13"/>
  <c r="BK130" i="13"/>
  <c r="J33" i="14"/>
  <c r="AV109" i="1"/>
  <c r="BK138" i="15"/>
  <c r="J119" i="15"/>
  <c r="J171" i="15"/>
  <c r="J155" i="15"/>
  <c r="J147" i="15"/>
  <c r="J123" i="15"/>
  <c r="J173" i="15"/>
  <c r="BK163" i="15"/>
  <c r="J141" i="15"/>
  <c r="J127" i="15"/>
  <c r="J120" i="15"/>
  <c r="BK157" i="15"/>
  <c r="BK140" i="15"/>
  <c r="J174" i="15"/>
  <c r="BK158" i="15"/>
  <c r="J132" i="15"/>
  <c r="BK119" i="15"/>
  <c r="J163" i="15"/>
  <c r="BK152" i="15"/>
  <c r="BK134" i="15"/>
  <c r="J157" i="16"/>
  <c r="BK150" i="16"/>
  <c r="J122" i="16"/>
  <c r="BK141" i="16"/>
  <c r="BK162" i="16"/>
  <c r="J145" i="16"/>
  <c r="J130" i="16"/>
  <c r="J119" i="16"/>
  <c r="J155" i="16"/>
  <c r="J146" i="16"/>
  <c r="BK133" i="16"/>
  <c r="J127" i="16"/>
  <c r="J160" i="16"/>
  <c r="BK144" i="16"/>
  <c r="J128" i="16"/>
  <c r="BK129" i="16"/>
  <c r="J1245" i="2"/>
  <c r="J1065" i="2"/>
  <c r="BK1048" i="2"/>
  <c r="J996" i="2"/>
  <c r="J969" i="2"/>
  <c r="J933" i="2"/>
  <c r="BK822" i="2"/>
  <c r="J733" i="2"/>
  <c r="J550" i="2"/>
  <c r="J341" i="2"/>
  <c r="BK217" i="2"/>
  <c r="BK1298" i="2"/>
  <c r="BK1259" i="2"/>
  <c r="BK1232" i="2"/>
  <c r="BK1056" i="2"/>
  <c r="J990" i="2"/>
  <c r="J965" i="2"/>
  <c r="BK943" i="2"/>
  <c r="J907" i="2"/>
  <c r="BK863" i="2"/>
  <c r="J761" i="2"/>
  <c r="J728" i="2"/>
  <c r="J379" i="2"/>
  <c r="J1249" i="2"/>
  <c r="BK1069" i="2"/>
  <c r="BK1052" i="2"/>
  <c r="BK976" i="2"/>
  <c r="J961" i="2"/>
  <c r="J950" i="2"/>
  <c r="J910" i="2"/>
  <c r="J775" i="2"/>
  <c r="BK645" i="2"/>
  <c r="BK510" i="2"/>
  <c r="BK379" i="2"/>
  <c r="BK220" i="2"/>
  <c r="J1300" i="2"/>
  <c r="BK1108" i="2"/>
  <c r="BK1062" i="2"/>
  <c r="J1051" i="2"/>
  <c r="BK949" i="2"/>
  <c r="BK897" i="2"/>
  <c r="J816" i="2"/>
  <c r="BK736" i="2"/>
  <c r="BK511" i="2"/>
  <c r="BK316" i="2"/>
  <c r="J175" i="2"/>
  <c r="J1045" i="2"/>
  <c r="BK989" i="2"/>
  <c r="BK961" i="2"/>
  <c r="J938" i="2"/>
  <c r="J866" i="2"/>
  <c r="J734" i="2"/>
  <c r="BK721" i="2"/>
  <c r="J555" i="2"/>
  <c r="J385" i="2"/>
  <c r="BK229" i="2"/>
  <c r="J189" i="2"/>
  <c r="J1286" i="2"/>
  <c r="J1232" i="2"/>
  <c r="J982" i="2"/>
  <c r="BK951" i="2"/>
  <c r="BK922" i="2"/>
  <c r="BK826" i="2"/>
  <c r="BK756" i="2"/>
  <c r="BK735" i="2"/>
  <c r="BK428" i="2"/>
  <c r="J372" i="2"/>
  <c r="BK211" i="2"/>
  <c r="J261" i="3"/>
  <c r="J247" i="3"/>
  <c r="J233" i="3"/>
  <c r="J222" i="3"/>
  <c r="J212" i="3"/>
  <c r="J271" i="3"/>
  <c r="BK262" i="3"/>
  <c r="J252" i="3"/>
  <c r="J238" i="3"/>
  <c r="J223" i="3"/>
  <c r="BK213" i="3"/>
  <c r="BK204" i="3"/>
  <c r="J193" i="3"/>
  <c r="J189" i="3"/>
  <c r="J179" i="3"/>
  <c r="J174" i="3"/>
  <c r="J167" i="3"/>
  <c r="BK162" i="3"/>
  <c r="BK157" i="3"/>
  <c r="J149" i="3"/>
  <c r="BK138" i="3"/>
  <c r="BK124" i="3"/>
  <c r="J269" i="3"/>
  <c r="BK250" i="3"/>
  <c r="BK237" i="3"/>
  <c r="BK221" i="3"/>
  <c r="J210" i="3"/>
  <c r="BK201" i="3"/>
  <c r="BK193" i="3"/>
  <c r="BK187" i="3"/>
  <c r="J180" i="3"/>
  <c r="BK175" i="3"/>
  <c r="J169" i="3"/>
  <c r="BK165" i="3"/>
  <c r="BK158" i="3"/>
  <c r="J151" i="3"/>
  <c r="J145" i="3"/>
  <c r="BK136" i="3"/>
  <c r="J132" i="3"/>
  <c r="J127" i="3"/>
  <c r="BK251" i="3"/>
  <c r="BK228" i="3"/>
  <c r="J200" i="3"/>
  <c r="BK132" i="3"/>
  <c r="BK266" i="3"/>
  <c r="BK254" i="3"/>
  <c r="BK248" i="3"/>
  <c r="J221" i="3"/>
  <c r="J204" i="3"/>
  <c r="BK145" i="3"/>
  <c r="J129" i="3"/>
  <c r="J125" i="3"/>
  <c r="BK125" i="4"/>
  <c r="J125" i="4"/>
  <c r="J206" i="5"/>
  <c r="J188" i="5"/>
  <c r="J177" i="5"/>
  <c r="BK168" i="5"/>
  <c r="BK160" i="5"/>
  <c r="J141" i="5"/>
  <c r="J197" i="5"/>
  <c r="BK184" i="5"/>
  <c r="BK172" i="5"/>
  <c r="BK158" i="5"/>
  <c r="BK141" i="5"/>
  <c r="BK207" i="5"/>
  <c r="BK190" i="5"/>
  <c r="J171" i="5"/>
  <c r="J162" i="5"/>
  <c r="BK150" i="5"/>
  <c r="J146" i="5"/>
  <c r="BK130" i="5"/>
  <c r="BK196" i="5"/>
  <c r="BK183" i="5"/>
  <c r="J176" i="5"/>
  <c r="BK166" i="5"/>
  <c r="BK149" i="5"/>
  <c r="BK213" i="5"/>
  <c r="BK201" i="5"/>
  <c r="J150" i="5"/>
  <c r="BK135" i="5"/>
  <c r="J183" i="6"/>
  <c r="BK171" i="6"/>
  <c r="BK154" i="6"/>
  <c r="J134" i="6"/>
  <c r="J180" i="6"/>
  <c r="J162" i="6"/>
  <c r="J151" i="6"/>
  <c r="BK185" i="6"/>
  <c r="J173" i="6"/>
  <c r="J157" i="6"/>
  <c r="BK132" i="6"/>
  <c r="J171" i="6"/>
  <c r="BK155" i="6"/>
  <c r="J141" i="6"/>
  <c r="BK165" i="6"/>
  <c r="J159" i="6"/>
  <c r="BK138" i="6"/>
  <c r="BK170" i="6"/>
  <c r="J153" i="6"/>
  <c r="BK269" i="7"/>
  <c r="J226" i="7"/>
  <c r="BK160" i="7"/>
  <c r="BK311" i="7"/>
  <c r="J278" i="7"/>
  <c r="BK206" i="7"/>
  <c r="BK149" i="7"/>
  <c r="J311" i="7"/>
  <c r="J300" i="7"/>
  <c r="BK275" i="7"/>
  <c r="J255" i="7"/>
  <c r="BK198" i="7"/>
  <c r="BK163" i="7"/>
  <c r="J283" i="7"/>
  <c r="J253" i="7"/>
  <c r="BK210" i="7"/>
  <c r="BK172" i="7"/>
  <c r="J265" i="7"/>
  <c r="J248" i="8"/>
  <c r="BK239" i="8"/>
  <c r="J232" i="8"/>
  <c r="J211" i="8"/>
  <c r="J201" i="8"/>
  <c r="J172" i="8"/>
  <c r="BK158" i="8"/>
  <c r="J141" i="8"/>
  <c r="BK120" i="8"/>
  <c r="BK252" i="8"/>
  <c r="J245" i="8"/>
  <c r="J235" i="8"/>
  <c r="BK225" i="8"/>
  <c r="J214" i="8"/>
  <c r="BK192" i="8"/>
  <c r="J181" i="8"/>
  <c r="J168" i="8"/>
  <c r="BK148" i="8"/>
  <c r="BK129" i="8"/>
  <c r="J247" i="8"/>
  <c r="J230" i="8"/>
  <c r="BK211" i="8"/>
  <c r="J197" i="8"/>
  <c r="J180" i="8"/>
  <c r="BK173" i="8"/>
  <c r="J161" i="8"/>
  <c r="BK119" i="8"/>
  <c r="BK245" i="8"/>
  <c r="BK213" i="8"/>
  <c r="J204" i="8"/>
  <c r="J195" i="8"/>
  <c r="J185" i="8"/>
  <c r="J162" i="8"/>
  <c r="J154" i="8"/>
  <c r="J139" i="8"/>
  <c r="BK126" i="8"/>
  <c r="BK237" i="8"/>
  <c r="J228" i="8"/>
  <c r="J205" i="8"/>
  <c r="J196" i="8"/>
  <c r="BK175" i="8"/>
  <c r="BK166" i="8"/>
  <c r="J137" i="8"/>
  <c r="J123" i="8"/>
  <c r="BK220" i="8"/>
  <c r="BK190" i="8"/>
  <c r="J153" i="8"/>
  <c r="BK141" i="8"/>
  <c r="J126" i="8"/>
  <c r="BK147" i="9"/>
  <c r="J130" i="9"/>
  <c r="J153" i="9"/>
  <c r="BK158" i="9"/>
  <c r="J145" i="9"/>
  <c r="BK131" i="9"/>
  <c r="J150" i="9"/>
  <c r="J136" i="9"/>
  <c r="J199" i="10"/>
  <c r="BK188" i="10"/>
  <c r="BK163" i="10"/>
  <c r="BK134" i="10"/>
  <c r="J184" i="10"/>
  <c r="J170" i="10"/>
  <c r="J150" i="10"/>
  <c r="BK132" i="10"/>
  <c r="J189" i="10"/>
  <c r="BK175" i="10"/>
  <c r="J154" i="10"/>
  <c r="J142" i="10"/>
  <c r="J135" i="10"/>
  <c r="J177" i="10"/>
  <c r="BK157" i="10"/>
  <c r="BK150" i="10"/>
  <c r="BK194" i="10"/>
  <c r="J181" i="10"/>
  <c r="J167" i="10"/>
  <c r="BK147" i="10"/>
  <c r="J132" i="10"/>
  <c r="BK128" i="10"/>
  <c r="BK301" i="11"/>
  <c r="BK286" i="11"/>
  <c r="J271" i="11"/>
  <c r="BK231" i="11"/>
  <c r="J219" i="11"/>
  <c r="BK193" i="11"/>
  <c r="BK168" i="11"/>
  <c r="BK149" i="11"/>
  <c r="BK137" i="11"/>
  <c r="BK282" i="11"/>
  <c r="BK272" i="11"/>
  <c r="BK253" i="11"/>
  <c r="BK237" i="11"/>
  <c r="J224" i="11"/>
  <c r="J195" i="11"/>
  <c r="BK181" i="11"/>
  <c r="J151" i="11"/>
  <c r="J302" i="11"/>
  <c r="J291" i="11"/>
  <c r="BK284" i="11"/>
  <c r="BK265" i="11"/>
  <c r="BK252" i="11"/>
  <c r="BK234" i="11"/>
  <c r="J226" i="11"/>
  <c r="J207" i="11"/>
  <c r="BK184" i="11"/>
  <c r="BK159" i="11"/>
  <c r="BK148" i="11"/>
  <c r="J133" i="11"/>
  <c r="BK308" i="11"/>
  <c r="J295" i="11"/>
  <c r="J284" i="11"/>
  <c r="BK261" i="11"/>
  <c r="J253" i="11"/>
  <c r="BK245" i="11"/>
  <c r="J230" i="11"/>
  <c r="J204" i="11"/>
  <c r="BK180" i="11"/>
  <c r="BK150" i="11"/>
  <c r="J136" i="11"/>
  <c r="BK312" i="11"/>
  <c r="J294" i="11"/>
  <c r="BK280" i="11"/>
  <c r="J247" i="11"/>
  <c r="J239" i="11"/>
  <c r="J229" i="11"/>
  <c r="BK214" i="11"/>
  <c r="J187" i="11"/>
  <c r="J173" i="11"/>
  <c r="J155" i="11"/>
  <c r="BK136" i="11"/>
  <c r="BK218" i="11"/>
  <c r="J211" i="11"/>
  <c r="J199" i="11"/>
  <c r="J184" i="11"/>
  <c r="J171" i="11"/>
  <c r="J158" i="11"/>
  <c r="J150" i="11"/>
  <c r="BK133" i="11"/>
  <c r="J210" i="12"/>
  <c r="BK149" i="12"/>
  <c r="J224" i="12"/>
  <c r="J195" i="12"/>
  <c r="BK143" i="12"/>
  <c r="BK223" i="12"/>
  <c r="BK165" i="12"/>
  <c r="J230" i="12"/>
  <c r="BK169" i="12"/>
  <c r="J214" i="12"/>
  <c r="J176" i="12"/>
  <c r="BK126" i="12"/>
  <c r="BK142" i="12"/>
  <c r="BK150" i="13"/>
  <c r="BK157" i="13"/>
  <c r="J136" i="13"/>
  <c r="J156" i="13"/>
  <c r="J153" i="13"/>
  <c r="BK131" i="13"/>
  <c r="J129" i="13"/>
  <c r="F35" i="14"/>
  <c r="BB109" i="1" s="1"/>
  <c r="J129" i="15"/>
  <c r="BK176" i="15"/>
  <c r="BK166" i="15"/>
  <c r="BK151" i="15"/>
  <c r="BK139" i="15"/>
  <c r="J131" i="15"/>
  <c r="BK174" i="15"/>
  <c r="J151" i="15"/>
  <c r="BK137" i="15"/>
  <c r="BK124" i="15"/>
  <c r="J175" i="15"/>
  <c r="J156" i="15"/>
  <c r="J145" i="15"/>
  <c r="BK121" i="15"/>
  <c r="J152" i="15"/>
  <c r="J136" i="15"/>
  <c r="BK127" i="15"/>
  <c r="J169" i="15"/>
  <c r="J158" i="15"/>
  <c r="BK141" i="15"/>
  <c r="BK131" i="15"/>
  <c r="BK165" i="16"/>
  <c r="BK152" i="16"/>
  <c r="J138" i="16"/>
  <c r="BK161" i="16"/>
  <c r="BK147" i="16"/>
  <c r="BK160" i="16"/>
  <c r="J144" i="16"/>
  <c r="J132" i="16"/>
  <c r="BK120" i="16"/>
  <c r="J158" i="16"/>
  <c r="BK148" i="16"/>
  <c r="BK134" i="16"/>
  <c r="BK128" i="16"/>
  <c r="J152" i="16"/>
  <c r="J143" i="16"/>
  <c r="J134" i="16"/>
  <c r="BK121" i="16"/>
  <c r="J1251" i="2"/>
  <c r="BK1234" i="2"/>
  <c r="BK1059" i="2"/>
  <c r="J980" i="2"/>
  <c r="J935" i="2"/>
  <c r="BK771" i="2"/>
  <c r="J471" i="2"/>
  <c r="J366" i="2"/>
  <c r="BK207" i="2"/>
  <c r="BK1300" i="2"/>
  <c r="J1261" i="2"/>
  <c r="BK1245" i="2"/>
  <c r="J1108" i="2"/>
  <c r="BK1011" i="2"/>
  <c r="J970" i="2"/>
  <c r="J951" i="2"/>
  <c r="J930" i="2"/>
  <c r="J894" i="2"/>
  <c r="BK796" i="2"/>
  <c r="BK555" i="2"/>
  <c r="BK361" i="2"/>
  <c r="J207" i="2"/>
  <c r="BK1253" i="2"/>
  <c r="BK1161" i="2"/>
  <c r="BK1060" i="2"/>
  <c r="BK1051" i="2"/>
  <c r="BK996" i="2"/>
  <c r="BK964" i="2"/>
  <c r="BK958" i="2"/>
  <c r="J911" i="2"/>
  <c r="J819" i="2"/>
  <c r="BK731" i="2"/>
  <c r="J560" i="2"/>
  <c r="BK408" i="2"/>
  <c r="J221" i="2"/>
  <c r="J1275" i="2"/>
  <c r="J1161" i="2"/>
  <c r="BK1065" i="2"/>
  <c r="J1052" i="2"/>
  <c r="J975" i="2"/>
  <c r="J940" i="2"/>
  <c r="J896" i="2"/>
  <c r="BK834" i="2"/>
  <c r="BK761" i="2"/>
  <c r="J628" i="2"/>
  <c r="J361" i="2"/>
  <c r="J202" i="2"/>
  <c r="J1060" i="2"/>
  <c r="BK1013" i="2"/>
  <c r="BK970" i="2"/>
  <c r="J939" i="2"/>
  <c r="J872" i="2"/>
  <c r="BK728" i="2"/>
  <c r="J655" i="2"/>
  <c r="J431" i="2"/>
  <c r="J347" i="2"/>
  <c r="BK221" i="2"/>
  <c r="BK187" i="2"/>
  <c r="J1243" i="2"/>
  <c r="J1069" i="2"/>
  <c r="BK1016" i="2"/>
  <c r="J956" i="2"/>
  <c r="BK918" i="2"/>
  <c r="J858" i="2"/>
  <c r="J771" i="2"/>
  <c r="BK748" i="2"/>
  <c r="J645" i="2"/>
  <c r="J511" i="2"/>
  <c r="BK385" i="2"/>
  <c r="BK243" i="2"/>
  <c r="J245" i="3"/>
  <c r="BK229" i="3"/>
  <c r="J214" i="3"/>
  <c r="J274" i="3"/>
  <c r="BK263" i="3"/>
  <c r="BK245" i="3"/>
  <c r="J237" i="3"/>
  <c r="J224" i="3"/>
  <c r="BK195" i="3"/>
  <c r="J188" i="3"/>
  <c r="BK183" i="3"/>
  <c r="J178" i="3"/>
  <c r="J171" i="3"/>
  <c r="J165" i="3"/>
  <c r="BK159" i="3"/>
  <c r="BK154" i="3"/>
  <c r="J148" i="3"/>
  <c r="J142" i="3"/>
  <c r="BK126" i="3"/>
  <c r="BK274" i="3"/>
  <c r="BK267" i="3"/>
  <c r="BK246" i="3"/>
  <c r="BK232" i="3"/>
  <c r="J217" i="3"/>
  <c r="J208" i="3"/>
  <c r="BK196" i="3"/>
  <c r="BK188" i="3"/>
  <c r="J183" i="3"/>
  <c r="BK174" i="3"/>
  <c r="BK170" i="3"/>
  <c r="BK164" i="3"/>
  <c r="BK160" i="3"/>
  <c r="J154" i="3"/>
  <c r="BK149" i="3"/>
  <c r="J138" i="3"/>
  <c r="J130" i="3"/>
  <c r="BK269" i="3"/>
  <c r="BK258" i="3"/>
  <c r="J250" i="3"/>
  <c r="J232" i="3"/>
  <c r="J206" i="3"/>
  <c r="J196" i="3"/>
  <c r="J123" i="3"/>
  <c r="J251" i="3"/>
  <c r="J229" i="3"/>
  <c r="J219" i="3"/>
  <c r="BK203" i="3"/>
  <c r="J139" i="3"/>
  <c r="BK276" i="3"/>
  <c r="BK126" i="4"/>
  <c r="BK122" i="4"/>
  <c r="BK124" i="4"/>
  <c r="J212" i="5"/>
  <c r="J195" i="5"/>
  <c r="J178" i="5"/>
  <c r="J167" i="5"/>
  <c r="J156" i="5"/>
  <c r="J204" i="5"/>
  <c r="BK195" i="5"/>
  <c r="J183" i="5"/>
  <c r="BK164" i="5"/>
  <c r="J153" i="5"/>
  <c r="J203" i="5"/>
  <c r="J193" i="5"/>
  <c r="BK177" i="5"/>
  <c r="BK156" i="5"/>
  <c r="J149" i="5"/>
  <c r="J137" i="5"/>
  <c r="BK204" i="5"/>
  <c r="J186" i="5"/>
  <c r="BK174" i="5"/>
  <c r="J158" i="5"/>
  <c r="BK142" i="5"/>
  <c r="J211" i="5"/>
  <c r="J189" i="5"/>
  <c r="BK140" i="5"/>
  <c r="BK178" i="6"/>
  <c r="J164" i="6"/>
  <c r="BK141" i="6"/>
  <c r="BK129" i="6"/>
  <c r="BK177" i="6"/>
  <c r="BK163" i="6"/>
  <c r="BK147" i="6"/>
  <c r="J129" i="6"/>
  <c r="BK167" i="6"/>
  <c r="J150" i="6"/>
  <c r="BK140" i="6"/>
  <c r="BK172" i="6"/>
  <c r="BK152" i="6"/>
  <c r="J143" i="6"/>
  <c r="J177" i="6"/>
  <c r="BK151" i="6"/>
  <c r="J175" i="6"/>
  <c r="J155" i="6"/>
  <c r="BK139" i="6"/>
  <c r="BK296" i="7"/>
  <c r="BK255" i="7"/>
  <c r="J178" i="7"/>
  <c r="J145" i="7"/>
  <c r="J296" i="7"/>
  <c r="BK254" i="7"/>
  <c r="J192" i="7"/>
  <c r="BK157" i="7"/>
  <c r="J304" i="7"/>
  <c r="BK272" i="7"/>
  <c r="J229" i="7"/>
  <c r="BK186" i="7"/>
  <c r="J144" i="7"/>
  <c r="BK256" i="7"/>
  <c r="BK203" i="7"/>
  <c r="J164" i="7"/>
  <c r="BK247" i="7"/>
  <c r="BK245" i="7"/>
  <c r="BK241" i="7"/>
  <c r="BK235" i="7"/>
  <c r="J232" i="7"/>
  <c r="BK226" i="7"/>
  <c r="BK223" i="7"/>
  <c r="BK215" i="7"/>
  <c r="J200" i="7"/>
  <c r="J198" i="7"/>
  <c r="J186" i="7"/>
  <c r="J153" i="7"/>
  <c r="BK133" i="7"/>
  <c r="J237" i="8"/>
  <c r="BK219" i="8"/>
  <c r="BK203" i="8"/>
  <c r="J189" i="8"/>
  <c r="BK139" i="8"/>
  <c r="J129" i="8"/>
  <c r="BK253" i="8"/>
  <c r="BK248" i="8"/>
  <c r="J238" i="8"/>
  <c r="BK218" i="8"/>
  <c r="BK204" i="8"/>
  <c r="BK178" i="8"/>
  <c r="BK154" i="8"/>
  <c r="BK133" i="8"/>
  <c r="J246" i="8"/>
  <c r="J224" i="8"/>
  <c r="BK199" i="8"/>
  <c r="J173" i="8"/>
  <c r="BK156" i="8"/>
  <c r="BK138" i="8"/>
  <c r="J249" i="8"/>
  <c r="J218" i="8"/>
  <c r="J212" i="8"/>
  <c r="J198" i="8"/>
  <c r="J186" i="8"/>
  <c r="J175" i="8"/>
  <c r="BK151" i="8"/>
  <c r="BK132" i="8"/>
  <c r="J234" i="8"/>
  <c r="BK217" i="8"/>
  <c r="BK201" i="8"/>
  <c r="BK187" i="8"/>
  <c r="BK176" i="8"/>
  <c r="J160" i="8"/>
  <c r="BK146" i="8"/>
  <c r="J124" i="8"/>
  <c r="BK234" i="8"/>
  <c r="BK206" i="8"/>
  <c r="J165" i="8"/>
  <c r="BK145" i="8"/>
  <c r="J138" i="8"/>
  <c r="BK149" i="9"/>
  <c r="BK139" i="9"/>
  <c r="J127" i="9"/>
  <c r="J149" i="9"/>
  <c r="BK156" i="9"/>
  <c r="BK143" i="9"/>
  <c r="BK136" i="9"/>
  <c r="J151" i="9"/>
  <c r="J139" i="9"/>
  <c r="BK127" i="9"/>
  <c r="J190" i="10"/>
  <c r="BK167" i="10"/>
  <c r="J139" i="10"/>
  <c r="J187" i="10"/>
  <c r="BK172" i="10"/>
  <c r="BK151" i="10"/>
  <c r="BK135" i="10"/>
  <c r="BK196" i="10"/>
  <c r="J171" i="10"/>
  <c r="J157" i="10"/>
  <c r="J153" i="10"/>
  <c r="J146" i="10"/>
  <c r="BK137" i="10"/>
  <c r="BK189" i="10"/>
  <c r="J169" i="10"/>
  <c r="J151" i="10"/>
  <c r="J195" i="10"/>
  <c r="BK187" i="10"/>
  <c r="BK169" i="10"/>
  <c r="J159" i="10"/>
  <c r="BK127" i="10"/>
  <c r="BK136" i="10"/>
  <c r="J300" i="11"/>
  <c r="BK293" i="11"/>
  <c r="J275" i="11"/>
  <c r="BK256" i="11"/>
  <c r="J209" i="11"/>
  <c r="J189" i="11"/>
  <c r="BK173" i="11"/>
  <c r="J161" i="11"/>
  <c r="BK285" i="11"/>
  <c r="J276" i="11"/>
  <c r="J259" i="11"/>
  <c r="J240" i="11"/>
  <c r="BK229" i="11"/>
  <c r="BK216" i="11"/>
  <c r="BK186" i="11"/>
  <c r="BK161" i="11"/>
  <c r="BK138" i="11"/>
  <c r="J296" i="11"/>
  <c r="BK288" i="11"/>
  <c r="BK275" i="11"/>
  <c r="BK250" i="11"/>
  <c r="J235" i="11"/>
  <c r="BK211" i="11"/>
  <c r="J193" i="11"/>
  <c r="BK172" i="11"/>
  <c r="BK157" i="11"/>
  <c r="J137" i="11"/>
  <c r="J131" i="11"/>
  <c r="J305" i="11"/>
  <c r="BK287" i="11"/>
  <c r="J277" i="11"/>
  <c r="J256" i="11"/>
  <c r="J250" i="11"/>
  <c r="J237" i="11"/>
  <c r="BK219" i="11"/>
  <c r="BK195" i="11"/>
  <c r="J164" i="11"/>
  <c r="J141" i="11"/>
  <c r="BK134" i="11"/>
  <c r="BK310" i="11"/>
  <c r="J288" i="11"/>
  <c r="J272" i="11"/>
  <c r="J265" i="11"/>
  <c r="BK251" i="11"/>
  <c r="BK238" i="11"/>
  <c r="BK224" i="11"/>
  <c r="J200" i="11"/>
  <c r="BK192" i="11"/>
  <c r="J179" i="11"/>
  <c r="J162" i="11"/>
  <c r="J142" i="11"/>
  <c r="J222" i="11"/>
  <c r="J210" i="11"/>
  <c r="BK202" i="11"/>
  <c r="BK189" i="11"/>
  <c r="J180" i="11"/>
  <c r="J159" i="11"/>
  <c r="J152" i="11"/>
  <c r="J127" i="11"/>
  <c r="BK195" i="12"/>
  <c r="J126" i="12"/>
  <c r="J219" i="12"/>
  <c r="J165" i="12"/>
  <c r="J208" i="12"/>
  <c r="BK180" i="12"/>
  <c r="J221" i="12"/>
  <c r="J155" i="12"/>
  <c r="BK208" i="12"/>
  <c r="J169" i="12"/>
  <c r="J178" i="12"/>
  <c r="BK147" i="13"/>
  <c r="BK148" i="13"/>
  <c r="J142" i="13"/>
  <c r="J141" i="13"/>
  <c r="J132" i="13"/>
  <c r="BK121" i="14"/>
  <c r="J161" i="15"/>
  <c r="BK159" i="15"/>
  <c r="BK149" i="15"/>
  <c r="J140" i="15"/>
  <c r="J177" i="15"/>
  <c r="BK164" i="15"/>
  <c r="J148" i="15"/>
  <c r="BK135" i="15"/>
  <c r="BK177" i="15"/>
  <c r="J162" i="15"/>
  <c r="J130" i="15"/>
  <c r="BK178" i="15"/>
  <c r="BK153" i="15"/>
  <c r="BK136" i="15"/>
  <c r="BK171" i="15"/>
  <c r="J154" i="15"/>
  <c r="J143" i="15"/>
  <c r="BK167" i="15"/>
  <c r="BK155" i="15"/>
  <c r="BK133" i="15"/>
  <c r="J163" i="16"/>
  <c r="J153" i="16"/>
  <c r="BK132" i="16"/>
  <c r="BK154" i="16"/>
  <c r="J125" i="16"/>
  <c r="BK139" i="16"/>
  <c r="J126" i="16"/>
  <c r="J164" i="16"/>
  <c r="BK153" i="16"/>
  <c r="BK143" i="16"/>
  <c r="BK130" i="16"/>
  <c r="J162" i="16"/>
  <c r="BK137" i="16"/>
  <c r="J133" i="16"/>
  <c r="BK1247" i="2"/>
  <c r="BK1197" i="2"/>
  <c r="BK1045" i="2"/>
  <c r="BK988" i="2"/>
  <c r="BK955" i="2"/>
  <c r="J928" i="2"/>
  <c r="BK816" i="2"/>
  <c r="BK655" i="2"/>
  <c r="BK372" i="2"/>
  <c r="J312" i="2"/>
  <c r="BK202" i="2"/>
  <c r="BK1275" i="2"/>
  <c r="J1247" i="2"/>
  <c r="J1057" i="2"/>
  <c r="BK1002" i="2"/>
  <c r="J967" i="2"/>
  <c r="BK950" i="2"/>
  <c r="BK932" i="2"/>
  <c r="J909" i="2"/>
  <c r="J834" i="2"/>
  <c r="BK732" i="2"/>
  <c r="BK638" i="2"/>
  <c r="BK351" i="2"/>
  <c r="BK1301" i="2"/>
  <c r="J1234" i="2"/>
  <c r="J1058" i="2"/>
  <c r="BK1042" i="2"/>
  <c r="J991" i="2"/>
  <c r="J963" i="2"/>
  <c r="BK947" i="2"/>
  <c r="BK915" i="2"/>
  <c r="J860" i="2"/>
  <c r="J753" i="2"/>
  <c r="J638" i="2"/>
  <c r="BK440" i="2"/>
  <c r="J360" i="2"/>
  <c r="BK172" i="2"/>
  <c r="BK1251" i="2"/>
  <c r="J1054" i="2"/>
  <c r="BK993" i="2"/>
  <c r="BK966" i="2"/>
  <c r="BK909" i="2"/>
  <c r="BK872" i="2"/>
  <c r="J822" i="2"/>
  <c r="J759" i="2"/>
  <c r="J565" i="2"/>
  <c r="BK341" i="2"/>
  <c r="J220" i="2"/>
  <c r="BK1057" i="2"/>
  <c r="J1005" i="2"/>
  <c r="J972" i="2"/>
  <c r="J947" i="2"/>
  <c r="BK924" i="2"/>
  <c r="BK775" i="2"/>
  <c r="BK726" i="2"/>
  <c r="BK637" i="2"/>
  <c r="BK407" i="2"/>
  <c r="J243" i="2"/>
  <c r="BK205" i="2"/>
  <c r="BK1249" i="2"/>
  <c r="J1042" i="2"/>
  <c r="BK954" i="2"/>
  <c r="J916" i="2"/>
  <c r="BK809" i="2"/>
  <c r="J756" i="2"/>
  <c r="BK729" i="2"/>
  <c r="BK550" i="2"/>
  <c r="J425" i="2"/>
  <c r="J351" i="2"/>
  <c r="BK264" i="3"/>
  <c r="BK244" i="3"/>
  <c r="BK223" i="3"/>
  <c r="J213" i="3"/>
  <c r="BK275" i="3"/>
  <c r="J266" i="3"/>
  <c r="BK253" i="3"/>
  <c r="BK242" i="3"/>
  <c r="J226" i="3"/>
  <c r="J216" i="3"/>
  <c r="J203" i="3"/>
  <c r="J194" i="3"/>
  <c r="BK186" i="3"/>
  <c r="BK182" i="3"/>
  <c r="BK177" i="3"/>
  <c r="BK168" i="3"/>
  <c r="J164" i="3"/>
  <c r="J158" i="3"/>
  <c r="BK153" i="3"/>
  <c r="BK146" i="3"/>
  <c r="BK139" i="3"/>
  <c r="BK123" i="3"/>
  <c r="BK270" i="3"/>
  <c r="BK261" i="3"/>
  <c r="BK240" i="3"/>
  <c r="BK230" i="3"/>
  <c r="J218" i="3"/>
  <c r="BK202" i="3"/>
  <c r="J198" i="3"/>
  <c r="BK191" i="3"/>
  <c r="J182" i="3"/>
  <c r="J177" i="3"/>
  <c r="J168" i="3"/>
  <c r="J161" i="3"/>
  <c r="BK156" i="3"/>
  <c r="J150" i="3"/>
  <c r="J144" i="3"/>
  <c r="BK133" i="3"/>
  <c r="J270" i="3"/>
  <c r="J257" i="3"/>
  <c r="J242" i="3"/>
  <c r="BK231" i="3"/>
  <c r="BK208" i="3"/>
  <c r="BK198" i="3"/>
  <c r="J136" i="3"/>
  <c r="J263" i="3"/>
  <c r="J253" i="3"/>
  <c r="BK243" i="3"/>
  <c r="BK210" i="3"/>
  <c r="J199" i="3"/>
  <c r="BK141" i="3"/>
  <c r="BK130" i="3"/>
  <c r="J128" i="3"/>
  <c r="J122" i="4"/>
  <c r="BK202" i="5"/>
  <c r="J190" i="5"/>
  <c r="BK182" i="5"/>
  <c r="BK171" i="5"/>
  <c r="BK165" i="5"/>
  <c r="J143" i="5"/>
  <c r="J199" i="5"/>
  <c r="BK191" i="5"/>
  <c r="BK175" i="5"/>
  <c r="J165" i="5"/>
  <c r="J154" i="5"/>
  <c r="BK133" i="5"/>
  <c r="J196" i="5"/>
  <c r="J179" i="5"/>
  <c r="J168" i="5"/>
  <c r="BK154" i="5"/>
  <c r="BK148" i="5"/>
  <c r="BK139" i="5"/>
  <c r="J209" i="5"/>
  <c r="BK189" i="5"/>
  <c r="BK179" i="5"/>
  <c r="BK173" i="5"/>
  <c r="BK153" i="5"/>
  <c r="BK146" i="5"/>
  <c r="J133" i="5"/>
  <c r="J202" i="5"/>
  <c r="BK186" i="5"/>
  <c r="J139" i="5"/>
  <c r="J185" i="6"/>
  <c r="J169" i="6"/>
  <c r="BK145" i="6"/>
  <c r="BK133" i="6"/>
  <c r="J174" i="6"/>
  <c r="J158" i="6"/>
  <c r="J130" i="6"/>
  <c r="BK183" i="6"/>
  <c r="BK166" i="6"/>
  <c r="BK149" i="6"/>
  <c r="BK181" i="6"/>
  <c r="J167" i="6"/>
  <c r="J146" i="6"/>
  <c r="J138" i="6"/>
  <c r="BK174" i="6"/>
  <c r="J163" i="6"/>
  <c r="BK150" i="6"/>
  <c r="BK134" i="6"/>
  <c r="J160" i="6"/>
  <c r="BK136" i="6"/>
  <c r="BK306" i="7"/>
  <c r="J258" i="7"/>
  <c r="J210" i="7"/>
  <c r="BK143" i="7"/>
  <c r="BK283" i="7"/>
  <c r="BK265" i="7"/>
  <c r="J219" i="7"/>
  <c r="BK167" i="7"/>
  <c r="BK312" i="7"/>
  <c r="J302" i="7"/>
  <c r="J263" i="7"/>
  <c r="J214" i="7"/>
  <c r="BK285" i="7"/>
  <c r="J257" i="7"/>
  <c r="BK232" i="7"/>
  <c r="BK175" i="7"/>
  <c r="BK144" i="7"/>
  <c r="BK253" i="7"/>
  <c r="J149" i="7"/>
  <c r="BK238" i="8"/>
  <c r="J225" i="8"/>
  <c r="BK198" i="8"/>
  <c r="J190" i="8"/>
  <c r="BK160" i="8"/>
  <c r="J145" i="8"/>
  <c r="BK121" i="8"/>
  <c r="J253" i="8"/>
  <c r="J239" i="8"/>
  <c r="BK232" i="8"/>
  <c r="BK223" i="8"/>
  <c r="J208" i="8"/>
  <c r="J188" i="8"/>
  <c r="J176" i="8"/>
  <c r="BK164" i="8"/>
  <c r="J127" i="8"/>
  <c r="BK243" i="8"/>
  <c r="J227" i="8"/>
  <c r="BK195" i="8"/>
  <c r="J174" i="8"/>
  <c r="BK168" i="8"/>
  <c r="J140" i="8"/>
  <c r="J252" i="8"/>
  <c r="BK240" i="8"/>
  <c r="BK221" i="8"/>
  <c r="J206" i="8"/>
  <c r="J193" i="8"/>
  <c r="J164" i="8"/>
  <c r="J156" i="8"/>
  <c r="BK140" i="8"/>
  <c r="J125" i="8"/>
  <c r="BK229" i="8"/>
  <c r="BK214" i="8"/>
  <c r="BK186" i="8"/>
  <c r="J171" i="8"/>
  <c r="BK163" i="8"/>
  <c r="BK150" i="8"/>
  <c r="J135" i="8"/>
  <c r="BK222" i="8"/>
  <c r="BK197" i="8"/>
  <c r="BK159" i="8"/>
  <c r="J142" i="8"/>
  <c r="J156" i="9"/>
  <c r="J141" i="9"/>
  <c r="J135" i="9"/>
  <c r="BK155" i="9"/>
  <c r="BK142" i="9"/>
  <c r="BK150" i="9"/>
  <c r="BK135" i="9"/>
  <c r="BK130" i="9"/>
  <c r="J147" i="9"/>
  <c r="J192" i="10"/>
  <c r="J180" i="10"/>
  <c r="J138" i="10"/>
  <c r="J198" i="10"/>
  <c r="J174" i="10"/>
  <c r="BK156" i="10"/>
  <c r="J141" i="10"/>
  <c r="J191" i="10"/>
  <c r="BK176" i="10"/>
  <c r="J161" i="10"/>
  <c r="BK148" i="10"/>
  <c r="BK141" i="10"/>
  <c r="J134" i="10"/>
  <c r="BK195" i="10"/>
  <c r="J166" i="10"/>
  <c r="J155" i="10"/>
  <c r="BK142" i="10"/>
  <c r="BK190" i="10"/>
  <c r="J175" i="10"/>
  <c r="BK162" i="10"/>
  <c r="BK154" i="10"/>
  <c r="BK133" i="10"/>
  <c r="J137" i="10"/>
  <c r="J308" i="11"/>
  <c r="BK296" i="11"/>
  <c r="J283" i="11"/>
  <c r="BK274" i="11"/>
  <c r="BK244" i="11"/>
  <c r="BK213" i="11"/>
  <c r="J197" i="11"/>
  <c r="BK175" i="11"/>
  <c r="J163" i="11"/>
  <c r="BK141" i="11"/>
  <c r="BK279" i="11"/>
  <c r="J251" i="11"/>
  <c r="J238" i="11"/>
  <c r="BK228" i="11"/>
  <c r="J218" i="11"/>
  <c r="BK188" i="11"/>
  <c r="J174" i="11"/>
  <c r="J154" i="11"/>
  <c r="J144" i="11"/>
  <c r="BK299" i="11"/>
  <c r="J281" i="11"/>
  <c r="J270" i="11"/>
  <c r="J249" i="11"/>
  <c r="J232" i="11"/>
  <c r="BK210" i="11"/>
  <c r="J191" i="11"/>
  <c r="BK171" i="11"/>
  <c r="BK158" i="11"/>
  <c r="BK140" i="11"/>
  <c r="BK307" i="11"/>
  <c r="BK292" i="11"/>
  <c r="BK268" i="11"/>
  <c r="J252" i="11"/>
  <c r="J243" i="11"/>
  <c r="BK235" i="11"/>
  <c r="BK212" i="11"/>
  <c r="BK199" i="11"/>
  <c r="J160" i="11"/>
  <c r="BK142" i="11"/>
  <c r="J129" i="11"/>
  <c r="BK300" i="11"/>
  <c r="J289" i="11"/>
  <c r="BK264" i="11"/>
  <c r="BK243" i="11"/>
  <c r="BK225" i="11"/>
  <c r="BK208" i="11"/>
  <c r="J196" i="11"/>
  <c r="J186" i="11"/>
  <c r="BK170" i="11"/>
  <c r="J146" i="11"/>
  <c r="J225" i="11"/>
  <c r="J214" i="11"/>
  <c r="BK205" i="11"/>
  <c r="J194" i="11"/>
  <c r="J183" i="11"/>
  <c r="BK169" i="11"/>
  <c r="BK160" i="11"/>
  <c r="BK146" i="11"/>
  <c r="BK230" i="12"/>
  <c r="BK183" i="12"/>
  <c r="J223" i="12"/>
  <c r="BK185" i="12"/>
  <c r="BK227" i="12"/>
  <c r="J203" i="12"/>
  <c r="BK172" i="12"/>
  <c r="J220" i="12"/>
  <c r="J136" i="12"/>
  <c r="J180" i="12"/>
  <c r="J141" i="12"/>
  <c r="J185" i="12"/>
  <c r="BK130" i="12"/>
  <c r="BK144" i="13"/>
  <c r="J154" i="13"/>
  <c r="BK133" i="13"/>
  <c r="BK136" i="13"/>
  <c r="BK153" i="13"/>
  <c r="J131" i="13"/>
  <c r="F37" i="14"/>
  <c r="BD109" i="1" s="1"/>
  <c r="J134" i="15"/>
  <c r="BK175" i="15"/>
  <c r="BK161" i="15"/>
  <c r="J150" i="15"/>
  <c r="J138" i="15"/>
  <c r="J178" i="15"/>
  <c r="J165" i="15"/>
  <c r="J139" i="15"/>
  <c r="BK129" i="15"/>
  <c r="J122" i="15"/>
  <c r="BK162" i="15"/>
  <c r="BK150" i="15"/>
  <c r="J176" i="15"/>
  <c r="J164" i="15"/>
  <c r="BK145" i="15"/>
  <c r="J121" i="15"/>
  <c r="J168" i="15"/>
  <c r="J153" i="15"/>
  <c r="BK122" i="15"/>
  <c r="J159" i="16"/>
  <c r="J154" i="16"/>
  <c r="J139" i="16"/>
  <c r="J165" i="16"/>
  <c r="J140" i="16"/>
  <c r="BK157" i="16"/>
  <c r="J142" i="16"/>
  <c r="J137" i="16"/>
  <c r="BK125" i="16"/>
  <c r="BK166" i="16"/>
  <c r="BK151" i="16"/>
  <c r="J135" i="16"/>
  <c r="J166" i="16"/>
  <c r="J148" i="16"/>
  <c r="BK140" i="16"/>
  <c r="BK119" i="16"/>
  <c r="J120" i="16"/>
  <c r="BK1266" i="2"/>
  <c r="J1238" i="2"/>
  <c r="J1055" i="2"/>
  <c r="J1002" i="2"/>
  <c r="BK975" i="2"/>
  <c r="BK940" i="2"/>
  <c r="J829" i="2"/>
  <c r="BK734" i="2"/>
  <c r="J721" i="2"/>
  <c r="J440" i="2"/>
  <c r="BK225" i="2"/>
  <c r="J149" i="2"/>
  <c r="J1266" i="2"/>
  <c r="BK1238" i="2"/>
  <c r="J1218" i="2"/>
  <c r="J1053" i="2"/>
  <c r="J976" i="2"/>
  <c r="J960" i="2"/>
  <c r="BK938" i="2"/>
  <c r="BK911" i="2"/>
  <c r="BK866" i="2"/>
  <c r="BK750" i="2"/>
  <c r="BK544" i="2"/>
  <c r="J331" i="2"/>
  <c r="J205" i="2"/>
  <c r="J1197" i="2"/>
  <c r="J1056" i="2"/>
  <c r="J1007" i="2"/>
  <c r="BK971" i="2"/>
  <c r="BK960" i="2"/>
  <c r="J949" i="2"/>
  <c r="J924" i="2"/>
  <c r="BK858" i="2"/>
  <c r="J735" i="2"/>
  <c r="BK565" i="2"/>
  <c r="BK396" i="2"/>
  <c r="BK347" i="2"/>
  <c r="J211" i="2"/>
  <c r="BK1257" i="2"/>
  <c r="BK1058" i="2"/>
  <c r="J1013" i="2"/>
  <c r="J971" i="2"/>
  <c r="BK916" i="2"/>
  <c r="J840" i="2"/>
  <c r="BK791" i="2"/>
  <c r="J639" i="2"/>
  <c r="J229" i="2"/>
  <c r="BK149" i="2"/>
  <c r="J1059" i="2"/>
  <c r="J988" i="2"/>
  <c r="J964" i="2"/>
  <c r="J943" i="2"/>
  <c r="J915" i="2"/>
  <c r="BK860" i="2"/>
  <c r="BK733" i="2"/>
  <c r="BK624" i="2"/>
  <c r="BK366" i="2"/>
  <c r="J217" i="2"/>
  <c r="BK175" i="2"/>
  <c r="J1259" i="2"/>
  <c r="BK1097" i="2"/>
  <c r="BK1005" i="2"/>
  <c r="BK936" i="2"/>
  <c r="J889" i="2"/>
  <c r="J796" i="2"/>
  <c r="J750" i="2"/>
  <c r="BK727" i="2"/>
  <c r="J510" i="2"/>
  <c r="BK419" i="2"/>
  <c r="J316" i="2"/>
  <c r="J187" i="2"/>
  <c r="BK249" i="3"/>
  <c r="J236" i="3"/>
  <c r="J215" i="3"/>
  <c r="BK194" i="3"/>
  <c r="BK268" i="3"/>
  <c r="J254" i="3"/>
  <c r="J243" i="3"/>
  <c r="J234" i="3"/>
  <c r="BK225" i="3"/>
  <c r="BK215" i="3"/>
  <c r="J192" i="3"/>
  <c r="J187" i="3"/>
  <c r="J181" i="3"/>
  <c r="BK176" i="3"/>
  <c r="J170" i="3"/>
  <c r="BK161" i="3"/>
  <c r="BK152" i="3"/>
  <c r="BK144" i="3"/>
  <c r="J131" i="3"/>
  <c r="BK271" i="3"/>
  <c r="J264" i="3"/>
  <c r="J246" i="3"/>
  <c r="BK236" i="3"/>
  <c r="BK224" i="3"/>
  <c r="BK214" i="3"/>
  <c r="BK206" i="3"/>
  <c r="BK192" i="3"/>
  <c r="J186" i="3"/>
  <c r="BK181" i="3"/>
  <c r="J176" i="3"/>
  <c r="BK171" i="3"/>
  <c r="J163" i="3"/>
  <c r="BK155" i="3"/>
  <c r="J152" i="3"/>
  <c r="J141" i="3"/>
  <c r="BK134" i="3"/>
  <c r="BK128" i="3"/>
  <c r="J262" i="3"/>
  <c r="J255" i="3"/>
  <c r="BK234" i="3"/>
  <c r="J209" i="3"/>
  <c r="J195" i="3"/>
  <c r="BK125" i="3"/>
  <c r="J258" i="3"/>
  <c r="J241" i="3"/>
  <c r="BK226" i="3"/>
  <c r="BK216" i="3"/>
  <c r="BK147" i="3"/>
  <c r="BK142" i="3"/>
  <c r="J133" i="3"/>
  <c r="J127" i="4"/>
  <c r="J121" i="4"/>
  <c r="BK121" i="4"/>
  <c r="BK211" i="5"/>
  <c r="BK185" i="5"/>
  <c r="BK169" i="5"/>
  <c r="BK152" i="5"/>
  <c r="J205" i="5"/>
  <c r="J187" i="5"/>
  <c r="J166" i="5"/>
  <c r="J161" i="5"/>
  <c r="BK144" i="5"/>
  <c r="BK209" i="5"/>
  <c r="BK194" i="5"/>
  <c r="J175" i="5"/>
  <c r="BK161" i="5"/>
  <c r="J151" i="5"/>
  <c r="J142" i="5"/>
  <c r="J213" i="5"/>
  <c r="J194" i="5"/>
  <c r="BK178" i="5"/>
  <c r="BK163" i="5"/>
  <c r="J148" i="5"/>
  <c r="BK212" i="5"/>
  <c r="BK203" i="5"/>
  <c r="J180" i="5"/>
  <c r="BK180" i="6"/>
  <c r="J168" i="6"/>
  <c r="J140" i="6"/>
  <c r="BK127" i="6"/>
  <c r="J166" i="6"/>
  <c r="J132" i="6"/>
  <c r="BK184" i="6"/>
  <c r="J152" i="6"/>
  <c r="BK142" i="6"/>
  <c r="J178" i="6"/>
  <c r="J161" i="6"/>
  <c r="BK144" i="6"/>
  <c r="J131" i="6"/>
  <c r="BK153" i="6"/>
  <c r="J135" i="6"/>
  <c r="BK169" i="6"/>
  <c r="J149" i="6"/>
  <c r="BK131" i="6"/>
  <c r="J285" i="7"/>
  <c r="J254" i="7"/>
  <c r="J215" i="7"/>
  <c r="J167" i="7"/>
  <c r="J272" i="7"/>
  <c r="J241" i="7"/>
  <c r="J160" i="7"/>
  <c r="J143" i="7"/>
  <c r="J306" i="7"/>
  <c r="BK280" i="7"/>
  <c r="J269" i="7"/>
  <c r="BK219" i="7"/>
  <c r="J172" i="7"/>
  <c r="BK289" i="7"/>
  <c r="J243" i="7"/>
  <c r="J179" i="7"/>
  <c r="BK153" i="7"/>
  <c r="J256" i="7"/>
  <c r="BK179" i="7"/>
  <c r="BK246" i="8"/>
  <c r="J243" i="8"/>
  <c r="BK235" i="8"/>
  <c r="BK227" i="8"/>
  <c r="BK205" i="8"/>
  <c r="BK193" i="8"/>
  <c r="BK183" i="8"/>
  <c r="J159" i="8"/>
  <c r="J143" i="8"/>
  <c r="J131" i="8"/>
  <c r="BK254" i="8"/>
  <c r="J250" i="8"/>
  <c r="J240" i="8"/>
  <c r="J222" i="8"/>
  <c r="J199" i="8"/>
  <c r="BK180" i="8"/>
  <c r="J166" i="8"/>
  <c r="BK152" i="8"/>
  <c r="J132" i="8"/>
  <c r="BK241" i="8"/>
  <c r="J226" i="8"/>
  <c r="BK208" i="8"/>
  <c r="J182" i="8"/>
  <c r="BK174" i="8"/>
  <c r="J169" i="8"/>
  <c r="J149" i="8"/>
  <c r="BK123" i="8"/>
  <c r="J244" i="8"/>
  <c r="J219" i="8"/>
  <c r="J203" i="8"/>
  <c r="J192" i="8"/>
  <c r="BK161" i="8"/>
  <c r="J150" i="8"/>
  <c r="J128" i="8"/>
  <c r="J121" i="8"/>
  <c r="J209" i="8"/>
  <c r="BK188" i="8"/>
  <c r="BK181" i="8"/>
  <c r="BK167" i="8"/>
  <c r="J155" i="8"/>
  <c r="BK125" i="8"/>
  <c r="BK230" i="8"/>
  <c r="BK207" i="8"/>
  <c r="BK185" i="8"/>
  <c r="BK147" i="8"/>
  <c r="J122" i="8"/>
  <c r="J143" i="9"/>
  <c r="J137" i="9"/>
  <c r="J158" i="9"/>
  <c r="J148" i="9"/>
  <c r="J155" i="9"/>
  <c r="J142" i="9"/>
  <c r="BK134" i="9"/>
  <c r="J126" i="9"/>
  <c r="BK137" i="9"/>
  <c r="J133" i="9"/>
  <c r="J194" i="10"/>
  <c r="BK168" i="10"/>
  <c r="BK144" i="10"/>
  <c r="J127" i="10"/>
  <c r="BK177" i="10"/>
  <c r="BK166" i="10"/>
  <c r="BK152" i="10"/>
  <c r="J133" i="10"/>
  <c r="J183" i="10"/>
  <c r="BK164" i="10"/>
  <c r="BK155" i="10"/>
  <c r="J147" i="10"/>
  <c r="BK140" i="10"/>
  <c r="BK197" i="10"/>
  <c r="BK174" i="10"/>
  <c r="BK158" i="10"/>
  <c r="J145" i="10"/>
  <c r="BK192" i="10"/>
  <c r="BK173" i="10"/>
  <c r="J158" i="10"/>
  <c r="J136" i="10"/>
  <c r="J311" i="11"/>
  <c r="BK298" i="11"/>
  <c r="BK289" i="11"/>
  <c r="BK276" i="11"/>
  <c r="BK262" i="11"/>
  <c r="J227" i="11"/>
  <c r="J202" i="11"/>
  <c r="BK191" i="11"/>
  <c r="BK174" i="11"/>
  <c r="BK154" i="11"/>
  <c r="J292" i="11"/>
  <c r="BK277" i="11"/>
  <c r="J266" i="11"/>
  <c r="BK246" i="11"/>
  <c r="J234" i="11"/>
  <c r="BK226" i="11"/>
  <c r="BK197" i="11"/>
  <c r="J169" i="11"/>
  <c r="BK145" i="11"/>
  <c r="J303" i="11"/>
  <c r="J293" i="11"/>
  <c r="J286" i="11"/>
  <c r="J274" i="11"/>
  <c r="J264" i="11"/>
  <c r="BK247" i="11"/>
  <c r="BK227" i="11"/>
  <c r="J206" i="11"/>
  <c r="BK187" i="11"/>
  <c r="BK163" i="11"/>
  <c r="BK143" i="11"/>
  <c r="J134" i="11"/>
  <c r="J310" i="11"/>
  <c r="J299" i="11"/>
  <c r="J290" i="11"/>
  <c r="BK254" i="11"/>
  <c r="J244" i="11"/>
  <c r="BK239" i="11"/>
  <c r="J220" i="11"/>
  <c r="J201" i="11"/>
  <c r="J170" i="11"/>
  <c r="J149" i="11"/>
  <c r="J140" i="11"/>
  <c r="J307" i="11"/>
  <c r="J298" i="11"/>
  <c r="BK283" i="11"/>
  <c r="J268" i="11"/>
  <c r="J257" i="11"/>
  <c r="BK230" i="11"/>
  <c r="BK215" i="11"/>
  <c r="J188" i="11"/>
  <c r="J181" i="11"/>
  <c r="J166" i="11"/>
  <c r="J145" i="11"/>
  <c r="J132" i="11"/>
  <c r="J216" i="11"/>
  <c r="BK206" i="11"/>
  <c r="J192" i="11"/>
  <c r="J172" i="11"/>
  <c r="BK162" i="11"/>
  <c r="BK153" i="11"/>
  <c r="BK135" i="11"/>
  <c r="BK220" i="12"/>
  <c r="BK155" i="12"/>
  <c r="BK229" i="12"/>
  <c r="BK221" i="12"/>
  <c r="J130" i="12"/>
  <c r="BK224" i="12"/>
  <c r="BK187" i="12"/>
  <c r="J142" i="12"/>
  <c r="BK214" i="12"/>
  <c r="J153" i="12"/>
  <c r="J149" i="12"/>
  <c r="J187" i="12"/>
  <c r="J157" i="13"/>
  <c r="BK156" i="13"/>
  <c r="BK142" i="13"/>
  <c r="BK152" i="13"/>
  <c r="J148" i="13"/>
  <c r="J152" i="13"/>
  <c r="F36" i="14"/>
  <c r="BC109" i="1"/>
  <c r="BK125" i="15"/>
  <c r="J172" i="15"/>
  <c r="BK154" i="15"/>
  <c r="J144" i="15"/>
  <c r="BK120" i="15"/>
  <c r="J167" i="15"/>
  <c r="BK146" i="15"/>
  <c r="BK132" i="15"/>
  <c r="BK123" i="15"/>
  <c r="BK170" i="15"/>
  <c r="J146" i="15"/>
  <c r="BK130" i="15"/>
  <c r="BK169" i="15"/>
  <c r="BK147" i="15"/>
  <c r="J133" i="15"/>
  <c r="J157" i="15"/>
  <c r="J137" i="15"/>
  <c r="BK128" i="15"/>
  <c r="BK164" i="16"/>
  <c r="J156" i="16"/>
  <c r="BK135" i="16"/>
  <c r="BK156" i="16"/>
  <c r="J131" i="16"/>
  <c r="BK149" i="16"/>
  <c r="BK136" i="16"/>
  <c r="J121" i="16"/>
  <c r="BK159" i="16"/>
  <c r="J147" i="16"/>
  <c r="J136" i="16"/>
  <c r="J123" i="16"/>
  <c r="BK146" i="16"/>
  <c r="BK126" i="16"/>
  <c r="BK122" i="16"/>
  <c r="P1260" i="2" l="1"/>
  <c r="T1273" i="2"/>
  <c r="T1260" i="2"/>
  <c r="R1273" i="2"/>
  <c r="P148" i="2"/>
  <c r="P308" i="2"/>
  <c r="R430" i="2"/>
  <c r="P752" i="2"/>
  <c r="BK833" i="2"/>
  <c r="J833" i="2" s="1"/>
  <c r="J109" i="2" s="1"/>
  <c r="BK992" i="2"/>
  <c r="J992" i="2" s="1"/>
  <c r="J117" i="2" s="1"/>
  <c r="P1239" i="2"/>
  <c r="T1246" i="2"/>
  <c r="BK1299" i="2"/>
  <c r="J1299" i="2" s="1"/>
  <c r="J124" i="2" s="1"/>
  <c r="BK122" i="3"/>
  <c r="BK121" i="3" s="1"/>
  <c r="J121" i="3" s="1"/>
  <c r="P120" i="4"/>
  <c r="AU99" i="1" s="1"/>
  <c r="R132" i="5"/>
  <c r="T138" i="5"/>
  <c r="T145" i="5"/>
  <c r="P181" i="5"/>
  <c r="BK126" i="6"/>
  <c r="J126" i="6" s="1"/>
  <c r="J99" i="6" s="1"/>
  <c r="R156" i="6"/>
  <c r="BK182" i="6"/>
  <c r="J182" i="6"/>
  <c r="J103" i="6" s="1"/>
  <c r="T152" i="7"/>
  <c r="R199" i="7"/>
  <c r="P222" i="7"/>
  <c r="R222" i="7"/>
  <c r="T279" i="7"/>
  <c r="BK118" i="8"/>
  <c r="J118" i="8" s="1"/>
  <c r="J97" i="8" s="1"/>
  <c r="R125" i="9"/>
  <c r="R124" i="9" s="1"/>
  <c r="BK146" i="9"/>
  <c r="BK144" i="9"/>
  <c r="J144" i="9" s="1"/>
  <c r="J101" i="9" s="1"/>
  <c r="R154" i="9"/>
  <c r="BK130" i="10"/>
  <c r="J130" i="10"/>
  <c r="J100" i="10" s="1"/>
  <c r="R178" i="10"/>
  <c r="T185" i="10"/>
  <c r="T182" i="10" s="1"/>
  <c r="T126" i="11"/>
  <c r="BK148" i="12"/>
  <c r="J148" i="12"/>
  <c r="J99" i="12" s="1"/>
  <c r="BK171" i="12"/>
  <c r="J171" i="12" s="1"/>
  <c r="J100" i="12" s="1"/>
  <c r="T171" i="12"/>
  <c r="BK228" i="12"/>
  <c r="J228" i="12" s="1"/>
  <c r="J103" i="12" s="1"/>
  <c r="BK126" i="13"/>
  <c r="J126" i="13" s="1"/>
  <c r="J98" i="13" s="1"/>
  <c r="R146" i="13"/>
  <c r="R145" i="13" s="1"/>
  <c r="P118" i="15"/>
  <c r="P117" i="15" s="1"/>
  <c r="AU110" i="1" s="1"/>
  <c r="R308" i="2"/>
  <c r="P559" i="2"/>
  <c r="R752" i="2"/>
  <c r="BK825" i="2"/>
  <c r="J825" i="2" s="1"/>
  <c r="J107" i="2" s="1"/>
  <c r="P825" i="2"/>
  <c r="T825" i="2"/>
  <c r="R992" i="2"/>
  <c r="P1246" i="2"/>
  <c r="T1252" i="2"/>
  <c r="P1299" i="2"/>
  <c r="R122" i="3"/>
  <c r="R121" i="3"/>
  <c r="BK138" i="5"/>
  <c r="J138" i="5"/>
  <c r="J101" i="5" s="1"/>
  <c r="T159" i="5"/>
  <c r="P192" i="5"/>
  <c r="BK210" i="5"/>
  <c r="J210" i="5" s="1"/>
  <c r="J107" i="5" s="1"/>
  <c r="P126" i="6"/>
  <c r="BK156" i="6"/>
  <c r="J156" i="6"/>
  <c r="J101" i="6" s="1"/>
  <c r="R176" i="6"/>
  <c r="BK132" i="7"/>
  <c r="J132" i="7" s="1"/>
  <c r="J98" i="7" s="1"/>
  <c r="R132" i="7"/>
  <c r="BK185" i="7"/>
  <c r="J185" i="7"/>
  <c r="J100" i="7" s="1"/>
  <c r="T185" i="7"/>
  <c r="BK222" i="7"/>
  <c r="J222" i="7" s="1"/>
  <c r="J102" i="7" s="1"/>
  <c r="T222" i="7"/>
  <c r="R279" i="7"/>
  <c r="P118" i="8"/>
  <c r="P117" i="8" s="1"/>
  <c r="AU103" i="1" s="1"/>
  <c r="BK125" i="9"/>
  <c r="J125" i="9" s="1"/>
  <c r="J98" i="9" s="1"/>
  <c r="T129" i="9"/>
  <c r="T128" i="9"/>
  <c r="BK154" i="9"/>
  <c r="J154" i="9" s="1"/>
  <c r="J103" i="9" s="1"/>
  <c r="BK126" i="10"/>
  <c r="J126" i="10" s="1"/>
  <c r="J98" i="10" s="1"/>
  <c r="R126" i="10"/>
  <c r="R125" i="10" s="1"/>
  <c r="BK178" i="10"/>
  <c r="J178" i="10" s="1"/>
  <c r="J101" i="10" s="1"/>
  <c r="P193" i="10"/>
  <c r="BK126" i="11"/>
  <c r="J126" i="11" s="1"/>
  <c r="J98" i="11" s="1"/>
  <c r="T223" i="11"/>
  <c r="R255" i="11"/>
  <c r="T255" i="11"/>
  <c r="BK258" i="11"/>
  <c r="J258" i="11" s="1"/>
  <c r="J101" i="11" s="1"/>
  <c r="P258" i="11"/>
  <c r="R258" i="11"/>
  <c r="T258" i="11"/>
  <c r="BK306" i="11"/>
  <c r="J306" i="11" s="1"/>
  <c r="J103" i="11" s="1"/>
  <c r="R309" i="11"/>
  <c r="R125" i="12"/>
  <c r="T188" i="12"/>
  <c r="R228" i="12"/>
  <c r="R126" i="13"/>
  <c r="R140" i="13"/>
  <c r="P155" i="13"/>
  <c r="R148" i="2"/>
  <c r="BK430" i="2"/>
  <c r="J430" i="2" s="1"/>
  <c r="J102" i="2" s="1"/>
  <c r="R559" i="2"/>
  <c r="P833" i="2"/>
  <c r="BK917" i="2"/>
  <c r="J917" i="2" s="1"/>
  <c r="J110" i="2" s="1"/>
  <c r="R917" i="2"/>
  <c r="BK931" i="2"/>
  <c r="J931" i="2" s="1"/>
  <c r="J111" i="2" s="1"/>
  <c r="R931" i="2"/>
  <c r="BK937" i="2"/>
  <c r="J937" i="2"/>
  <c r="J112" i="2"/>
  <c r="R937" i="2"/>
  <c r="BK942" i="2"/>
  <c r="J942" i="2" s="1"/>
  <c r="J113" i="2" s="1"/>
  <c r="R942" i="2"/>
  <c r="BK948" i="2"/>
  <c r="J948" i="2" s="1"/>
  <c r="J114" i="2" s="1"/>
  <c r="R948" i="2"/>
  <c r="BK957" i="2"/>
  <c r="J957" i="2"/>
  <c r="J115" i="2"/>
  <c r="R957" i="2"/>
  <c r="BK981" i="2"/>
  <c r="J981" i="2" s="1"/>
  <c r="J116" i="2" s="1"/>
  <c r="T981" i="2"/>
  <c r="R1239" i="2"/>
  <c r="BK1252" i="2"/>
  <c r="J1252" i="2" s="1"/>
  <c r="J120" i="2" s="1"/>
  <c r="R1299" i="2"/>
  <c r="T122" i="3"/>
  <c r="T121" i="3" s="1"/>
  <c r="R120" i="4"/>
  <c r="P138" i="5"/>
  <c r="P159" i="5"/>
  <c r="T192" i="5"/>
  <c r="BK137" i="6"/>
  <c r="J137" i="6"/>
  <c r="J100" i="6" s="1"/>
  <c r="T156" i="6"/>
  <c r="P182" i="6"/>
  <c r="P152" i="7"/>
  <c r="P199" i="7"/>
  <c r="BK234" i="7"/>
  <c r="J234" i="7" s="1"/>
  <c r="J105" i="7" s="1"/>
  <c r="BK279" i="7"/>
  <c r="J279" i="7" s="1"/>
  <c r="J108" i="7" s="1"/>
  <c r="T310" i="7"/>
  <c r="P129" i="9"/>
  <c r="P128" i="9"/>
  <c r="R146" i="9"/>
  <c r="R144" i="9" s="1"/>
  <c r="T130" i="10"/>
  <c r="BK185" i="10"/>
  <c r="BK182" i="10" s="1"/>
  <c r="J182" i="10" s="1"/>
  <c r="J102" i="10" s="1"/>
  <c r="BK193" i="10"/>
  <c r="J193" i="10"/>
  <c r="J104" i="10" s="1"/>
  <c r="P126" i="11"/>
  <c r="P223" i="11"/>
  <c r="BK263" i="11"/>
  <c r="J263" i="11" s="1"/>
  <c r="J102" i="11" s="1"/>
  <c r="R306" i="11"/>
  <c r="T309" i="11"/>
  <c r="P148" i="12"/>
  <c r="R188" i="12"/>
  <c r="P126" i="13"/>
  <c r="BK146" i="13"/>
  <c r="BK145" i="13"/>
  <c r="J145" i="13" s="1"/>
  <c r="J102" i="13" s="1"/>
  <c r="R155" i="13"/>
  <c r="BK118" i="16"/>
  <c r="BK117" i="16"/>
  <c r="J117" i="16" s="1"/>
  <c r="J96" i="16" s="1"/>
  <c r="T308" i="2"/>
  <c r="BK559" i="2"/>
  <c r="J559" i="2" s="1"/>
  <c r="J105" i="2" s="1"/>
  <c r="T752" i="2"/>
  <c r="R825" i="2"/>
  <c r="T992" i="2"/>
  <c r="BK1246" i="2"/>
  <c r="J1246" i="2" s="1"/>
  <c r="J119" i="2" s="1"/>
  <c r="R1252" i="2"/>
  <c r="T1299" i="2"/>
  <c r="T120" i="4"/>
  <c r="T132" i="5"/>
  <c r="P145" i="5"/>
  <c r="R145" i="5"/>
  <c r="BK181" i="5"/>
  <c r="J181" i="5" s="1"/>
  <c r="J104" i="5" s="1"/>
  <c r="R192" i="5"/>
  <c r="P210" i="5"/>
  <c r="P137" i="6"/>
  <c r="P156" i="6"/>
  <c r="T176" i="6"/>
  <c r="BK152" i="7"/>
  <c r="J152" i="7" s="1"/>
  <c r="J99" i="7" s="1"/>
  <c r="P185" i="7"/>
  <c r="P131" i="7" s="1"/>
  <c r="R185" i="7"/>
  <c r="P234" i="7"/>
  <c r="P279" i="7"/>
  <c r="BK310" i="7"/>
  <c r="J310" i="7" s="1"/>
  <c r="J110" i="7" s="1"/>
  <c r="P125" i="9"/>
  <c r="P124" i="9" s="1"/>
  <c r="T125" i="9"/>
  <c r="T124" i="9" s="1"/>
  <c r="P146" i="9"/>
  <c r="P144" i="9"/>
  <c r="P154" i="9"/>
  <c r="P126" i="10"/>
  <c r="P125" i="10"/>
  <c r="T126" i="10"/>
  <c r="T125" i="10" s="1"/>
  <c r="P178" i="10"/>
  <c r="R185" i="10"/>
  <c r="R182" i="10" s="1"/>
  <c r="R193" i="10"/>
  <c r="BK223" i="11"/>
  <c r="J223" i="11" s="1"/>
  <c r="J99" i="11" s="1"/>
  <c r="P255" i="11"/>
  <c r="P263" i="11"/>
  <c r="P306" i="11"/>
  <c r="P309" i="11"/>
  <c r="T125" i="12"/>
  <c r="BK188" i="12"/>
  <c r="J188" i="12"/>
  <c r="J101" i="12" s="1"/>
  <c r="P228" i="12"/>
  <c r="T140" i="13"/>
  <c r="T146" i="13"/>
  <c r="T145" i="13"/>
  <c r="BK118" i="15"/>
  <c r="BK117" i="15" s="1"/>
  <c r="J117" i="15" s="1"/>
  <c r="P118" i="16"/>
  <c r="P117" i="16" s="1"/>
  <c r="AU111" i="1" s="1"/>
  <c r="BK148" i="2"/>
  <c r="J148" i="2" s="1"/>
  <c r="J100" i="2" s="1"/>
  <c r="BK308" i="2"/>
  <c r="J308" i="2"/>
  <c r="J101" i="2"/>
  <c r="T430" i="2"/>
  <c r="BK752" i="2"/>
  <c r="J752" i="2" s="1"/>
  <c r="J106" i="2" s="1"/>
  <c r="R833" i="2"/>
  <c r="P992" i="2"/>
  <c r="T1239" i="2"/>
  <c r="P1252" i="2"/>
  <c r="BK120" i="4"/>
  <c r="J120" i="4" s="1"/>
  <c r="BK132" i="5"/>
  <c r="BK145" i="5"/>
  <c r="J145" i="5" s="1"/>
  <c r="J102" i="5" s="1"/>
  <c r="R159" i="5"/>
  <c r="R181" i="5"/>
  <c r="T181" i="5"/>
  <c r="R210" i="5"/>
  <c r="T126" i="6"/>
  <c r="R137" i="6"/>
  <c r="P176" i="6"/>
  <c r="T182" i="6"/>
  <c r="P132" i="7"/>
  <c r="T132" i="7"/>
  <c r="T199" i="7"/>
  <c r="R234" i="7"/>
  <c r="BK266" i="7"/>
  <c r="J266" i="7"/>
  <c r="J107" i="7" s="1"/>
  <c r="R266" i="7"/>
  <c r="P310" i="7"/>
  <c r="T118" i="8"/>
  <c r="T117" i="8" s="1"/>
  <c r="R129" i="9"/>
  <c r="R128" i="9" s="1"/>
  <c r="T154" i="9"/>
  <c r="P130" i="10"/>
  <c r="P129" i="10" s="1"/>
  <c r="R223" i="11"/>
  <c r="R263" i="11"/>
  <c r="T306" i="11"/>
  <c r="BK125" i="12"/>
  <c r="J125" i="12" s="1"/>
  <c r="J98" i="12" s="1"/>
  <c r="R148" i="12"/>
  <c r="P188" i="12"/>
  <c r="BK140" i="13"/>
  <c r="J140" i="13"/>
  <c r="J100" i="13" s="1"/>
  <c r="BK155" i="13"/>
  <c r="J155" i="13" s="1"/>
  <c r="J104" i="13" s="1"/>
  <c r="T118" i="15"/>
  <c r="T117" i="15" s="1"/>
  <c r="R118" i="16"/>
  <c r="R117" i="16" s="1"/>
  <c r="T148" i="2"/>
  <c r="P430" i="2"/>
  <c r="T559" i="2"/>
  <c r="T833" i="2"/>
  <c r="P917" i="2"/>
  <c r="T917" i="2"/>
  <c r="P931" i="2"/>
  <c r="T931" i="2"/>
  <c r="P937" i="2"/>
  <c r="T937" i="2"/>
  <c r="P942" i="2"/>
  <c r="T942" i="2"/>
  <c r="P948" i="2"/>
  <c r="T948" i="2"/>
  <c r="P957" i="2"/>
  <c r="T957" i="2"/>
  <c r="P981" i="2"/>
  <c r="R981" i="2"/>
  <c r="BK1239" i="2"/>
  <c r="J1239" i="2" s="1"/>
  <c r="J118" i="2" s="1"/>
  <c r="R1246" i="2"/>
  <c r="P122" i="3"/>
  <c r="P121" i="3" s="1"/>
  <c r="AU98" i="1" s="1"/>
  <c r="P132" i="5"/>
  <c r="R138" i="5"/>
  <c r="BK159" i="5"/>
  <c r="J159" i="5"/>
  <c r="J103" i="5" s="1"/>
  <c r="BK192" i="5"/>
  <c r="J192" i="5" s="1"/>
  <c r="J105" i="5" s="1"/>
  <c r="T210" i="5"/>
  <c r="R126" i="6"/>
  <c r="T137" i="6"/>
  <c r="BK176" i="6"/>
  <c r="J176" i="6" s="1"/>
  <c r="J102" i="6" s="1"/>
  <c r="R182" i="6"/>
  <c r="R152" i="7"/>
  <c r="BK199" i="7"/>
  <c r="J199" i="7" s="1"/>
  <c r="J101" i="7" s="1"/>
  <c r="T234" i="7"/>
  <c r="P266" i="7"/>
  <c r="T266" i="7"/>
  <c r="R310" i="7"/>
  <c r="R118" i="8"/>
  <c r="R117" i="8" s="1"/>
  <c r="BK129" i="9"/>
  <c r="J129" i="9"/>
  <c r="J100" i="9" s="1"/>
  <c r="T146" i="9"/>
  <c r="T144" i="9"/>
  <c r="R130" i="10"/>
  <c r="R129" i="10" s="1"/>
  <c r="T178" i="10"/>
  <c r="P185" i="10"/>
  <c r="P182" i="10" s="1"/>
  <c r="T193" i="10"/>
  <c r="R126" i="11"/>
  <c r="BK255" i="11"/>
  <c r="J255" i="11" s="1"/>
  <c r="J100" i="11" s="1"/>
  <c r="T263" i="11"/>
  <c r="BK309" i="11"/>
  <c r="J309" i="11"/>
  <c r="J104" i="11" s="1"/>
  <c r="P125" i="12"/>
  <c r="T148" i="12"/>
  <c r="P171" i="12"/>
  <c r="R171" i="12"/>
  <c r="T228" i="12"/>
  <c r="T126" i="13"/>
  <c r="T125" i="13" s="1"/>
  <c r="T124" i="13" s="1"/>
  <c r="P140" i="13"/>
  <c r="P146" i="13"/>
  <c r="P145" i="13" s="1"/>
  <c r="T155" i="13"/>
  <c r="R118" i="15"/>
  <c r="R117" i="15" s="1"/>
  <c r="T118" i="16"/>
  <c r="T117" i="16" s="1"/>
  <c r="BK543" i="2"/>
  <c r="J543" i="2"/>
  <c r="J103" i="2" s="1"/>
  <c r="BK554" i="2"/>
  <c r="J554" i="2" s="1"/>
  <c r="J104" i="2" s="1"/>
  <c r="BK231" i="7"/>
  <c r="J231" i="7"/>
  <c r="J103" i="7" s="1"/>
  <c r="BK264" i="7"/>
  <c r="J264" i="7" s="1"/>
  <c r="J106" i="7" s="1"/>
  <c r="BK120" i="14"/>
  <c r="J120" i="14" s="1"/>
  <c r="J98" i="14" s="1"/>
  <c r="BK1273" i="2"/>
  <c r="J1273" i="2" s="1"/>
  <c r="J122" i="2" s="1"/>
  <c r="BK208" i="5"/>
  <c r="J208" i="5" s="1"/>
  <c r="J106" i="5" s="1"/>
  <c r="BK305" i="7"/>
  <c r="J305" i="7" s="1"/>
  <c r="J109" i="7" s="1"/>
  <c r="BK135" i="13"/>
  <c r="J135" i="13"/>
  <c r="J99" i="13" s="1"/>
  <c r="BK1260" i="2"/>
  <c r="J1260" i="2" s="1"/>
  <c r="J121" i="2" s="1"/>
  <c r="BK1297" i="2"/>
  <c r="J1297" i="2"/>
  <c r="J123" i="2" s="1"/>
  <c r="F120" i="9"/>
  <c r="BK226" i="12"/>
  <c r="J226" i="12" s="1"/>
  <c r="J102" i="12" s="1"/>
  <c r="BK143" i="13"/>
  <c r="J143" i="13" s="1"/>
  <c r="J101" i="13" s="1"/>
  <c r="F114" i="16"/>
  <c r="BF137" i="16"/>
  <c r="BF120" i="16"/>
  <c r="BF124" i="16"/>
  <c r="BF130" i="16"/>
  <c r="BF136" i="16"/>
  <c r="BF139" i="16"/>
  <c r="BF143" i="16"/>
  <c r="BF151" i="16"/>
  <c r="BF155" i="16"/>
  <c r="BF156" i="16"/>
  <c r="BF157" i="16"/>
  <c r="BF165" i="16"/>
  <c r="BF166" i="16"/>
  <c r="BF119" i="16"/>
  <c r="BF126" i="16"/>
  <c r="BF129" i="16"/>
  <c r="BF134" i="16"/>
  <c r="BF142" i="16"/>
  <c r="BF145" i="16"/>
  <c r="BF146" i="16"/>
  <c r="BF150" i="16"/>
  <c r="BF162" i="16"/>
  <c r="BF164" i="16"/>
  <c r="J111" i="16"/>
  <c r="BF122" i="16"/>
  <c r="BF128" i="16"/>
  <c r="BF132" i="16"/>
  <c r="BF135" i="16"/>
  <c r="BF138" i="16"/>
  <c r="BF144" i="16"/>
  <c r="BF148" i="16"/>
  <c r="BF152" i="16"/>
  <c r="BF159" i="16"/>
  <c r="J118" i="15"/>
  <c r="J97" i="15" s="1"/>
  <c r="E85" i="16"/>
  <c r="BF125" i="16"/>
  <c r="BF127" i="16"/>
  <c r="BF131" i="16"/>
  <c r="BF133" i="16"/>
  <c r="BF153" i="16"/>
  <c r="BF160" i="16"/>
  <c r="BF161" i="16"/>
  <c r="BF163" i="16"/>
  <c r="BF121" i="16"/>
  <c r="BF123" i="16"/>
  <c r="BF140" i="16"/>
  <c r="BF141" i="16"/>
  <c r="BF147" i="16"/>
  <c r="BF149" i="16"/>
  <c r="BF154" i="16"/>
  <c r="BF158" i="16"/>
  <c r="E107" i="15"/>
  <c r="BF119" i="15"/>
  <c r="BF124" i="15"/>
  <c r="BF126" i="15"/>
  <c r="BF143" i="15"/>
  <c r="BF149" i="15"/>
  <c r="BF151" i="15"/>
  <c r="BF154" i="15"/>
  <c r="BF158" i="15"/>
  <c r="BF159" i="15"/>
  <c r="BF163" i="15"/>
  <c r="BF164" i="15"/>
  <c r="BF166" i="15"/>
  <c r="BF170" i="15"/>
  <c r="BF176" i="15"/>
  <c r="F92" i="15"/>
  <c r="BF123" i="15"/>
  <c r="BF128" i="15"/>
  <c r="BF129" i="15"/>
  <c r="BF130" i="15"/>
  <c r="BF133" i="15"/>
  <c r="BF137" i="15"/>
  <c r="BF139" i="15"/>
  <c r="BF150" i="15"/>
  <c r="BF153" i="15"/>
  <c r="BF155" i="15"/>
  <c r="BF168" i="15"/>
  <c r="BF178" i="15"/>
  <c r="J89" i="15"/>
  <c r="BF120" i="15"/>
  <c r="BF122" i="15"/>
  <c r="BF125" i="15"/>
  <c r="BF134" i="15"/>
  <c r="BF138" i="15"/>
  <c r="BF142" i="15"/>
  <c r="BF144" i="15"/>
  <c r="BF146" i="15"/>
  <c r="BF147" i="15"/>
  <c r="BF152" i="15"/>
  <c r="BF165" i="15"/>
  <c r="BF171" i="15"/>
  <c r="BF172" i="15"/>
  <c r="BF174" i="15"/>
  <c r="BF140" i="15"/>
  <c r="BF145" i="15"/>
  <c r="BF148" i="15"/>
  <c r="BF156" i="15"/>
  <c r="BF160" i="15"/>
  <c r="BF175" i="15"/>
  <c r="BF121" i="15"/>
  <c r="BF131" i="15"/>
  <c r="BF132" i="15"/>
  <c r="BF157" i="15"/>
  <c r="BF161" i="15"/>
  <c r="BF162" i="15"/>
  <c r="BF167" i="15"/>
  <c r="BF169" i="15"/>
  <c r="BF173" i="15"/>
  <c r="BF177" i="15"/>
  <c r="BF127" i="15"/>
  <c r="BF135" i="15"/>
  <c r="BF136" i="15"/>
  <c r="BF141" i="15"/>
  <c r="J112" i="14"/>
  <c r="J146" i="13"/>
  <c r="J103" i="13" s="1"/>
  <c r="F115" i="14"/>
  <c r="E85" i="14"/>
  <c r="BF121" i="14"/>
  <c r="F92" i="13"/>
  <c r="BF129" i="13"/>
  <c r="BF133" i="13"/>
  <c r="BF136" i="13"/>
  <c r="BF157" i="13"/>
  <c r="BF130" i="13"/>
  <c r="BF132" i="13"/>
  <c r="BF147" i="13"/>
  <c r="BF153" i="13"/>
  <c r="BF154" i="13"/>
  <c r="BF156" i="13"/>
  <c r="J118" i="13"/>
  <c r="BF131" i="13"/>
  <c r="BF142" i="13"/>
  <c r="BF148" i="13"/>
  <c r="BF150" i="13"/>
  <c r="E85" i="13"/>
  <c r="BF127" i="13"/>
  <c r="BF141" i="13"/>
  <c r="BF144" i="13"/>
  <c r="BF152" i="13"/>
  <c r="J117" i="12"/>
  <c r="BF126" i="12"/>
  <c r="BF138" i="12"/>
  <c r="BF178" i="12"/>
  <c r="BF183" i="12"/>
  <c r="E85" i="12"/>
  <c r="BF185" i="12"/>
  <c r="F120" i="12"/>
  <c r="BF130" i="12"/>
  <c r="BF169" i="12"/>
  <c r="BF180" i="12"/>
  <c r="BF187" i="12"/>
  <c r="BF195" i="12"/>
  <c r="BF201" i="12"/>
  <c r="BF218" i="12"/>
  <c r="BF225" i="12"/>
  <c r="BF230" i="12"/>
  <c r="BF153" i="12"/>
  <c r="BF155" i="12"/>
  <c r="BF203" i="12"/>
  <c r="BF210" i="12"/>
  <c r="BF214" i="12"/>
  <c r="BF219" i="12"/>
  <c r="BF220" i="12"/>
  <c r="BF136" i="12"/>
  <c r="BF141" i="12"/>
  <c r="BF149" i="12"/>
  <c r="BF176" i="12"/>
  <c r="BF208" i="12"/>
  <c r="BF221" i="12"/>
  <c r="BF223" i="12"/>
  <c r="BF224" i="12"/>
  <c r="BF227" i="12"/>
  <c r="BF132" i="12"/>
  <c r="BF142" i="12"/>
  <c r="BF143" i="12"/>
  <c r="BF165" i="12"/>
  <c r="BF172" i="12"/>
  <c r="BF189" i="12"/>
  <c r="BF229" i="12"/>
  <c r="E85" i="11"/>
  <c r="BF155" i="11"/>
  <c r="BF166" i="11"/>
  <c r="BF167" i="11"/>
  <c r="BF168" i="11"/>
  <c r="BF172" i="11"/>
  <c r="BF181" i="11"/>
  <c r="BF188" i="11"/>
  <c r="BF189" i="11"/>
  <c r="BF191" i="11"/>
  <c r="BF193" i="11"/>
  <c r="BF203" i="11"/>
  <c r="J185" i="10"/>
  <c r="J103" i="10" s="1"/>
  <c r="J89" i="11"/>
  <c r="F121" i="11"/>
  <c r="BF127" i="11"/>
  <c r="BF128" i="11"/>
  <c r="BF130" i="11"/>
  <c r="BF137" i="11"/>
  <c r="BF140" i="11"/>
  <c r="BF142" i="11"/>
  <c r="BF143" i="11"/>
  <c r="BF148" i="11"/>
  <c r="BF150" i="11"/>
  <c r="BF152" i="11"/>
  <c r="BF153" i="11"/>
  <c r="BF154" i="11"/>
  <c r="BF158" i="11"/>
  <c r="BF162" i="11"/>
  <c r="BF163" i="11"/>
  <c r="BF169" i="11"/>
  <c r="BF176" i="11"/>
  <c r="BF177" i="11"/>
  <c r="BF185" i="11"/>
  <c r="BF187" i="11"/>
  <c r="BF194" i="11"/>
  <c r="BF196" i="11"/>
  <c r="BF205" i="11"/>
  <c r="BF218" i="11"/>
  <c r="BF221" i="11"/>
  <c r="BF222" i="11"/>
  <c r="BF224" i="11"/>
  <c r="BF225" i="11"/>
  <c r="BF228" i="11"/>
  <c r="BF232" i="11"/>
  <c r="BF233" i="11"/>
  <c r="BF235" i="11"/>
  <c r="BF237" i="11"/>
  <c r="BF239" i="11"/>
  <c r="BF241" i="11"/>
  <c r="BF246" i="11"/>
  <c r="BF254" i="11"/>
  <c r="BF259" i="11"/>
  <c r="BF278" i="11"/>
  <c r="BF279" i="11"/>
  <c r="BF282" i="11"/>
  <c r="BF287" i="11"/>
  <c r="BF299" i="11"/>
  <c r="BF302" i="11"/>
  <c r="BF303" i="11"/>
  <c r="BF304" i="11"/>
  <c r="BF308" i="11"/>
  <c r="BF311" i="11"/>
  <c r="BK129" i="10"/>
  <c r="J129" i="10"/>
  <c r="J99" i="10" s="1"/>
  <c r="BF135" i="11"/>
  <c r="BF144" i="11"/>
  <c r="BF145" i="11"/>
  <c r="BF156" i="11"/>
  <c r="BF157" i="11"/>
  <c r="BF161" i="11"/>
  <c r="BF165" i="11"/>
  <c r="BF173" i="11"/>
  <c r="BF175" i="11"/>
  <c r="BF186" i="11"/>
  <c r="BF204" i="11"/>
  <c r="BF209" i="11"/>
  <c r="BF216" i="11"/>
  <c r="BF229" i="11"/>
  <c r="BF231" i="11"/>
  <c r="BF234" i="11"/>
  <c r="BF236" i="11"/>
  <c r="BF238" i="11"/>
  <c r="BF240" i="11"/>
  <c r="BF242" i="11"/>
  <c r="BF244" i="11"/>
  <c r="BF245" i="11"/>
  <c r="BF249" i="11"/>
  <c r="BF253" i="11"/>
  <c r="BF260" i="11"/>
  <c r="BF267" i="11"/>
  <c r="BF271" i="11"/>
  <c r="BF273" i="11"/>
  <c r="BF276" i="11"/>
  <c r="BF277" i="11"/>
  <c r="BF286" i="11"/>
  <c r="BF290" i="11"/>
  <c r="BF294" i="11"/>
  <c r="BF301" i="11"/>
  <c r="BF310" i="11"/>
  <c r="BF147" i="11"/>
  <c r="BF174" i="11"/>
  <c r="BF180" i="11"/>
  <c r="BF182" i="11"/>
  <c r="BF192" i="11"/>
  <c r="BF195" i="11"/>
  <c r="BF200" i="11"/>
  <c r="BF213" i="11"/>
  <c r="BF248" i="11"/>
  <c r="BF251" i="11"/>
  <c r="BF256" i="11"/>
  <c r="BF257" i="11"/>
  <c r="BF264" i="11"/>
  <c r="BF269" i="11"/>
  <c r="BF270" i="11"/>
  <c r="BF272" i="11"/>
  <c r="BF274" i="11"/>
  <c r="BF292" i="11"/>
  <c r="BF296" i="11"/>
  <c r="BF298" i="11"/>
  <c r="BF300" i="11"/>
  <c r="BF131" i="11"/>
  <c r="BF132" i="11"/>
  <c r="BF133" i="11"/>
  <c r="BF134" i="11"/>
  <c r="BF139" i="11"/>
  <c r="BF141" i="11"/>
  <c r="BF149" i="11"/>
  <c r="BF160" i="11"/>
  <c r="BF164" i="11"/>
  <c r="BF170" i="11"/>
  <c r="BF171" i="11"/>
  <c r="BF178" i="11"/>
  <c r="BF179" i="11"/>
  <c r="BF183" i="11"/>
  <c r="BF184" i="11"/>
  <c r="BF197" i="11"/>
  <c r="BF201" i="11"/>
  <c r="BF206" i="11"/>
  <c r="BF207" i="11"/>
  <c r="BF208" i="11"/>
  <c r="BF211" i="11"/>
  <c r="BF212" i="11"/>
  <c r="BF214" i="11"/>
  <c r="BF215" i="11"/>
  <c r="BF217" i="11"/>
  <c r="BF219" i="11"/>
  <c r="BF227" i="11"/>
  <c r="BF252" i="11"/>
  <c r="BF262" i="11"/>
  <c r="BF265" i="11"/>
  <c r="BF275" i="11"/>
  <c r="BF281" i="11"/>
  <c r="BF285" i="11"/>
  <c r="BF291" i="11"/>
  <c r="BF293" i="11"/>
  <c r="BF129" i="11"/>
  <c r="BF136" i="11"/>
  <c r="BF138" i="11"/>
  <c r="BF146" i="11"/>
  <c r="BF151" i="11"/>
  <c r="BF159" i="11"/>
  <c r="BF190" i="11"/>
  <c r="BF198" i="11"/>
  <c r="BF199" i="11"/>
  <c r="BF202" i="11"/>
  <c r="BF210" i="11"/>
  <c r="BF220" i="11"/>
  <c r="BF226" i="11"/>
  <c r="BF230" i="11"/>
  <c r="BF243" i="11"/>
  <c r="BF247" i="11"/>
  <c r="BF250" i="11"/>
  <c r="BF261" i="11"/>
  <c r="BF266" i="11"/>
  <c r="BF268" i="11"/>
  <c r="BF280" i="11"/>
  <c r="BF283" i="11"/>
  <c r="BF284" i="11"/>
  <c r="BF288" i="11"/>
  <c r="BF289" i="11"/>
  <c r="BF295" i="11"/>
  <c r="BF297" i="11"/>
  <c r="BF305" i="11"/>
  <c r="BF307" i="11"/>
  <c r="BF312" i="11"/>
  <c r="J118" i="10"/>
  <c r="BF132" i="10"/>
  <c r="BF138" i="10"/>
  <c r="BF141" i="10"/>
  <c r="BF143" i="10"/>
  <c r="BF146" i="10"/>
  <c r="BF150" i="10"/>
  <c r="BF152" i="10"/>
  <c r="BF158" i="10"/>
  <c r="BF131" i="10"/>
  <c r="BF140" i="10"/>
  <c r="BF142" i="10"/>
  <c r="BF145" i="10"/>
  <c r="BF160" i="10"/>
  <c r="BF166" i="10"/>
  <c r="BF169" i="10"/>
  <c r="BF180" i="10"/>
  <c r="BF183" i="10"/>
  <c r="BF184" i="10"/>
  <c r="BF186" i="10"/>
  <c r="BF191" i="10"/>
  <c r="BK124" i="9"/>
  <c r="J124" i="9" s="1"/>
  <c r="J97" i="9" s="1"/>
  <c r="BK128" i="9"/>
  <c r="J128" i="9" s="1"/>
  <c r="J99" i="9" s="1"/>
  <c r="F121" i="10"/>
  <c r="BF135" i="10"/>
  <c r="BF136" i="10"/>
  <c r="BF139" i="10"/>
  <c r="BF149" i="10"/>
  <c r="BF155" i="10"/>
  <c r="BF156" i="10"/>
  <c r="BF159" i="10"/>
  <c r="BF163" i="10"/>
  <c r="BF168" i="10"/>
  <c r="BF173" i="10"/>
  <c r="BF177" i="10"/>
  <c r="BF194" i="10"/>
  <c r="BF197" i="10"/>
  <c r="BF199" i="10"/>
  <c r="J146" i="9"/>
  <c r="J102" i="9" s="1"/>
  <c r="BF127" i="10"/>
  <c r="BF134" i="10"/>
  <c r="BF144" i="10"/>
  <c r="BF151" i="10"/>
  <c r="BF167" i="10"/>
  <c r="BF170" i="10"/>
  <c r="BF174" i="10"/>
  <c r="BF175" i="10"/>
  <c r="BF188" i="10"/>
  <c r="BF195" i="10"/>
  <c r="BF198" i="10"/>
  <c r="E85" i="10"/>
  <c r="BF128" i="10"/>
  <c r="BF137" i="10"/>
  <c r="BF148" i="10"/>
  <c r="BF153" i="10"/>
  <c r="BF164" i="10"/>
  <c r="BF165" i="10"/>
  <c r="BF176" i="10"/>
  <c r="BF179" i="10"/>
  <c r="BF133" i="10"/>
  <c r="BF147" i="10"/>
  <c r="BF154" i="10"/>
  <c r="BF157" i="10"/>
  <c r="BF161" i="10"/>
  <c r="BF162" i="10"/>
  <c r="BF171" i="10"/>
  <c r="BF172" i="10"/>
  <c r="BF181" i="10"/>
  <c r="BF187" i="10"/>
  <c r="BF189" i="10"/>
  <c r="BF190" i="10"/>
  <c r="BF192" i="10"/>
  <c r="BF196" i="10"/>
  <c r="J89" i="9"/>
  <c r="BF134" i="9"/>
  <c r="BF139" i="9"/>
  <c r="BF142" i="9"/>
  <c r="BF145" i="9"/>
  <c r="BF147" i="9"/>
  <c r="BF149" i="9"/>
  <c r="E85" i="9"/>
  <c r="BF126" i="9"/>
  <c r="BF127" i="9"/>
  <c r="BF136" i="9"/>
  <c r="BF137" i="9"/>
  <c r="BF138" i="9"/>
  <c r="BF143" i="9"/>
  <c r="BF151" i="9"/>
  <c r="BF158" i="9"/>
  <c r="BF152" i="9"/>
  <c r="BF153" i="9"/>
  <c r="BF130" i="9"/>
  <c r="BF131" i="9"/>
  <c r="BF132" i="9"/>
  <c r="BF133" i="9"/>
  <c r="BF135" i="9"/>
  <c r="BF140" i="9"/>
  <c r="BF141" i="9"/>
  <c r="BF148" i="9"/>
  <c r="BF150" i="9"/>
  <c r="BF155" i="9"/>
  <c r="BF156" i="9"/>
  <c r="BF157" i="9"/>
  <c r="BF135" i="8"/>
  <c r="BF140" i="8"/>
  <c r="BF150" i="8"/>
  <c r="BF161" i="8"/>
  <c r="BF176" i="8"/>
  <c r="BF179" i="8"/>
  <c r="BF181" i="8"/>
  <c r="BF183" i="8"/>
  <c r="BF189" i="8"/>
  <c r="BF193" i="8"/>
  <c r="BF198" i="8"/>
  <c r="BF199" i="8"/>
  <c r="BF200" i="8"/>
  <c r="BF203" i="8"/>
  <c r="BF227" i="8"/>
  <c r="BF228" i="8"/>
  <c r="BF229" i="8"/>
  <c r="BF231" i="8"/>
  <c r="BF235" i="8"/>
  <c r="F114" i="8"/>
  <c r="BF129" i="8"/>
  <c r="BF133" i="8"/>
  <c r="BF139" i="8"/>
  <c r="BF142" i="8"/>
  <c r="BF151" i="8"/>
  <c r="BF152" i="8"/>
  <c r="BF155" i="8"/>
  <c r="BF162" i="8"/>
  <c r="BF168" i="8"/>
  <c r="BF169" i="8"/>
  <c r="BF172" i="8"/>
  <c r="BF178" i="8"/>
  <c r="BF180" i="8"/>
  <c r="BF182" i="8"/>
  <c r="BF194" i="8"/>
  <c r="BF196" i="8"/>
  <c r="BF201" i="8"/>
  <c r="BF202" i="8"/>
  <c r="BF230" i="8"/>
  <c r="E107" i="8"/>
  <c r="J111" i="8"/>
  <c r="BF120" i="8"/>
  <c r="BF131" i="8"/>
  <c r="BF137" i="8"/>
  <c r="BF141" i="8"/>
  <c r="BF147" i="8"/>
  <c r="BF160" i="8"/>
  <c r="BF165" i="8"/>
  <c r="BF171" i="8"/>
  <c r="BF184" i="8"/>
  <c r="BF188" i="8"/>
  <c r="BF212" i="8"/>
  <c r="BF216" i="8"/>
  <c r="BF224" i="8"/>
  <c r="BF225" i="8"/>
  <c r="BF232" i="8"/>
  <c r="BF243" i="8"/>
  <c r="BF247" i="8"/>
  <c r="BF248" i="8"/>
  <c r="BK233" i="7"/>
  <c r="J233" i="7" s="1"/>
  <c r="J104" i="7" s="1"/>
  <c r="BF121" i="8"/>
  <c r="BF128" i="8"/>
  <c r="BF130" i="8"/>
  <c r="BF132" i="8"/>
  <c r="BF153" i="8"/>
  <c r="BF154" i="8"/>
  <c r="BF158" i="8"/>
  <c r="BF159" i="8"/>
  <c r="BF173" i="8"/>
  <c r="BF174" i="8"/>
  <c r="BF205" i="8"/>
  <c r="BF208" i="8"/>
  <c r="BF214" i="8"/>
  <c r="BF217" i="8"/>
  <c r="BF218" i="8"/>
  <c r="BF221" i="8"/>
  <c r="BF222" i="8"/>
  <c r="BF233" i="8"/>
  <c r="BF234" i="8"/>
  <c r="BF240" i="8"/>
  <c r="BF245" i="8"/>
  <c r="BF246" i="8"/>
  <c r="BF123" i="8"/>
  <c r="BF124" i="8"/>
  <c r="BF134" i="8"/>
  <c r="BF138" i="8"/>
  <c r="BF144" i="8"/>
  <c r="BF145" i="8"/>
  <c r="BF146" i="8"/>
  <c r="BF149" i="8"/>
  <c r="BF166" i="8"/>
  <c r="BF167" i="8"/>
  <c r="BF175" i="8"/>
  <c r="BF177" i="8"/>
  <c r="BF190" i="8"/>
  <c r="BF206" i="8"/>
  <c r="BF207" i="8"/>
  <c r="BF211" i="8"/>
  <c r="BF213" i="8"/>
  <c r="BF215" i="8"/>
  <c r="BF219" i="8"/>
  <c r="BF220" i="8"/>
  <c r="BF226" i="8"/>
  <c r="BF237" i="8"/>
  <c r="BF239" i="8"/>
  <c r="BF241" i="8"/>
  <c r="BF244" i="8"/>
  <c r="BF251" i="8"/>
  <c r="BF253" i="8"/>
  <c r="BF254" i="8"/>
  <c r="BF119" i="8"/>
  <c r="BF122" i="8"/>
  <c r="BF125" i="8"/>
  <c r="BF126" i="8"/>
  <c r="BF127" i="8"/>
  <c r="BF136" i="8"/>
  <c r="BF143" i="8"/>
  <c r="BF148" i="8"/>
  <c r="BF156" i="8"/>
  <c r="BF157" i="8"/>
  <c r="BF163" i="8"/>
  <c r="BF164" i="8"/>
  <c r="BF170" i="8"/>
  <c r="BF185" i="8"/>
  <c r="BF186" i="8"/>
  <c r="BF187" i="8"/>
  <c r="BF191" i="8"/>
  <c r="BF192" i="8"/>
  <c r="BF195" i="8"/>
  <c r="BF197" i="8"/>
  <c r="BF204" i="8"/>
  <c r="BF209" i="8"/>
  <c r="BF210" i="8"/>
  <c r="BF223" i="8"/>
  <c r="BF236" i="8"/>
  <c r="BF238" i="8"/>
  <c r="BF242" i="8"/>
  <c r="BF249" i="8"/>
  <c r="BF250" i="8"/>
  <c r="BF252" i="8"/>
  <c r="BF186" i="7"/>
  <c r="BF219" i="7"/>
  <c r="BF241" i="7"/>
  <c r="BF255" i="7"/>
  <c r="E120" i="7"/>
  <c r="BF149" i="7"/>
  <c r="BF200" i="7"/>
  <c r="BF203" i="7"/>
  <c r="BF206" i="7"/>
  <c r="BF239" i="7"/>
  <c r="BF253" i="7"/>
  <c r="BF254" i="7"/>
  <c r="F92" i="7"/>
  <c r="BF133" i="7"/>
  <c r="BF143" i="7"/>
  <c r="BF163" i="7"/>
  <c r="BF179" i="7"/>
  <c r="BF215" i="7"/>
  <c r="BF229" i="7"/>
  <c r="BF247" i="7"/>
  <c r="BF269" i="7"/>
  <c r="BF302" i="7"/>
  <c r="BF304" i="7"/>
  <c r="J89" i="7"/>
  <c r="BF145" i="7"/>
  <c r="BF160" i="7"/>
  <c r="BF172" i="7"/>
  <c r="BF182" i="7"/>
  <c r="BF192" i="7"/>
  <c r="BF214" i="7"/>
  <c r="BF249" i="7"/>
  <c r="BF256" i="7"/>
  <c r="BF257" i="7"/>
  <c r="BF258" i="7"/>
  <c r="BF263" i="7"/>
  <c r="BF267" i="7"/>
  <c r="BF285" i="7"/>
  <c r="BF296" i="7"/>
  <c r="BF306" i="7"/>
  <c r="BF311" i="7"/>
  <c r="BF312" i="7"/>
  <c r="BF138" i="7"/>
  <c r="BF144" i="7"/>
  <c r="BF153" i="7"/>
  <c r="BF164" i="7"/>
  <c r="BF178" i="7"/>
  <c r="BF223" i="7"/>
  <c r="BF232" i="7"/>
  <c r="BF245" i="7"/>
  <c r="BF262" i="7"/>
  <c r="BF265" i="7"/>
  <c r="BF280" i="7"/>
  <c r="BF283" i="7"/>
  <c r="BF289" i="7"/>
  <c r="BK125" i="6"/>
  <c r="J125" i="6" s="1"/>
  <c r="J98" i="6" s="1"/>
  <c r="BF136" i="7"/>
  <c r="BF157" i="7"/>
  <c r="BF167" i="7"/>
  <c r="BF175" i="7"/>
  <c r="BF189" i="7"/>
  <c r="BF198" i="7"/>
  <c r="BF210" i="7"/>
  <c r="BF226" i="7"/>
  <c r="BF235" i="7"/>
  <c r="BF243" i="7"/>
  <c r="BF270" i="7"/>
  <c r="BF272" i="7"/>
  <c r="BF275" i="7"/>
  <c r="BF278" i="7"/>
  <c r="BF300" i="7"/>
  <c r="J119" i="6"/>
  <c r="BF128" i="6"/>
  <c r="BF132" i="6"/>
  <c r="BF138" i="6"/>
  <c r="BF142" i="6"/>
  <c r="BF155" i="6"/>
  <c r="BF171" i="6"/>
  <c r="BF172" i="6"/>
  <c r="BF183" i="6"/>
  <c r="J132" i="5"/>
  <c r="J100" i="5" s="1"/>
  <c r="E113" i="6"/>
  <c r="BF130" i="6"/>
  <c r="BF136" i="6"/>
  <c r="BF146" i="6"/>
  <c r="BF149" i="6"/>
  <c r="BF157" i="6"/>
  <c r="BF166" i="6"/>
  <c r="BF175" i="6"/>
  <c r="BF178" i="6"/>
  <c r="BF179" i="6"/>
  <c r="F94" i="6"/>
  <c r="BF129" i="6"/>
  <c r="BF133" i="6"/>
  <c r="BF158" i="6"/>
  <c r="BF162" i="6"/>
  <c r="BF173" i="6"/>
  <c r="BF174" i="6"/>
  <c r="BF127" i="6"/>
  <c r="BF131" i="6"/>
  <c r="BF135" i="6"/>
  <c r="BF139" i="6"/>
  <c r="BF141" i="6"/>
  <c r="BF148" i="6"/>
  <c r="BF151" i="6"/>
  <c r="BF154" i="6"/>
  <c r="BF161" i="6"/>
  <c r="BF164" i="6"/>
  <c r="BF167" i="6"/>
  <c r="BF168" i="6"/>
  <c r="BF169" i="6"/>
  <c r="BF170" i="6"/>
  <c r="BF180" i="6"/>
  <c r="BF181" i="6"/>
  <c r="BF144" i="6"/>
  <c r="BF145" i="6"/>
  <c r="BF152" i="6"/>
  <c r="BF153" i="6"/>
  <c r="BF159" i="6"/>
  <c r="BF163" i="6"/>
  <c r="BF165" i="6"/>
  <c r="BF134" i="6"/>
  <c r="BF140" i="6"/>
  <c r="BF143" i="6"/>
  <c r="BF147" i="6"/>
  <c r="BF150" i="6"/>
  <c r="BF160" i="6"/>
  <c r="BF177" i="6"/>
  <c r="BF184" i="6"/>
  <c r="BF185" i="6"/>
  <c r="E85" i="5"/>
  <c r="BF134" i="5"/>
  <c r="BF137" i="5"/>
  <c r="BF139" i="5"/>
  <c r="BF140" i="5"/>
  <c r="BF147" i="5"/>
  <c r="BF179" i="5"/>
  <c r="BF197" i="5"/>
  <c r="BF200" i="5"/>
  <c r="BF202" i="5"/>
  <c r="BF204" i="5"/>
  <c r="BF205" i="5"/>
  <c r="BF209" i="5"/>
  <c r="F94" i="5"/>
  <c r="J123" i="5"/>
  <c r="BF130" i="5"/>
  <c r="BF133" i="5"/>
  <c r="BF146" i="5"/>
  <c r="BF149" i="5"/>
  <c r="BF153" i="5"/>
  <c r="BF156" i="5"/>
  <c r="BF161" i="5"/>
  <c r="BF168" i="5"/>
  <c r="BF169" i="5"/>
  <c r="BF177" i="5"/>
  <c r="BF182" i="5"/>
  <c r="BF185" i="5"/>
  <c r="BF188" i="5"/>
  <c r="BF190" i="5"/>
  <c r="BF195" i="5"/>
  <c r="BF201" i="5"/>
  <c r="BF211" i="5"/>
  <c r="BF212" i="5"/>
  <c r="BF213" i="5"/>
  <c r="BF141" i="5"/>
  <c r="BF144" i="5"/>
  <c r="BF151" i="5"/>
  <c r="BF158" i="5"/>
  <c r="BF162" i="5"/>
  <c r="BF170" i="5"/>
  <c r="BF174" i="5"/>
  <c r="BF178" i="5"/>
  <c r="BF189" i="5"/>
  <c r="BF206" i="5"/>
  <c r="BF135" i="5"/>
  <c r="BF143" i="5"/>
  <c r="BF148" i="5"/>
  <c r="BF150" i="5"/>
  <c r="BF152" i="5"/>
  <c r="BF157" i="5"/>
  <c r="BF160" i="5"/>
  <c r="BF163" i="5"/>
  <c r="BF164" i="5"/>
  <c r="BF165" i="5"/>
  <c r="BF167" i="5"/>
  <c r="BF172" i="5"/>
  <c r="BF175" i="5"/>
  <c r="BF176" i="5"/>
  <c r="BF183" i="5"/>
  <c r="BF186" i="5"/>
  <c r="BF187" i="5"/>
  <c r="BF196" i="5"/>
  <c r="BF198" i="5"/>
  <c r="BF203" i="5"/>
  <c r="BF207" i="5"/>
  <c r="BF136" i="5"/>
  <c r="BF142" i="5"/>
  <c r="BF154" i="5"/>
  <c r="BF155" i="5"/>
  <c r="BF166" i="5"/>
  <c r="BF171" i="5"/>
  <c r="BF173" i="5"/>
  <c r="BF180" i="5"/>
  <c r="BF184" i="5"/>
  <c r="BF191" i="5"/>
  <c r="BF193" i="5"/>
  <c r="BF194" i="5"/>
  <c r="BF199" i="5"/>
  <c r="J122" i="3"/>
  <c r="J99" i="3" s="1"/>
  <c r="J91" i="4"/>
  <c r="E108" i="4"/>
  <c r="BF122" i="4"/>
  <c r="BF124" i="4"/>
  <c r="BF126" i="4"/>
  <c r="F94" i="4"/>
  <c r="BF121" i="4"/>
  <c r="BF127" i="4"/>
  <c r="BF123" i="4"/>
  <c r="BF125" i="4"/>
  <c r="E85" i="3"/>
  <c r="BF276" i="3"/>
  <c r="J91" i="3"/>
  <c r="F118" i="3"/>
  <c r="BF125" i="3"/>
  <c r="BF132" i="3"/>
  <c r="BF134" i="3"/>
  <c r="BF145" i="3"/>
  <c r="BF198" i="3"/>
  <c r="BF199" i="3"/>
  <c r="BF203" i="3"/>
  <c r="BF214" i="3"/>
  <c r="BF215" i="3"/>
  <c r="BF232" i="3"/>
  <c r="BF242" i="3"/>
  <c r="BF247" i="3"/>
  <c r="BF251" i="3"/>
  <c r="BF262" i="3"/>
  <c r="BF265" i="3"/>
  <c r="BF267" i="3"/>
  <c r="BF272" i="3"/>
  <c r="BF274" i="3"/>
  <c r="BK832" i="2"/>
  <c r="J832" i="2" s="1"/>
  <c r="J108" i="2" s="1"/>
  <c r="BF124" i="3"/>
  <c r="BF131" i="3"/>
  <c r="BF133" i="3"/>
  <c r="BF135" i="3"/>
  <c r="BF138" i="3"/>
  <c r="BF139" i="3"/>
  <c r="BF141" i="3"/>
  <c r="BF194" i="3"/>
  <c r="BF195" i="3"/>
  <c r="BF211" i="3"/>
  <c r="BF213" i="3"/>
  <c r="BF225" i="3"/>
  <c r="BF226" i="3"/>
  <c r="BF227" i="3"/>
  <c r="BF230" i="3"/>
  <c r="BF233" i="3"/>
  <c r="BF234" i="3"/>
  <c r="BF237" i="3"/>
  <c r="BF238" i="3"/>
  <c r="BF240" i="3"/>
  <c r="BF248" i="3"/>
  <c r="BF260" i="3"/>
  <c r="BF264" i="3"/>
  <c r="BF266" i="3"/>
  <c r="BF271" i="3"/>
  <c r="BF273" i="3"/>
  <c r="BF126" i="3"/>
  <c r="BF127" i="3"/>
  <c r="BF128" i="3"/>
  <c r="BF137" i="3"/>
  <c r="BF142" i="3"/>
  <c r="BF143" i="3"/>
  <c r="BF149" i="3"/>
  <c r="BF150" i="3"/>
  <c r="BF151" i="3"/>
  <c r="BF152" i="3"/>
  <c r="BF153" i="3"/>
  <c r="BF156" i="3"/>
  <c r="BF160" i="3"/>
  <c r="BF162" i="3"/>
  <c r="BF165" i="3"/>
  <c r="BF167" i="3"/>
  <c r="BF168" i="3"/>
  <c r="BF170" i="3"/>
  <c r="BF171" i="3"/>
  <c r="BF175" i="3"/>
  <c r="BF176" i="3"/>
  <c r="BF179" i="3"/>
  <c r="BF180" i="3"/>
  <c r="BF181" i="3"/>
  <c r="BF182" i="3"/>
  <c r="BF183" i="3"/>
  <c r="BF185" i="3"/>
  <c r="BF189" i="3"/>
  <c r="BF192" i="3"/>
  <c r="BF200" i="3"/>
  <c r="BF201" i="3"/>
  <c r="BF204" i="3"/>
  <c r="BF205" i="3"/>
  <c r="BF206" i="3"/>
  <c r="BF209" i="3"/>
  <c r="BF216" i="3"/>
  <c r="BF217" i="3"/>
  <c r="BF222" i="3"/>
  <c r="BF223" i="3"/>
  <c r="BF243" i="3"/>
  <c r="BF249" i="3"/>
  <c r="BF253" i="3"/>
  <c r="BF256" i="3"/>
  <c r="BF258" i="3"/>
  <c r="BF263" i="3"/>
  <c r="BF268" i="3"/>
  <c r="BF270" i="3"/>
  <c r="BF275" i="3"/>
  <c r="BF123" i="3"/>
  <c r="BF129" i="3"/>
  <c r="BF130" i="3"/>
  <c r="BF136" i="3"/>
  <c r="BF140" i="3"/>
  <c r="BF144" i="3"/>
  <c r="BF146" i="3"/>
  <c r="BF147" i="3"/>
  <c r="BF148" i="3"/>
  <c r="BF154" i="3"/>
  <c r="BF155" i="3"/>
  <c r="BF157" i="3"/>
  <c r="BF158" i="3"/>
  <c r="BF159" i="3"/>
  <c r="BF161" i="3"/>
  <c r="BF163" i="3"/>
  <c r="BF164" i="3"/>
  <c r="BF166" i="3"/>
  <c r="BF169" i="3"/>
  <c r="BF172" i="3"/>
  <c r="BF173" i="3"/>
  <c r="BF174" i="3"/>
  <c r="BF177" i="3"/>
  <c r="BF178" i="3"/>
  <c r="BF184" i="3"/>
  <c r="BF186" i="3"/>
  <c r="BF187" i="3"/>
  <c r="BF188" i="3"/>
  <c r="BF190" i="3"/>
  <c r="BF191" i="3"/>
  <c r="BF193" i="3"/>
  <c r="BF196" i="3"/>
  <c r="BF197" i="3"/>
  <c r="BF202" i="3"/>
  <c r="BF220" i="3"/>
  <c r="BF229" i="3"/>
  <c r="BF236" i="3"/>
  <c r="BF239" i="3"/>
  <c r="BF244" i="3"/>
  <c r="BF246" i="3"/>
  <c r="BF254" i="3"/>
  <c r="BF257" i="3"/>
  <c r="BF261" i="3"/>
  <c r="BF207" i="3"/>
  <c r="BF208" i="3"/>
  <c r="BF210" i="3"/>
  <c r="BF212" i="3"/>
  <c r="BF218" i="3"/>
  <c r="BF219" i="3"/>
  <c r="BF221" i="3"/>
  <c r="BF224" i="3"/>
  <c r="BF228" i="3"/>
  <c r="BF231" i="3"/>
  <c r="BF235" i="3"/>
  <c r="BF241" i="3"/>
  <c r="BF245" i="3"/>
  <c r="BF250" i="3"/>
  <c r="BF252" i="3"/>
  <c r="BF255" i="3"/>
  <c r="BF259" i="3"/>
  <c r="BF269" i="3"/>
  <c r="J91" i="2"/>
  <c r="BF200" i="2"/>
  <c r="BF220" i="2"/>
  <c r="BF347" i="2"/>
  <c r="BF372" i="2"/>
  <c r="BF407" i="2"/>
  <c r="BF440" i="2"/>
  <c r="BF471" i="2"/>
  <c r="BF565" i="2"/>
  <c r="BF624" i="2"/>
  <c r="BF638" i="2"/>
  <c r="BF655" i="2"/>
  <c r="BF721" i="2"/>
  <c r="BF726" i="2"/>
  <c r="BF728" i="2"/>
  <c r="BF822" i="2"/>
  <c r="BF829" i="2"/>
  <c r="BF897" i="2"/>
  <c r="BF907" i="2"/>
  <c r="BF911" i="2"/>
  <c r="BF930" i="2"/>
  <c r="BF932" i="2"/>
  <c r="BF950" i="2"/>
  <c r="BF963" i="2"/>
  <c r="BF986" i="2"/>
  <c r="BF988" i="2"/>
  <c r="BF989" i="2"/>
  <c r="BF1011" i="2"/>
  <c r="BF1013" i="2"/>
  <c r="BF1042" i="2"/>
  <c r="BF1045" i="2"/>
  <c r="BF1051" i="2"/>
  <c r="BF1052" i="2"/>
  <c r="BF1057" i="2"/>
  <c r="BF1061" i="2"/>
  <c r="BF1063" i="2"/>
  <c r="BF1161" i="2"/>
  <c r="BF1197" i="2"/>
  <c r="BF1218" i="2"/>
  <c r="BF1245" i="2"/>
  <c r="BF1247" i="2"/>
  <c r="BF1253" i="2"/>
  <c r="BF1266" i="2"/>
  <c r="BF1300" i="2"/>
  <c r="AN95" i="1"/>
  <c r="BF202" i="2"/>
  <c r="BF207" i="2"/>
  <c r="BF225" i="2"/>
  <c r="BF322" i="2"/>
  <c r="BF341" i="2"/>
  <c r="BF351" i="2"/>
  <c r="BF361" i="2"/>
  <c r="BF396" i="2"/>
  <c r="BF408" i="2"/>
  <c r="BF428" i="2"/>
  <c r="BF431" i="2"/>
  <c r="BF544" i="2"/>
  <c r="BF550" i="2"/>
  <c r="BF727" i="2"/>
  <c r="BF796" i="2"/>
  <c r="BF813" i="2"/>
  <c r="BF816" i="2"/>
  <c r="BF863" i="2"/>
  <c r="BF918" i="2"/>
  <c r="BF928" i="2"/>
  <c r="BF933" i="2"/>
  <c r="BF935" i="2"/>
  <c r="BF936" i="2"/>
  <c r="BF940" i="2"/>
  <c r="BF969" i="2"/>
  <c r="BF971" i="2"/>
  <c r="BF980" i="2"/>
  <c r="BF1048" i="2"/>
  <c r="BF1053" i="2"/>
  <c r="BF1064" i="2"/>
  <c r="BF1069" i="2"/>
  <c r="BF1108" i="2"/>
  <c r="E85" i="2"/>
  <c r="BF229" i="2"/>
  <c r="BF234" i="2"/>
  <c r="BF309" i="2"/>
  <c r="BF312" i="2"/>
  <c r="BF360" i="2"/>
  <c r="BF366" i="2"/>
  <c r="BF379" i="2"/>
  <c r="BF419" i="2"/>
  <c r="BF425" i="2"/>
  <c r="BF560" i="2"/>
  <c r="BF734" i="2"/>
  <c r="BF759" i="2"/>
  <c r="BF809" i="2"/>
  <c r="BF840" i="2"/>
  <c r="BF910" i="2"/>
  <c r="BF922" i="2"/>
  <c r="BF924" i="2"/>
  <c r="BF951" i="2"/>
  <c r="BF955" i="2"/>
  <c r="BF956" i="2"/>
  <c r="BF960" i="2"/>
  <c r="BF961" i="2"/>
  <c r="BF964" i="2"/>
  <c r="BF965" i="2"/>
  <c r="BF966" i="2"/>
  <c r="BF967" i="2"/>
  <c r="BF976" i="2"/>
  <c r="BF991" i="2"/>
  <c r="BF996" i="2"/>
  <c r="BF1016" i="2"/>
  <c r="BF1055" i="2"/>
  <c r="BF1056" i="2"/>
  <c r="BF1238" i="2"/>
  <c r="BF1286" i="2"/>
  <c r="BF1301" i="2"/>
  <c r="F143" i="2"/>
  <c r="BF187" i="2"/>
  <c r="BF205" i="2"/>
  <c r="BF217" i="2"/>
  <c r="BF316" i="2"/>
  <c r="BF331" i="2"/>
  <c r="BF555" i="2"/>
  <c r="BF732" i="2"/>
  <c r="BF733" i="2"/>
  <c r="BF736" i="2"/>
  <c r="BF748" i="2"/>
  <c r="BF750" i="2"/>
  <c r="BF756" i="2"/>
  <c r="BF761" i="2"/>
  <c r="BF771" i="2"/>
  <c r="BF834" i="2"/>
  <c r="BF838" i="2"/>
  <c r="BF889" i="2"/>
  <c r="BF894" i="2"/>
  <c r="BF941" i="2"/>
  <c r="BF943" i="2"/>
  <c r="BF954" i="2"/>
  <c r="BF970" i="2"/>
  <c r="BF972" i="2"/>
  <c r="BF975" i="2"/>
  <c r="BF1065" i="2"/>
  <c r="BF1117" i="2"/>
  <c r="BF1227" i="2"/>
  <c r="BF1232" i="2"/>
  <c r="BF1251" i="2"/>
  <c r="BF1257" i="2"/>
  <c r="BF1261" i="2"/>
  <c r="BF1298" i="2"/>
  <c r="BF175" i="2"/>
  <c r="BF189" i="2"/>
  <c r="BF221" i="2"/>
  <c r="BF243" i="2"/>
  <c r="BF314" i="2"/>
  <c r="BF385" i="2"/>
  <c r="BF510" i="2"/>
  <c r="BF511" i="2"/>
  <c r="BF628" i="2"/>
  <c r="BF637" i="2"/>
  <c r="BF722" i="2"/>
  <c r="BF729" i="2"/>
  <c r="BF735" i="2"/>
  <c r="BF753" i="2"/>
  <c r="BF775" i="2"/>
  <c r="BF791" i="2"/>
  <c r="BF858" i="2"/>
  <c r="BF860" i="2"/>
  <c r="BF896" i="2"/>
  <c r="BF939" i="2"/>
  <c r="BF958" i="2"/>
  <c r="BF959" i="2"/>
  <c r="BF982" i="2"/>
  <c r="BF1002" i="2"/>
  <c r="BF1005" i="2"/>
  <c r="BF1007" i="2"/>
  <c r="BF1054" i="2"/>
  <c r="BF1058" i="2"/>
  <c r="BF1097" i="2"/>
  <c r="BF1234" i="2"/>
  <c r="BF1240" i="2"/>
  <c r="BF1243" i="2"/>
  <c r="BF149" i="2"/>
  <c r="BF172" i="2"/>
  <c r="BF211" i="2"/>
  <c r="BF378" i="2"/>
  <c r="BF639" i="2"/>
  <c r="BF645" i="2"/>
  <c r="BF730" i="2"/>
  <c r="BF731" i="2"/>
  <c r="BF819" i="2"/>
  <c r="BF826" i="2"/>
  <c r="BF866" i="2"/>
  <c r="BF872" i="2"/>
  <c r="BF895" i="2"/>
  <c r="BF909" i="2"/>
  <c r="BF915" i="2"/>
  <c r="BF916" i="2"/>
  <c r="BF938" i="2"/>
  <c r="BF947" i="2"/>
  <c r="BF949" i="2"/>
  <c r="BF990" i="2"/>
  <c r="BF993" i="2"/>
  <c r="BF1059" i="2"/>
  <c r="BF1060" i="2"/>
  <c r="BF1062" i="2"/>
  <c r="BF1249" i="2"/>
  <c r="BF1254" i="2"/>
  <c r="BF1259" i="2"/>
  <c r="BF1274" i="2"/>
  <c r="BF1275" i="2"/>
  <c r="AS94" i="1"/>
  <c r="F37" i="3"/>
  <c r="BB98" i="1" s="1"/>
  <c r="F35" i="3"/>
  <c r="AZ98" i="1"/>
  <c r="F39" i="3"/>
  <c r="BD98" i="1" s="1"/>
  <c r="F37" i="5"/>
  <c r="BB100" i="1" s="1"/>
  <c r="F35" i="6"/>
  <c r="AZ101" i="1"/>
  <c r="F37" i="7"/>
  <c r="BD102" i="1" s="1"/>
  <c r="F35" i="8"/>
  <c r="BB103" i="1" s="1"/>
  <c r="F37" i="10"/>
  <c r="BD105" i="1"/>
  <c r="F36" i="11"/>
  <c r="BC106" i="1" s="1"/>
  <c r="F36" i="13"/>
  <c r="BC108" i="1" s="1"/>
  <c r="F33" i="15"/>
  <c r="AZ110" i="1"/>
  <c r="F35" i="16"/>
  <c r="BB111" i="1" s="1"/>
  <c r="J35" i="2"/>
  <c r="AV97" i="1" s="1"/>
  <c r="F39" i="5"/>
  <c r="BD100" i="1" s="1"/>
  <c r="F37" i="6"/>
  <c r="BB101" i="1" s="1"/>
  <c r="F33" i="7"/>
  <c r="AZ102" i="1"/>
  <c r="F33" i="8"/>
  <c r="AZ103" i="1" s="1"/>
  <c r="F36" i="9"/>
  <c r="BC104" i="1" s="1"/>
  <c r="F33" i="10"/>
  <c r="AZ105" i="1"/>
  <c r="J33" i="12"/>
  <c r="AV107" i="1" s="1"/>
  <c r="F35" i="12"/>
  <c r="BB107" i="1" s="1"/>
  <c r="F33" i="12"/>
  <c r="AZ107" i="1"/>
  <c r="F36" i="12"/>
  <c r="BC107" i="1" s="1"/>
  <c r="F34" i="14"/>
  <c r="BA109" i="1" s="1"/>
  <c r="F36" i="15"/>
  <c r="BC110" i="1"/>
  <c r="F33" i="16"/>
  <c r="AZ111" i="1" s="1"/>
  <c r="F35" i="2"/>
  <c r="AZ97" i="1" s="1"/>
  <c r="F38" i="3"/>
  <c r="BC98" i="1"/>
  <c r="J35" i="6"/>
  <c r="AV101" i="1" s="1"/>
  <c r="J33" i="8"/>
  <c r="AV103" i="1" s="1"/>
  <c r="J33" i="9"/>
  <c r="AV104" i="1" s="1"/>
  <c r="F35" i="10"/>
  <c r="BB105" i="1" s="1"/>
  <c r="J33" i="11"/>
  <c r="AV106" i="1" s="1"/>
  <c r="F35" i="13"/>
  <c r="BB108" i="1" s="1"/>
  <c r="F33" i="13"/>
  <c r="AZ108" i="1" s="1"/>
  <c r="F37" i="15"/>
  <c r="BD110" i="1" s="1"/>
  <c r="F39" i="2"/>
  <c r="BD97" i="1" s="1"/>
  <c r="J35" i="3"/>
  <c r="AV98" i="1"/>
  <c r="F35" i="4"/>
  <c r="AZ99" i="1" s="1"/>
  <c r="J35" i="5"/>
  <c r="AV100" i="1" s="1"/>
  <c r="F38" i="6"/>
  <c r="BC101" i="1"/>
  <c r="F35" i="7"/>
  <c r="BB102" i="1" s="1"/>
  <c r="F33" i="9"/>
  <c r="AZ104" i="1"/>
  <c r="F37" i="9"/>
  <c r="BD104" i="1"/>
  <c r="F35" i="9"/>
  <c r="BB104" i="1" s="1"/>
  <c r="J33" i="10"/>
  <c r="AV105" i="1"/>
  <c r="F33" i="11"/>
  <c r="AZ106" i="1" s="1"/>
  <c r="F37" i="12"/>
  <c r="BD107" i="1" s="1"/>
  <c r="F37" i="16"/>
  <c r="BD111" i="1"/>
  <c r="F37" i="2"/>
  <c r="BB97" i="1" s="1"/>
  <c r="F39" i="4"/>
  <c r="BD99" i="1"/>
  <c r="F37" i="4"/>
  <c r="BB99" i="1" s="1"/>
  <c r="F35" i="5"/>
  <c r="AZ100" i="1" s="1"/>
  <c r="F39" i="6"/>
  <c r="BD101" i="1"/>
  <c r="F36" i="7"/>
  <c r="BC102" i="1" s="1"/>
  <c r="F37" i="8"/>
  <c r="BD103" i="1" s="1"/>
  <c r="F36" i="10"/>
  <c r="BC105" i="1"/>
  <c r="F37" i="11"/>
  <c r="BD106" i="1" s="1"/>
  <c r="F37" i="13"/>
  <c r="BD108" i="1" s="1"/>
  <c r="J33" i="15"/>
  <c r="AV110" i="1"/>
  <c r="F36" i="16"/>
  <c r="BC111" i="1" s="1"/>
  <c r="F38" i="2"/>
  <c r="BC97" i="1" s="1"/>
  <c r="J35" i="4"/>
  <c r="AV99" i="1"/>
  <c r="F38" i="4"/>
  <c r="BC99" i="1" s="1"/>
  <c r="F38" i="5"/>
  <c r="BC100" i="1" s="1"/>
  <c r="J33" i="7"/>
  <c r="AV102" i="1"/>
  <c r="F36" i="8"/>
  <c r="BC103" i="1" s="1"/>
  <c r="F35" i="11"/>
  <c r="BB106" i="1" s="1"/>
  <c r="J33" i="13"/>
  <c r="AV108" i="1"/>
  <c r="F33" i="14"/>
  <c r="AZ109" i="1" s="1"/>
  <c r="F35" i="15"/>
  <c r="BB110" i="1" s="1"/>
  <c r="J33" i="16"/>
  <c r="AV111" i="1"/>
  <c r="R125" i="11" l="1"/>
  <c r="R124" i="11" s="1"/>
  <c r="R125" i="13"/>
  <c r="R123" i="9"/>
  <c r="BK125" i="11"/>
  <c r="J125" i="11" s="1"/>
  <c r="J97" i="11" s="1"/>
  <c r="BK125" i="13"/>
  <c r="BK124" i="13" s="1"/>
  <c r="J124" i="13" s="1"/>
  <c r="J30" i="13" s="1"/>
  <c r="AG108" i="1" s="1"/>
  <c r="BK147" i="2"/>
  <c r="J147" i="2" s="1"/>
  <c r="J99" i="2" s="1"/>
  <c r="BK117" i="8"/>
  <c r="J117" i="8" s="1"/>
  <c r="J96" i="8" s="1"/>
  <c r="BK124" i="12"/>
  <c r="J124" i="12" s="1"/>
  <c r="J97" i="12" s="1"/>
  <c r="P131" i="5"/>
  <c r="P129" i="5" s="1"/>
  <c r="AU100" i="1" s="1"/>
  <c r="J32" i="4"/>
  <c r="J98" i="4"/>
  <c r="J98" i="3"/>
  <c r="J32" i="3"/>
  <c r="AG98" i="1" s="1"/>
  <c r="J30" i="15"/>
  <c r="J96" i="15"/>
  <c r="T131" i="7"/>
  <c r="T130" i="7" s="1"/>
  <c r="R832" i="2"/>
  <c r="P832" i="2"/>
  <c r="P124" i="12"/>
  <c r="P123" i="12" s="1"/>
  <c r="AU107" i="1" s="1"/>
  <c r="R124" i="10"/>
  <c r="R233" i="7"/>
  <c r="T125" i="6"/>
  <c r="T124" i="12"/>
  <c r="T123" i="12" s="1"/>
  <c r="T125" i="11"/>
  <c r="T124" i="11" s="1"/>
  <c r="R131" i="5"/>
  <c r="R129" i="5"/>
  <c r="T147" i="2"/>
  <c r="BK131" i="5"/>
  <c r="BK129" i="5" s="1"/>
  <c r="J129" i="5" s="1"/>
  <c r="J32" i="5" s="1"/>
  <c r="AG100" i="1" s="1"/>
  <c r="AN100" i="1" s="1"/>
  <c r="P125" i="13"/>
  <c r="P124" i="13"/>
  <c r="AU108" i="1" s="1"/>
  <c r="T129" i="10"/>
  <c r="T124" i="10" s="1"/>
  <c r="R147" i="2"/>
  <c r="R146" i="2"/>
  <c r="P147" i="2"/>
  <c r="P146" i="2" s="1"/>
  <c r="AU97" i="1" s="1"/>
  <c r="T832" i="2"/>
  <c r="P125" i="11"/>
  <c r="P124" i="11"/>
  <c r="AU106" i="1"/>
  <c r="R124" i="13"/>
  <c r="T123" i="9"/>
  <c r="BK131" i="7"/>
  <c r="J131" i="7"/>
  <c r="J97" i="7" s="1"/>
  <c r="P125" i="6"/>
  <c r="AU101" i="1" s="1"/>
  <c r="T233" i="7"/>
  <c r="P233" i="7"/>
  <c r="P130" i="7"/>
  <c r="AU102" i="1" s="1"/>
  <c r="T131" i="5"/>
  <c r="T129" i="5" s="1"/>
  <c r="R124" i="12"/>
  <c r="R123" i="12" s="1"/>
  <c r="R131" i="7"/>
  <c r="R125" i="6"/>
  <c r="P124" i="10"/>
  <c r="AU105" i="1" s="1"/>
  <c r="P123" i="9"/>
  <c r="AU104" i="1" s="1"/>
  <c r="AG99" i="1"/>
  <c r="BK125" i="10"/>
  <c r="J125" i="10" s="1"/>
  <c r="J97" i="10" s="1"/>
  <c r="BK119" i="14"/>
  <c r="J119" i="14"/>
  <c r="J97" i="14"/>
  <c r="J118" i="16"/>
  <c r="J97" i="16" s="1"/>
  <c r="AG110" i="1"/>
  <c r="BK124" i="11"/>
  <c r="J124" i="11"/>
  <c r="J96" i="11"/>
  <c r="BK124" i="10"/>
  <c r="J124" i="10" s="1"/>
  <c r="J96" i="10" s="1"/>
  <c r="BK123" i="9"/>
  <c r="J123" i="9"/>
  <c r="J96" i="9" s="1"/>
  <c r="BK130" i="7"/>
  <c r="J130" i="7" s="1"/>
  <c r="J30" i="7" s="1"/>
  <c r="AG102" i="1" s="1"/>
  <c r="BK146" i="2"/>
  <c r="J146" i="2"/>
  <c r="F36" i="2"/>
  <c r="BA97" i="1" s="1"/>
  <c r="F34" i="15"/>
  <c r="BA110" i="1" s="1"/>
  <c r="J30" i="16"/>
  <c r="AG111" i="1"/>
  <c r="J36" i="2"/>
  <c r="AW97" i="1" s="1"/>
  <c r="AT97" i="1" s="1"/>
  <c r="J34" i="14"/>
  <c r="AW109" i="1"/>
  <c r="AT109" i="1" s="1"/>
  <c r="J34" i="15"/>
  <c r="AW110" i="1" s="1"/>
  <c r="AT110" i="1" s="1"/>
  <c r="F36" i="3"/>
  <c r="BA98" i="1" s="1"/>
  <c r="AZ96" i="1"/>
  <c r="J34" i="8"/>
  <c r="AW103" i="1" s="1"/>
  <c r="AT103" i="1" s="1"/>
  <c r="J34" i="9"/>
  <c r="AW104" i="1" s="1"/>
  <c r="AT104" i="1" s="1"/>
  <c r="J34" i="11"/>
  <c r="AW106" i="1" s="1"/>
  <c r="AT106" i="1" s="1"/>
  <c r="J36" i="3"/>
  <c r="AW98" i="1" s="1"/>
  <c r="AT98" i="1" s="1"/>
  <c r="BB96" i="1"/>
  <c r="AX96" i="1" s="1"/>
  <c r="F34" i="8"/>
  <c r="BA103" i="1"/>
  <c r="F34" i="9"/>
  <c r="BA104" i="1" s="1"/>
  <c r="J34" i="10"/>
  <c r="AW105" i="1"/>
  <c r="AT105" i="1"/>
  <c r="F34" i="12"/>
  <c r="BA107" i="1" s="1"/>
  <c r="F34" i="13"/>
  <c r="BA108" i="1" s="1"/>
  <c r="F34" i="16"/>
  <c r="BA111" i="1" s="1"/>
  <c r="F36" i="4"/>
  <c r="BA99" i="1" s="1"/>
  <c r="F36" i="5"/>
  <c r="BA100" i="1" s="1"/>
  <c r="J36" i="6"/>
  <c r="AW101" i="1"/>
  <c r="AT101" i="1" s="1"/>
  <c r="BD96" i="1"/>
  <c r="J34" i="7"/>
  <c r="AW102" i="1" s="1"/>
  <c r="AT102" i="1" s="1"/>
  <c r="F34" i="11"/>
  <c r="BA106" i="1" s="1"/>
  <c r="J36" i="4"/>
  <c r="AW99" i="1" s="1"/>
  <c r="AT99" i="1" s="1"/>
  <c r="AN99" i="1" s="1"/>
  <c r="J36" i="5"/>
  <c r="AW100" i="1" s="1"/>
  <c r="AT100" i="1" s="1"/>
  <c r="F36" i="6"/>
  <c r="BA101" i="1"/>
  <c r="BC96" i="1"/>
  <c r="J32" i="6"/>
  <c r="AG101" i="1" s="1"/>
  <c r="F34" i="7"/>
  <c r="BA102" i="1" s="1"/>
  <c r="F34" i="10"/>
  <c r="BA105" i="1" s="1"/>
  <c r="J34" i="12"/>
  <c r="AW107" i="1" s="1"/>
  <c r="AT107" i="1" s="1"/>
  <c r="J34" i="13"/>
  <c r="AW108" i="1"/>
  <c r="AT108" i="1"/>
  <c r="J34" i="16"/>
  <c r="AW111" i="1" s="1"/>
  <c r="AT111" i="1" s="1"/>
  <c r="AN111" i="1" s="1"/>
  <c r="J32" i="2"/>
  <c r="AG97" i="1" s="1"/>
  <c r="J96" i="13" l="1"/>
  <c r="AN110" i="1"/>
  <c r="AN108" i="1"/>
  <c r="BK123" i="12"/>
  <c r="J123" i="12" s="1"/>
  <c r="J30" i="12" s="1"/>
  <c r="AG107" i="1" s="1"/>
  <c r="AN98" i="1"/>
  <c r="J125" i="13"/>
  <c r="J97" i="13" s="1"/>
  <c r="J30" i="8"/>
  <c r="AG103" i="1" s="1"/>
  <c r="R130" i="7"/>
  <c r="T146" i="2"/>
  <c r="J131" i="5"/>
  <c r="J99" i="5"/>
  <c r="BK118" i="14"/>
  <c r="J118" i="14" s="1"/>
  <c r="J30" i="14" s="1"/>
  <c r="AG109" i="1" s="1"/>
  <c r="J98" i="5"/>
  <c r="J39" i="16"/>
  <c r="J39" i="15"/>
  <c r="AN107" i="1"/>
  <c r="J39" i="13"/>
  <c r="AN103" i="1"/>
  <c r="AN102" i="1"/>
  <c r="J96" i="7"/>
  <c r="J39" i="8"/>
  <c r="AN101" i="1"/>
  <c r="J39" i="7"/>
  <c r="J41" i="6"/>
  <c r="J41" i="5"/>
  <c r="J41" i="4"/>
  <c r="AN97" i="1"/>
  <c r="J98" i="2"/>
  <c r="J41" i="3"/>
  <c r="J41" i="2"/>
  <c r="AG96" i="1"/>
  <c r="AU96" i="1"/>
  <c r="AU94" i="1" s="1"/>
  <c r="J30" i="9"/>
  <c r="AG104" i="1" s="1"/>
  <c r="AN104" i="1" s="1"/>
  <c r="BC94" i="1"/>
  <c r="W32" i="1" s="1"/>
  <c r="BB94" i="1"/>
  <c r="AX94" i="1" s="1"/>
  <c r="BD94" i="1"/>
  <c r="W33" i="1" s="1"/>
  <c r="J30" i="10"/>
  <c r="AG105" i="1" s="1"/>
  <c r="AN105" i="1" s="1"/>
  <c r="AZ94" i="1"/>
  <c r="W29" i="1" s="1"/>
  <c r="BA96" i="1"/>
  <c r="J30" i="11"/>
  <c r="AG106" i="1" s="1"/>
  <c r="AN106" i="1" s="1"/>
  <c r="AY96" i="1"/>
  <c r="AV96" i="1"/>
  <c r="J39" i="12" l="1"/>
  <c r="J96" i="12"/>
  <c r="J39" i="14"/>
  <c r="J96" i="14"/>
  <c r="J39" i="11"/>
  <c r="J39" i="10"/>
  <c r="J39" i="9"/>
  <c r="AN109" i="1"/>
  <c r="BA94" i="1"/>
  <c r="W30" i="1" s="1"/>
  <c r="AY94" i="1"/>
  <c r="AV94" i="1"/>
  <c r="AK29" i="1" s="1"/>
  <c r="AW96" i="1"/>
  <c r="AT96" i="1"/>
  <c r="AN96" i="1" s="1"/>
  <c r="W31" i="1"/>
  <c r="AG94" i="1"/>
  <c r="AW94" i="1" l="1"/>
  <c r="AK30" i="1" s="1"/>
  <c r="AK26" i="1"/>
  <c r="AK35" i="1" l="1"/>
  <c r="AT94" i="1"/>
  <c r="AN94" i="1" l="1"/>
</calcChain>
</file>

<file path=xl/sharedStrings.xml><?xml version="1.0" encoding="utf-8"?>
<sst xmlns="http://schemas.openxmlformats.org/spreadsheetml/2006/main" count="28603" uniqueCount="4070">
  <si>
    <t>Export Komplet</t>
  </si>
  <si>
    <t/>
  </si>
  <si>
    <t>2.0</t>
  </si>
  <si>
    <t>False</t>
  </si>
  <si>
    <t>{b9f16b86-a76b-4727-b522-59e3739a53bd}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</si>
  <si>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</si>
  <si>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</si>
  <si>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</si>
  <si>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</si>
  <si>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</si>
  <si>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</si>
  <si>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</si>
  <si>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</si>
  <si>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0055OPR2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</si>
  <si>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</si>
  <si>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</si>
  <si>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Chovná hala pre kury s voľným výbehom</t>
  </si>
  <si>
    <t>JKSO:</t>
  </si>
  <si>
    <t>KS:</t>
  </si>
  <si>
    <t>Miesto:</t>
  </si>
  <si>
    <t>Dolné Trhovište 224, 920 61 Dolné Trhovište</t>
  </si>
  <si>
    <t>Dátum:</t>
  </si>
  <si>
    <t>Objednávateľ:</t>
  </si>
  <si>
    <t>IČO:</t>
  </si>
  <si>
    <t>FOOD FARM s.r.o., Piešťanská 3, 917 03 Trnava</t>
  </si>
  <si>
    <t>IČ DPH:</t>
  </si>
  <si>
    <t>Zhotoviteľ:</t>
  </si>
  <si>
    <t>Vyplň údaj</t>
  </si>
  <si>
    <t>Projektant:</t>
  </si>
  <si>
    <t>ALLA ARCHITEKTI</t>
  </si>
  <si>
    <t>True</t>
  </si>
  <si>
    <t>Spracovateľ:</t>
  </si>
  <si>
    <t>Stanislav Hlubina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</si>
  <si>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</si>
  <si>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</si>
  <si>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</si>
  <si>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</si>
  <si>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</si>
  <si>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</si>
  <si>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</si>
  <si>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</si>
  <si>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</si>
  <si>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</si>
  <si>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</si>
  <si>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</si>
  <si>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</si>
  <si>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</si>
  <si>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</si>
  <si>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</si>
  <si>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</si>
  <si>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</si>
  <si>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</si>
  <si>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</si>
  <si>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</si>
  <si>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</si>
  <si>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</si>
  <si>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</si>
  <si>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</si>
  <si>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</si>
  <si>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</si>
  <si>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</si>
  <si>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</si>
  <si>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</si>
  <si>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</si>
  <si>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</si>
  <si>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</si>
  <si>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</si>
  <si>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</si>
  <si>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</si>
  <si>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</si>
  <si>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</si>
  <si>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</si>
  <si>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</si>
  <si>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</si>
  <si>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</si>
  <si>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</si>
  <si>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</si>
  <si>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STA</t>
  </si>
  <si>
    <t>1</t>
  </si>
  <si>
    <t>###NOINSERT###</t>
  </si>
  <si>
    <t>SO-01</t>
  </si>
  <si>
    <t>Chovná hala, základ pre kŕmne silá teleso zemného násypu</t>
  </si>
  <si>
    <t>###NOIMPORT###</t>
  </si>
  <si>
    <t>{24fd95b7-fff8-49ee-9ed6-f116730a59a6}</t>
  </si>
  <si>
    <t>/</t>
  </si>
  <si>
    <t>01, 02</t>
  </si>
  <si>
    <t>Architektúra, Statika</t>
  </si>
  <si>
    <t>Časť</t>
  </si>
  <si>
    <t>2</t>
  </si>
  <si>
    <t>{bbd1715f-5555-407d-b611-48a1c1ced2ea}</t>
  </si>
  <si>
    <t>03, 06</t>
  </si>
  <si>
    <t>Protipožiarna bezpečnosť stavby, Zdravotechnika</t>
  </si>
  <si>
    <t>{3a6e6220-b2db-416e-9f22-f955d2872f5b}</t>
  </si>
  <si>
    <t>04</t>
  </si>
  <si>
    <t>Filtračná technológia na úpravu vody zo studne</t>
  </si>
  <si>
    <t>{76d65d7c-18bf-4452-a5f8-337d6d1696f0}</t>
  </si>
  <si>
    <t>05</t>
  </si>
  <si>
    <t>Vykurovanie</t>
  </si>
  <si>
    <t>{591b34b9-33c7-493b-86af-7ca712110e63}</t>
  </si>
  <si>
    <t>07</t>
  </si>
  <si>
    <t>Chladenie / vetranie</t>
  </si>
  <si>
    <t>{d1c92d15-df49-4e68-8b94-5e9e3062dc90}</t>
  </si>
  <si>
    <t>SO-02</t>
  </si>
  <si>
    <t>Prístrešok skladu trusu</t>
  </si>
  <si>
    <t>{ce3e7885-68d5-4eef-839f-4859090a4e6c}</t>
  </si>
  <si>
    <t>SO-03</t>
  </si>
  <si>
    <t>Vonkajšie rozvody vody pitná + požiarna</t>
  </si>
  <si>
    <t>{4f41397e-7b54-4f9b-9b3e-d129d132e1ff}</t>
  </si>
  <si>
    <t>SO-04</t>
  </si>
  <si>
    <t>Prípojka NN</t>
  </si>
  <si>
    <t>{7aec60a2-0c05-4cf4-875e-41f90ac91def}</t>
  </si>
  <si>
    <t>SO-05</t>
  </si>
  <si>
    <t>Záložný dieselagregát</t>
  </si>
  <si>
    <t>{7feb4038-1750-42d8-b7dd-5e4c302c0040}</t>
  </si>
  <si>
    <t>SO-06</t>
  </si>
  <si>
    <t>Hala - elektroinštalácia, bleskozvod, areálové osvetlenie</t>
  </si>
  <si>
    <t>{d4b0b6e7-dc7e-47fc-b8b1-56ed62f6b986}</t>
  </si>
  <si>
    <t>SO-08</t>
  </si>
  <si>
    <t>Spevnené plochy</t>
  </si>
  <si>
    <t>{ba879e25-efb7-41d7-847c-fb17e30783b4}</t>
  </si>
  <si>
    <t>SO-09</t>
  </si>
  <si>
    <t>Oplotenie areálu</t>
  </si>
  <si>
    <t>{ddffaa13-9da8-4fd7-a6f3-18c00579ed72}</t>
  </si>
  <si>
    <t>SO-10</t>
  </si>
  <si>
    <t>Rekonštrukcia TS 0022-004</t>
  </si>
  <si>
    <t>{7316b42a-cf09-4cbf-83b2-abbf43573ba2}</t>
  </si>
  <si>
    <t>SO-11</t>
  </si>
  <si>
    <t>Dažďová kanalizácia</t>
  </si>
  <si>
    <t>{109cd131-66ff-40cd-9fc3-58df79372260}</t>
  </si>
  <si>
    <t>SO-12</t>
  </si>
  <si>
    <t>Splašková kanalizácia</t>
  </si>
  <si>
    <t>{4018f62e-14f2-4100-a9ec-8ddd4de42284}</t>
  </si>
  <si>
    <t>KRYCÍ LIST ROZPOČTU</t>
  </si>
  <si>
    <t>Objekt:</t>
  </si>
  <si>
    <t>SO-01 - Chovná hala, základ pre kŕmne silá teleso zemného násypu</t>
  </si>
  <si>
    <t>Časť:</t>
  </si>
  <si>
    <t>01, 02 - Architektúra, Statika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</si>
  <si>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</si>
  <si>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</si>
  <si>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</si>
  <si>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</si>
  <si>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</si>
  <si>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</si>
  <si>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</si>
  <si>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</si>
  <si>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</si>
  <si>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</si>
  <si>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</si>
  <si>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</si>
  <si>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</si>
  <si>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</si>
  <si>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</si>
  <si>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</si>
  <si>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</si>
  <si>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Zdravotechnika - vnútorná kanalizácia</t>
  </si>
  <si>
    <t xml:space="preserve">    722 - Zdravotechnika - vnútorný vodovod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</si>
  <si>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</si>
  <si>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</si>
  <si>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</si>
  <si>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</si>
  <si>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</si>
  <si>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</si>
  <si>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</si>
  <si>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</si>
  <si>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</si>
  <si>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</si>
  <si>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HZS - Hodinové zúčtovacie sadzby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</si>
  <si>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</si>
  <si>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</si>
  <si>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</si>
  <si>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</si>
  <si>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</si>
  <si>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</si>
  <si>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</si>
  <si>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</si>
  <si>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</si>
  <si>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</si>
  <si>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</si>
  <si>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</si>
  <si>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</si>
  <si>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</si>
  <si>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</si>
  <si>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</si>
  <si>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</si>
  <si>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</si>
  <si>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122201103.S</t>
  </si>
  <si>
    <t>Odkopávka a prekopávka nezapažená v hornine 3, nad 1000 do 10000 m3</t>
  </si>
  <si>
    <t>m3</t>
  </si>
  <si>
    <t>4</t>
  </si>
  <si>
    <t>-1038028793</t>
  </si>
  <si>
    <t>VV</t>
  </si>
  <si>
    <t>príprava územia - odstránenie ornice a suti, priemerná hrúbka 500mm, uvažované vrátane odstránenia náletových drevín</t>
  </si>
  <si>
    <t>2600,00*0,50</t>
  </si>
  <si>
    <t>vyrovnanie jestvujúceho terénu pre zemnú pláň pod budovu</t>
  </si>
  <si>
    <t>636,63</t>
  </si>
  <si>
    <t>Medzisúčet</t>
  </si>
  <si>
    <t>3</t>
  </si>
  <si>
    <t>odkopávka pre štrkové lôžko hr.400mm - 50% objemu</t>
  </si>
  <si>
    <t>(87,20+0,20*2)*(28,53+0,20*2)*0,40*0,5</t>
  </si>
  <si>
    <t>(7,33+0,20*2)*1,268*0,40*0,5</t>
  </si>
  <si>
    <t>4,06*0,24*0,40*0,5</t>
  </si>
  <si>
    <t>7,088*5,235*0,40*0,5</t>
  </si>
  <si>
    <t>odpočet pätiek</t>
  </si>
  <si>
    <t>"ZP1" -2,00*2,00*0,40*23*0,5</t>
  </si>
  <si>
    <t>"ZP2" -1,70*1,90*0,40*10*0,5</t>
  </si>
  <si>
    <t>"ZP3" -1,50*1,50*0,40*4*0,5</t>
  </si>
  <si>
    <t>"ZP4" -1,10*1,40*0,40*3*0,5</t>
  </si>
  <si>
    <t>"ZP5" -1,30*1,30*0,40*4*0,5</t>
  </si>
  <si>
    <t>"ZP6" -1,50*1,70*0,40*2*0,5</t>
  </si>
  <si>
    <t>"ZP7" -1,70*1,90*0,40*3*0,5-0,35*0,35*0,40*3*0,5</t>
  </si>
  <si>
    <t>"ZP8" -1,10*1,10*0,40*41*0,5</t>
  </si>
  <si>
    <t>"ZP9" -1,50*1,50*0,40*6*0,5-0,35*0,35*0,40*6*0,5</t>
  </si>
  <si>
    <t>Súčet</t>
  </si>
  <si>
    <t>122201109.S</t>
  </si>
  <si>
    <t>Odkopávky a prekopávky nezapažené. Príplatok k cenám za lepivosť horniny 3</t>
  </si>
  <si>
    <t>298760462</t>
  </si>
  <si>
    <t>mimo odstránenia ornice a sutiny</t>
  </si>
  <si>
    <t>1108,323*0,3</t>
  </si>
  <si>
    <t>131201101.S</t>
  </si>
  <si>
    <t>Výkop nezapaženej jamy v hornine 3, do 100 m3</t>
  </si>
  <si>
    <t>231621720</t>
  </si>
  <si>
    <t>odkop pätiek a podkladného betónu - 50% objemu betonáže</t>
  </si>
  <si>
    <t>"ZP1" 2,00*2,00*0,90*23*0,6</t>
  </si>
  <si>
    <t>"ZP2" 1,70*1,90*0,90*10*0,6</t>
  </si>
  <si>
    <t>"ZP3" 1,50*1,50*0,90*4*0,6</t>
  </si>
  <si>
    <t>"ZP4" 1,10*1,40*0,90*3*0,6</t>
  </si>
  <si>
    <t>"ZP5" 1,30*1,30*0,90*4*0,6</t>
  </si>
  <si>
    <t>"ZP6" 1,50*1,70*0,90*2*0,6</t>
  </si>
  <si>
    <t>"ZP7" 1,70*1,90*0,90*3*0,6</t>
  </si>
  <si>
    <t>"ZP8" 1,10*1,10*0,90*41*0,6</t>
  </si>
  <si>
    <t>"ZP9" 1,50*1,50*0,90*6*0,6</t>
  </si>
  <si>
    <t>131201109.S</t>
  </si>
  <si>
    <t>Hĺbenie nezapažených jám a zárezov. Príplatok za lepivosť horniny 3</t>
  </si>
  <si>
    <t>1112572662</t>
  </si>
  <si>
    <t>120,193*0,3</t>
  </si>
  <si>
    <t>5</t>
  </si>
  <si>
    <t>132201101.S</t>
  </si>
  <si>
    <t>Výkop ryhy do šírky 600 mm v horn.3 do 100 m3</t>
  </si>
  <si>
    <t>165503154</t>
  </si>
  <si>
    <t>výkop - 75% objemu</t>
  </si>
  <si>
    <t>"ZS1" 4,35*0,40*0,65*2*0,75</t>
  </si>
  <si>
    <t>"ZS2" 3,75*0,40*0,65*2*0,75</t>
  </si>
  <si>
    <t>"ZS3" 3,45*0,40*0,65*2*0,75</t>
  </si>
  <si>
    <t>"ZS4" 2,61*0,40*0,65*2*0,75</t>
  </si>
  <si>
    <t>"T2+T27+T29" (9,40+6,76+5,24)*0,165*1,15</t>
  </si>
  <si>
    <t>"T4+T1" (4,175+3,905+3,91)*0,25*1,15+1,20*0,25*1,15+3,00*0,42*1,15</t>
  </si>
  <si>
    <t>"odkop pre drenáž pri Zt27" (1,07+10,95)*0,30*0,50</t>
  </si>
  <si>
    <t>"základ schodiska pri 1.07" 1,425*0,40*1,20*2</t>
  </si>
  <si>
    <t>6</t>
  </si>
  <si>
    <t>132201109.S</t>
  </si>
  <si>
    <t>Príplatok k cene za lepivosť pri hĺbení rýh šírky do 600 mm zapažených i nezapažených s urovnaním dna v hornine 3</t>
  </si>
  <si>
    <t>612652998</t>
  </si>
  <si>
    <t>17,997*0,3</t>
  </si>
  <si>
    <t>7</t>
  </si>
  <si>
    <t>132201201.S</t>
  </si>
  <si>
    <t>Výkop ryhy šírky 600-2000mm horn.3 do 100m3</t>
  </si>
  <si>
    <t>-739991806</t>
  </si>
  <si>
    <t>odvodňovací rigol, detail A</t>
  </si>
  <si>
    <t>111,00*1,20*0,58</t>
  </si>
  <si>
    <t>8</t>
  </si>
  <si>
    <t>132201209.S</t>
  </si>
  <si>
    <t>Príplatok k cenám za lepivosť pri hĺbení rýh š. nad 600 do 2 000 mm zapaž. i nezapažených, s urovnaním dna v hornine 3</t>
  </si>
  <si>
    <t>964137816</t>
  </si>
  <si>
    <t>77,256*0,2</t>
  </si>
  <si>
    <t>9</t>
  </si>
  <si>
    <t>162301131.S</t>
  </si>
  <si>
    <t>Vodorovné premiestnenie výkopku po nespevnenej ceste z horniny tr.1-4, nad 100 do 1000 m3 na vzdialenosť nad 50 do 500 m</t>
  </si>
  <si>
    <t>1848485048</t>
  </si>
  <si>
    <t>pre spätný násyp - cesta tam a spät</t>
  </si>
  <si>
    <t>846,60*2</t>
  </si>
  <si>
    <t>10</t>
  </si>
  <si>
    <t>162301131.S1</t>
  </si>
  <si>
    <t>688408184</t>
  </si>
  <si>
    <t>výkopy</t>
  </si>
  <si>
    <t>1108,323+120,193+17,997+77,256</t>
  </si>
  <si>
    <t>spätný násyp - odpočet</t>
  </si>
  <si>
    <t>-846,60</t>
  </si>
  <si>
    <t>11</t>
  </si>
  <si>
    <t>162301161.S</t>
  </si>
  <si>
    <t>Vodorovné premiestnenie výkopku po nespevnenej ceste z horniny tr.1-4, nad 1000 do 10000 m3 na vzdialenosť nad 50 do 500 m</t>
  </si>
  <si>
    <t>1511145816</t>
  </si>
  <si>
    <t>odstránenie ornice a suti</t>
  </si>
  <si>
    <t>12</t>
  </si>
  <si>
    <t>167101102.S</t>
  </si>
  <si>
    <t>Nakladanie neuľahnutého výkopku z hornín tr.1-4 nad 100 do 1000 m3</t>
  </si>
  <si>
    <t>-1216422381</t>
  </si>
  <si>
    <t>13</t>
  </si>
  <si>
    <t>171201202.S</t>
  </si>
  <si>
    <t>Uloženie sypaniny na medziskládky nad 100 do 1000 m3</t>
  </si>
  <si>
    <t>1726881091</t>
  </si>
  <si>
    <t>pre spätný násyp</t>
  </si>
  <si>
    <t>846,60</t>
  </si>
  <si>
    <t>14</t>
  </si>
  <si>
    <t>174101003.S</t>
  </si>
  <si>
    <t>Zásyp sypaninou so zhutnením jám, šachiet, rýh, zárezov alebo okolo objektov nad 1000 do 10000 m3</t>
  </si>
  <si>
    <t>178032040</t>
  </si>
  <si>
    <t>spätný násyp - vyrovnanie pláne</t>
  </si>
  <si>
    <t>15</t>
  </si>
  <si>
    <t>174101102.S</t>
  </si>
  <si>
    <t>Zásyp sypaninou v uzavretých priestoroch s urovnaním povrchu zásypu</t>
  </si>
  <si>
    <t>668081757</t>
  </si>
  <si>
    <t xml:space="preserve">zásyp trusného kanála </t>
  </si>
  <si>
    <t>(29,709+0,60)*(1,80+0,60*2)*(0,77+0,20+0,10+0,20)*0,75+(4,28+0,60*2)*(2,10+0,60*2)*(1,50+0,10+0,20)*0,75+(0,80+0,60*2)*(0,80+0,60*2)*0,60</t>
  </si>
  <si>
    <t>-29,709*1,80*(0,77+0,20+0,10+0,20)-4,28*2,10*(1,50+0,10+0,20)</t>
  </si>
  <si>
    <t>16</t>
  </si>
  <si>
    <t>174201102.S</t>
  </si>
  <si>
    <t>Zásyp sypaninou bez zhutnenia jám, šachiet, rýh, zárezov alebo okolo objektov nad 100 do 1000 m3</t>
  </si>
  <si>
    <t>-1778726521</t>
  </si>
  <si>
    <t>násyp na pozemku investora</t>
  </si>
  <si>
    <t>17</t>
  </si>
  <si>
    <t>181101102</t>
  </si>
  <si>
    <t>Úprava pláne v zárezoch v hornine 1-4 so zhutnením</t>
  </si>
  <si>
    <t>m2</t>
  </si>
  <si>
    <t>-1792399727</t>
  </si>
  <si>
    <t>pod dosku</t>
  </si>
  <si>
    <t>"ZD1" 8,00*4,80</t>
  </si>
  <si>
    <t>"pod tranformátor" 5,60*3,80</t>
  </si>
  <si>
    <t>skladba P1+P2</t>
  </si>
  <si>
    <t>(87,20+0,20*2)*(28,53+0,20*2)</t>
  </si>
  <si>
    <t>(7,33+0,20*2)*1,268</t>
  </si>
  <si>
    <t>4,06*0,24</t>
  </si>
  <si>
    <t>7,088*5,235</t>
  </si>
  <si>
    <t>kanál</t>
  </si>
  <si>
    <t>29,709*1,80</t>
  </si>
  <si>
    <t>4,28*2,10-0,40*0,40</t>
  </si>
  <si>
    <t>0,80*0,80</t>
  </si>
  <si>
    <t>základové pásy</t>
  </si>
  <si>
    <t>"ZS1" 4,35*0,40*2</t>
  </si>
  <si>
    <t>"ZS2" 3,75*0,40*2</t>
  </si>
  <si>
    <t>"ZS3" 3,45*0,40*2</t>
  </si>
  <si>
    <t>"ZS4" 2,61*0,40*2</t>
  </si>
  <si>
    <t>pätky</t>
  </si>
  <si>
    <t>"ZP1" 2,00*2,00*23</t>
  </si>
  <si>
    <t>"ZP2" 1,70*1,90*10</t>
  </si>
  <si>
    <t>"ZP3" 1,50*1,50*4</t>
  </si>
  <si>
    <t>"ZP4" 1,10*1,40*3</t>
  </si>
  <si>
    <t>"ZP5" 1,30*1,30*4</t>
  </si>
  <si>
    <t>"ZP6" 1,70*2,00*2</t>
  </si>
  <si>
    <t>"ZP7" 1,70*1,90*3</t>
  </si>
  <si>
    <t>"ZP8" 1,10*1,10*41</t>
  </si>
  <si>
    <t>"ZP9" 1,50*1,50*6</t>
  </si>
  <si>
    <t>trámy</t>
  </si>
  <si>
    <t>"T27" (10,95+0,57)*0,50</t>
  </si>
  <si>
    <t>"T1" 2,835*0,165</t>
  </si>
  <si>
    <t>"T2" 4,025*0,165*2</t>
  </si>
  <si>
    <t>"T3" 4,33*0,165</t>
  </si>
  <si>
    <t>"T4" 15,82*0,25</t>
  </si>
  <si>
    <t>"T5" 0,42*0,165+2,195*0,165</t>
  </si>
  <si>
    <t>"T6" 5,45*0,165*12</t>
  </si>
  <si>
    <t>"T7" 0,38*0,165+2,27*0,165</t>
  </si>
  <si>
    <t>"T8" 0,434*0,165+3,916*0,165</t>
  </si>
  <si>
    <t>"T9" 3,95*0,165</t>
  </si>
  <si>
    <t>"T10" 2,239*0,165+0,411*0,165</t>
  </si>
  <si>
    <t>"T11" 5,45*0,165*10</t>
  </si>
  <si>
    <t>"T12" 5,45*0,165*10</t>
  </si>
  <si>
    <t>"T13" 5,45*0,165</t>
  </si>
  <si>
    <t>"T14" 2,285*0,165+0,25*0,165</t>
  </si>
  <si>
    <t>"T15" 0,77*0,165+0,13*0,165</t>
  </si>
  <si>
    <t>"T16" 5,45*0,165*12</t>
  </si>
  <si>
    <t>"T17" 0,90*0,165</t>
  </si>
  <si>
    <t>"T18" 1,33*0,165</t>
  </si>
  <si>
    <t>"T19" 2,27*0,165*2+0,38*0,165*2</t>
  </si>
  <si>
    <t>"T20" 5,45*0,165</t>
  </si>
  <si>
    <t>"T21" 3,635*0,165</t>
  </si>
  <si>
    <t>"T22" 2,27*0,165+0,38*0,165</t>
  </si>
  <si>
    <t>"T23" 5,20*0,165</t>
  </si>
  <si>
    <t>"T24" 5,91*0,165*2</t>
  </si>
  <si>
    <t>"T25" 5,45*0,165*2</t>
  </si>
  <si>
    <t>"T26" 3,27*0,165</t>
  </si>
  <si>
    <t>"T27" 5,07*0,165*2</t>
  </si>
  <si>
    <t>"T28" 4,165*0,165</t>
  </si>
  <si>
    <t>"T29" 3,82*0,165</t>
  </si>
  <si>
    <t>Zakladanie</t>
  </si>
  <si>
    <t>18</t>
  </si>
  <si>
    <t>211971110.S</t>
  </si>
  <si>
    <t>Zhotovenie opláštenia výplne z geotextílie, v ryhe alebo v záreze so stenami šikmými o skl. do 1:2,5</t>
  </si>
  <si>
    <t>932636588</t>
  </si>
  <si>
    <t>31,45*(0,40+0,50)*2</t>
  </si>
  <si>
    <t>19</t>
  </si>
  <si>
    <t>M</t>
  </si>
  <si>
    <t>693110004500.S</t>
  </si>
  <si>
    <t>Geotextília polypropylénová netkaná 300 g/m2</t>
  </si>
  <si>
    <t>-1745887026</t>
  </si>
  <si>
    <t>56,61*1,1</t>
  </si>
  <si>
    <t>212752125.S</t>
  </si>
  <si>
    <t>Trativody z flexodrenážnych rúr DN 100 (lôžko 0,2m3 bm)</t>
  </si>
  <si>
    <t>m</t>
  </si>
  <si>
    <t>-1380910653</t>
  </si>
  <si>
    <t>3,65+0,40*2+27,00</t>
  </si>
  <si>
    <t>21</t>
  </si>
  <si>
    <t>271563001.S</t>
  </si>
  <si>
    <t>Násyp pod základové konštrukcie so zhutnením z kameniva drobného ťaženého 0-4 mm</t>
  </si>
  <si>
    <t>-1279570552</t>
  </si>
  <si>
    <t>vodorovne vrátane trusného kanálu</t>
  </si>
  <si>
    <t>2535,196*0,10</t>
  </si>
  <si>
    <t>kanál mimo chovnú halu</t>
  </si>
  <si>
    <t>1,80*1,213+2,10*4,28*0,10</t>
  </si>
  <si>
    <t>22</t>
  </si>
  <si>
    <t>271573002.S</t>
  </si>
  <si>
    <t>Násyp pod základové konštrukcie so zhutnením zo štrkodrvy fr.0-63 mm</t>
  </si>
  <si>
    <t>-360469566</t>
  </si>
  <si>
    <t>štrkový vankúš - výkres kladačák základových trámov</t>
  </si>
  <si>
    <t>(87,20+0,20*2)*(28,53+0,20*2)*0,40</t>
  </si>
  <si>
    <t>(7,33+0,20*2)*1,268*0,40</t>
  </si>
  <si>
    <t>4,06*0,24*0,40</t>
  </si>
  <si>
    <t>7,088*5,235*0,40</t>
  </si>
  <si>
    <t>dosypanie k trusnému kanálu</t>
  </si>
  <si>
    <t>10,00</t>
  </si>
  <si>
    <t>23</t>
  </si>
  <si>
    <t>271583051.S</t>
  </si>
  <si>
    <t>Násyp pod základové konštrukcie so zhutnením z recyklátu zo suti (betón, tehla) fr. 8-32 mm</t>
  </si>
  <si>
    <t>663451072</t>
  </si>
  <si>
    <t>pod dosku z drátkobetónu</t>
  </si>
  <si>
    <t>"D1+D8" 325,00*0,20+0,817*4,00*0,20</t>
  </si>
  <si>
    <t>"D3" 38,87*0,20</t>
  </si>
  <si>
    <t>"D5" 4,06*4,404*0,20</t>
  </si>
  <si>
    <t>"D7" 2078,83*0,20</t>
  </si>
  <si>
    <t>pod trusný kanál</t>
  </si>
  <si>
    <t>29,709*1,80*0,20</t>
  </si>
  <si>
    <t>4,28*2,10*0,20</t>
  </si>
  <si>
    <t>24</t>
  </si>
  <si>
    <t>273321411.S</t>
  </si>
  <si>
    <t>Betón základových dosiek, železový (bez výstuže), tr. C 25/30</t>
  </si>
  <si>
    <t>1303795272</t>
  </si>
  <si>
    <t>4,28*2,10*0,20-0,40*0,40*0,20</t>
  </si>
  <si>
    <t>0,80*0,80*0,30</t>
  </si>
  <si>
    <t>25</t>
  </si>
  <si>
    <t>273321611.S</t>
  </si>
  <si>
    <t>Betón základových dosiek, železový (bez výstuže), tr. C 35/45</t>
  </si>
  <si>
    <t>-1271523488</t>
  </si>
  <si>
    <t>"ZD1" 8,00*4,80*1,15</t>
  </si>
  <si>
    <t>"pod tranformátor" 5,60*3,80*1,15</t>
  </si>
  <si>
    <t>26</t>
  </si>
  <si>
    <t>273351215.S</t>
  </si>
  <si>
    <t>Debnenie stien základových dosiek, zhotovenie-dielce</t>
  </si>
  <si>
    <t>-356545869</t>
  </si>
  <si>
    <t>"ZD1" (8,00+4,80)*2*1,15</t>
  </si>
  <si>
    <t>"pod tranformátor" (5,60+3,80)*2*1,15</t>
  </si>
  <si>
    <t>(29,709*2+1,80)*0,20</t>
  </si>
  <si>
    <t>(4,28+2,10)*2*0,20</t>
  </si>
  <si>
    <t>(0,40+0,40)*2*0,20</t>
  </si>
  <si>
    <t>(0,80+0,80)*2*0,30</t>
  </si>
  <si>
    <t>27</t>
  </si>
  <si>
    <t>273351216.S</t>
  </si>
  <si>
    <t>Debnenie stien základových dosiek, odstránenie-dielce</t>
  </si>
  <si>
    <t>628369749</t>
  </si>
  <si>
    <t>28</t>
  </si>
  <si>
    <t>273361821.S</t>
  </si>
  <si>
    <t>Výstuž základových dosiek z ocele B500 (10505)</t>
  </si>
  <si>
    <t>t</t>
  </si>
  <si>
    <t>-1050512776</t>
  </si>
  <si>
    <t>"ZD1" 2394,38*1*0,001</t>
  </si>
  <si>
    <t>"pod tranformátor" 1471,09*1*0,001</t>
  </si>
  <si>
    <t>"kanál vrátane stien" 3041,87*0,001</t>
  </si>
  <si>
    <t>29</t>
  </si>
  <si>
    <t>274321312.S</t>
  </si>
  <si>
    <t>Betón základových pásov, železový (bez výstuže), tr. C 20/25</t>
  </si>
  <si>
    <t>811883929</t>
  </si>
  <si>
    <t>"ZS1" 4,35*0,40*0,65*2</t>
  </si>
  <si>
    <t>"ZS2" 3,75*0,40*0,65*2</t>
  </si>
  <si>
    <t>"ZS3" 3,45*0,40*0,65*2</t>
  </si>
  <si>
    <t>"ZS4" 2,61*0,40*0,65*2</t>
  </si>
  <si>
    <t>30</t>
  </si>
  <si>
    <t>274351215</t>
  </si>
  <si>
    <t>Debnenie stien základových pásov, zhotovenie-dielce</t>
  </si>
  <si>
    <t>1129727370</t>
  </si>
  <si>
    <t>"ZS1" 4,35*0,65*2*2</t>
  </si>
  <si>
    <t>"ZS2" 3,75*0,65*2*2</t>
  </si>
  <si>
    <t>"ZS3" 3,45*0,65*2*2</t>
  </si>
  <si>
    <t>"ZS4" 2,61*0,65*2*2</t>
  </si>
  <si>
    <t>31</t>
  </si>
  <si>
    <t>274351216</t>
  </si>
  <si>
    <t>Debnenie stien základových pásov, odstránenie-dielce</t>
  </si>
  <si>
    <t>-322921930</t>
  </si>
  <si>
    <t>32</t>
  </si>
  <si>
    <t>274361821.S</t>
  </si>
  <si>
    <t>Výstuž základových pásov z ocele B500 (10505)</t>
  </si>
  <si>
    <t>-344210524</t>
  </si>
  <si>
    <t>"ZS1" 29,28*0,001*2</t>
  </si>
  <si>
    <t>"ZS2" 24,80*0,001*2</t>
  </si>
  <si>
    <t>"ZS3" 22,95*0,001*2</t>
  </si>
  <si>
    <t>"ZS4" 17,63*0,001*2</t>
  </si>
  <si>
    <t>33</t>
  </si>
  <si>
    <t>275321312</t>
  </si>
  <si>
    <t>Betón základových pätiek, železový (bez výstuže), tr.C 20/25</t>
  </si>
  <si>
    <t>-1926830391</t>
  </si>
  <si>
    <t>"ZP1" 2,00*2,00*0,80*23</t>
  </si>
  <si>
    <t>"ZP2" 1,70*1,90*0,80*10</t>
  </si>
  <si>
    <t>"ZP3" 1,50*1,50*0,80*4</t>
  </si>
  <si>
    <t>"ZP4" 1,10*1,40*0,80*3</t>
  </si>
  <si>
    <t>"ZP5" 1,30*1,30*0,80*4</t>
  </si>
  <si>
    <t>"ZP6" 1,50*1,70*0,80*2</t>
  </si>
  <si>
    <t>"ZP7" 1,70*1,90*0,80*3+0,35*0,35*0,90*3</t>
  </si>
  <si>
    <t>"ZP8" 1,10*1,10*0,80*41</t>
  </si>
  <si>
    <t>"ZP9" 1,50*1,50*0,80*6+0,35*0,35*0,90*6</t>
  </si>
  <si>
    <t>34</t>
  </si>
  <si>
    <t>275351217</t>
  </si>
  <si>
    <t>Debnenie stien základových pätiek, zhotovenie-tradičné</t>
  </si>
  <si>
    <t>-1572101191</t>
  </si>
  <si>
    <t>"ZP1" (2,00+2,00)*2*0,80*23</t>
  </si>
  <si>
    <t>"ZP2" (1,70+1,90)*2*0,80*10</t>
  </si>
  <si>
    <t>"ZP3" (1,50+1,50)*2*0,80*4</t>
  </si>
  <si>
    <t>"ZP4" (1,10+1,40)*2*0,80*3</t>
  </si>
  <si>
    <t>"ZP5" (1,30+1,30)*2*0,80*4</t>
  </si>
  <si>
    <t>"ZP6" (1,50+1,70)*2*0,80*2</t>
  </si>
  <si>
    <t>"ZP7" (1,70+1,90)*2*0,80*3+(0,35+0,35)*0,90*3</t>
  </si>
  <si>
    <t>"ZP8" (1,10+1,10)*2*0,80*41</t>
  </si>
  <si>
    <t>"ZP9" (1,50+1,50)*2*0,80*6+(0,35+0,35)*2*0,90*6</t>
  </si>
  <si>
    <t>35</t>
  </si>
  <si>
    <t>275351218</t>
  </si>
  <si>
    <t>Debnenie stien základových pätiek, odstránenie-tradičné</t>
  </si>
  <si>
    <t>1064163604</t>
  </si>
  <si>
    <t>36</t>
  </si>
  <si>
    <t>275361821</t>
  </si>
  <si>
    <t>Výstuž základových pätiek a trámov z ocele 10505</t>
  </si>
  <si>
    <t>634391600</t>
  </si>
  <si>
    <t>"ZP1" 152,15*23*0,001</t>
  </si>
  <si>
    <t>"ZP2" 126,28*10*0,001</t>
  </si>
  <si>
    <t>"ZP3" 99,28*4*0,001</t>
  </si>
  <si>
    <t>"ZP4" 71,84*3*0,001</t>
  </si>
  <si>
    <t>"ZP5" 82,96*4*0,001</t>
  </si>
  <si>
    <t>"ZP6" 107,81*2*0,001</t>
  </si>
  <si>
    <t>"ZP7" 147,05*3*0,001</t>
  </si>
  <si>
    <t>"ZP8" 59,54*41*0,001</t>
  </si>
  <si>
    <t>"ZP9" 120,05*6*0,001</t>
  </si>
  <si>
    <t>37</t>
  </si>
  <si>
    <t>278311180.S</t>
  </si>
  <si>
    <t>Zálievka kotevných otvorov z zálievkovou maltou Sika, objem do 0,09 m2</t>
  </si>
  <si>
    <t>298267222</t>
  </si>
  <si>
    <t>"K1" 0,40*0,40*0,03*36</t>
  </si>
  <si>
    <t>"K2" 0,40*0,30*0,03*22</t>
  </si>
  <si>
    <t>"K3" 0,30*0,40*0,03*40</t>
  </si>
  <si>
    <t>"K4" 0,18*0,30*0,03*23</t>
  </si>
  <si>
    <t>38</t>
  </si>
  <si>
    <t>289971211.S</t>
  </si>
  <si>
    <t>Zhotovenie vrstvy z geotextílie na upravenom povrchu sklon do 1 : 5 , šírky od 0 do 3 m</t>
  </si>
  <si>
    <t>-1229002494</t>
  </si>
  <si>
    <t>"čistiaca zóna" 2068,00</t>
  </si>
  <si>
    <t>39</t>
  </si>
  <si>
    <t>1042463144</t>
  </si>
  <si>
    <t>2068,00*1,15</t>
  </si>
  <si>
    <t>Zvislé a kompletné konštrukcie</t>
  </si>
  <si>
    <t>40</t>
  </si>
  <si>
    <t>341321410.S</t>
  </si>
  <si>
    <t>Betón stien a priečok, železový (bez výstuže) tr. C 25/30</t>
  </si>
  <si>
    <t>585787988</t>
  </si>
  <si>
    <t>1,80*0,20*0,92-1,40*0,07*0,03</t>
  </si>
  <si>
    <t>29,509*0,20*0,92*2-25,709*0,07*0,03*2</t>
  </si>
  <si>
    <t>4,28*0,20*1,30*2-(3,88+1,70)*2*0,07*0,03</t>
  </si>
  <si>
    <t>1,70*0,20*1,30*2-1,40*0,20*0,90-1,80*0,20*0,20</t>
  </si>
  <si>
    <t>(0,80+0,40)*2*0,20*0,30</t>
  </si>
  <si>
    <t>"T27" (10,95+0,57)*0,50*0,50+(10,80+1,26)*0,20*1,00</t>
  </si>
  <si>
    <t>41</t>
  </si>
  <si>
    <t>341321710.S</t>
  </si>
  <si>
    <t>Betón stien a priečok, železový (bez výstuže) tr. C 35/45</t>
  </si>
  <si>
    <t>1246009696</t>
  </si>
  <si>
    <t>"T1" 2,835*0,165*0,97</t>
  </si>
  <si>
    <t>"T2" 4,025*0,165*0,90*2</t>
  </si>
  <si>
    <t>"T3" 4,33*0,165*0,90</t>
  </si>
  <si>
    <t>"T4" 15,82*0,25*0,97</t>
  </si>
  <si>
    <t>"T5" 0,42*0,165*0,90+2,195*0,165*0,90-(0,42+2,195)*0,065*0,112*0,5</t>
  </si>
  <si>
    <t>"T6" 5,45*0,165*0,90*12-1,90*0,165*0,50*2*12-5,45*0,065*0,112*0,5*12</t>
  </si>
  <si>
    <t>"T7" 0,38*0,165*0,90+2,27*0,165*0,90-1,90*0,165*0,50-2,27*0,065*0,112*0,5</t>
  </si>
  <si>
    <t>"T8" 0,434*0,165*0,90+3,916*0,165*0,90-(0,434+3,916)*0,065*0,112*0,5</t>
  </si>
  <si>
    <t>"T9" 3,95*0,165*0,90-3,95*0,065*0,112*0,5</t>
  </si>
  <si>
    <t>"T10" 2,239*0,165*0,90+0,411*0,165*0,90-(2,239+0,411)*0,065*0,112*0,5</t>
  </si>
  <si>
    <t>"T11" (5,45*0,165*0,90-1,90*0,165*0,50)*10-5,45*0,065*0,112*0,5*10</t>
  </si>
  <si>
    <t>"T12" (5,45*0,165*0,90-1,90*0,165*0,50)*10</t>
  </si>
  <si>
    <t>"T13" 5,45*0,165*0,90-5,45*0,065*0,112*0,5</t>
  </si>
  <si>
    <t>"T14" 2,285*0,165*0,90+0,25*0,165*0,90-(2,285+0,25)*0,065*0,112*0,5</t>
  </si>
  <si>
    <t>"T15" 0,77*0,165*0,90+0,13*0,165*0,90</t>
  </si>
  <si>
    <t>"T16" (5,45*0,165*0,90-1,90*0,165*0,50*2)*12</t>
  </si>
  <si>
    <t>"T17" 0,90*0,165*0,90</t>
  </si>
  <si>
    <t>"T18" 1,33*0,165*0,97</t>
  </si>
  <si>
    <t>"T19" 2,27*0,165*0,90*2+0,38*0,165*0,90*2</t>
  </si>
  <si>
    <t>"T20" 5,45*0,165*0,90-1,90*0,165*0,50</t>
  </si>
  <si>
    <t>"T21" 3,635*0,165*0,90-1,90*0,165*0,50</t>
  </si>
  <si>
    <t>"T22" 2,27*0,165*0,90-1,90*0,165*0,50+0,38*0,165*0,90-(2,27+0,38)*0,112*0,065*0,5</t>
  </si>
  <si>
    <t>"T23" 5,20*0,165*0,90-1,90*0,165*0,50</t>
  </si>
  <si>
    <t>"T24" 5,91*0,165*0,90*2</t>
  </si>
  <si>
    <t>"T25" 5,45*0,165*0,90*2</t>
  </si>
  <si>
    <t>"T26" 3,27*0,165*0,97</t>
  </si>
  <si>
    <t>"T27" 5,07*0,165*0,97*2</t>
  </si>
  <si>
    <t>"T28" 4,165*0,165*2,05</t>
  </si>
  <si>
    <t>"T29" 3,82*0,165*0,97</t>
  </si>
  <si>
    <t>42</t>
  </si>
  <si>
    <t>341351105.S</t>
  </si>
  <si>
    <t>Debnenie stien a priečok obojstranné zhotovenie-dielce</t>
  </si>
  <si>
    <t>-1400585096</t>
  </si>
  <si>
    <t>"T1" (2,835+0,165)*2*0,97</t>
  </si>
  <si>
    <t>"T2" (4,025+0,165)*2*0,90*2</t>
  </si>
  <si>
    <t>"T3" (4,33+0,165)*2*0,90</t>
  </si>
  <si>
    <t>"T4" (15,82+0,25)*2*0,97</t>
  </si>
  <si>
    <t>"T5" (0,42+0,165)*2*0,90+2,195*0,165*0,90</t>
  </si>
  <si>
    <t>"T6" (5,45+0,165)*2*0,90*12+(1,90+0,50)*2*0,165*12+5,45*0,20*12</t>
  </si>
  <si>
    <t>"T7" (0,38+0,165)*2*0,90+(2,27+0,165)*2*0,90+(1,90+0,50)*2*0,165+2,27*0,20</t>
  </si>
  <si>
    <t>"T8" (0,434+0,165)*2*0,90+(3,916+0,165)*2*0,90+(0,434+3,916)*0,20</t>
  </si>
  <si>
    <t>"T9" (3,95+0,165)*2*0,90+3,95*0,20</t>
  </si>
  <si>
    <t>"T10" (2,239+0,165)*2*0,90+(0,411+0,165)*2*0,90+(2,239+0,411)*0,20</t>
  </si>
  <si>
    <t>"T11" ((5,45+0,165)*2*0,90+(1,90+0,50)*2*0,165)*10+5,45*0,20*10</t>
  </si>
  <si>
    <t>"T12" ((5,45+0,165)*0,90+(1,90+0,50)*2*0,165)*10</t>
  </si>
  <si>
    <t>"T13" (5,45+0,165)*2*0,90+5,45*0,20</t>
  </si>
  <si>
    <t>"T14" (2,285+0,165)*2*0,90+(0,25+0,165)*2*0,90+(2,285+0,25)*0,20</t>
  </si>
  <si>
    <t>"T15" (0,77+0,165)*2*0,90+(0,13+0,165)*2*0,90</t>
  </si>
  <si>
    <t>"T16" ((5,45+0,165)*2*0,90+(1,90+0,50)*2*0,165*2)*12</t>
  </si>
  <si>
    <t>"T17" (0,90+0,165)*2*0,90</t>
  </si>
  <si>
    <t>"T18" (1,33+0,165)*2*0,97</t>
  </si>
  <si>
    <t>"T19" (2,27+0,165)*2*0,90*2+(1,90+0,50)*2*0,165+(0,38+0,165)*2*0,90*2</t>
  </si>
  <si>
    <t>"T20" (5,45+0,165)*2*0,90+(1,90+0,50)*2*0,165</t>
  </si>
  <si>
    <t>"T21" (3,635+0,165)*2*0,90+(1,90+0,50)*2*0,165</t>
  </si>
  <si>
    <t>"T22" (2,27+0,165)*2*0,90+(1,90+0,50)*2*0,165+(0,38+0,165)*2*0,90+(2,27+0,38)*0,20</t>
  </si>
  <si>
    <t>"T23" (5,20+0,165)*2*0,90+(1,90+0,50)*2*0,165</t>
  </si>
  <si>
    <t>"T24" (5,91+0,165)*2*0,90*2</t>
  </si>
  <si>
    <t>"T25" (5,45+0,165)*2*0,90*2</t>
  </si>
  <si>
    <t>"T26" (3,27+0,165)*2*0,97</t>
  </si>
  <si>
    <t>"T27" (5,07+0,165)*2*0,97*2</t>
  </si>
  <si>
    <t>"T28" (4,165+0,165)*2*2,05</t>
  </si>
  <si>
    <t>"T29" (3,82+0,165)*2*0,97</t>
  </si>
  <si>
    <t>"T27" (10,95+0,57+0,50)*2*0,50+(10,80+1,26+0,20)*2*1,00</t>
  </si>
  <si>
    <t>1,80*0,92*2+1,40*(0,07+0,03)</t>
  </si>
  <si>
    <t>29,509*0,92*2*2+25,709*(0,07+0,03)*2</t>
  </si>
  <si>
    <t>4,28*1,30*2*2+(3,88+1,70)*2*(0,07+0,03)</t>
  </si>
  <si>
    <t>1,70*1,30*2*2+(1,40+0,90*2)*0,20</t>
  </si>
  <si>
    <t>(0,80+0,40)*2*0,30*2</t>
  </si>
  <si>
    <t>43</t>
  </si>
  <si>
    <t>341351106.S</t>
  </si>
  <si>
    <t>Debnenie stien a priečok obojstranné odstránenie-dielce</t>
  </si>
  <si>
    <t>668932443</t>
  </si>
  <si>
    <t>44</t>
  </si>
  <si>
    <t>341361821.S</t>
  </si>
  <si>
    <t>Výstuž stien a priečok B500 (10505)</t>
  </si>
  <si>
    <t>-346547220</t>
  </si>
  <si>
    <t>"T27" 219,33*1*0,001</t>
  </si>
  <si>
    <t>"T1" 59,44*0,001</t>
  </si>
  <si>
    <t>"T2" 69,56*2*0,001</t>
  </si>
  <si>
    <t>"T3" 73,43*0,001</t>
  </si>
  <si>
    <t>"T4" 281,63*0,001</t>
  </si>
  <si>
    <t>"T5" 56,18*0,001</t>
  </si>
  <si>
    <t>"T6" 65,40*12*0,001</t>
  </si>
  <si>
    <t>"T7" 41,37*0,001</t>
  </si>
  <si>
    <t>"T8" 83,48*0,001</t>
  </si>
  <si>
    <t>"T9" 73,45*0,001</t>
  </si>
  <si>
    <t>"T10" 56,18*0,001</t>
  </si>
  <si>
    <t>"T11" 90,43*10*0,001</t>
  </si>
  <si>
    <t>"T12" 91,12*10*0,001</t>
  </si>
  <si>
    <t>"T13" 98,54*0,001</t>
  </si>
  <si>
    <t>"T14" 50,71*0,001</t>
  </si>
  <si>
    <t>"T15" 25,28*0,001</t>
  </si>
  <si>
    <t>"T16" 74,36*12*0,001</t>
  </si>
  <si>
    <t>"T17" 22,58*0,001</t>
  </si>
  <si>
    <t>"T18" 33,36*0,001</t>
  </si>
  <si>
    <t>"T19" 43,76*2*0,001</t>
  </si>
  <si>
    <t>"T20" 90,54*0,001</t>
  </si>
  <si>
    <t>"T21" 59,31*0,001</t>
  </si>
  <si>
    <t>"T22" 41,94*0,001</t>
  </si>
  <si>
    <t>"T23" 85,49*0,001</t>
  </si>
  <si>
    <t>"T24" 97,01*2*0,001</t>
  </si>
  <si>
    <t>"T25" 90,53*2*0,001</t>
  </si>
  <si>
    <t>"T26" 66,50*0,001</t>
  </si>
  <si>
    <t>"T27" 96,92*2*0,001</t>
  </si>
  <si>
    <t>"T28" 146,87*0,001</t>
  </si>
  <si>
    <t>"T29" 76,12*0,001</t>
  </si>
  <si>
    <t>Vodorovné konštrukcie</t>
  </si>
  <si>
    <t>45</t>
  </si>
  <si>
    <t>430321414.S</t>
  </si>
  <si>
    <t>Schodiskové konštrukcie, betón železový tr. C 25/30, debnenie, výstuž, náter nášlapnej vrstvy</t>
  </si>
  <si>
    <t>1450697678</t>
  </si>
  <si>
    <t>exteriérové schodisko pri 1.07</t>
  </si>
  <si>
    <t>"základ" 1,425*0,40*1,20*2</t>
  </si>
  <si>
    <t>"schodnica" 1,425*1,3*1,679*0,15</t>
  </si>
  <si>
    <t>"stupne" 1,425*0,28*0,17*0,5*7</t>
  </si>
  <si>
    <t>46</t>
  </si>
  <si>
    <t>451541111.S</t>
  </si>
  <si>
    <t>Lôžko pod potrubie, stoky a drobné objekty, v otvorenom výkope zo štrkodrvy 16-32 mm</t>
  </si>
  <si>
    <t>-394522909</t>
  </si>
  <si>
    <t>111,00*1,20*0,10</t>
  </si>
  <si>
    <t>Komunikácie</t>
  </si>
  <si>
    <t>47</t>
  </si>
  <si>
    <t>564782115.S</t>
  </si>
  <si>
    <t>Podklad alebo kryt z kameniva hrubého drveného veľ. 32-63 mm (vibr.štrk) po zhut.hr. 350 mm (2 vrstvy)</t>
  </si>
  <si>
    <t>2014563065</t>
  </si>
  <si>
    <t>čistiaca zóna</t>
  </si>
  <si>
    <t>2068,00</t>
  </si>
  <si>
    <t>Úpravy povrchov, podlahy, osadenie</t>
  </si>
  <si>
    <t>48</t>
  </si>
  <si>
    <t>610991111.S</t>
  </si>
  <si>
    <t>Zakrývanie výplní vnútorných okenných otvorov, predmetov a konštrukcií</t>
  </si>
  <si>
    <t>-214269601</t>
  </si>
  <si>
    <t>ochrana okien pri montáži SDK konštrukcie</t>
  </si>
  <si>
    <t>1,00*1,50</t>
  </si>
  <si>
    <t>1,50*1,50</t>
  </si>
  <si>
    <t>49</t>
  </si>
  <si>
    <t>631315611.S</t>
  </si>
  <si>
    <t>Mazanina z betónu prostého (m3) tr. C 16/20 hr.nad 120 do 240 mm</t>
  </si>
  <si>
    <t>1766344363</t>
  </si>
  <si>
    <t>"ZD1" 8,00*4,80*0,10</t>
  </si>
  <si>
    <t>"pod tranformátor" 5,60*3,80*0,10</t>
  </si>
  <si>
    <t>29,709*1,80*0,10</t>
  </si>
  <si>
    <t>4,28*2,10*0,1-0,40*0,40*0,10</t>
  </si>
  <si>
    <t>0,80*0,80*0,10</t>
  </si>
  <si>
    <t>"ZS1" 4,35*0,40*0,10*2</t>
  </si>
  <si>
    <t>"ZS2" 3,75*0,40*0,10*2</t>
  </si>
  <si>
    <t>"ZS3" 3,45*0,40*0,10*2</t>
  </si>
  <si>
    <t>"ZS4" 2,61*0,40*0,10*2</t>
  </si>
  <si>
    <t>"ZP1" 2,00*2,00*0,10*23</t>
  </si>
  <si>
    <t>"ZP2" 1,70*1,90*0,10*10</t>
  </si>
  <si>
    <t>"ZP3" 1,50*1,50*0,10*4</t>
  </si>
  <si>
    <t>"ZP4" 1,10*1,40*0,10*3</t>
  </si>
  <si>
    <t>"ZP5" 1,30*1,30*0,10*4</t>
  </si>
  <si>
    <t>"ZP6" 1,70*2,00*0,10*2</t>
  </si>
  <si>
    <t>"ZP7" 1,70*1,90*0,10*3</t>
  </si>
  <si>
    <t>"ZP8" 1,10*1,10*0,10*41</t>
  </si>
  <si>
    <t>"ZP9" 1,50*1,50*0,10*6</t>
  </si>
  <si>
    <t>"T27" (10,95+0,57)*0,50*0,10</t>
  </si>
  <si>
    <t>"T1" 2,835*0,165*0,10</t>
  </si>
  <si>
    <t>"T2" 4,025*0,165*0,10*2</t>
  </si>
  <si>
    <t>"T3" 4,33*0,165*0,10</t>
  </si>
  <si>
    <t>"T4" 15,82*0,25*0,10</t>
  </si>
  <si>
    <t>"T5" 0,42*0,165*0,10+2,195*0,165*0,10</t>
  </si>
  <si>
    <t>"T6" 5,45*0,165*0,10*12</t>
  </si>
  <si>
    <t>"T7" 0,38*0,165*0,10+2,27*0,165*0,10</t>
  </si>
  <si>
    <t>"T8" 0,434*0,165*0,10+3,916*0,165*0,10</t>
  </si>
  <si>
    <t>"T9" 3,95*0,165*0,10</t>
  </si>
  <si>
    <t>"T10" 2,239*0,165*0,10+0,411*0,165*0,10</t>
  </si>
  <si>
    <t>"T11" 5,45*0,165*0,10*10</t>
  </si>
  <si>
    <t>"T12" 5,45*0,165*0,10*10</t>
  </si>
  <si>
    <t>"T13" 5,45*0,165*0,10</t>
  </si>
  <si>
    <t>"T14" 2,285*0,165*0,10+0,25*0,165*0,10</t>
  </si>
  <si>
    <t>"T15" 0,77*0,165*0,10+0,13*0,165*0,10</t>
  </si>
  <si>
    <t>"T16" 5,45*0,165*0,10*12</t>
  </si>
  <si>
    <t>"T17" 0,90*0,165*0,10</t>
  </si>
  <si>
    <t>"T18" 1,33*0,165*0,10</t>
  </si>
  <si>
    <t>"T19" 2,27*0,165*0,10*2+0,38*0,165*0,10*2</t>
  </si>
  <si>
    <t>"T20" 5,45*0,165*0,10</t>
  </si>
  <si>
    <t>"T21" 3,635*0,165*0,10</t>
  </si>
  <si>
    <t>"T22" 2,27*0,165*0,10+0,38*0,165*0,10</t>
  </si>
  <si>
    <t>"T23" 5,20*0,165*0,10</t>
  </si>
  <si>
    <t>"T24" 5,91*0,165*0,10*2</t>
  </si>
  <si>
    <t>"T25" 5,45*0,165*0,10*2</t>
  </si>
  <si>
    <t>"T26" 3,27*0,165*0,10</t>
  </si>
  <si>
    <t>"T27" 5,07*0,165*0,10*2</t>
  </si>
  <si>
    <t>"T28" 4,165*0,165*0,10</t>
  </si>
  <si>
    <t>"T29" 3,82*0,165*0,10</t>
  </si>
  <si>
    <t>50</t>
  </si>
  <si>
    <t>631315711.S</t>
  </si>
  <si>
    <t>Mazanina z betónu prostého (m3) tr. C 25/30 hr.nad 120 do 240 mm</t>
  </si>
  <si>
    <t>-404177561</t>
  </si>
  <si>
    <t>spádový poter v trusnom kanáli hr.80 - 300mm</t>
  </si>
  <si>
    <t>29,709*1,40*(0,08+0,30)/2</t>
  </si>
  <si>
    <t>51</t>
  </si>
  <si>
    <t>631316112.S</t>
  </si>
  <si>
    <t xml:space="preserve">Povrchová úprava vsypovou zmesou pre priemyselné (pancierové) podlahy, vsyp a lak </t>
  </si>
  <si>
    <t>1060490929</t>
  </si>
  <si>
    <t>skladba P1, vrátane narezania dilatačných častí s výplňou komôrky, lak ako ochrana podlahy proti vyparovaniu vody pri realizácii</t>
  </si>
  <si>
    <t>"D1+D8" 325,00+0,817*4,00</t>
  </si>
  <si>
    <t>"D3" 38,87</t>
  </si>
  <si>
    <t>"D5" 4,06*4,404</t>
  </si>
  <si>
    <t>"D7" 2078,83</t>
  </si>
  <si>
    <t>podlaha trusného kanálu</t>
  </si>
  <si>
    <t>29,709*1,40+3,88*1,70</t>
  </si>
  <si>
    <t>52</t>
  </si>
  <si>
    <t>631319153.S</t>
  </si>
  <si>
    <t>Príplatok za prehlad. povrchu betónovej mazaniny min. tr.C 8/10 oceľ. hlad. hr. 80-120 mm</t>
  </si>
  <si>
    <t>188001465</t>
  </si>
  <si>
    <t>53</t>
  </si>
  <si>
    <t>631319155.S</t>
  </si>
  <si>
    <t>Príplatok za prehlad. povrchu betónovej mazaniny min. tr.C 8/10 oceľ. hlad. hr. 120-240 mm</t>
  </si>
  <si>
    <t>899501919</t>
  </si>
  <si>
    <t>54</t>
  </si>
  <si>
    <t>631323711.S</t>
  </si>
  <si>
    <t>Mazanina z betónu vystužená oceľovými vláknami tr.C25/30 hr. nad 80 do 120 mm</t>
  </si>
  <si>
    <t>-2105661974</t>
  </si>
  <si>
    <t>statika technická správa, odsek 7, základové bet.konštrukcie</t>
  </si>
  <si>
    <t>zmena 04/2024</t>
  </si>
  <si>
    <t>skladba P1, vr.dilátácie - narezanie, výplň komôrky</t>
  </si>
  <si>
    <t>"D3" 38,87*0,18</t>
  </si>
  <si>
    <t>55</t>
  </si>
  <si>
    <t>631325711.S</t>
  </si>
  <si>
    <t>Mazanina z betónu vystužená oceľovými vláknami tr.C25/30 hr. nad 120 do 240 mm</t>
  </si>
  <si>
    <t>-502751848</t>
  </si>
  <si>
    <t>skladba P2, vrátane narezania dilatačných častí s výplňou komôrky</t>
  </si>
  <si>
    <t>vrátane úpravy nájazdovej plochy pri dverách - viď detail architektúra č.01</t>
  </si>
  <si>
    <t xml:space="preserve"> vr.dilátácie - narezanie, výplň komôrky</t>
  </si>
  <si>
    <t xml:space="preserve">"zmena 04/2024 statika drátkobet.doska strana č.2" </t>
  </si>
  <si>
    <t>"D1+D8" 325,00*(0,18+0,28)/2+0,817*4,00*(0,18+0,28)/2</t>
  </si>
  <si>
    <t>"D5" 4,06*4,404*0,18</t>
  </si>
  <si>
    <t>"D7" 2078,83*(0,18+0,28)/2</t>
  </si>
  <si>
    <t>56</t>
  </si>
  <si>
    <t>631351101.S</t>
  </si>
  <si>
    <t>Debnenie stien, rýh a otvorov v podlahách zhotovenie</t>
  </si>
  <si>
    <t>-834367834</t>
  </si>
  <si>
    <t>podkladný betón</t>
  </si>
  <si>
    <t>"ZD1" (8,00+4,80)*2*0,10</t>
  </si>
  <si>
    <t>"pod tranformátor" (5,60+3,80)*2*0,10</t>
  </si>
  <si>
    <t>(29,709+1,80)*2*0,10</t>
  </si>
  <si>
    <t>(4,28+2,10)*2*0,1+(0,40+0,40)*2*0,10</t>
  </si>
  <si>
    <t>(0,80+0,80)*2*0,10</t>
  </si>
  <si>
    <t>"ZS1" (4,35+0,40)*2*0,10*2</t>
  </si>
  <si>
    <t>"ZS2" (3,75+0,40)*2*0,10*2</t>
  </si>
  <si>
    <t>"ZS3" (3,45+0,40)*2*0,10*2</t>
  </si>
  <si>
    <t>"ZS4" (2,61+0,40)*2*0,10*2</t>
  </si>
  <si>
    <t>"ZP1" (2,00+2,00)*2*0,10*23</t>
  </si>
  <si>
    <t>"ZP2" (1,70+1,90)*2*0,10*10</t>
  </si>
  <si>
    <t>"ZP3" (1,50+1,50)*2*0,10*4</t>
  </si>
  <si>
    <t>"ZP4" (1,10+1,40)*2*0,10*3</t>
  </si>
  <si>
    <t>"ZP5" (1,30+1,30)*2*0,10*4</t>
  </si>
  <si>
    <t>"ZP6" (1,70+1,50)*2*0,10*2</t>
  </si>
  <si>
    <t>"ZP7" (1,70+1,90)*2*0,10*3</t>
  </si>
  <si>
    <t>"ZP8" (1,10+1,10)*2*0,10*41</t>
  </si>
  <si>
    <t>"ZP9" (1,50+1,50)*2*0,10*6</t>
  </si>
  <si>
    <t>"T27" (10,95+0,57+0,50*2)*2*0,10</t>
  </si>
  <si>
    <t>"T1" (2,835+0,165)*2*0,10</t>
  </si>
  <si>
    <t>"T2" (4,025+0,165)*2*0,10*2</t>
  </si>
  <si>
    <t>"T3" (4,33+0,165)*2*0,10</t>
  </si>
  <si>
    <t>"T4" (15,82+0,25)*2*0,10</t>
  </si>
  <si>
    <t>"T5" (0,42+0,165)*2*0,10+(2,195+0,165)*2*0,10</t>
  </si>
  <si>
    <t>"T6" (5,45+0,165)*2*0,10*12</t>
  </si>
  <si>
    <t>"T7" (0,38+0,165)*0,10+(2,27+0,165)*2*0,10</t>
  </si>
  <si>
    <t>"T8" (0,434+0,165)*2*0,10+(3,916+0,165)*2*0,10</t>
  </si>
  <si>
    <t>"T9" (3,95+0,165)*2*0,10</t>
  </si>
  <si>
    <t>"T10" (2,239+0,165)*2*0,10+(0,411+0,165)*2*0,10</t>
  </si>
  <si>
    <t>"T11" (5,45+0,165)*2*0,10*10</t>
  </si>
  <si>
    <t>"T12" (5,45+0,165)*2*0,10*10</t>
  </si>
  <si>
    <t>"T13" (5,45+0,165)*2*0,10</t>
  </si>
  <si>
    <t>"T14" (2,285+0,165)*2*0,10+(0,25+0,165)*2*0,10</t>
  </si>
  <si>
    <t>"T15" (0,77+0,165)*2*0,10+(0,13+0,165)*2*0,10</t>
  </si>
  <si>
    <t>"T16" (5,45+0,165)*2*0,10*12</t>
  </si>
  <si>
    <t>"T17" (0,90+0,165)*2*0,10</t>
  </si>
  <si>
    <t>"T18" (1,33+0,165)*2*0,10</t>
  </si>
  <si>
    <t>"T19" (2,27+0,165)*2*0,10*2+(0,38+0,165)*2*0,10*2</t>
  </si>
  <si>
    <t>"T20" (5,45+0,165)*2*0,10</t>
  </si>
  <si>
    <t>"T21" (3,635+0,165)*2*0,10</t>
  </si>
  <si>
    <t>"T22" (2,27+0,165)*2*0,10+(0,38+0,165)*2*0,10</t>
  </si>
  <si>
    <t>"T23" (5,20+0,165)*2*0,10</t>
  </si>
  <si>
    <t>"T24" (5,91+0,165)*2*0,10*2</t>
  </si>
  <si>
    <t>"T25" (5,45+0,165)*2*0,10*2</t>
  </si>
  <si>
    <t>"T26" (3,27+0,165)*2*0,10</t>
  </si>
  <si>
    <t>"T27" (5,07+0,165)*2*0,10*2</t>
  </si>
  <si>
    <t>"T28" (4,165+0,165)*2*0,10</t>
  </si>
  <si>
    <t>"T29" (3,82+0,165)*2*0,10</t>
  </si>
  <si>
    <t>drátkobetónová doska</t>
  </si>
  <si>
    <t>"D3" (1,27+7,33+5,43)*0,28</t>
  </si>
  <si>
    <t>"D5" (4,404+4,06)*0,18</t>
  </si>
  <si>
    <t>"D1+D8" (20,20+5,00+7,088+5,234+28,20)*0,28</t>
  </si>
  <si>
    <t>"D7" (28,20+2,80*2+3,10*2)*0,28</t>
  </si>
  <si>
    <t>57</t>
  </si>
  <si>
    <t>631351102.S</t>
  </si>
  <si>
    <t>Debnenie stien, rýh a otvorov v podlahách odstránenie</t>
  </si>
  <si>
    <t>-1486449664</t>
  </si>
  <si>
    <t>58</t>
  </si>
  <si>
    <t>631362401.S</t>
  </si>
  <si>
    <t>Výstuž mazanín z betónov (z kameniva) a z ľahkých betónov zo sietí KARI, priemer drôtu 4/4 mm, veľkosť oka 100x100 mm</t>
  </si>
  <si>
    <t>723461949</t>
  </si>
  <si>
    <t>vystuženie spádového poteru v trusnom kanáli</t>
  </si>
  <si>
    <t>29,709*1,40*1,15</t>
  </si>
  <si>
    <t>59</t>
  </si>
  <si>
    <t>642942111.S</t>
  </si>
  <si>
    <t>Osadenie oceľovej dverovej zárubne alebo rámu, plochy otvoru do 2,5 m2</t>
  </si>
  <si>
    <t>ks</t>
  </si>
  <si>
    <t>-221248932</t>
  </si>
  <si>
    <t>60</t>
  </si>
  <si>
    <t>5533100075050.S</t>
  </si>
  <si>
    <t>Zárubňa oceľová CGL šxv 700x2000 mm, náter "ozn.D02"</t>
  </si>
  <si>
    <t>1769184341</t>
  </si>
  <si>
    <t>61</t>
  </si>
  <si>
    <t>5533100076010.S</t>
  </si>
  <si>
    <t>Zárubňa oceľová CGL šxv 800x2000 mm, náter "ozn.D01"</t>
  </si>
  <si>
    <t>1622694952</t>
  </si>
  <si>
    <t>62</t>
  </si>
  <si>
    <t>5533100076015.S</t>
  </si>
  <si>
    <t>Zárubňa oceľová CGL šxv 900x2000 mm, náter "ozn.D05"</t>
  </si>
  <si>
    <t>131037298</t>
  </si>
  <si>
    <t>63</t>
  </si>
  <si>
    <t>5533100076040.S</t>
  </si>
  <si>
    <t>Zárubňa oceľová CGAMAT šxv 900x2000 mm, náter "ozn.D03"</t>
  </si>
  <si>
    <t>-1794473195</t>
  </si>
  <si>
    <t>64</t>
  </si>
  <si>
    <t>642942221.S</t>
  </si>
  <si>
    <t>Osadenie oceľovej dverovej zárubne alebo rámu, plochy otvoru nad 2,5 do 4,5 m2</t>
  </si>
  <si>
    <t>-517021281</t>
  </si>
  <si>
    <t>65</t>
  </si>
  <si>
    <t>5533100094100.S</t>
  </si>
  <si>
    <t>Zárubňa oceľová CGL šxv 1400x2000 mm, náter "ozn.D08"</t>
  </si>
  <si>
    <t>1465249135</t>
  </si>
  <si>
    <t>66</t>
  </si>
  <si>
    <t>642942331.S</t>
  </si>
  <si>
    <t>Osadenie oceľovej dverovej zárubne alebo rámu, plochy otvoru nad 4,5 do 10 m2</t>
  </si>
  <si>
    <t>-1580120918</t>
  </si>
  <si>
    <t>67</t>
  </si>
  <si>
    <t>5533100094200.S</t>
  </si>
  <si>
    <t>Zárubňa oceľová CGL šxv 3000x2550 mm, náter "ozn.D04"</t>
  </si>
  <si>
    <t>-1206551144</t>
  </si>
  <si>
    <t>68</t>
  </si>
  <si>
    <t>5533100094220.S</t>
  </si>
  <si>
    <t>Zárubňa oceľová CGL šxv 2800x2405 mm, náter "ozn.D06+D09"</t>
  </si>
  <si>
    <t>1131138850</t>
  </si>
  <si>
    <t>69</t>
  </si>
  <si>
    <t>775413220.S</t>
  </si>
  <si>
    <t>Montáž prechodovej lišty priskrutkovaním</t>
  </si>
  <si>
    <t>1311402723</t>
  </si>
  <si>
    <t>kovový prah</t>
  </si>
  <si>
    <t>"D01" 0,80*3</t>
  </si>
  <si>
    <t>"D02" 0,70*2</t>
  </si>
  <si>
    <t>"D03" 0,90*5</t>
  </si>
  <si>
    <t>"D04" 3,00*2</t>
  </si>
  <si>
    <t>"D05" 0,90*2</t>
  </si>
  <si>
    <t>"D06" 2,80*2</t>
  </si>
  <si>
    <t>"D09" 2,80*5</t>
  </si>
  <si>
    <t>prechodová lišta</t>
  </si>
  <si>
    <t>"D11" 2,50*2</t>
  </si>
  <si>
    <t>70</t>
  </si>
  <si>
    <t>6119900019500.S</t>
  </si>
  <si>
    <t>Kovový prah</t>
  </si>
  <si>
    <t>2013108267</t>
  </si>
  <si>
    <t>35,70*1,05</t>
  </si>
  <si>
    <t>71</t>
  </si>
  <si>
    <t>6119900019501.S</t>
  </si>
  <si>
    <t>Lišta prechodová skrutkovacia</t>
  </si>
  <si>
    <t>1551348310</t>
  </si>
  <si>
    <t>5,00*1,05</t>
  </si>
  <si>
    <t>Ostatné konštrukcie a práce-búranie</t>
  </si>
  <si>
    <t>72</t>
  </si>
  <si>
    <t>918101113.R</t>
  </si>
  <si>
    <t>Lôžko pod obrubníky, krajníky alebo obruby z dlažobných kociek z betónu prostého tr. C 20/25 vodotesný</t>
  </si>
  <si>
    <t>-195404380</t>
  </si>
  <si>
    <t>111,00*0,321</t>
  </si>
  <si>
    <t>73</t>
  </si>
  <si>
    <t>935111111.S</t>
  </si>
  <si>
    <t>Osadenie priekopového žľabu z betónových priekop. tvárnic šírky do 500 mm</t>
  </si>
  <si>
    <t>954947271</t>
  </si>
  <si>
    <t>detail A, odvodňovací bet.žľab</t>
  </si>
  <si>
    <t>111,00</t>
  </si>
  <si>
    <t>74</t>
  </si>
  <si>
    <t>592270000550.S</t>
  </si>
  <si>
    <t>Priekopová tvárnica, rozmer 1100x500x330 mm</t>
  </si>
  <si>
    <t>-1911793564</t>
  </si>
  <si>
    <t>111,000*2*1,02</t>
  </si>
  <si>
    <t>75</t>
  </si>
  <si>
    <t>941955002.S</t>
  </si>
  <si>
    <t>Lešenie ľahké pracovné pomocné s výškou lešeňovej podlahy nad 1,20 do 1,90 m</t>
  </si>
  <si>
    <t>1724666060</t>
  </si>
  <si>
    <t>pre montáž SDK</t>
  </si>
  <si>
    <t>"1.10" 5,59</t>
  </si>
  <si>
    <t>"1.11" 7,32</t>
  </si>
  <si>
    <t>"1.12" 7,18</t>
  </si>
  <si>
    <t>"1.13" 5,07</t>
  </si>
  <si>
    <t>"1.14" 3,13</t>
  </si>
  <si>
    <t>"1.15" 3,42</t>
  </si>
  <si>
    <t>"1.16" 1,35</t>
  </si>
  <si>
    <t>76</t>
  </si>
  <si>
    <t>949942102.S</t>
  </si>
  <si>
    <t>Hydraulická nožnicová zdvíhacia plošina vrátane obsluhy, diesel.pohon, výšky zdvihu do 9 m</t>
  </si>
  <si>
    <t>týždeň</t>
  </si>
  <si>
    <t>-1663818844</t>
  </si>
  <si>
    <t>odhad 6 mesiacov 2 plošiny, upraviť podľa možností dodávateľa</t>
  </si>
  <si>
    <t>26*2</t>
  </si>
  <si>
    <t>77</t>
  </si>
  <si>
    <t>952901221.S</t>
  </si>
  <si>
    <t>Vyčistenie budov priemyselných objektov akejkoľvek výšky</t>
  </si>
  <si>
    <t>-1501887582</t>
  </si>
  <si>
    <t>"1.04" 18,00</t>
  </si>
  <si>
    <t>"1.05" 99,77</t>
  </si>
  <si>
    <t>"1.06" 61,66</t>
  </si>
  <si>
    <t>"1.07" 17,97</t>
  </si>
  <si>
    <t>"1.08" 4,43</t>
  </si>
  <si>
    <t>"1.09" 5,86</t>
  </si>
  <si>
    <t>"1.17" 7,50</t>
  </si>
  <si>
    <t>78</t>
  </si>
  <si>
    <t>952901311.S</t>
  </si>
  <si>
    <t>Vyčistenie budov poľnohospodárskych objektov akejkoľvek výšky</t>
  </si>
  <si>
    <t>100787066</t>
  </si>
  <si>
    <t>"1.01" 1588,10</t>
  </si>
  <si>
    <t>"1.02" 318,70</t>
  </si>
  <si>
    <t>"1.03" 303,60</t>
  </si>
  <si>
    <t>79</t>
  </si>
  <si>
    <t>953941213.S</t>
  </si>
  <si>
    <t>Osadenie L profilu, bez ich dodania  so zaliatím betónovou zmesou</t>
  </si>
  <si>
    <t>-638750763</t>
  </si>
  <si>
    <t>osadenie L profilu - trusný kanál</t>
  </si>
  <si>
    <t>"B2" 1,54*1</t>
  </si>
  <si>
    <t>"B6" 1,416*1</t>
  </si>
  <si>
    <t>"B7" 4,02*2</t>
  </si>
  <si>
    <t>"B8" 0,264*1</t>
  </si>
  <si>
    <t>"B9" 1,415*1</t>
  </si>
  <si>
    <t>"B10" 1,84*1</t>
  </si>
  <si>
    <t>"B11" 0,175*1</t>
  </si>
  <si>
    <t>"B12" 0,165*6</t>
  </si>
  <si>
    <t>"B13" 4,00*4</t>
  </si>
  <si>
    <t>"B14" 9,936*4</t>
  </si>
  <si>
    <t>80</t>
  </si>
  <si>
    <t>1457500004000.S</t>
  </si>
  <si>
    <t>Profil nerovnoramenný L z konštrukčnej ocele valcovanej za tepla, EN 10056 L70x30x5mm pozink</t>
  </si>
  <si>
    <t>1932722243</t>
  </si>
  <si>
    <t>L70/30/5mm - 3,76kg / m´</t>
  </si>
  <si>
    <t>71,424*3,76*1,15*0,001</t>
  </si>
  <si>
    <t>81</t>
  </si>
  <si>
    <t>959941133.S</t>
  </si>
  <si>
    <t>Chemická kotva s kotevným svorníkom tesnená chemickou ampulkou do betónu, ŽB, kameňa, s vyvŕtaním otvoru M16/45/250 mm</t>
  </si>
  <si>
    <t>2109291063</t>
  </si>
  <si>
    <t>"kotvenie K2" 22*2</t>
  </si>
  <si>
    <t>82</t>
  </si>
  <si>
    <t>959941140.S</t>
  </si>
  <si>
    <t>Chemická kotva s kotevným svorníkom tesnená chemickou ampulkou do betónu, ŽB, kameňa, s vyvŕtaním otvoru M20/60/150 mm</t>
  </si>
  <si>
    <t>1749786846</t>
  </si>
  <si>
    <t>"kotvenie K4" 23*2</t>
  </si>
  <si>
    <t>83</t>
  </si>
  <si>
    <t>959941142.S</t>
  </si>
  <si>
    <t>Chemická kotva s kotevným svorníkom tesnená chemickou ampulkou do betónu, ŽB, kameňa, s vyvŕtaním otvoru M20/100/300 mm</t>
  </si>
  <si>
    <t>-685647749</t>
  </si>
  <si>
    <t>"kotvenie K3" 40*2</t>
  </si>
  <si>
    <t>84</t>
  </si>
  <si>
    <t>959941153.S</t>
  </si>
  <si>
    <t>Chemická kotva s kotevným svorníkom tesnená chemickou ampulkou do betónu, ŽB, kameňa, s vyvŕtaním otvoru M24/55/400 mm</t>
  </si>
  <si>
    <t>-1411552569</t>
  </si>
  <si>
    <t>"kotvenie K1" 36*2</t>
  </si>
  <si>
    <t>99</t>
  </si>
  <si>
    <t>Presun hmôt HSV</t>
  </si>
  <si>
    <t>85</t>
  </si>
  <si>
    <t>998011002.S</t>
  </si>
  <si>
    <t>Presun hmôt pre budovy (801, 803, 812), zvislá konštr. z tehál, tvárnic, z kovu výšky do 12 m (v cene uvažovať so zdvíhacím zariadením)</t>
  </si>
  <si>
    <t>358495317</t>
  </si>
  <si>
    <t>mimo spevnenej plochy</t>
  </si>
  <si>
    <t>8205,604-1728,538</t>
  </si>
  <si>
    <t>86</t>
  </si>
  <si>
    <t>998222011.S</t>
  </si>
  <si>
    <t>Presun hmôt pre pozemné komunikácie s krytom z kameniva (8222, 8225) akejkoľvek dĺžky objektu</t>
  </si>
  <si>
    <t>-79607797</t>
  </si>
  <si>
    <t>"štrková čistiaca zóna" 1728,538</t>
  </si>
  <si>
    <t>PSV</t>
  </si>
  <si>
    <t>Práce a dodávky PSV</t>
  </si>
  <si>
    <t>711</t>
  </si>
  <si>
    <t>Izolácie proti vode a vlhkosti</t>
  </si>
  <si>
    <t>87</t>
  </si>
  <si>
    <t>711131103.S</t>
  </si>
  <si>
    <t>Zhotovenie  izolácie proti zemnej vlhkosti vodorovne, separačná fólia na sucho</t>
  </si>
  <si>
    <t>408648512</t>
  </si>
  <si>
    <t>ochrana izolácie proti zatečeniu - poznámka technická správa skladba P1</t>
  </si>
  <si>
    <t>7,30*6,38</t>
  </si>
  <si>
    <t>88</t>
  </si>
  <si>
    <t>283290003500</t>
  </si>
  <si>
    <t>Oddeľovacia fólia napr. PCI alebo ekvivalent</t>
  </si>
  <si>
    <t>2104424796</t>
  </si>
  <si>
    <t>46,574*1,15</t>
  </si>
  <si>
    <t>89</t>
  </si>
  <si>
    <t>711132107.S</t>
  </si>
  <si>
    <t>Zhotovenie izolácie proti zemnej vlhkosti nopovou fóloiu položenou voľne na ploche zvislej</t>
  </si>
  <si>
    <t>-992791343</t>
  </si>
  <si>
    <t>ochrana zvislej hydroizolácie</t>
  </si>
  <si>
    <t>rez C-C´ / G-G´, trámy T27+T26+T29+T27</t>
  </si>
  <si>
    <t>(5,07+6,76+9,234)*1,62</t>
  </si>
  <si>
    <t>vonkajšia strana trámu T27 rez G-G´</t>
  </si>
  <si>
    <t>9,40*1,62</t>
  </si>
  <si>
    <t>doska D5 v osi D-E a v osi 1-2, rez G-G´</t>
  </si>
  <si>
    <t>(4,06+4,405)*1,15</t>
  </si>
  <si>
    <t>zvisle pri žľabe</t>
  </si>
  <si>
    <t>(29,709*2+1,80)*0,94</t>
  </si>
  <si>
    <t>(4,28+2,10)*2*1,50-1,80*0,94</t>
  </si>
  <si>
    <t>vytiahnutie po obvode</t>
  </si>
  <si>
    <t>(0,62+73,63+28,53+79,87+1,27+7,33+25,63)*0,38</t>
  </si>
  <si>
    <t>založenie pod sendvič.panel - detail č.01</t>
  </si>
  <si>
    <t>(4,965+7,02+9,40+4,13+25,635+7,20+1,27)*0,10</t>
  </si>
  <si>
    <t>zadná časť Zt27</t>
  </si>
  <si>
    <t>(3,65+27,00)*2,50</t>
  </si>
  <si>
    <t>90</t>
  </si>
  <si>
    <t>283230002700.S</t>
  </si>
  <si>
    <t>Nopová HDPE fólia hrúbky 0,5 mm, výška nopu 8 mm, proti zemnej vlhkosti s radónovou ochranou, pre spodnú stavbu</t>
  </si>
  <si>
    <t>443440555</t>
  </si>
  <si>
    <t>299,081*1,15</t>
  </si>
  <si>
    <t>91</t>
  </si>
  <si>
    <t>711211050.S</t>
  </si>
  <si>
    <t>Jednozlož. cementová hydroizolačná hmota, stierka vodorovná</t>
  </si>
  <si>
    <t>-823303629</t>
  </si>
  <si>
    <t>92</t>
  </si>
  <si>
    <t>711212050.S</t>
  </si>
  <si>
    <t>Jednozlož. cementová hydroizolačná hmota, stierka zvislá</t>
  </si>
  <si>
    <t>1433639255</t>
  </si>
  <si>
    <t>"1.15 sprchovací kút" (1,00+1,00)*2,00</t>
  </si>
  <si>
    <t>93</t>
  </si>
  <si>
    <t>711471051.S</t>
  </si>
  <si>
    <t>Zhotovenie izolácie proti tlakovej vode PVC fóliou položenou voľne na vodorovnej ploche so zvarením spoju</t>
  </si>
  <si>
    <t>-884229069</t>
  </si>
  <si>
    <t>vodorovne vrátane kanálu</t>
  </si>
  <si>
    <t>2535,196</t>
  </si>
  <si>
    <t>1,80*1,213+2,10*4,28</t>
  </si>
  <si>
    <t>94</t>
  </si>
  <si>
    <t>711472051.S</t>
  </si>
  <si>
    <t>Zhotovenie izolácie proti tlakovej vode PVC fóliou položenou voľne na ploche zvislej so zvarením spoju</t>
  </si>
  <si>
    <t>2060867336</t>
  </si>
  <si>
    <t>(0,80+0,80)*2*0,60</t>
  </si>
  <si>
    <t>"rozšírenie pri ohyboch" 224,376*0,05</t>
  </si>
  <si>
    <t>95</t>
  </si>
  <si>
    <t>283220000300</t>
  </si>
  <si>
    <t>Hydroizolačná fólia PVC-P FATRAFOL 803, hr. 1,5 mm, š. 2 m, izolácia základov proti zemnej vlhkosti, tlakovej vode, radónu, hnedá, FATRA IZOLFA alebo ekvivalent</t>
  </si>
  <si>
    <t>1653287225</t>
  </si>
  <si>
    <t>"vodorovne" 2546,367*1,15</t>
  </si>
  <si>
    <t>"zvisle" 235,595*1,20</t>
  </si>
  <si>
    <t>3211,036*1,15 'Prepočítané koeficientom množstva</t>
  </si>
  <si>
    <t>96</t>
  </si>
  <si>
    <t>283220000350.S</t>
  </si>
  <si>
    <t>Hydroizolačná fólia  - montážne doplnky detailov - lišty, pásky, prestupy, kúty a rohy</t>
  </si>
  <si>
    <t>súbor</t>
  </si>
  <si>
    <t>-105236462</t>
  </si>
  <si>
    <t>97</t>
  </si>
  <si>
    <t>711491171.S</t>
  </si>
  <si>
    <t>Zhotovenie podkladnej vrstvy izolácie z textílie na ploche vodorovnej, pre izolácie proti zemnej vlhkosti, podpovrchovej a tlakovej vode</t>
  </si>
  <si>
    <t>-9348162</t>
  </si>
  <si>
    <t>98</t>
  </si>
  <si>
    <t>711491172.S</t>
  </si>
  <si>
    <t>Zhotovenie ochrannej vrstvy izolácie z textílie na ploche vodorovnej, pre izolácie proti zemnej vlhkosti, podpovrchovej a tlakovej vode</t>
  </si>
  <si>
    <t>1918674294</t>
  </si>
  <si>
    <t>711491175.S</t>
  </si>
  <si>
    <t>Pripevnenie textílie na plochy vodorovné kotviacimi páskami</t>
  </si>
  <si>
    <t>-1747520093</t>
  </si>
  <si>
    <t>5,07+6,76+9,234</t>
  </si>
  <si>
    <t>9,40</t>
  </si>
  <si>
    <t>4,06+4,405</t>
  </si>
  <si>
    <t>0,62+73,63+28,53+79,87+1,27+7,33+25,63</t>
  </si>
  <si>
    <t>100</t>
  </si>
  <si>
    <t>2835500187000.S</t>
  </si>
  <si>
    <t>Tesniaci profil</t>
  </si>
  <si>
    <t>-532905485</t>
  </si>
  <si>
    <t>255,809*1,10</t>
  </si>
  <si>
    <t>101</t>
  </si>
  <si>
    <t>711491271.S</t>
  </si>
  <si>
    <t>Zhotovenie podkladnej vrstvy izolácie z textílie na ploche zvislej, pre izolácie proti zemnej vlhkosti, podpovrchovej a tlakovej vode</t>
  </si>
  <si>
    <t>1692479208</t>
  </si>
  <si>
    <t>102</t>
  </si>
  <si>
    <t>711491272.S</t>
  </si>
  <si>
    <t>Zhotovenie ochrannej vrstvy izolácie z textílie na ploche zvislej, pre izolácie proti zemnej vlhkosti, podpovrchovej a tlakovej vode</t>
  </si>
  <si>
    <t>987813996</t>
  </si>
  <si>
    <t>103</t>
  </si>
  <si>
    <t>1983825355</t>
  </si>
  <si>
    <t>"zvisle" 224,376*1,20</t>
  </si>
  <si>
    <t>104</t>
  </si>
  <si>
    <t>693110003200.S</t>
  </si>
  <si>
    <t>Geotextília polypropylénová netkaná 500 g/m2</t>
  </si>
  <si>
    <t>-1596287672</t>
  </si>
  <si>
    <t>105</t>
  </si>
  <si>
    <t>998711202.S</t>
  </si>
  <si>
    <t>Presun hmôt pre izoláciu proti vode v objektoch výšky nad 6 do 12 m</t>
  </si>
  <si>
    <t>%</t>
  </si>
  <si>
    <t>1033592126</t>
  </si>
  <si>
    <t>713</t>
  </si>
  <si>
    <t>Izolácie tepelné</t>
  </si>
  <si>
    <t>106</t>
  </si>
  <si>
    <t>713122111.S</t>
  </si>
  <si>
    <t>Montáž tepelnej izolácie podláh polystyrénom, kladeným voľne v jednej vrstve</t>
  </si>
  <si>
    <t>1510375991</t>
  </si>
  <si>
    <t>skladba P1</t>
  </si>
  <si>
    <t>107</t>
  </si>
  <si>
    <t>283720008800.S</t>
  </si>
  <si>
    <t>Doska EPS hr. 60 mm, pevnosť v tlaku 150 kPa, na zateplenie podláh a plochých striech</t>
  </si>
  <si>
    <t>-585272997</t>
  </si>
  <si>
    <t>46,574*1,05</t>
  </si>
  <si>
    <t>108</t>
  </si>
  <si>
    <t>713132132.S</t>
  </si>
  <si>
    <t>Montáž tepelnej izolácie stien polystyrénom, celoplošným prilepením</t>
  </si>
  <si>
    <t>170949361</t>
  </si>
  <si>
    <t>doteplenie steny - detail 07</t>
  </si>
  <si>
    <t>4,00*(1,00+0,065)</t>
  </si>
  <si>
    <t>109</t>
  </si>
  <si>
    <t>283750001000.S</t>
  </si>
  <si>
    <t>Doska XPS hr. 100 mm, zateplenie soklov, suterénov, podláh</t>
  </si>
  <si>
    <t>479456150</t>
  </si>
  <si>
    <t>4,26*1,05</t>
  </si>
  <si>
    <t>110</t>
  </si>
  <si>
    <t>998713202.S</t>
  </si>
  <si>
    <t>Presun hmôt pre izolácie tepelné v objektoch výšky nad 6 m do 12 m</t>
  </si>
  <si>
    <t>-651661730</t>
  </si>
  <si>
    <t>721</t>
  </si>
  <si>
    <t>Zdravotechnika - vnútorná kanalizácia</t>
  </si>
  <si>
    <t>111</t>
  </si>
  <si>
    <t>721229011.S</t>
  </si>
  <si>
    <t>Montáž podlahového odtokového žlabu dĺžky 800 mm pre montáž do stredu</t>
  </si>
  <si>
    <t>751919348</t>
  </si>
  <si>
    <t>112</t>
  </si>
  <si>
    <t>552240011450.S</t>
  </si>
  <si>
    <t>Žľab sprchový s krytom nerezový DN 50, zvislý odtok, dĺ. 800 mm, montáž k stene</t>
  </si>
  <si>
    <t>683656880</t>
  </si>
  <si>
    <t>"1.15" 1</t>
  </si>
  <si>
    <t>113</t>
  </si>
  <si>
    <t>721242121.S</t>
  </si>
  <si>
    <t>Lapač strešných splavenín plastový univerzálny priamy DN 125</t>
  </si>
  <si>
    <t>-456508497</t>
  </si>
  <si>
    <t>114</t>
  </si>
  <si>
    <t>998721202.S</t>
  </si>
  <si>
    <t>Presun hmôt pre vnútornú kanalizáciu v objektoch výšky nad 6 do 12 m</t>
  </si>
  <si>
    <t>-1370543063</t>
  </si>
  <si>
    <t>722</t>
  </si>
  <si>
    <t>Zdravotechnika - vnútorný vodovod</t>
  </si>
  <si>
    <t>115</t>
  </si>
  <si>
    <t>722250180.S</t>
  </si>
  <si>
    <t>Montáž hasiaceho prístroja na stenu</t>
  </si>
  <si>
    <t>-1197300766</t>
  </si>
  <si>
    <t>116</t>
  </si>
  <si>
    <t>449170000900.S</t>
  </si>
  <si>
    <t>Prenosný hasiaci prístroj práškový P6Če 6 kg, 21A</t>
  </si>
  <si>
    <t>964098546</t>
  </si>
  <si>
    <t>117</t>
  </si>
  <si>
    <t>449170001000.S</t>
  </si>
  <si>
    <t>Plastový box na hasiaci prístroj do 6 kg náplne</t>
  </si>
  <si>
    <t>2013840718</t>
  </si>
  <si>
    <t>118</t>
  </si>
  <si>
    <t>998722202.S</t>
  </si>
  <si>
    <t>Presun hmôt pre vnútorný vodovod v objektoch výšky nad 6 do 12 m</t>
  </si>
  <si>
    <t>1434572427</t>
  </si>
  <si>
    <t>762</t>
  </si>
  <si>
    <t>Konštrukcie tesárske</t>
  </si>
  <si>
    <t>119</t>
  </si>
  <si>
    <t>762431306.S</t>
  </si>
  <si>
    <t>Obloženie stien z dosiek OSB skrutkovaných na zraz hr. dosky 25 mm</t>
  </si>
  <si>
    <t>-1205482303</t>
  </si>
  <si>
    <t>kapotáž zateplenia steny - detail 07</t>
  </si>
  <si>
    <t>4,00*(1,025+0,20)</t>
  </si>
  <si>
    <t>120</t>
  </si>
  <si>
    <t>998762202.S</t>
  </si>
  <si>
    <t>Presun hmôt pre konštrukcie tesárske v objektoch výšky do 12 m</t>
  </si>
  <si>
    <t>1072084541</t>
  </si>
  <si>
    <t>763</t>
  </si>
  <si>
    <t>Konštrukcie - drevostavby</t>
  </si>
  <si>
    <t>121</t>
  </si>
  <si>
    <t>763115312.S</t>
  </si>
  <si>
    <t>Priečka SDK hr. 100 mm, kca CW+UW 75, jednoducho opláštená doskou impregnovanou H2 12,5 mm, TI 75 mm</t>
  </si>
  <si>
    <t>-1314216514</t>
  </si>
  <si>
    <t>122</t>
  </si>
  <si>
    <t>763115313.S</t>
  </si>
  <si>
    <t>Priečka SDK hr. 125 mm, kca CW+UW 100, jednoducho opláštená doskou impregnovanou H2 12,5 mm, TI 100 mm</t>
  </si>
  <si>
    <t>412590938</t>
  </si>
  <si>
    <t>123</t>
  </si>
  <si>
    <t>763120010.S</t>
  </si>
  <si>
    <t>Sadrokartónová inštalačná predstena pre sanitárne zariadenia, kca CD+UD, jednoducho opláštená doskou impregnovanou H2 12,5 mm</t>
  </si>
  <si>
    <t>-937832873</t>
  </si>
  <si>
    <t>"1.16" 0,85*(4,44+4,65)/2</t>
  </si>
  <si>
    <t>124</t>
  </si>
  <si>
    <t>763126649.S</t>
  </si>
  <si>
    <t>Predsadená SDK stena hr. 100 mm, kca CW+UW 75, jednoducho opláštená doskou impregnovanou H2 12.5 mm, bez TI</t>
  </si>
  <si>
    <t>-2068613635</t>
  </si>
  <si>
    <t>125</t>
  </si>
  <si>
    <t>763135038.S</t>
  </si>
  <si>
    <t>Samonosný podhľad s doskami š.300mm, obvodová konštrukcia, priečna samonosná konštrukcia Knauf systém F alebo ekvivalent</t>
  </si>
  <si>
    <t>663959986</t>
  </si>
  <si>
    <t>126</t>
  </si>
  <si>
    <t>998763403.S</t>
  </si>
  <si>
    <t>Presun hmôt pre sádrokartónové konštrukcie v stavbách (objektoch) výšky od 7 do 24 m</t>
  </si>
  <si>
    <t>1072621272</t>
  </si>
  <si>
    <t>764</t>
  </si>
  <si>
    <t>Konštrukcie klampiarske</t>
  </si>
  <si>
    <t>127</t>
  </si>
  <si>
    <t>764323233.S</t>
  </si>
  <si>
    <t>Oplechovanie PUR panelu z pozinkovaného PZ plechu, pri styku so žb stenou r.š. 236 mm "ozn. KP08"</t>
  </si>
  <si>
    <t>-929176714</t>
  </si>
  <si>
    <t>128</t>
  </si>
  <si>
    <t>764323234.S</t>
  </si>
  <si>
    <t>Oplechovanie otvorov z pozinkovaného PZ plechu, r.š. 261 mm "ozn. KP09"</t>
  </si>
  <si>
    <t>592902266</t>
  </si>
  <si>
    <t>129</t>
  </si>
  <si>
    <t>764323235.S</t>
  </si>
  <si>
    <t>Oplechovanie PUR panelu z pozinkovaného PZ plechu, pri styku so žb stenou r.š. 286 mm "ozn. KP07"</t>
  </si>
  <si>
    <t>-1110034240</t>
  </si>
  <si>
    <t>130</t>
  </si>
  <si>
    <t>764323445.S</t>
  </si>
  <si>
    <t>Oplechovanie z pozinkovaného farbeného PZf plechu</t>
  </si>
  <si>
    <t>-847916826</t>
  </si>
  <si>
    <t>"oplechovanie zvislé pri okape, detail pri okraji strechy 04" 193,30</t>
  </si>
  <si>
    <t>131</t>
  </si>
  <si>
    <t>764323610.S</t>
  </si>
  <si>
    <t>Oplechovanie z pozinkovaného farbeného PZf plechu, oplechovanie PUR panelu pri styku  so žb stenou r.š.105 mm "ozn.KP02"</t>
  </si>
  <si>
    <t>-1677610625</t>
  </si>
  <si>
    <t>132</t>
  </si>
  <si>
    <t>764323611.S</t>
  </si>
  <si>
    <t>Oplechovanie z pozinkovaného farbeného PZf plechu, oplechovanie PUR panelu pri styku  so žb stenou r.š.136 mm "ozn.KP01"</t>
  </si>
  <si>
    <t>-1669628003</t>
  </si>
  <si>
    <t>133</t>
  </si>
  <si>
    <t>764333420.1</t>
  </si>
  <si>
    <t>Lemovanie z pozinkovaného farbeného PZf plechu r.š. 228 mm "KP04"</t>
  </si>
  <si>
    <t>520820901</t>
  </si>
  <si>
    <t>134</t>
  </si>
  <si>
    <t>764333420.2</t>
  </si>
  <si>
    <t>Lemovanie z pozinkovaného farbeného PZf plechu r.š. 246 mm "KP03"</t>
  </si>
  <si>
    <t>-881357508</t>
  </si>
  <si>
    <t>135</t>
  </si>
  <si>
    <t>764339410.1</t>
  </si>
  <si>
    <t>Lemovanie a úprava pre inštaláciu laminátovej manžety</t>
  </si>
  <si>
    <t>súprava</t>
  </si>
  <si>
    <t>658113923</t>
  </si>
  <si>
    <t>"pre osadenie prvku KP12 s tesnením penou - viď detail pri strešnom plášti a výpis klampiarskych prvok, laminát 3ks, pena 12ks"  3</t>
  </si>
  <si>
    <t>136</t>
  </si>
  <si>
    <t>764352429.S</t>
  </si>
  <si>
    <t>Žľaby z pozinkovaného farbeného PZf plechu, pododkvapové polkruhové do r.š. 400 mm "ozn.KP11"</t>
  </si>
  <si>
    <t>349378426</t>
  </si>
  <si>
    <t>137</t>
  </si>
  <si>
    <t>764359412.S</t>
  </si>
  <si>
    <t>Kotlík kónický z pozinkovaného farbeného PZf plechu, pre rúry s priemerom od 100 do 125 mm</t>
  </si>
  <si>
    <t>604097228</t>
  </si>
  <si>
    <t>138</t>
  </si>
  <si>
    <t>764391435.S</t>
  </si>
  <si>
    <t>Záveterná lišta z pozinkovaného farbeného PZf plechu, r.š. 378 mm "ozn.KP10"</t>
  </si>
  <si>
    <t>-1778174423</t>
  </si>
  <si>
    <t>139</t>
  </si>
  <si>
    <t>764393425.S</t>
  </si>
  <si>
    <t>Hrebeň strechy z pozinkovaného farbeného PZf plechu, r.š. 276 mm "ozn.KP06"</t>
  </si>
  <si>
    <t>-1565143686</t>
  </si>
  <si>
    <t>"oplechovanie trapézového plechu na hrebeni strechy - interiér" 87,00</t>
  </si>
  <si>
    <t>140</t>
  </si>
  <si>
    <t>764393450.1</t>
  </si>
  <si>
    <t>Hrebeň strechy z pozinkovaného farbeného PZf plechu, r.š. 606 mm "ozn.KP05"</t>
  </si>
  <si>
    <t>1138731852</t>
  </si>
  <si>
    <t>141</t>
  </si>
  <si>
    <t>764454454.S</t>
  </si>
  <si>
    <t>Zvodové rúry z pozinkovaného farbeného PZf plechu, kruhové priemer do 125 mm "ozn.KP13"</t>
  </si>
  <si>
    <t>-599284148</t>
  </si>
  <si>
    <t>"rúry" 60</t>
  </si>
  <si>
    <t>"koleno" 0,25*30</t>
  </si>
  <si>
    <t>142</t>
  </si>
  <si>
    <t>998764202.S</t>
  </si>
  <si>
    <t>Presun hmôt pre konštrukcie klampiarske v objektoch výšky nad 6 do 12 m</t>
  </si>
  <si>
    <t>-2050257892</t>
  </si>
  <si>
    <t>766</t>
  </si>
  <si>
    <t>Konštrukcie stolárske</t>
  </si>
  <si>
    <t>143</t>
  </si>
  <si>
    <t>766621400.S</t>
  </si>
  <si>
    <t>Montáž okien plastových s hydroizolačnými ISO páskami (exteriérová a interiérová)</t>
  </si>
  <si>
    <t>1511344084</t>
  </si>
  <si>
    <t>"O01" (1,50+1,50)*2*1</t>
  </si>
  <si>
    <t>"O02" (1,00+1,50)*2*1</t>
  </si>
  <si>
    <t>144</t>
  </si>
  <si>
    <t>283290005900.S</t>
  </si>
  <si>
    <t>Tesniaca paropriepustná fólia polymér-flísová, š. 90 mm, dĺ. 30 m, pre tesnenie pripájacej škáry okenného rámu a muriva z exteriéru</t>
  </si>
  <si>
    <t>480625924</t>
  </si>
  <si>
    <t>11,00*1,05</t>
  </si>
  <si>
    <t>145</t>
  </si>
  <si>
    <t>283290006200.S</t>
  </si>
  <si>
    <t>Tesniaca paronepriepustná fólia polymér-flísová, š. 70 mm, dĺ. 30 m, pre tesnenie pripájacej škáry okenného rámu a muriva z interiéru</t>
  </si>
  <si>
    <t>195005979</t>
  </si>
  <si>
    <t>146</t>
  </si>
  <si>
    <t>611410007505.S</t>
  </si>
  <si>
    <t>Plastové okno jednokrídlové OS, vxš 1500x1500 mm, izolačné bezpečnostné trojsklo, 7 komorový profil "ozn.O01"</t>
  </si>
  <si>
    <t>-374605121</t>
  </si>
  <si>
    <t>147</t>
  </si>
  <si>
    <t>611410007300.S</t>
  </si>
  <si>
    <t>Plastové okno jednokrídlové OS, vxš 1500x1000 mm, izolačné bezpečnostné trojsklo, 7 komorový profil "ozn.O02"</t>
  </si>
  <si>
    <t>-457780789</t>
  </si>
  <si>
    <t>148</t>
  </si>
  <si>
    <t>998766202.S</t>
  </si>
  <si>
    <t>Presun hmot pre konštrukcie stolárske v objektoch výšky nad 6 do 12 m</t>
  </si>
  <si>
    <t>-625346725</t>
  </si>
  <si>
    <t>767</t>
  </si>
  <si>
    <t>Konštrukcie doplnkové kovové</t>
  </si>
  <si>
    <t>149</t>
  </si>
  <si>
    <t>767211110.S</t>
  </si>
  <si>
    <t>Montáž a dodávka oceľového zábradlia schodov "ozn.Z15"</t>
  </si>
  <si>
    <t>-1793581005</t>
  </si>
  <si>
    <t>exteriérové schodisko</t>
  </si>
  <si>
    <t>(0,257+1,584)*2</t>
  </si>
  <si>
    <t>150</t>
  </si>
  <si>
    <t>767392112.S</t>
  </si>
  <si>
    <t>Montáž krytiny stien plechom tvarovaným skrutkovaním</t>
  </si>
  <si>
    <t>-1733803621</t>
  </si>
  <si>
    <t>oplechovanie OSB dosky - detail 07</t>
  </si>
  <si>
    <t>strecha</t>
  </si>
  <si>
    <t>88,12*(15,22+0,08)*2+8,14*1,305+7,65*(5,57+0,08)</t>
  </si>
  <si>
    <t>151</t>
  </si>
  <si>
    <t>138210001100.S</t>
  </si>
  <si>
    <t>Plech hladký pozinkovaný farbený v RAL, hr. 0,55 mm</t>
  </si>
  <si>
    <t>1957427235</t>
  </si>
  <si>
    <t>presný typ plechu viď. PD</t>
  </si>
  <si>
    <t>4,90*1,10</t>
  </si>
  <si>
    <t>152</t>
  </si>
  <si>
    <t>1383100099000</t>
  </si>
  <si>
    <t>Plech trapézový pozinkovaný CB 150/280 hr.0,80mm šír.840 mm</t>
  </si>
  <si>
    <t>103858987</t>
  </si>
  <si>
    <t>2750,317*1,1</t>
  </si>
  <si>
    <t>153</t>
  </si>
  <si>
    <t>767411101.R</t>
  </si>
  <si>
    <t>Montáž opláštenia sendvičovými stenovými panelmi s viditeľným spojom na OK, hrúbky do 100 mm (steny a podhľad)</t>
  </si>
  <si>
    <t>213222024</t>
  </si>
  <si>
    <t xml:space="preserve">"steny" 1159,68  </t>
  </si>
  <si>
    <t>"podhľad" 1956,27</t>
  </si>
  <si>
    <t>154</t>
  </si>
  <si>
    <t>553250552520.S</t>
  </si>
  <si>
    <t>Panel sendvičový PUR stenový štandardný oceľový plášť š. 1100 mm hr. jadra 100 mm</t>
  </si>
  <si>
    <t>799481584</t>
  </si>
  <si>
    <t>3115,95*1,1</t>
  </si>
  <si>
    <t>155</t>
  </si>
  <si>
    <t>5535869800</t>
  </si>
  <si>
    <t>Opláštenie - príslušenstvo k montáži</t>
  </si>
  <si>
    <t>1279068634</t>
  </si>
  <si>
    <t>vrátane detailov oplechovaní KP03, KP04</t>
  </si>
  <si>
    <t>"úprava spojov, oplechovanie otvorov, výplň spojov panelov - v zmysle detailov a STN" 3115,95</t>
  </si>
  <si>
    <t>156</t>
  </si>
  <si>
    <t>767510111.S</t>
  </si>
  <si>
    <t>Montáž kanálových krytov osadenie krytov</t>
  </si>
  <si>
    <t>kg</t>
  </si>
  <si>
    <t>-1992436406</t>
  </si>
  <si>
    <t xml:space="preserve">Al plech </t>
  </si>
  <si>
    <t>"HP01" 6,48*4</t>
  </si>
  <si>
    <t>"HP02" 3,24*2</t>
  </si>
  <si>
    <t>Fe plech</t>
  </si>
  <si>
    <t>"SP01" 28,09*14</t>
  </si>
  <si>
    <t>"SP01" 38,31*2</t>
  </si>
  <si>
    <t>"SP02" 19,15*4</t>
  </si>
  <si>
    <t>"SP03" 24,92*3+24,94*1</t>
  </si>
  <si>
    <t>"SP04" 49,26*1</t>
  </si>
  <si>
    <t>"SP05" 31,81*1</t>
  </si>
  <si>
    <t>"SP06" 39,47*3</t>
  </si>
  <si>
    <t>"SP07" 38,31*6</t>
  </si>
  <si>
    <t>"SP08" 14,10*1</t>
  </si>
  <si>
    <t>"SP09" 14,05*2</t>
  </si>
  <si>
    <t>"SP10" 15,32*2</t>
  </si>
  <si>
    <t>priečny štvorhran 25x25mm</t>
  </si>
  <si>
    <t>1,50*66*4,91</t>
  </si>
  <si>
    <t>1,84*8*4,91</t>
  </si>
  <si>
    <t>1,20*4*4,91</t>
  </si>
  <si>
    <t>3,00*8*4,91</t>
  </si>
  <si>
    <t>1,50*4*4,91</t>
  </si>
  <si>
    <t>157</t>
  </si>
  <si>
    <t>136410800100.S</t>
  </si>
  <si>
    <t>Plech hliníkový povrch slza hrúbka 2mm, povrch.úpr.</t>
  </si>
  <si>
    <t>1771931464</t>
  </si>
  <si>
    <t>32,40*1,15</t>
  </si>
  <si>
    <t>158</t>
  </si>
  <si>
    <t>137100183200.S</t>
  </si>
  <si>
    <t>Plech oceľový povrch slza hrúbka 3mm, povrch.úpr.</t>
  </si>
  <si>
    <t>101525431</t>
  </si>
  <si>
    <t>1148,36*1,1</t>
  </si>
  <si>
    <t>159</t>
  </si>
  <si>
    <t>133210006000.S</t>
  </si>
  <si>
    <t>Tyč oceľová plochá šxhr 25x25 mm, povrch. úpr.</t>
  </si>
  <si>
    <t>187564120</t>
  </si>
  <si>
    <t>729,233*1,15</t>
  </si>
  <si>
    <t>160</t>
  </si>
  <si>
    <t>767641110.R</t>
  </si>
  <si>
    <t>Montáž dverového krídla otočného jednokrídlového, do existujúcej zárubne, vrátane kovania</t>
  </si>
  <si>
    <t>-1883022470</t>
  </si>
  <si>
    <t>161</t>
  </si>
  <si>
    <t>549150000600.S</t>
  </si>
  <si>
    <t>Kľučka dverová a rozeta 2x, nehrdzavejúca oceľ, povrch nerez brúsený</t>
  </si>
  <si>
    <t>-293199270</t>
  </si>
  <si>
    <t>162</t>
  </si>
  <si>
    <t>6116100003800.S</t>
  </si>
  <si>
    <t>Dvere vnútorné jednokrídlové, šírka 700 výška 2000 mm, výplň papierová voština, povrch kompozitným drevom "ozn.D02"</t>
  </si>
  <si>
    <t>-1339090761</t>
  </si>
  <si>
    <t>163</t>
  </si>
  <si>
    <t>6116100004000.S</t>
  </si>
  <si>
    <t>Dvere vnútorné jednokrídlové, šírka 800 výška 2000 mm, výplň papierová voština, povrch kompozitným drevom "ozn.D01"</t>
  </si>
  <si>
    <t>-1387487618</t>
  </si>
  <si>
    <t>164</t>
  </si>
  <si>
    <t>6116100004400.S</t>
  </si>
  <si>
    <t>Dvere vchodové jednokrídlové, šírka 900 výška 2000 mm, výplň z polystyrénu, povrch oceľové opláštenie "ozn.D03"</t>
  </si>
  <si>
    <t>-1526003744</t>
  </si>
  <si>
    <t>165</t>
  </si>
  <si>
    <t>6116100004800.S</t>
  </si>
  <si>
    <t>Dvere vnútorné jednokrídlové, šírka 900 výška 2000 mm, výplň komorový kartón, povrch oceľové opláštenie, bezpečnostné kovanie a vložka "ozn.D05"</t>
  </si>
  <si>
    <t>1954691170</t>
  </si>
  <si>
    <t>166</t>
  </si>
  <si>
    <t>767641120.R</t>
  </si>
  <si>
    <t>Montáž dverového krídla otočného dvojkrídlového, do existujúcej zárubne, vrátane kovania</t>
  </si>
  <si>
    <t>175061136</t>
  </si>
  <si>
    <t>167</t>
  </si>
  <si>
    <t>5534100411580.S</t>
  </si>
  <si>
    <t>Dvere dvojkrídlové, šírka 2700 výška 2405 mm, výplň papierová voština, povrch opláštenie plechom "ozn.D06"</t>
  </si>
  <si>
    <t>864576531</t>
  </si>
  <si>
    <t>168</t>
  </si>
  <si>
    <t>5534100411590.S</t>
  </si>
  <si>
    <t>Dvere dvojkrídlové, šírka 2700 výška 2405 mm, výplň komorový kartón, povrch opláštenie plechom "ozn.D09"</t>
  </si>
  <si>
    <t>-1851831614</t>
  </si>
  <si>
    <t>169</t>
  </si>
  <si>
    <t>5534100411600.S</t>
  </si>
  <si>
    <t>Dvere dvojkrídlové, šírka 3000 výška 2500 mm, výplň papierová voština, povrch opláštenie plechom "ozn.D04"</t>
  </si>
  <si>
    <t>-197781519</t>
  </si>
  <si>
    <t>170</t>
  </si>
  <si>
    <t>767642120.R</t>
  </si>
  <si>
    <t>Montáž dverí posuvných dvojkrídlových, posun s mechanizmom</t>
  </si>
  <si>
    <t>-1311940627</t>
  </si>
  <si>
    <t>171</t>
  </si>
  <si>
    <t>553410014860.S</t>
  </si>
  <si>
    <t>Dvere dvojkrídlové posuvné, šírka 1400 výška 2050 mm, výplň polystyrén, oceľové opláštenie "ozn.D08"</t>
  </si>
  <si>
    <t>115304096</t>
  </si>
  <si>
    <t>172</t>
  </si>
  <si>
    <t>767658353.S</t>
  </si>
  <si>
    <t>Montáž sekcionálnej brány s integrovanými dverami pozink farebný plochy nad 6 do 9 m2</t>
  </si>
  <si>
    <t>-1934539360</t>
  </si>
  <si>
    <t>173</t>
  </si>
  <si>
    <t>5534100619250.S</t>
  </si>
  <si>
    <t>Brána sekcionálna zateplená s elektrickým pohonom a integrovanými dverami, vxš 3000x2500 mm "ozn.D11"</t>
  </si>
  <si>
    <t>-1049720119</t>
  </si>
  <si>
    <t>174</t>
  </si>
  <si>
    <t>767660004.S</t>
  </si>
  <si>
    <t>Montáž a dodávka protivetrová plachta Agrotel WSN6060, kotvenie (špecifikácia podľa technológie výrobcu) alebo ekvivalent</t>
  </si>
  <si>
    <t>746118277</t>
  </si>
  <si>
    <t>systémová protivetrová plachta (ochrana nosníc proti poveternostným vplyvom)</t>
  </si>
  <si>
    <t>469,05</t>
  </si>
  <si>
    <t>175</t>
  </si>
  <si>
    <t>767995101.S</t>
  </si>
  <si>
    <t>Montáž ostatných atypických kovových stavebných doplnkových konštrukcií do 5 kg</t>
  </si>
  <si>
    <t>1592844142</t>
  </si>
  <si>
    <t>"M1" 391,40</t>
  </si>
  <si>
    <t>"M2" 12,00</t>
  </si>
  <si>
    <t>"M3" 67,80</t>
  </si>
  <si>
    <t>"M4" 345,70</t>
  </si>
  <si>
    <t>"M5" 266,10</t>
  </si>
  <si>
    <t>"M6" 325,80</t>
  </si>
  <si>
    <t>"M8" 56,50</t>
  </si>
  <si>
    <t>"M9" 281,40</t>
  </si>
  <si>
    <t>"M10" 301,70</t>
  </si>
  <si>
    <t>"M11" 5561,60</t>
  </si>
  <si>
    <t>"M12" 245,40</t>
  </si>
  <si>
    <t>"B8" 0,70</t>
  </si>
  <si>
    <t>"B11" 0,40</t>
  </si>
  <si>
    <t>"B12" 3,70</t>
  </si>
  <si>
    <t>"H1" 152,20</t>
  </si>
  <si>
    <t>"N22" 15,20</t>
  </si>
  <si>
    <t>"N43" 6,90</t>
  </si>
  <si>
    <t>"P1" 0,50</t>
  </si>
  <si>
    <t>"S14" 9,40</t>
  </si>
  <si>
    <t>"S15" 15,60</t>
  </si>
  <si>
    <t>"S16" 29,20</t>
  </si>
  <si>
    <t>"S17" 21,60</t>
  </si>
  <si>
    <t>"S35" 22,40</t>
  </si>
  <si>
    <t>"S36" 37,20</t>
  </si>
  <si>
    <t>"S39" 4,70</t>
  </si>
  <si>
    <t>"5% pomocné konštrukcie" 8175,10*0,05</t>
  </si>
  <si>
    <t>176</t>
  </si>
  <si>
    <t>767995102.S</t>
  </si>
  <si>
    <t>Montáž ostatných atypických kovových stavebných doplnkových konštrukcií nad 5 do 10 kg</t>
  </si>
  <si>
    <t>-1336112628</t>
  </si>
  <si>
    <t>"B2" 5,70</t>
  </si>
  <si>
    <t>"B6" 5,10</t>
  </si>
  <si>
    <t>"B9" 5,10</t>
  </si>
  <si>
    <t>"B10" 6,70</t>
  </si>
  <si>
    <t>"N23" 31,70</t>
  </si>
  <si>
    <t>"N38" 12,30</t>
  </si>
  <si>
    <t>"S29" 908,90</t>
  </si>
  <si>
    <t>"S34" 63,30</t>
  </si>
  <si>
    <t>"5% pomocné konštrukcie" 1038,80*0,05</t>
  </si>
  <si>
    <t>177</t>
  </si>
  <si>
    <t>767995103.S</t>
  </si>
  <si>
    <t>Montáž ostatných atypických kovových stavebných doplnkových konštrukcií nad 10 do 20 kg</t>
  </si>
  <si>
    <t>-1931149335</t>
  </si>
  <si>
    <t>"B7" 29,60</t>
  </si>
  <si>
    <t>"B13" 59,70</t>
  </si>
  <si>
    <t>"N27" 15,40</t>
  </si>
  <si>
    <t>"N41" 35,30</t>
  </si>
  <si>
    <t>"S40" 14,00</t>
  </si>
  <si>
    <t>"S42" 32,30</t>
  </si>
  <si>
    <t>"5% pomocné konštrukcie" 186,30*0,05</t>
  </si>
  <si>
    <t>178</t>
  </si>
  <si>
    <t>767995104.S</t>
  </si>
  <si>
    <t>Montáž ostatných atypických kovových stavebných doplnkových konštrukcií nad 20 do 50 kg</t>
  </si>
  <si>
    <t>-729982813</t>
  </si>
  <si>
    <t>"B14" 148,20</t>
  </si>
  <si>
    <t>"N16" 30,60</t>
  </si>
  <si>
    <t>"N17" 92,00</t>
  </si>
  <si>
    <t>"N18" 109,90</t>
  </si>
  <si>
    <t>"N30" 46,10</t>
  </si>
  <si>
    <t>"N31" 35,50</t>
  </si>
  <si>
    <t>"N32" 43,00</t>
  </si>
  <si>
    <t>"N35" 85,10</t>
  </si>
  <si>
    <t>"N36" 140,70</t>
  </si>
  <si>
    <t>"N37" 171,20</t>
  </si>
  <si>
    <t>"N39" 89,10</t>
  </si>
  <si>
    <t>"N40" 79,90</t>
  </si>
  <si>
    <t>"N42" 82,70</t>
  </si>
  <si>
    <t>"N44" 33,40</t>
  </si>
  <si>
    <t>"N45" 50,50</t>
  </si>
  <si>
    <t>"S25" 425,00</t>
  </si>
  <si>
    <t>"S26" 148,50</t>
  </si>
  <si>
    <t>"S27" 77,70</t>
  </si>
  <si>
    <t>"S31" 339,80</t>
  </si>
  <si>
    <t>"S32" 36,90</t>
  </si>
  <si>
    <t>"S33" 183,40</t>
  </si>
  <si>
    <t>"S37" 107,90</t>
  </si>
  <si>
    <t>"S38" 61,00</t>
  </si>
  <si>
    <t>"S41" 67,30</t>
  </si>
  <si>
    <t>"St2" 29,00</t>
  </si>
  <si>
    <t>"St3" 288,10</t>
  </si>
  <si>
    <t>"St4" 25,90</t>
  </si>
  <si>
    <t>"St5" 286,40</t>
  </si>
  <si>
    <t>"St6" 4190,30</t>
  </si>
  <si>
    <t>"St7" 2053,70</t>
  </si>
  <si>
    <t>"St9" 327,90</t>
  </si>
  <si>
    <t>"St11" 242,00</t>
  </si>
  <si>
    <t>"St12" 161,20</t>
  </si>
  <si>
    <t>"Zt1" 132,80</t>
  </si>
  <si>
    <t>"Zt2" 132,50</t>
  </si>
  <si>
    <t>"Zt3" 118,90</t>
  </si>
  <si>
    <t>"Zt5" 155,20</t>
  </si>
  <si>
    <t>"Zt6" 125,60</t>
  </si>
  <si>
    <t>"Zt16" 82,10</t>
  </si>
  <si>
    <t>"Zt17" 89,10</t>
  </si>
  <si>
    <t>"Zt21" 181,90</t>
  </si>
  <si>
    <t>"5% pomocné konštrukcie" 11308,00*0,05</t>
  </si>
  <si>
    <t>179</t>
  </si>
  <si>
    <t>767995105.S</t>
  </si>
  <si>
    <t>Montáž ostatných atypických kovových stavebných doplnkových konštrukcií nad 50 do 100 kg</t>
  </si>
  <si>
    <t>1934232218</t>
  </si>
  <si>
    <t>"N4" 59,30</t>
  </si>
  <si>
    <t>"N6" 97,80</t>
  </si>
  <si>
    <t>"N11" 199,90</t>
  </si>
  <si>
    <t>"N12" 5290,50</t>
  </si>
  <si>
    <t>"N13" 568,30</t>
  </si>
  <si>
    <t>"N14" 211,10</t>
  </si>
  <si>
    <t>"N15" 64,20</t>
  </si>
  <si>
    <t>"N19" 93,20</t>
  </si>
  <si>
    <t>"N20" 61,30</t>
  </si>
  <si>
    <t>"N21" 119,70</t>
  </si>
  <si>
    <t>"N24" 1938,40</t>
  </si>
  <si>
    <t>"N25" 5016,50</t>
  </si>
  <si>
    <t>"N26" 53,80</t>
  </si>
  <si>
    <t>"N28" 489,70</t>
  </si>
  <si>
    <t>"N29" 148,30</t>
  </si>
  <si>
    <t>"N33" 66,50</t>
  </si>
  <si>
    <t>"N34" 189,30</t>
  </si>
  <si>
    <t>"S13" 617,50</t>
  </si>
  <si>
    <t>"S28" 270,70</t>
  </si>
  <si>
    <t>"S30" 53,90</t>
  </si>
  <si>
    <t>"Zt4" 103,00</t>
  </si>
  <si>
    <t>"Zt7" 967,10</t>
  </si>
  <si>
    <t>"Zt8" 966,20</t>
  </si>
  <si>
    <t>"Zt9" 2405,60</t>
  </si>
  <si>
    <t>"Zt10" 1488,50</t>
  </si>
  <si>
    <t>"Zt11" 1810,20</t>
  </si>
  <si>
    <t>"Zt12" 138,10</t>
  </si>
  <si>
    <t>"Zt13" 691,40</t>
  </si>
  <si>
    <t>"Zt14" 691,20</t>
  </si>
  <si>
    <t>"Zt15" 116,20</t>
  </si>
  <si>
    <t>"Zt18" 115,80</t>
  </si>
  <si>
    <t>"Zt19" 110,60</t>
  </si>
  <si>
    <t>"Zt20" 232,90</t>
  </si>
  <si>
    <t>"5% pomocné konštrukcie" 25446,70*0,05</t>
  </si>
  <si>
    <t>180</t>
  </si>
  <si>
    <t>767995106.S</t>
  </si>
  <si>
    <t>Montáž ostatných atypických kovových stavebných doplnkových konštrukcií nad 100 do 250 kg</t>
  </si>
  <si>
    <t>-395766964</t>
  </si>
  <si>
    <t>"N2" 3431,30</t>
  </si>
  <si>
    <t>"N3" 424,60</t>
  </si>
  <si>
    <t>"N5" 225,40</t>
  </si>
  <si>
    <t>"N8" 109,00</t>
  </si>
  <si>
    <t>"N9" 114,20</t>
  </si>
  <si>
    <t>"S2" 3979,90</t>
  </si>
  <si>
    <t>"S3" 265,30</t>
  </si>
  <si>
    <t>"S4" 368,80</t>
  </si>
  <si>
    <t>"S5" 226,90</t>
  </si>
  <si>
    <t>"S6" 456,80</t>
  </si>
  <si>
    <t>"S7" 771,70</t>
  </si>
  <si>
    <t>"S8" 884,10</t>
  </si>
  <si>
    <t>"S9" 948,00</t>
  </si>
  <si>
    <t>"S10" 719,70</t>
  </si>
  <si>
    <t>"S19" 132,50</t>
  </si>
  <si>
    <t>"S22" 143,00</t>
  </si>
  <si>
    <t>"S23" 174,10</t>
  </si>
  <si>
    <t>"S24" 169,90</t>
  </si>
  <si>
    <t>"5% pomocné konštrukcie" 13545,20*0,05</t>
  </si>
  <si>
    <t>181</t>
  </si>
  <si>
    <t>767995107.S</t>
  </si>
  <si>
    <t>Montáž ostatných atypických kovových stavebných doplnkových konštrukcií nad 250 do 500 kg</t>
  </si>
  <si>
    <t>-1410824521</t>
  </si>
  <si>
    <t>"S1" 735,00</t>
  </si>
  <si>
    <t>"S11" 5553,60</t>
  </si>
  <si>
    <t>"S12" 5553,60</t>
  </si>
  <si>
    <t>"S20" 1469,90</t>
  </si>
  <si>
    <t>"St1" 291,40</t>
  </si>
  <si>
    <t>"Th1" 3965,40</t>
  </si>
  <si>
    <t>"5% pomocné konštrukcie" 17568,90*0,05</t>
  </si>
  <si>
    <t>182</t>
  </si>
  <si>
    <t>767995108.S</t>
  </si>
  <si>
    <t>Montáž ostatných atypických kovových stavebných doplnkových konštrukcií nad 500 kg</t>
  </si>
  <si>
    <t>-1965582574</t>
  </si>
  <si>
    <t>"N1" 31358,00</t>
  </si>
  <si>
    <t>"N10" 3919,70</t>
  </si>
  <si>
    <t>"5% pomocné konštrukcie" 35277,70*0,05</t>
  </si>
  <si>
    <t>183</t>
  </si>
  <si>
    <t>553850000000.S</t>
  </si>
  <si>
    <t>Oceľová konštrukcia - stĺpy, nosníky, tiahla, stužidlá, zavetrenie, žiarozinková úprava</t>
  </si>
  <si>
    <t>1043057881</t>
  </si>
  <si>
    <t>109925,87*0,001*1,05</t>
  </si>
  <si>
    <t>184</t>
  </si>
  <si>
    <t>553850000150.S</t>
  </si>
  <si>
    <t>Metsec MET-2-172Z13 S450GD, žiarozinková úprava</t>
  </si>
  <si>
    <t>-1708393844</t>
  </si>
  <si>
    <t>výmera položky platí pre objekt SO-01 aj SO-02</t>
  </si>
  <si>
    <t>presná špecifikácia vr.antikoróznej úpravy - PD statika (tabuľka)</t>
  </si>
  <si>
    <t>8248,17*0,001*1,05</t>
  </si>
  <si>
    <t>185</t>
  </si>
  <si>
    <t>998767202.S</t>
  </si>
  <si>
    <t>Presun hmôt pre kovové stavebné doplnkové konštrukcie v objektoch výšky nad 6 do 12 m</t>
  </si>
  <si>
    <t>2127564586</t>
  </si>
  <si>
    <t>771</t>
  </si>
  <si>
    <t>Podlahy z dlaždíc</t>
  </si>
  <si>
    <t>186</t>
  </si>
  <si>
    <t>771415016.S</t>
  </si>
  <si>
    <t>Montáž soklíkov z obkladačiek do tmelu veľ. 300 x 150 mm</t>
  </si>
  <si>
    <t>1145394241</t>
  </si>
  <si>
    <t>PD výkazy</t>
  </si>
  <si>
    <t>"m.č.1.10+1.11+1.12+1.13" 31,11</t>
  </si>
  <si>
    <t>187</t>
  </si>
  <si>
    <t>5976400006150.S</t>
  </si>
  <si>
    <t>Keramický sokel výška 130mm</t>
  </si>
  <si>
    <t>-1353963076</t>
  </si>
  <si>
    <t>31,11*1,05</t>
  </si>
  <si>
    <t>188</t>
  </si>
  <si>
    <t>998771202.S</t>
  </si>
  <si>
    <t>Presun hmôt pre podlahy z dlaždíc v objektoch výšky nad 6 do 12 m</t>
  </si>
  <si>
    <t>50991286</t>
  </si>
  <si>
    <t>776</t>
  </si>
  <si>
    <t>Podlahy povlakové</t>
  </si>
  <si>
    <t>189</t>
  </si>
  <si>
    <t>776411000.S</t>
  </si>
  <si>
    <t>Lepenie podlahových líšt soklových</t>
  </si>
  <si>
    <t>-1831960807</t>
  </si>
  <si>
    <t>"styk PUR panelu s podlahou" 163,08</t>
  </si>
  <si>
    <t>190</t>
  </si>
  <si>
    <t>2834100179100.S</t>
  </si>
  <si>
    <t>Fabión výška 100mm "viď detail 02 detail steny"</t>
  </si>
  <si>
    <t>-1539607647</t>
  </si>
  <si>
    <t>163,08*1,05</t>
  </si>
  <si>
    <t>191</t>
  </si>
  <si>
    <t>998776202.S</t>
  </si>
  <si>
    <t>Presun hmôt pre podlahy povlakové v objektoch výšky nad 6 do 12 m</t>
  </si>
  <si>
    <t>574798405</t>
  </si>
  <si>
    <t>781</t>
  </si>
  <si>
    <t>Obklady</t>
  </si>
  <si>
    <t>192</t>
  </si>
  <si>
    <t>612460121.S</t>
  </si>
  <si>
    <t>Príprava vnútorného podkladu pod keramické obklady stien penetráciou základnou</t>
  </si>
  <si>
    <t>-237167730</t>
  </si>
  <si>
    <t>193</t>
  </si>
  <si>
    <t>781445017.S</t>
  </si>
  <si>
    <t>Montáž obkladov vnútor. stien z obkladačiek kladených do tmelu veľ. 300x200 mm</t>
  </si>
  <si>
    <t>-1751272917</t>
  </si>
  <si>
    <t>"m.č.1.12+1.14+1.15+1.16" 31,71</t>
  </si>
  <si>
    <t>194</t>
  </si>
  <si>
    <t>597640000700.S</t>
  </si>
  <si>
    <t>Keramický obklad</t>
  </si>
  <si>
    <t>1811185730</t>
  </si>
  <si>
    <t>31,71*1,05</t>
  </si>
  <si>
    <t>195</t>
  </si>
  <si>
    <t>998781202.S</t>
  </si>
  <si>
    <t>Presun hmôt pre obklady keramické v objektoch výšky nad 6 do 12 m</t>
  </si>
  <si>
    <t>-1193041708</t>
  </si>
  <si>
    <t>783</t>
  </si>
  <si>
    <t>Nátery</t>
  </si>
  <si>
    <t>196</t>
  </si>
  <si>
    <t>783894122.S</t>
  </si>
  <si>
    <t>Náter farbami ekologickými riediteľnými vodou umývateľnými stien dvojnásobný</t>
  </si>
  <si>
    <t>-767852879</t>
  </si>
  <si>
    <t>"1.11" (2,36+3,485)*2,00-0,80*2,00</t>
  </si>
  <si>
    <t>"1.12" (2,24+3,485)*2*2,00-0,80*2,00</t>
  </si>
  <si>
    <t>"1.13" (3,20+1,75)*2*2,00-(0,70+0,80)*2,00</t>
  </si>
  <si>
    <t>197</t>
  </si>
  <si>
    <t>783271000.S</t>
  </si>
  <si>
    <t>Nátery kov.stav.doplnk.konštr. polyuretánové dvojnásobné 2x- 60μm (kategória životnosti stredná - 15 rokov)</t>
  </si>
  <si>
    <t>-32468829</t>
  </si>
  <si>
    <t>presná špecifikácia vr.antikoróznej úpravy - technická správa architektúra</t>
  </si>
  <si>
    <t>"náterové plochy OK - statika výpis" 2774,81+1510,24</t>
  </si>
  <si>
    <t>"náter L profilu trusného kanála" 71,424*0,20</t>
  </si>
  <si>
    <t>"náter slzičkové plechu" 51,974*2</t>
  </si>
  <si>
    <t>"náter konštrukcie slzičkového plechu" 729,233/4,91*0,075</t>
  </si>
  <si>
    <t>784</t>
  </si>
  <si>
    <t>Maľby</t>
  </si>
  <si>
    <t>198</t>
  </si>
  <si>
    <t>784410100.S</t>
  </si>
  <si>
    <t>Penetrovanie jednonásobné jemnozrnných podkladov výšky do 3,80 m</t>
  </si>
  <si>
    <t>111469789</t>
  </si>
  <si>
    <t>199</t>
  </si>
  <si>
    <t>784418011.S</t>
  </si>
  <si>
    <t>Zakrývanie otvorov, podláh a zariadení fóliou v miestnostiach alebo na schodisku</t>
  </si>
  <si>
    <t>411378049</t>
  </si>
  <si>
    <t>pri maľbách</t>
  </si>
  <si>
    <t>200</t>
  </si>
  <si>
    <t>784452371.S</t>
  </si>
  <si>
    <t>Maľby z maliarskych zmesí na vodnej báze, ručne nanášané tónované dvojnásobné na jemnozrnný podklad výšky do 3,80 m</t>
  </si>
  <si>
    <t>172238663</t>
  </si>
  <si>
    <t>maľba stien</t>
  </si>
  <si>
    <t>"1.09" 1,90*4,55</t>
  </si>
  <si>
    <t>"1.10" (3,50+1,65)*2,60</t>
  </si>
  <si>
    <t>"1.11" (2,26+3,385)*2,60</t>
  </si>
  <si>
    <t>"1.12" (2,24+3,385)*2*2,60</t>
  </si>
  <si>
    <t>"1.13" (3,20+1,65)*2*2,60</t>
  </si>
  <si>
    <t>"1.14" (2,10+1,56)*2*0,60</t>
  </si>
  <si>
    <t>"1.15" (2,10+1,70)*2*0,60</t>
  </si>
  <si>
    <t>"1.16" (1,63+0,85)*0,60</t>
  </si>
  <si>
    <t>HZS</t>
  </si>
  <si>
    <t>Hodinové zúčtovacie sadzby</t>
  </si>
  <si>
    <t>201</t>
  </si>
  <si>
    <t>HZS000112.S</t>
  </si>
  <si>
    <t>Stavebno montážne práce náročnejšie, ucelené, obtiažne, rutinné (Tr. 2) v rozsahu viac ako 8 hodín náročnejšie</t>
  </si>
  <si>
    <t>hod</t>
  </si>
  <si>
    <t>512</t>
  </si>
  <si>
    <t>969669051</t>
  </si>
  <si>
    <t>VRN</t>
  </si>
  <si>
    <t>Investičné náklady neobsiahnuté v cenách</t>
  </si>
  <si>
    <t>202</t>
  </si>
  <si>
    <t>000300020.S</t>
  </si>
  <si>
    <t>Geodetické práce</t>
  </si>
  <si>
    <t>eur</t>
  </si>
  <si>
    <t>1024</t>
  </si>
  <si>
    <t>-2092074919</t>
  </si>
  <si>
    <t>203</t>
  </si>
  <si>
    <t>000600011.S</t>
  </si>
  <si>
    <t>Zariadenie staveniska</t>
  </si>
  <si>
    <t>243743396</t>
  </si>
  <si>
    <t>03, 06 - Protipožiarna bezpečnosť stavby, Zdravotechnika</t>
  </si>
  <si>
    <t>713482111.S</t>
  </si>
  <si>
    <t>Montáž trubíc, hr. 10 - 15 mm,vnút.priemer do 38 mm</t>
  </si>
  <si>
    <t>01</t>
  </si>
  <si>
    <t>Izolačná trubica  18x13 mm (d x hr. izolácie)</t>
  </si>
  <si>
    <t>283310026900</t>
  </si>
  <si>
    <t>Izolačná trubica  22x13 mm (d x hr. izolácie)</t>
  </si>
  <si>
    <t>283310027000</t>
  </si>
  <si>
    <t>Izolačná trubica 28x13 mm (d x hr. izolácie),</t>
  </si>
  <si>
    <t>283310027100</t>
  </si>
  <si>
    <t>Izolačná trubica  35x13 mm (d x hr. izolácie)</t>
  </si>
  <si>
    <t>713482112.S</t>
  </si>
  <si>
    <t>Montáž trubíc, hr.do 10 -15 mm,vnút.priemer 39-70 mm</t>
  </si>
  <si>
    <t>283310027400</t>
  </si>
  <si>
    <t>Izolačná trubica  54x13 mm (d x hr. izolácie)</t>
  </si>
  <si>
    <t>713482121.S</t>
  </si>
  <si>
    <t>Montáž trubíc z PE, hr.15-20 mm,vnút.priemer do 38 mm</t>
  </si>
  <si>
    <t>283310004700</t>
  </si>
  <si>
    <t>Izolačná PE trubica  22x20 mm (d potrubia x hr. izolácie), nadrezaná</t>
  </si>
  <si>
    <t>283310004800</t>
  </si>
  <si>
    <t>Izolačná PE trubica  28x20 mm (d potrubia x hr. izolácie), nadrezaná</t>
  </si>
  <si>
    <t>713482131.S</t>
  </si>
  <si>
    <t>Montáž trubíc z PE, hr.30 mm,vnút.priemer do 38 mm</t>
  </si>
  <si>
    <t>283310006400</t>
  </si>
  <si>
    <t>Izolačná PE trubica 35x30 mm (d potrubia x hr. izolácie), rozrezaná</t>
  </si>
  <si>
    <t>998713203.S</t>
  </si>
  <si>
    <t>Presun hmôt pre izolácie tepelné v objektoch výšky nad 12 m do 24 m</t>
  </si>
  <si>
    <t>721171109.S</t>
  </si>
  <si>
    <t>Potrubie z PVC - U odpadové ležaté hrdlové D 110 mm</t>
  </si>
  <si>
    <t>721171110.S</t>
  </si>
  <si>
    <t>Potrubie z PVC - U odpadové ležaté hrdlové D 125 mm</t>
  </si>
  <si>
    <t>721171112.S</t>
  </si>
  <si>
    <t>Potrubie z PVC - U odpadové ležaté hrdlové D 160 mm</t>
  </si>
  <si>
    <t>02</t>
  </si>
  <si>
    <t>Potrubie odpadové HT z PP, pripojovacie D32</t>
  </si>
  <si>
    <t>721172022.S</t>
  </si>
  <si>
    <t>Potrubie odpadové HT z PP, pripojovacie D40</t>
  </si>
  <si>
    <t>721172023.S</t>
  </si>
  <si>
    <t>Potrubie odpadové HT z PP, pripojovacie D50</t>
  </si>
  <si>
    <t>03</t>
  </si>
  <si>
    <t>Potrubie odpadové HT z PP, pripojovacie D75</t>
  </si>
  <si>
    <t>Montáž tvaroviek - odbočiek</t>
  </si>
  <si>
    <t>Koleno 110 - 45°</t>
  </si>
  <si>
    <t>06</t>
  </si>
  <si>
    <t>Koleno 160 - 45°</t>
  </si>
  <si>
    <t>Koleno 110/110 - 45°</t>
  </si>
  <si>
    <t>08</t>
  </si>
  <si>
    <t>Koleno 125/110 - 45°</t>
  </si>
  <si>
    <t>09</t>
  </si>
  <si>
    <t>Koleno 160/110 - 45°</t>
  </si>
  <si>
    <t>Koleno 160/160 - 45°</t>
  </si>
  <si>
    <t>Redukcia  110/125</t>
  </si>
  <si>
    <t>Redukcia  110/160</t>
  </si>
  <si>
    <t>Redukcia  50/110</t>
  </si>
  <si>
    <t>Koleno  75/50 - 45°</t>
  </si>
  <si>
    <t>Záslepka DN75</t>
  </si>
  <si>
    <t>Koleno 50/50 - 45°</t>
  </si>
  <si>
    <t>Redukcia  40/50</t>
  </si>
  <si>
    <t>Redukcia  75/110</t>
  </si>
  <si>
    <t>Redukcia  32/50</t>
  </si>
  <si>
    <t>Koleno 75 - 45°</t>
  </si>
  <si>
    <t>Kolienka  - 15°, 30°, 45° - rezerva vplyvom posunu na stavbe</t>
  </si>
  <si>
    <t>Montáž podlahového vpustu DN 110</t>
  </si>
  <si>
    <t>Antikorový vpust DN100 s tesneným roštom R50 -  napr. ACO Vpust 142 DN100 napr. ACO vpust 142,DN100,zvislý,PU,V2A ACO</t>
  </si>
  <si>
    <t>Odkalovač  napr. ACO 142 nízky,objem 0,3l, V2A</t>
  </si>
  <si>
    <t>Hyg. rošt příčkový 168x168mm, M125, protiskl.R11,  napr. ACO</t>
  </si>
  <si>
    <t>Vakuová manipulační přísavka, Al</t>
  </si>
  <si>
    <t xml:space="preserve"> Pachový uzávěr (sifon) pro vpust napr. ACO 142,</t>
  </si>
  <si>
    <t>-2138411448</t>
  </si>
  <si>
    <t>Těsný kryt 165x165mm,pro 200x200,R50,hladký R10 napr. ACO</t>
  </si>
  <si>
    <t>-299523994</t>
  </si>
  <si>
    <t>721230087.S</t>
  </si>
  <si>
    <t>Montáž lapača splavenín</t>
  </si>
  <si>
    <t>2866300033001</t>
  </si>
  <si>
    <t>Lapač splavenín HL600N</t>
  </si>
  <si>
    <t>Montáž privzdušňovacieho ventilu</t>
  </si>
  <si>
    <t>Privzdušňovací ventil HL900N</t>
  </si>
  <si>
    <t>721274113.S</t>
  </si>
  <si>
    <t>Montáž zápachovej uzávierky</t>
  </si>
  <si>
    <t>429720001400.S</t>
  </si>
  <si>
    <t>Lievik so zápachovou uzávierkou HL21</t>
  </si>
  <si>
    <t>Montáž záchitného košíka</t>
  </si>
  <si>
    <t>HL068.1E - Záchytný košík</t>
  </si>
  <si>
    <t>722221465.S</t>
  </si>
  <si>
    <t>Montáž  hadice  G 3/4</t>
  </si>
  <si>
    <t>286120015800.S</t>
  </si>
  <si>
    <t>Hadica 3/4"</t>
  </si>
  <si>
    <t>Montáž   - koncovka na pripojenie hadice</t>
  </si>
  <si>
    <t>Koncovka na  pripojenie hadice</t>
  </si>
  <si>
    <t>721290111.S</t>
  </si>
  <si>
    <t>Ostatné - skúška tesnosti kanalizácie v objektoch vodou do DN 150</t>
  </si>
  <si>
    <t>721290112.S</t>
  </si>
  <si>
    <t>Ostatné - skúška tesnosti kanalizácie v objektoch vodou DN 150</t>
  </si>
  <si>
    <t>998721203.S</t>
  </si>
  <si>
    <t>Presun hmôt pre vnútornú kanalizáciu v objektoch výšky nad 12 do 24 m</t>
  </si>
  <si>
    <t>Lôžko pod potrubie, stoky a drobné objekty, v objekte   z piesku a štrkopiesku do 16 mm</t>
  </si>
  <si>
    <t>Nizko uhliková oceľ - napr. Viega Prestabo upravená zvonaka aj zvnútra  18x1,50 mm (DN15)</t>
  </si>
  <si>
    <t>Nizko uhliková oceľ - napr. Viega Prestabo upravená zvonaka aj zvnútra  22x1,50 mm (DN20)</t>
  </si>
  <si>
    <t>Nizko uhliková oceľ - napr. Viega Prestabo upravená zvonaka aj zvnútra  28x1,50 mm (DN25)</t>
  </si>
  <si>
    <t>Nizko uhliková oceľ - napr. Viega  - napr. Viega 35x1,50 mm (DN32)</t>
  </si>
  <si>
    <t>Nizko uhliková oceľ - napr. Viega  - napr. Viega 42x1,50 mm (DN40)</t>
  </si>
  <si>
    <t>Nizko uhliková oceľ - napr. Viega  - napr. Viega 54x1,50 mm (DN50)</t>
  </si>
  <si>
    <t>Montáž nizko uhliková oceľ za bm</t>
  </si>
  <si>
    <t>Kolienka  - 15°, 30°, 45°,  T-kusy , spojovacie armatúry , prechody , kríženia  atď.  priemeru od DN15 do DN50</t>
  </si>
  <si>
    <t>871221118.S</t>
  </si>
  <si>
    <t>Montáž vodovodného potrubia z dvojvsrtvového PE 100 SDR11, SDR17 zváraných elektrotvarovkami D 63x5,8 mm</t>
  </si>
  <si>
    <t>286130033700.S</t>
  </si>
  <si>
    <t>Rúra HDPE na vodu PE100 PN16 SDR11 63x5,80x100 m</t>
  </si>
  <si>
    <t>722172627</t>
  </si>
  <si>
    <t>Plasthliníkové potrubie napr.Rehau RAUTITAN flex v tyčiach spájané lisovaním dxt 16x2,2 mm</t>
  </si>
  <si>
    <t>722172628</t>
  </si>
  <si>
    <t>Plasthliníkové potrubie Rehau RAUTITAN flex v tyčiach spájané lisovaním dxt 20x2,8 mm</t>
  </si>
  <si>
    <t>722172629</t>
  </si>
  <si>
    <t>Plasthliníkové potrubie napr.Rehau RAUTITAN flex v tyčiach spájané lisovaním dxt 25x3,5 mm</t>
  </si>
  <si>
    <t>722172630</t>
  </si>
  <si>
    <t>Plasthliníkové potrubie napr.Rehau RAUTITAN flex v tyčiach spájané lisovaním dxt 32x4,4 mm</t>
  </si>
  <si>
    <t>722172632</t>
  </si>
  <si>
    <t>Plasthliníkové potrubie napr. Rehau RAUTITAN flex v tyčiach spájané lisovaním dxt 50x6,9 mm</t>
  </si>
  <si>
    <t>722172763.S</t>
  </si>
  <si>
    <t>Montáž prechodu plasthlinik/kov pre vodu D32</t>
  </si>
  <si>
    <t>286540035600.S</t>
  </si>
  <si>
    <t>Prechodka plasthliníku / HDPE</t>
  </si>
  <si>
    <t>Montáž prechodu plasthlinik pre vodu D50 na nizkouhlikovú oceľ</t>
  </si>
  <si>
    <t>Prechodka plasthliníku /  oceľ</t>
  </si>
  <si>
    <t>230203565.S</t>
  </si>
  <si>
    <t>Montáž prechodka PE/oceľ PE 100 SDR11 D 63/DN50 mm</t>
  </si>
  <si>
    <t>286220031300.S</t>
  </si>
  <si>
    <t>Prechodka PE/oceľ PE 100 SDR 11 D/DN 63/50</t>
  </si>
  <si>
    <t>722221030.S</t>
  </si>
  <si>
    <t>Montáž guľového kohúta závitového priameho pre vodu G 6/4</t>
  </si>
  <si>
    <t>551110005900.S</t>
  </si>
  <si>
    <t>Guľový uzáver pre vodu 6/4", niklovaná mosadz</t>
  </si>
  <si>
    <t>724141000.S</t>
  </si>
  <si>
    <t>Montáž čerpadla</t>
  </si>
  <si>
    <t>42611003920011</t>
  </si>
  <si>
    <t>Elektronické cirkulačné čerpadlo Grundfos typ. = Grundfos UPA 15-90 N</t>
  </si>
  <si>
    <t>722221035.S</t>
  </si>
  <si>
    <t>Montáž guľového kohúta závitového priameho pre vodu G 2</t>
  </si>
  <si>
    <t>551110006000.S</t>
  </si>
  <si>
    <t>Guľový uzáver pre vodu 2", niklovaná mosadz</t>
  </si>
  <si>
    <t>722221035.S.1</t>
  </si>
  <si>
    <t>Montáž guľového kohúta závitového priameho pre vodu G 1"</t>
  </si>
  <si>
    <t>551110006000.S.1</t>
  </si>
  <si>
    <t>Guľový uzáver pre vodu 1", niklovaná mosadz</t>
  </si>
  <si>
    <t>722250005.S</t>
  </si>
  <si>
    <t>Montáž hydrantového systému s tvarovo stálou hadicou D 25</t>
  </si>
  <si>
    <t>súb.</t>
  </si>
  <si>
    <t>449150003000</t>
  </si>
  <si>
    <t>Hydrantový systém s tvarovo stálou hadicou D 25, hadica 30 m, skriňa 650x650x285 mm, plné dvierka</t>
  </si>
  <si>
    <t>Montáž - Ventil uzatvárací pre vodu G 3/4</t>
  </si>
  <si>
    <t>Ventil uzatvárací pre vodu G 3/4</t>
  </si>
  <si>
    <t>Montáž -spojka +  hadicová vsuvka</t>
  </si>
  <si>
    <t>Spojka +  hadicová vsuvka G 3/4</t>
  </si>
  <si>
    <t>722221315.S</t>
  </si>
  <si>
    <t>Montáž spätnej klapky závitovej pre vodu G 1</t>
  </si>
  <si>
    <t>551190001000.S</t>
  </si>
  <si>
    <t>Spätná klapka vodorovná závitová 1", PN 10, pre vodu, mosadz</t>
  </si>
  <si>
    <t>722221370.S</t>
  </si>
  <si>
    <t>Montáž vodovodného filtra závitového G 1</t>
  </si>
  <si>
    <t>422010003100.S</t>
  </si>
  <si>
    <t>Filter závitový na vodu 1", FF, PN 20, mosadz</t>
  </si>
  <si>
    <t>734423140.S</t>
  </si>
  <si>
    <t>Montáž tlakomera</t>
  </si>
  <si>
    <t>388430002800.S</t>
  </si>
  <si>
    <t>TLAKOMER</t>
  </si>
  <si>
    <t>722221285.S</t>
  </si>
  <si>
    <t>Montáž spätného ventilu závitového G 6/4</t>
  </si>
  <si>
    <t>551110016800.S</t>
  </si>
  <si>
    <t>Spätný ventil kontrolovateľný, 6/4" FF, PN 16, mosadz, disk plast</t>
  </si>
  <si>
    <t>204</t>
  </si>
  <si>
    <t>722221380.S</t>
  </si>
  <si>
    <t>Montáž vodovodného filtra závitového G 6/4</t>
  </si>
  <si>
    <t>206</t>
  </si>
  <si>
    <t>422010003300.S</t>
  </si>
  <si>
    <t>Filter závitový na vodu 6/4", FF, PN 20, mosadz</t>
  </si>
  <si>
    <t>208</t>
  </si>
  <si>
    <t>722263417.S</t>
  </si>
  <si>
    <t>Montáž vodomeru závitového jednovtokového suchobežného G 5/4</t>
  </si>
  <si>
    <t>210</t>
  </si>
  <si>
    <t>388240000100.S1</t>
  </si>
  <si>
    <t>Vodomer impulzný závitový 5/4" M, mosadzný</t>
  </si>
  <si>
    <t>212</t>
  </si>
  <si>
    <t>3161700366001</t>
  </si>
  <si>
    <t>Nosný rám z nehrdzavejúcej ocele s možnosťou uchytenia</t>
  </si>
  <si>
    <t>214</t>
  </si>
  <si>
    <t>727110151.S</t>
  </si>
  <si>
    <t>Montáž redukcie oceľovej  D 50 mm</t>
  </si>
  <si>
    <t>216</t>
  </si>
  <si>
    <t>316160002020.S</t>
  </si>
  <si>
    <t>Redukcia DN 40/DN32</t>
  </si>
  <si>
    <t>218</t>
  </si>
  <si>
    <t>552540021400.S</t>
  </si>
  <si>
    <t>Vsuvka jednoznačná čierna 6/4"</t>
  </si>
  <si>
    <t>220</t>
  </si>
  <si>
    <t>230203564.S</t>
  </si>
  <si>
    <t>Montáž prechodka PE/oceľ PE 100 SDR11 D 50/DN40 mm</t>
  </si>
  <si>
    <t>222</t>
  </si>
  <si>
    <t>286220031200.S</t>
  </si>
  <si>
    <t>Prechodka PE/oceľ PE 100 SDR 11 D/DN 50/40</t>
  </si>
  <si>
    <t>224</t>
  </si>
  <si>
    <t>722229101.S</t>
  </si>
  <si>
    <t>Montáž ventilu  G 1/2</t>
  </si>
  <si>
    <t>226</t>
  </si>
  <si>
    <t>guľový  ventil, 1/2"</t>
  </si>
  <si>
    <t>228</t>
  </si>
  <si>
    <t>spätná klapka 1/2"</t>
  </si>
  <si>
    <t>230</t>
  </si>
  <si>
    <t>Filter 1/2"</t>
  </si>
  <si>
    <t>232</t>
  </si>
  <si>
    <t>722221020.S</t>
  </si>
  <si>
    <t>Montáž guľového kohúta závitového priameho pre vodu G 1</t>
  </si>
  <si>
    <t>234</t>
  </si>
  <si>
    <t>Guľový uzáver pre vodu 1",s odvodnením a manometrom</t>
  </si>
  <si>
    <t>236</t>
  </si>
  <si>
    <t>722221465.S.1</t>
  </si>
  <si>
    <t>Montáž  hadice  G 1/2"</t>
  </si>
  <si>
    <t>238</t>
  </si>
  <si>
    <t>NEREZOVÝ vlnovec DN12 1/2" x 1/2" 50cm s maticami, PN16 - pripojenie technológie</t>
  </si>
  <si>
    <t>240</t>
  </si>
  <si>
    <t>732331006.S</t>
  </si>
  <si>
    <t>Montáž expanznej nádoby</t>
  </si>
  <si>
    <t>242</t>
  </si>
  <si>
    <t>484630006200.S</t>
  </si>
  <si>
    <t>Nádoba expanzná</t>
  </si>
  <si>
    <t>244</t>
  </si>
  <si>
    <t>732331006.S.1</t>
  </si>
  <si>
    <t>Montáž mechanický filter</t>
  </si>
  <si>
    <t>246</t>
  </si>
  <si>
    <t>Mechanický filter</t>
  </si>
  <si>
    <t>248</t>
  </si>
  <si>
    <t>722290226.S</t>
  </si>
  <si>
    <t>Tlaková skúška vodovodného potrubia závitového do DN 50</t>
  </si>
  <si>
    <t>250</t>
  </si>
  <si>
    <t>998722203.S</t>
  </si>
  <si>
    <t>Presun hmôt pre vnútorný vodovod v objektoch výšky nad 12 do 24 m</t>
  </si>
  <si>
    <t>252</t>
  </si>
  <si>
    <t>725149720.S</t>
  </si>
  <si>
    <t>Montáž záchodu do predstenového systému</t>
  </si>
  <si>
    <t>254</t>
  </si>
  <si>
    <t>642360000800</t>
  </si>
  <si>
    <t>Misa záchodová keramická závesná+ nosná podkonštrukcia</t>
  </si>
  <si>
    <t>256</t>
  </si>
  <si>
    <t>554330000500</t>
  </si>
  <si>
    <t>Záchodové sedadlo s poklopom</t>
  </si>
  <si>
    <t>258</t>
  </si>
  <si>
    <t>725219401.S</t>
  </si>
  <si>
    <t>Montáž kuchynského drezu na skrutky do muriva, bez výtokovej armatúry</t>
  </si>
  <si>
    <t>260</t>
  </si>
  <si>
    <t>642110004300.S</t>
  </si>
  <si>
    <t>Kuchynský drez nerez</t>
  </si>
  <si>
    <t>262</t>
  </si>
  <si>
    <t>725229142.S</t>
  </si>
  <si>
    <t>Montáž sprchy, bez výtokovej armatúry</t>
  </si>
  <si>
    <t>264</t>
  </si>
  <si>
    <t>552210000800.S</t>
  </si>
  <si>
    <t>Sprcha</t>
  </si>
  <si>
    <t>266</t>
  </si>
  <si>
    <t>725219401.S.1</t>
  </si>
  <si>
    <t>Montáž umývadla keramického na skrutky do muriva, bez výtokovej armatúry</t>
  </si>
  <si>
    <t>268</t>
  </si>
  <si>
    <t>642110004300.S.1</t>
  </si>
  <si>
    <t>Umývadlo keramické bežný typ</t>
  </si>
  <si>
    <t>270</t>
  </si>
  <si>
    <t>725819401</t>
  </si>
  <si>
    <t>Montáž ventilu rohového s pripojovacou rúrkou G 1/2</t>
  </si>
  <si>
    <t>272</t>
  </si>
  <si>
    <t>551410000500</t>
  </si>
  <si>
    <t>Ventil rohový RDL 80 1/2"</t>
  </si>
  <si>
    <t>274</t>
  </si>
  <si>
    <t>722220111</t>
  </si>
  <si>
    <t>Montáž armatúry závitovej s jedným závitom, nástenka pre výtokový ventil G 1/2</t>
  </si>
  <si>
    <t>276</t>
  </si>
  <si>
    <t>5515339010145</t>
  </si>
  <si>
    <t>Nástenka 90° s vnútorným závitom, 15-Rp 1/2</t>
  </si>
  <si>
    <t>278</t>
  </si>
  <si>
    <t>725829601.S</t>
  </si>
  <si>
    <t>Montáž batérie drezovej a umývadlovej  stojankovej, pákovej alebo klasickej s mechanickým ovládaním</t>
  </si>
  <si>
    <t>280</t>
  </si>
  <si>
    <t>551450003800</t>
  </si>
  <si>
    <t>Batéria drezová stojanková páková</t>
  </si>
  <si>
    <t>282</t>
  </si>
  <si>
    <t>551450003800.1</t>
  </si>
  <si>
    <t>Batéria umývadlová stojanková páková</t>
  </si>
  <si>
    <t>284</t>
  </si>
  <si>
    <t>725829801.S</t>
  </si>
  <si>
    <t>Montáž batérie sprchová nástennej pákovej alebo klasickej s mechanickým ovládaním</t>
  </si>
  <si>
    <t>286</t>
  </si>
  <si>
    <t>551450003500.S</t>
  </si>
  <si>
    <t>Batéria sprchová nástenná páková</t>
  </si>
  <si>
    <t>288</t>
  </si>
  <si>
    <t>725869301.S</t>
  </si>
  <si>
    <t>Montáž zápachovej uzávierky pre zariaďovacie predmety, umývadlovej do D 40 mm</t>
  </si>
  <si>
    <t>290</t>
  </si>
  <si>
    <t>5516200192001</t>
  </si>
  <si>
    <t>Zapachová uzávierka umývadlová</t>
  </si>
  <si>
    <t>292</t>
  </si>
  <si>
    <t>725869301.S.1</t>
  </si>
  <si>
    <t>Montáž zápachovej uzávierky pre zariaďovacie predmety do D 50 mm</t>
  </si>
  <si>
    <t>294</t>
  </si>
  <si>
    <t>Zapachová uzávierka sprchová</t>
  </si>
  <si>
    <t>296</t>
  </si>
  <si>
    <t>725949120.S1</t>
  </si>
  <si>
    <t>Montáž dvierok</t>
  </si>
  <si>
    <t>298</t>
  </si>
  <si>
    <t>553410067500.S</t>
  </si>
  <si>
    <t>Revízne dvierka 300x300</t>
  </si>
  <si>
    <t>300</t>
  </si>
  <si>
    <t>Kotviaci materiál pre potrubia +  hydranty +  stojaný pre hydranty 	 1	           Záves na roznášací nosník na jednu trasu		      128 ks	  2	           Záves na roznášací nosník na dve trasy		       69 ks	 3	           Záves na roznášací nosník na tri tra</t>
  </si>
  <si>
    <t>302</t>
  </si>
  <si>
    <t>998725203.S</t>
  </si>
  <si>
    <t>Presun hmôt pre zariaďovacie predmety v objektoch výšky nad 12 do 24 m</t>
  </si>
  <si>
    <t>304</t>
  </si>
  <si>
    <t>04 - Filtračná technológia na úpravu vody zo studne</t>
  </si>
  <si>
    <t>Pol1</t>
  </si>
  <si>
    <t>Mechanický filter s manometrom: veľkosť filtrácie 40 µm, prietok vody: 8 m³/h, vypúšťací ventil, manometer, obmedzovač tlaku</t>
  </si>
  <si>
    <t>Pol2</t>
  </si>
  <si>
    <t>Automatický filtračný systém s časovým riadením na odstránenie mangánu:  filtr. médium Burel, 4x20 l, prietok max. 1m3/ks,</t>
  </si>
  <si>
    <t>Pol3</t>
  </si>
  <si>
    <t>UV lampa: 90 W, pripojenie 6/4",</t>
  </si>
  <si>
    <t>Pol4</t>
  </si>
  <si>
    <t>Práca  - dezinfekcia studne a rozvodov</t>
  </si>
  <si>
    <t>celok</t>
  </si>
  <si>
    <t>Pol5</t>
  </si>
  <si>
    <t>Prevádzková chémia na dezinfekciu studní a rozvodov</t>
  </si>
  <si>
    <t>Pol6</t>
  </si>
  <si>
    <t>Práca - inštalačné práce vrátane použitého vodárenského materialu</t>
  </si>
  <si>
    <t>Pol7</t>
  </si>
  <si>
    <t>Dopravné náklady - spolu</t>
  </si>
  <si>
    <t>05 - Vykurovanie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</si>
  <si>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</si>
  <si>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</si>
  <si>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</si>
  <si>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</si>
  <si>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735 - Ústredné kúrenie - vkurovacie telesá</t>
  </si>
  <si>
    <t>Kód položky</t>
  </si>
  <si>
    <t>262144</t>
  </si>
  <si>
    <t>TL 15 x 27 DG</t>
  </si>
  <si>
    <t>Tubolit DG hr. 25 mm; d = 15 mm</t>
  </si>
  <si>
    <t>TL 18 x 30 DG</t>
  </si>
  <si>
    <t>Tubolit DG hr. 30 mm; d = 18 mm</t>
  </si>
  <si>
    <t>TL 22 x 30 DG</t>
  </si>
  <si>
    <t>Tubolit DG hr. 30 mm; d = 22 mm</t>
  </si>
  <si>
    <t>TL 28 x 30 DG</t>
  </si>
  <si>
    <t>Tubolit DG hr. 30 mm; d = 28 mm</t>
  </si>
  <si>
    <t>TL 42 x 30 DG</t>
  </si>
  <si>
    <t>Tubolit DG hr. 30 mm; d = 42 mm</t>
  </si>
  <si>
    <t>731</t>
  </si>
  <si>
    <t>Ústredné kúrenie, kotolne</t>
  </si>
  <si>
    <t>pc1</t>
  </si>
  <si>
    <t>Montáž tepelného čerpadla vzduch-voda</t>
  </si>
  <si>
    <t>ERLA14DW1</t>
  </si>
  <si>
    <t>Tepelné čerpadlo vzduch - voda, vonkajšia jednotka 14kW (napr. DAIKIN Althema3 R typ ERLA14DW1) Vonkajšie rozmery - Jednotka - Hĺbka x Výška x Šírka 460 x 870 x 1,100 mm, Chladiace médium - Typ R-32, Hladina akust. tlaku - Kúrenie - Men. 48.0 dBA, Zdroj n</t>
  </si>
  <si>
    <t>EBVH16S23D9W</t>
  </si>
  <si>
    <t>Tepelné čerpadlo vzduch - voda, vnútorná jednotka (napr. DAIKIN Althema3 R typ EBVH16S23D9W) DA3 R FS IU 16kW HO 3F-9kW-BUH 230L , Vonkajšie rozmery - Jednotka - Hĺbka x Výška x Šírka 634 x 1,855 x 595 mm, Hladina akustického tlaku - Men. 30.0 dBA</t>
  </si>
  <si>
    <t>180622</t>
  </si>
  <si>
    <t>Prepojovacie chladivové rúrky, dĺžka potrubia 10 m</t>
  </si>
  <si>
    <t>193911</t>
  </si>
  <si>
    <t>Sada káblov na elektrické pripojenie, dĺžka 9 m</t>
  </si>
  <si>
    <t>665034</t>
  </si>
  <si>
    <t>UDP pre tepelné čerpadlo</t>
  </si>
  <si>
    <t>732</t>
  </si>
  <si>
    <t>Ústredné kúrenie, strojovne</t>
  </si>
  <si>
    <t>11052</t>
  </si>
  <si>
    <t>FLAMCO - Magnetický separátor nečistôt XStream Clean G1 1/4"F</t>
  </si>
  <si>
    <t>732230000</t>
  </si>
  <si>
    <t>Montáž akumulačnej nádoby vykurovacej vody bez výmenníka s izoláciou objem do 250 l</t>
  </si>
  <si>
    <t>A34195</t>
  </si>
  <si>
    <t>Akumulačný zásobník pre vykurovaciu vodu o objeme 200 l Austria email typ WPPS 200</t>
  </si>
  <si>
    <t>732331009</t>
  </si>
  <si>
    <t>Montáž expanznej nádoby tlak do 3 bar s membránou 12 l</t>
  </si>
  <si>
    <t>26243</t>
  </si>
  <si>
    <t>Expanzná nádoba FLAMCO typ Contra-Flex 25/1,5, objem 25 litrov; pripojenie 3/4", max. prev. tlak 3,0 bar, min./max. teplota na membránu -10/70 °C.</t>
  </si>
  <si>
    <t>27911</t>
  </si>
  <si>
    <t>Konzola pre pripevnenie expanznej nádoby (2-25l) na stenu FLAMCO typ FLEXCONSOLE, 3/4"x3/4" červená</t>
  </si>
  <si>
    <t>28920</t>
  </si>
  <si>
    <t>Pripojovacia súprava FLAMCO typ FLEXCONTROL 3/4"</t>
  </si>
  <si>
    <t>732111431</t>
  </si>
  <si>
    <t>Montáž združeného rozdeľovača a zberača modul 80 mm pre 3 vetvy s dĺžkou 700 mm</t>
  </si>
  <si>
    <t>M66301.930</t>
  </si>
  <si>
    <t>Rozdelovač MeiFlow Top S pre 3vykurovacie okruhy 1" s izolaciou a konzolami</t>
  </si>
  <si>
    <t>731291070</t>
  </si>
  <si>
    <t>Montáž rýchlomontážnej sady s 3-cestným zmiešavačom DN 25</t>
  </si>
  <si>
    <t>M66931.30M</t>
  </si>
  <si>
    <t>Čerpadlová skupina MeiFlow Top S MC, DN25, GF Alpha2.1 25- 60, so servopohonom 230V</t>
  </si>
  <si>
    <t>pc3</t>
  </si>
  <si>
    <t>Regulácia pre vykurovacie systémy TECH EU-i-3 PLUS OT obsluha troch zmiešavacích okruhov</t>
  </si>
  <si>
    <t>pc4</t>
  </si>
  <si>
    <t>Dvojpolohový izbový regulátor (ON/OFF) TECH typ EU-297z v3</t>
  </si>
  <si>
    <t>733</t>
  </si>
  <si>
    <t>Ústredné kúrenie, rozvodné potrubie</t>
  </si>
  <si>
    <t>160110</t>
  </si>
  <si>
    <t>Nízkouhlíková oceľová rúrka 15x1,2 ( 6 m )</t>
  </si>
  <si>
    <t>160111</t>
  </si>
  <si>
    <t>Nízkouhlíková oceľová rúrka 18x1,2 ( 6 m )</t>
  </si>
  <si>
    <t>160112</t>
  </si>
  <si>
    <t>Nízkouhlíková oceľová rúrka 22x1,5 ( 6 m )</t>
  </si>
  <si>
    <t>160113</t>
  </si>
  <si>
    <t>Nízkouhlíková oceľová rúrka 28x1,5 ( 6 m )</t>
  </si>
  <si>
    <t>160115</t>
  </si>
  <si>
    <t>Nízkouhlíková oceľová rúrka 42x1,5 ( 6 m )</t>
  </si>
  <si>
    <t>162 210</t>
  </si>
  <si>
    <t>Oblúk 90 FF press 15x15</t>
  </si>
  <si>
    <t>162 211</t>
  </si>
  <si>
    <t>Oblúk 90 FF press 18x18</t>
  </si>
  <si>
    <t>162 212</t>
  </si>
  <si>
    <t>Oblúk 90 FF press 22x22</t>
  </si>
  <si>
    <t>162 213</t>
  </si>
  <si>
    <t>Oblúk 90 FF press 28x28</t>
  </si>
  <si>
    <t>162 215</t>
  </si>
  <si>
    <t>Oblúk 90 FF press 42x42</t>
  </si>
  <si>
    <t>161 210</t>
  </si>
  <si>
    <t>Redukovaná spojka pre pripojenie rúrok s rôznym priemerom 18x15</t>
  </si>
  <si>
    <t>161 212</t>
  </si>
  <si>
    <t>Redukovaná spojka pre pripojenie rúrok s rôznym priemerom 22x18</t>
  </si>
  <si>
    <t>161 215</t>
  </si>
  <si>
    <t>Redukovaná spojka pre pripojenie rúrok s rôznym priemerom 28x22</t>
  </si>
  <si>
    <t>163 112</t>
  </si>
  <si>
    <t>Redukovaný T kus 18x15x18</t>
  </si>
  <si>
    <t>163 114</t>
  </si>
  <si>
    <t>Redukovaný T kus 22x15x22</t>
  </si>
  <si>
    <t>163 117</t>
  </si>
  <si>
    <t>Redukovaný T kus 28x15x28</t>
  </si>
  <si>
    <t>163 210</t>
  </si>
  <si>
    <t>T kus press 15x15x15</t>
  </si>
  <si>
    <t>163 213</t>
  </si>
  <si>
    <t>T kus press 28x28x28</t>
  </si>
  <si>
    <t>733151119</t>
  </si>
  <si>
    <t>Potrubie z medených rúrok tvrdých spájaných lisovaním D 22/1,0 mm</t>
  </si>
  <si>
    <t>11600871001</t>
  </si>
  <si>
    <t>Montáž plasrhlinikového potrubia do DN 65</t>
  </si>
  <si>
    <t>733191202.S</t>
  </si>
  <si>
    <t>Tlaková skúška potrubia do DN 65</t>
  </si>
  <si>
    <t>734</t>
  </si>
  <si>
    <t>Ústredné kúrenie, armatúry.</t>
  </si>
  <si>
    <t>734223208</t>
  </si>
  <si>
    <t>Montáž termostatickej hlavice</t>
  </si>
  <si>
    <t>1920060</t>
  </si>
  <si>
    <t>Termostatická hlavica Mini pre VT s kvapalinovím snímačom, s automatickou protimrazovou poistkou (6-30 °C)</t>
  </si>
  <si>
    <t>734209114</t>
  </si>
  <si>
    <t>Montáž závitovej armatúry s 2 závitmi G 3/4</t>
  </si>
  <si>
    <t>1392300</t>
  </si>
  <si>
    <t>RL-5 priamy DN 10</t>
  </si>
  <si>
    <t>1772365</t>
  </si>
  <si>
    <t>TS-90-V priamy DN 10</t>
  </si>
  <si>
    <t>734209116</t>
  </si>
  <si>
    <t>Montáž závitovej armatúry G 5/4</t>
  </si>
  <si>
    <t>1 216 004</t>
  </si>
  <si>
    <t>Guľový kohút Herz DN32</t>
  </si>
  <si>
    <t>734213250</t>
  </si>
  <si>
    <t>Montáž ventilu odvzdušňovacieho závitového automatického G 1/2</t>
  </si>
  <si>
    <t>89000</t>
  </si>
  <si>
    <t>Automatický odvzdušňovaí ventil Flexvent 1/2, so spätnou klapkou</t>
  </si>
  <si>
    <t>400093</t>
  </si>
  <si>
    <t>Vypúšťací ventil 3/4"</t>
  </si>
  <si>
    <t>735</t>
  </si>
  <si>
    <t>Ústredné kúrenie - vkurovacie telesá</t>
  </si>
  <si>
    <t>735000912.S</t>
  </si>
  <si>
    <t>Vyregulovanie dvojregulačného ventilu s termostatickým ovládaním</t>
  </si>
  <si>
    <t>735154040</t>
  </si>
  <si>
    <t>Montáž vykurovacieho telesa panelového jednoradového 600 mm/ dĺžky 400-600 mm</t>
  </si>
  <si>
    <t>M00116006069016 011</t>
  </si>
  <si>
    <t>KORAD 11VKP 600/600 (bez povrchovej úpravy)</t>
  </si>
  <si>
    <t>735154141</t>
  </si>
  <si>
    <t>Montáž vykurovacieho telesa panelového dvojradového výšky 600 mm/ dĺžky 700-900 mm</t>
  </si>
  <si>
    <t>M00216008089016 011</t>
  </si>
  <si>
    <t>KORAD 21VKP 600/800 (bez povrchovej úpravy)</t>
  </si>
  <si>
    <t>M00216009099016 011</t>
  </si>
  <si>
    <t>KORAD 21VKP 600/900 (bez povrchovej úpravy)</t>
  </si>
  <si>
    <t>M00226007079016 011</t>
  </si>
  <si>
    <t>KORAD 22VKP 600/700 (bez povrchovej úpravy)</t>
  </si>
  <si>
    <t>735154142</t>
  </si>
  <si>
    <t>Montáž vykurovacieho telesa panelového dvojradového výšky 600 mm/ dĺžky 1000-1200 mm</t>
  </si>
  <si>
    <t>M00216012129016 011</t>
  </si>
  <si>
    <t>KORAD 21VKP 600/1200 (bez povrchovej úpravy)</t>
  </si>
  <si>
    <t>M00226010109016 011</t>
  </si>
  <si>
    <t>KORAD 22VKP 600/1000 (bez povrchovej úpravy)</t>
  </si>
  <si>
    <t>735154143</t>
  </si>
  <si>
    <t>Montáž vykurovacieho telesa panelového dvojradového výšky 600 mm/ dĺžky 1400-1800 mm</t>
  </si>
  <si>
    <t>M00226014149016 011</t>
  </si>
  <si>
    <t>KORAD 22VKP 600/1400 (bez povrchovej úpravy)</t>
  </si>
  <si>
    <t>M00226016169016 011</t>
  </si>
  <si>
    <t>KORAD 22VKP 600/1600 (bez povrchovej úpravy)</t>
  </si>
  <si>
    <t>735154150</t>
  </si>
  <si>
    <t>Montáž vykurovacieho telesa panelového dvojradového výšky 900 mm/ dĺžky 400-600 mm</t>
  </si>
  <si>
    <t>K00229006069016 011</t>
  </si>
  <si>
    <t>KORAD 22K 900/600 (bez povrchovej úpravy)</t>
  </si>
  <si>
    <t>JZ 1</t>
  </si>
  <si>
    <t>Záves na roznášací nosník</t>
  </si>
  <si>
    <t>HZS000111</t>
  </si>
  <si>
    <t>Vykurovacia skúška</t>
  </si>
  <si>
    <t>HZS0001111</t>
  </si>
  <si>
    <t>Uvedenie do prevádzky</t>
  </si>
  <si>
    <t>HZS0001112</t>
  </si>
  <si>
    <t>Protipožiarne prestupy</t>
  </si>
  <si>
    <t>07 - Chladenie / vetranie</t>
  </si>
  <si>
    <t>D1 - Zariadenie č.1 -  Chladenie m.č. 1.11 a 1.12</t>
  </si>
  <si>
    <t>D2 - Zariadenie č.2 - Vetranie sociálneho zázemia</t>
  </si>
  <si>
    <t>D3 - Zariadenie č.3 - Chladenie skladov</t>
  </si>
  <si>
    <t>D4 - Zariadenie č.4 - Vetranie úpravovne vody</t>
  </si>
  <si>
    <t>D5 - Ostatné</t>
  </si>
  <si>
    <t>D1</t>
  </si>
  <si>
    <t>Zariadenie č.1 -  Chladenie m.č. 1.11 a 1.12</t>
  </si>
  <si>
    <t>1.01</t>
  </si>
  <si>
    <t>Vonkajšia jednotka Daikin 2MXM40N, Qch=4,0 kW, Qv=4,2 kW, 230V alebo ekvivalent</t>
  </si>
  <si>
    <t>1.02</t>
  </si>
  <si>
    <t>Vnútorná nástenná jednotka Daikin FTXP20M9, Qch=2,0 kW, Qv=2,5 kW alebo ekvivalent</t>
  </si>
  <si>
    <t>1.03</t>
  </si>
  <si>
    <t>Cu potrubie rozmeru 10 mm vrátane izolácie</t>
  </si>
  <si>
    <t>bm</t>
  </si>
  <si>
    <t>1.04</t>
  </si>
  <si>
    <t>Cu potrubie rozmeru 6 mm vrátane izolácie</t>
  </si>
  <si>
    <t>1.05</t>
  </si>
  <si>
    <t>Komunikačný kábel</t>
  </si>
  <si>
    <t>1.06</t>
  </si>
  <si>
    <t>Odvod kondenzu DN20-DN40 ku kanalizačným stupačkám (vert.rozvod - profesia ZTI)</t>
  </si>
  <si>
    <t>1.07</t>
  </si>
  <si>
    <t>Plastová krycia lišta TP 90x65 vrátane tvaroviek</t>
  </si>
  <si>
    <t>1.08</t>
  </si>
  <si>
    <t>Konzola pod vonkajšiu jednotku na stenu</t>
  </si>
  <si>
    <t>kpl</t>
  </si>
  <si>
    <t>1.09</t>
  </si>
  <si>
    <t>Montážny, spojovací, tesniaci a závesný materiál</t>
  </si>
  <si>
    <t>1.10</t>
  </si>
  <si>
    <t>Montáž klimatizácie</t>
  </si>
  <si>
    <t>D2</t>
  </si>
  <si>
    <t>Zariadenie č.2 - Vetranie sociálneho zázemia</t>
  </si>
  <si>
    <t>2.01a</t>
  </si>
  <si>
    <t>Potrubný ventilátor RUCK RS 200L 10, 400m3/h, 5.1kg alebo ekvivalent</t>
  </si>
  <si>
    <t>2.01b</t>
  </si>
  <si>
    <t>Plastový ventilátor VENTS VNV-1D 80-TR alebo ekvivalent</t>
  </si>
  <si>
    <t>2.01c</t>
  </si>
  <si>
    <t>Rychloupínacia spona VM 200 alebo ekvivalent</t>
  </si>
  <si>
    <t>2.02</t>
  </si>
  <si>
    <t>Tlmič hluku Systemair LDC-200/160 alebo ekvivalent</t>
  </si>
  <si>
    <t>2.03</t>
  </si>
  <si>
    <t>Protidážďová žalúzia Systemair IGC-100 alebo ekvivalent</t>
  </si>
  <si>
    <t>2.04</t>
  </si>
  <si>
    <t>Protidážďová žalúzia Systemair IGC-250 alebo ekvivalent</t>
  </si>
  <si>
    <t>2.05</t>
  </si>
  <si>
    <t>Dverová hliníková mriežka Systemair NOVAD-1-525x225-UR1-RALxxx alebo ekvivalent</t>
  </si>
  <si>
    <t>2.06</t>
  </si>
  <si>
    <t>Tanierový ventil odvodný EFF100 s mont.rámikom alebo ekvivalent</t>
  </si>
  <si>
    <t>2.07</t>
  </si>
  <si>
    <t>Tanierový ventil odvodný EFF160 s mont.rámikom alebo ekvivalent</t>
  </si>
  <si>
    <t>2.08</t>
  </si>
  <si>
    <t>Kruhové oceľové potrubie SPIRO priemeru 200 / 50 % tvaroviek</t>
  </si>
  <si>
    <t>2.09</t>
  </si>
  <si>
    <t>Kruhové oceľové potrubie SPIRO do priemeru 160 / 50 % tvaroviek</t>
  </si>
  <si>
    <t>2.10</t>
  </si>
  <si>
    <t>Kruhové oceľové potrubie SPIRO do priemeru 125 / 20 % tvaroviek</t>
  </si>
  <si>
    <t>2.11</t>
  </si>
  <si>
    <t>Kruhové oceľové potrubie SPIRO do priemeru 100 / 20 % tvaroviek</t>
  </si>
  <si>
    <t>2.12</t>
  </si>
  <si>
    <t>Ohybná hadica Aluconnect 100 alebo ekvivalent</t>
  </si>
  <si>
    <t>2.13</t>
  </si>
  <si>
    <t>Ohybná hadica Aluconnect 160 alebo ekvivalent</t>
  </si>
  <si>
    <t>2.14</t>
  </si>
  <si>
    <t>Tepelná izolácia H DUCT 20 alebo ekvivalent</t>
  </si>
  <si>
    <t>2.15</t>
  </si>
  <si>
    <t>2.16</t>
  </si>
  <si>
    <t>Montáž</t>
  </si>
  <si>
    <t>D3</t>
  </si>
  <si>
    <t>Zariadenie č.3 - Chladenie skladov</t>
  </si>
  <si>
    <t>3.01a</t>
  </si>
  <si>
    <t>Kondenzačná jednotka digitálna Emerson ZXDE-075E-TFD alebo ekvivalent</t>
  </si>
  <si>
    <t>3.01b</t>
  </si>
  <si>
    <t>Výparník DUAL Guntner  GADC-RX-035-2-3WN-HEA7A-TNNN (zahrnuté v cene zariadenia)</t>
  </si>
  <si>
    <t>3.01c</t>
  </si>
  <si>
    <t>- el. digitálny termostat XLR170 alebo ekvivalent (zahrnuté v cene zariadenia)</t>
  </si>
  <si>
    <t>3.01d</t>
  </si>
  <si>
    <t>- príslušenstvo TEV, priehľadítko, Filterdehydrátor (zahrnuté v cene zariadenia)</t>
  </si>
  <si>
    <t>3.02a</t>
  </si>
  <si>
    <t>Kondenzačná jednotka 0n/off Emerson ZXME-040E-TFD alebo ekvivalent</t>
  </si>
  <si>
    <t>3.02b</t>
  </si>
  <si>
    <t>Výparník DUAL Guntner  GACC-RX-031-1-2WN-HHA7E-UNNN alebo ekvivalent (zahrnuté v cene zariadenia)</t>
  </si>
  <si>
    <t>3.02c</t>
  </si>
  <si>
    <t>- el. digitálny termostat XLR170 (zahrnuté v cene zariadenia)</t>
  </si>
  <si>
    <t>3.02d</t>
  </si>
  <si>
    <t>3.03a</t>
  </si>
  <si>
    <t>Kondenzačná jednotka on/off Tecumseh SILAJ 4517 Z alebo ekvivalent</t>
  </si>
  <si>
    <t>3.03b</t>
  </si>
  <si>
    <t>Výparník LU-VE   SHS 32E alebo ekvivalent (zahrnuté v cene zariadenia)</t>
  </si>
  <si>
    <t>3.03c</t>
  </si>
  <si>
    <t>- el. digitálny termostat XLR17 alebo ekvivalent0 (zahrnuté v cene zariadenia)</t>
  </si>
  <si>
    <t>3.03d</t>
  </si>
  <si>
    <t>3.03e</t>
  </si>
  <si>
    <t>Cu potrubie 16/10 vrátane izolácie - v cene zariadenia</t>
  </si>
  <si>
    <t>3.03f</t>
  </si>
  <si>
    <t>Cu potrubie 22/12 vrátane izolácie - v cene zariadenia</t>
  </si>
  <si>
    <t>3.03g</t>
  </si>
  <si>
    <t>Komunikačný kábel  - v cene zariadenia</t>
  </si>
  <si>
    <t>3.03h</t>
  </si>
  <si>
    <t>Ocelová konzola pod kondenzačnú jednotku - v cene zariadenia</t>
  </si>
  <si>
    <t>3.03i</t>
  </si>
  <si>
    <t>Doplnenie chladiva R449A - v cene zariadenia</t>
  </si>
  <si>
    <t>3.03j</t>
  </si>
  <si>
    <t>Montážny, tesniaci, kotviaci materiál - v cene zariadenia</t>
  </si>
  <si>
    <t>3.03k</t>
  </si>
  <si>
    <t>Montáž  - v cene zariadenia</t>
  </si>
  <si>
    <t>D4</t>
  </si>
  <si>
    <t>Zariadenie č.4 - Vetranie úpravovne vody</t>
  </si>
  <si>
    <t>4.01</t>
  </si>
  <si>
    <t>Axiálny nástenný ventilátor SYSTEMAIR AW 200E2-C, 500 m3/h, 53W, 0.26A, 230V/50Hz, 3kg alebo ekvivalent</t>
  </si>
  <si>
    <t>4.01a</t>
  </si>
  <si>
    <t>5 stupňový regulátor SYSTEMAIR REU 1,5 alebo ekvivalent</t>
  </si>
  <si>
    <t>4.02</t>
  </si>
  <si>
    <t>Plastová pretlaková žalúzia Systemair VK-20 alebo ekvivalent</t>
  </si>
  <si>
    <t>4.03</t>
  </si>
  <si>
    <t>Montážny materiál</t>
  </si>
  <si>
    <t>4.04</t>
  </si>
  <si>
    <t>D5</t>
  </si>
  <si>
    <t>Ostatné</t>
  </si>
  <si>
    <t>5.01</t>
  </si>
  <si>
    <t>Doprava</t>
  </si>
  <si>
    <t>5.02</t>
  </si>
  <si>
    <t>Komplexné skúšky</t>
  </si>
  <si>
    <t>5.03</t>
  </si>
  <si>
    <t>Zaškolenie personálu</t>
  </si>
  <si>
    <t>SO-02 - Prístrešok skladu trusu</t>
  </si>
  <si>
    <t>1231531807</t>
  </si>
  <si>
    <t>(8,20+7,30)*2*0,45*0,90</t>
  </si>
  <si>
    <t>-49766865</t>
  </si>
  <si>
    <t>12,555*0,3</t>
  </si>
  <si>
    <t>162301111.S</t>
  </si>
  <si>
    <t>Vodorovné premiestnenie výkopku po nespevnenej ceste z horniny tr.1-4, do 100 m3 na vzdialenosť nad 50 do 500 m</t>
  </si>
  <si>
    <t>520081555</t>
  </si>
  <si>
    <t>dovoz chýbajúceho násypu</t>
  </si>
  <si>
    <t>"násyp" 53,438</t>
  </si>
  <si>
    <t>"odpočet výkopu z pásov" -12,555</t>
  </si>
  <si>
    <t>166101101.S</t>
  </si>
  <si>
    <t>Prehodenie neuľahnutého výkopku z horniny 1 až 4</t>
  </si>
  <si>
    <t>1258018181</t>
  </si>
  <si>
    <t>167101101.S</t>
  </si>
  <si>
    <t>Nakladanie neuľahnutého výkopku z hornín tr.1-4 do 100 m3</t>
  </si>
  <si>
    <t>-2105679734</t>
  </si>
  <si>
    <t>1018722752</t>
  </si>
  <si>
    <t>7,50*7,50*0,95</t>
  </si>
  <si>
    <t>-1124523808</t>
  </si>
  <si>
    <t>7,50*7,50</t>
  </si>
  <si>
    <t>524124724</t>
  </si>
  <si>
    <t>skladba P5</t>
  </si>
  <si>
    <t>7,50*7,50*0,25</t>
  </si>
  <si>
    <t>90977035</t>
  </si>
  <si>
    <t>"PB2" 8,00*8,00*0,15</t>
  </si>
  <si>
    <t>-415210662</t>
  </si>
  <si>
    <t>"PB2" (8,00+8,00)*2*0,15</t>
  </si>
  <si>
    <t>-1411418881</t>
  </si>
  <si>
    <t>1579248595</t>
  </si>
  <si>
    <t>439,00*0,001</t>
  </si>
  <si>
    <t>274271031.S</t>
  </si>
  <si>
    <t>Murivo základových pásov (m3) z betónových debniacich tvárnic s betónovou výplňou C 25/30 hrúbky 250 mm</t>
  </si>
  <si>
    <t>367826883</t>
  </si>
  <si>
    <t>na základové pásy</t>
  </si>
  <si>
    <t>8,00*0,25*1,20*2</t>
  </si>
  <si>
    <t>7,50*0,25*1,20*2</t>
  </si>
  <si>
    <t>-155066176</t>
  </si>
  <si>
    <t>"ZS5-ZS8" (8,20+7,30)*2*0,45*0,55</t>
  </si>
  <si>
    <t>-660258104</t>
  </si>
  <si>
    <t>"ZS5-ZS8" (8,20+7,30)*2*0,55*2</t>
  </si>
  <si>
    <t>1696628924</t>
  </si>
  <si>
    <t>-1883947489</t>
  </si>
  <si>
    <t>"statika výkres.č.59" 2456,41*0,001</t>
  </si>
  <si>
    <t>-1571245619</t>
  </si>
  <si>
    <t>"K4" 0,26*0,26*0,03*4</t>
  </si>
  <si>
    <t>311272031.S1</t>
  </si>
  <si>
    <t>Murivo nosné (m3) z betónových debniacich tvárnic s betónovou výplňou C 16/20 hrúbky 250 mm</t>
  </si>
  <si>
    <t>2008049114</t>
  </si>
  <si>
    <t>"DT3" (8,00+7,50*2+2,50*2)*0,25*2,75</t>
  </si>
  <si>
    <t>317321411.S</t>
  </si>
  <si>
    <t>Betón prekladov železový (bez výstuže) tr. C 25/30</t>
  </si>
  <si>
    <t>1542227253</t>
  </si>
  <si>
    <t>"V1-V4" (8,00+7,50)*2*0,25*0,35</t>
  </si>
  <si>
    <t>317351107.S</t>
  </si>
  <si>
    <t>Debnenie prekladu  vrátane podpornej konštrukcie výšky do 4 m zhotovenie</t>
  </si>
  <si>
    <t>-603178416</t>
  </si>
  <si>
    <t>zvisle</t>
  </si>
  <si>
    <t>"V1-V4" (8,00+7,50)*2*0,35*2</t>
  </si>
  <si>
    <t>vodorovne</t>
  </si>
  <si>
    <t>3,75*0,25</t>
  </si>
  <si>
    <t>317351108.S</t>
  </si>
  <si>
    <t>Debnenie prekladu  vrátane podpornej konštrukcie výšky do 4 m odstránenie</t>
  </si>
  <si>
    <t>1674784066</t>
  </si>
  <si>
    <t>631313611.S</t>
  </si>
  <si>
    <t>Mazanina z betónu prostého (m3) tr. C 16/20 hr.nad 80 do 120 mm</t>
  </si>
  <si>
    <t>-2008384123</t>
  </si>
  <si>
    <t>"PB13" (8,20+7,30)*2*0,45*0,10</t>
  </si>
  <si>
    <t>631316110.S</t>
  </si>
  <si>
    <t>Povrchová úprava lak, steny (použitie pre chov kúr)</t>
  </si>
  <si>
    <t>821521249</t>
  </si>
  <si>
    <t>"steny zvnútra" (7,50+7,50)*2*3,00+0,25*2,65*2-3,75*2,65</t>
  </si>
  <si>
    <t>Povrchová úprava vsypovou zmesou pre priemyselné (pancierové) podlahy, vsyp a lak (použitie pre chov kúr)</t>
  </si>
  <si>
    <t>1376979315</t>
  </si>
  <si>
    <t>podlaha</t>
  </si>
  <si>
    <t>7,50*7,50+3,75*0,25</t>
  </si>
  <si>
    <t>-1612633980</t>
  </si>
  <si>
    <t>"PB13" (8,20+7,30)*2*0,10*2</t>
  </si>
  <si>
    <t>"debnenie poteru"3,75*0,10</t>
  </si>
  <si>
    <t>-681523807</t>
  </si>
  <si>
    <t>-1628192872</t>
  </si>
  <si>
    <t>vystuženie poteru</t>
  </si>
  <si>
    <t>57,188</t>
  </si>
  <si>
    <t>632452170.S</t>
  </si>
  <si>
    <t>Cementový poter z betonárky, pevnosti v tlaku 30 MPa, hr. 100 mm</t>
  </si>
  <si>
    <t>537540459</t>
  </si>
  <si>
    <t>949942102.S.1</t>
  </si>
  <si>
    <t>1076811087</t>
  </si>
  <si>
    <t>"odhad 4 týždne 2 plošiny" 4*2</t>
  </si>
  <si>
    <t>958409689</t>
  </si>
  <si>
    <t>-1780118813</t>
  </si>
  <si>
    <t>"kotvenie stľpov" 4*4</t>
  </si>
  <si>
    <t>998011001.S</t>
  </si>
  <si>
    <t>Presun hmôt pre budovy (801, 803, 812), zvislá konštr. z tehál, tvárnic, z kovu výšky do 6 m</t>
  </si>
  <si>
    <t>1760677980</t>
  </si>
  <si>
    <t>2070371212</t>
  </si>
  <si>
    <t>separačná fólia poter</t>
  </si>
  <si>
    <t>Oddeľovacia fólia napr. PCI</t>
  </si>
  <si>
    <t>1274367977</t>
  </si>
  <si>
    <t>57,188*1,15</t>
  </si>
  <si>
    <t>-447908581</t>
  </si>
  <si>
    <t>"ochrana zvislej hydroizolácie" (8,00+8,00)*2*1,40</t>
  </si>
  <si>
    <t>1377292778</t>
  </si>
  <si>
    <t>44,80*1,2</t>
  </si>
  <si>
    <t>79609952</t>
  </si>
  <si>
    <t>"skladba P5" 8,00*8,00</t>
  </si>
  <si>
    <t>-712403064</t>
  </si>
  <si>
    <t>(8,00+8,00)*2*1,00</t>
  </si>
  <si>
    <t>-1120546355</t>
  </si>
  <si>
    <t>"vodorovne" 64,00*1,15</t>
  </si>
  <si>
    <t>"zvisle" 32,00*1,20</t>
  </si>
  <si>
    <t>905158076</t>
  </si>
  <si>
    <t>-1948262249</t>
  </si>
  <si>
    <t>-1619120336</t>
  </si>
  <si>
    <t>287919001</t>
  </si>
  <si>
    <t>1706754178</t>
  </si>
  <si>
    <t>569037640</t>
  </si>
  <si>
    <t>-989059881</t>
  </si>
  <si>
    <t>998711201.S</t>
  </si>
  <si>
    <t>Presun hmôt pre izoláciu proti vode v objektoch výšky do 6 m</t>
  </si>
  <si>
    <t>1989883446</t>
  </si>
  <si>
    <t>-1032210862</t>
  </si>
  <si>
    <t>764352427.S</t>
  </si>
  <si>
    <t>Žľaby z pozinkovaného farbeného PZf plechu, pododkvapové polkruhové r.š. 330 mm</t>
  </si>
  <si>
    <t>1461320075</t>
  </si>
  <si>
    <t>8,50*2</t>
  </si>
  <si>
    <t>764359411.S</t>
  </si>
  <si>
    <t>Kotlík kónický z pozinkovaného farbeného PZf plechu, pre rúry s priemerom do 100 mm</t>
  </si>
  <si>
    <t>731953803</t>
  </si>
  <si>
    <t>764391410.S</t>
  </si>
  <si>
    <t>Záveterná lišta z pozinkovaného farbeného PZf plechu, r.š. 250 mm</t>
  </si>
  <si>
    <t>93743636</t>
  </si>
  <si>
    <t>(4,315+0,08)*4</t>
  </si>
  <si>
    <t>764393420.S</t>
  </si>
  <si>
    <t>Hrebeň strechy z pozinkovaného farbeného PZf plechu, r.š. 330 mm</t>
  </si>
  <si>
    <t>-176520047</t>
  </si>
  <si>
    <t>8,50*1</t>
  </si>
  <si>
    <t>764454453.S</t>
  </si>
  <si>
    <t>Zvodové rúry z pozinkovaného farbeného PZf plechu, kruhové priemer do 100 mm</t>
  </si>
  <si>
    <t>1213973611</t>
  </si>
  <si>
    <t>5,20*4</t>
  </si>
  <si>
    <t>998764201.S</t>
  </si>
  <si>
    <t>Presun hmôt pre konštrukcie klampiarske v objektoch výšky do 6 m</t>
  </si>
  <si>
    <t>137177416</t>
  </si>
  <si>
    <t>-2139699632</t>
  </si>
  <si>
    <t>8,50*(4,315+0,08)*2</t>
  </si>
  <si>
    <t>1383100066100</t>
  </si>
  <si>
    <t xml:space="preserve">Plech trapézový pozinkovaný výška 53mm </t>
  </si>
  <si>
    <t>929912510</t>
  </si>
  <si>
    <t>74,715*1,1</t>
  </si>
  <si>
    <t>-1695283343</t>
  </si>
  <si>
    <t>"M7" 228,80</t>
  </si>
  <si>
    <t>"5% pomocné konštrukcie" 228,80*0,05</t>
  </si>
  <si>
    <t>-34930196</t>
  </si>
  <si>
    <t>"S18" 218,80</t>
  </si>
  <si>
    <t>"St8" 124,80</t>
  </si>
  <si>
    <t>"St10" 320,30</t>
  </si>
  <si>
    <t>"St13" 88,50</t>
  </si>
  <si>
    <t>"5% pomocné konštrukcie" 752,40*0,05</t>
  </si>
  <si>
    <t>-1699188240</t>
  </si>
  <si>
    <t>"N7" 436,20</t>
  </si>
  <si>
    <t>"5% pomocné konštrukcie" 436,20*0,05</t>
  </si>
  <si>
    <t>1167164417</t>
  </si>
  <si>
    <t>1248,03*0,001</t>
  </si>
  <si>
    <t>888555802</t>
  </si>
  <si>
    <t>240,24*0,001</t>
  </si>
  <si>
    <t>998767201.S</t>
  </si>
  <si>
    <t>Presun hmôt pre kovové stavebné doplnkové konštrukcie v objektoch výšky do 6 m</t>
  </si>
  <si>
    <t>1024480083</t>
  </si>
  <si>
    <t>350796499</t>
  </si>
  <si>
    <t>"náterové plochy OK - statika výpis" 47,50+45,51</t>
  </si>
  <si>
    <t>1611551022</t>
  </si>
  <si>
    <t>1308128309</t>
  </si>
  <si>
    <t>SO-03 - Vonkajšie rozvody vody pitná + požiarna</t>
  </si>
  <si>
    <t>Vytýčenie jestvujúcich podzemných vedení</t>
  </si>
  <si>
    <t>km</t>
  </si>
  <si>
    <t>1426668728</t>
  </si>
  <si>
    <t>011</t>
  </si>
  <si>
    <t>Montáž liatinovej tvarovky jednoosovej na potrubí z rúr hrdlových s integrovaným tesnením DN 150</t>
  </si>
  <si>
    <t>-2050794877</t>
  </si>
  <si>
    <t>012</t>
  </si>
  <si>
    <t>Tvarovka FF z tvárnej liatiny, prírubová DN 150 dĺ. 200 mm, PN 16</t>
  </si>
  <si>
    <t>1891574479</t>
  </si>
  <si>
    <t>013</t>
  </si>
  <si>
    <t>Tvarovka FF z tvárnej liatiny, prírubová DN 150, dĺ. 400 mm, PN 16</t>
  </si>
  <si>
    <t>-1770076555</t>
  </si>
  <si>
    <t>014</t>
  </si>
  <si>
    <t>Tvarovka FF z tvárnej liatiny, prírubová DN 150, dĺ. 500 mm, PN 16</t>
  </si>
  <si>
    <t>-996968918</t>
  </si>
  <si>
    <t>015</t>
  </si>
  <si>
    <t>Prírubové koleno s patkou DN 150 PN 10/16</t>
  </si>
  <si>
    <t>-2070325380</t>
  </si>
  <si>
    <t>016</t>
  </si>
  <si>
    <t>Prírubové koleno 90° DN 150</t>
  </si>
  <si>
    <t>-349829912</t>
  </si>
  <si>
    <t>017</t>
  </si>
  <si>
    <t>Lemový nákružok s integrovanou prírubou EFL150</t>
  </si>
  <si>
    <t>-2127867446</t>
  </si>
  <si>
    <t>018</t>
  </si>
  <si>
    <t>Liatina zemná súprava teleskopická k posúvaču DN150 dĺžka 1,05-1,75 m</t>
  </si>
  <si>
    <t>-1962768171</t>
  </si>
  <si>
    <t>019</t>
  </si>
  <si>
    <t>Liatinový posúvač voda prírubový DN150 PN10/16 AVK 06/30</t>
  </si>
  <si>
    <t>-2012571831</t>
  </si>
  <si>
    <t>Štrkopiesok frakcia 0-8-16-32 mm - obsyp potrubia a nádrží (ATS+studňa+ NPV+ Potrubia 30 cm nad potrubie  )pieskové lôžko pod nádrže</t>
  </si>
  <si>
    <t>-876266894</t>
  </si>
  <si>
    <t>021</t>
  </si>
  <si>
    <t>Potrubie - nerezová oceľ  - 42mm; 1,5mm - 6  m</t>
  </si>
  <si>
    <t>-2011544337</t>
  </si>
  <si>
    <t>022</t>
  </si>
  <si>
    <t>Montáž - Potrubie - nerezová oceľ  - 22mm; 1,2mm</t>
  </si>
  <si>
    <t>1305914749</t>
  </si>
  <si>
    <t>023</t>
  </si>
  <si>
    <t>Potrubie  - nerezová oceľ  - 22mm; 1,2mm</t>
  </si>
  <si>
    <t>-2137445231</t>
  </si>
  <si>
    <t>024</t>
  </si>
  <si>
    <t>Montáž studňového čerpadla</t>
  </si>
  <si>
    <t>-216033254</t>
  </si>
  <si>
    <t>025</t>
  </si>
  <si>
    <t>Čerpadlo do studne NAPR . TWI 4.02-33-DM-DT (1~230 V, 50 HZ)</t>
  </si>
  <si>
    <t>-1934634829</t>
  </si>
  <si>
    <t>026</t>
  </si>
  <si>
    <t>Kabel pre čerpadlo napr. -  S07BB-F 4G1,5 round ACS</t>
  </si>
  <si>
    <t>-739607176</t>
  </si>
  <si>
    <t>027</t>
  </si>
  <si>
    <t>Zalievacia sada 3 x 1,5 až 4 x 1,5 mm²</t>
  </si>
  <si>
    <t>539246742</t>
  </si>
  <si>
    <t>031</t>
  </si>
  <si>
    <t>Osadenie vodomernej šachty železobetónovej, hmotnosti nad 3 do 6 t - studňa + doprava</t>
  </si>
  <si>
    <t>326538806</t>
  </si>
  <si>
    <t>032</t>
  </si>
  <si>
    <t>BET. ŠACHTA napr. AKUMULAČNÁ NÁDRŽ - TYP napr. NATURA AN8 VNÚTORNÉ ROZMERY 2745/1745/1800 S OTVOROM V DNE ∅ 350 mmm + PRIERAZY PRE POTRUBIA A ODVETRANIE</t>
  </si>
  <si>
    <t>1681546086</t>
  </si>
  <si>
    <t>594300007600.S</t>
  </si>
  <si>
    <t>Komínik 200 mm pre vodomernú a armatúrnu šachtu železobetónovú</t>
  </si>
  <si>
    <t>-1071251532</t>
  </si>
  <si>
    <t>035</t>
  </si>
  <si>
    <t>1284024153</t>
  </si>
  <si>
    <t>036</t>
  </si>
  <si>
    <t>VERTIKÁLNA TLAKOVÁ NÁDOBA 300 l 10BAR, 5/4 "S MANOMETROM</t>
  </si>
  <si>
    <t>955914237</t>
  </si>
  <si>
    <t>037</t>
  </si>
  <si>
    <t>Montáž odvetrania šachty studne</t>
  </si>
  <si>
    <t>-390705102</t>
  </si>
  <si>
    <t>721274103.S1</t>
  </si>
  <si>
    <t>Ventilačná hlavica strešná plastová HL 810 DN 100</t>
  </si>
  <si>
    <t>-1610089874</t>
  </si>
  <si>
    <t>-1473564465</t>
  </si>
  <si>
    <t>038</t>
  </si>
  <si>
    <t>Doprava  prefabrikovanej šachty železobetónovej</t>
  </si>
  <si>
    <t>-259286577</t>
  </si>
  <si>
    <t>039</t>
  </si>
  <si>
    <t>Prepoj nádrži DN300 + izolovanie spoja</t>
  </si>
  <si>
    <t>-458240040</t>
  </si>
  <si>
    <t>040</t>
  </si>
  <si>
    <t>Stavebná časť 2 x žb nádrž napr.  NATURA 35 (Vcelk=70m3) + 2 krát poklop pozinkovaný rošt (prekrytie otvoru sacia časť +  výtlačná časť)</t>
  </si>
  <si>
    <t>-881024580</t>
  </si>
  <si>
    <t>041</t>
  </si>
  <si>
    <t>Strojnotechnologická časť (ATS napr.  SiBoost Smart-3HELIX VE5203 +tlak.nádoba 500 l + komplet potrubné rozvody v nerezi + armatúry) - dodávka a montáž</t>
  </si>
  <si>
    <t>239639829</t>
  </si>
  <si>
    <t>042</t>
  </si>
  <si>
    <t>ATS technológia - elektro rozvádzač RM - dodávka a montáž</t>
  </si>
  <si>
    <t>-1424569089</t>
  </si>
  <si>
    <t>043</t>
  </si>
  <si>
    <t>ATS technológia, vonkajšie spoje elektro - dodávka a montáž</t>
  </si>
  <si>
    <t>-1757195696</t>
  </si>
  <si>
    <t>044</t>
  </si>
  <si>
    <t>Kontajner zateplený bez podlahy, rozmer 6000x2500x2400mm (DL. x Š. x V) - dodávka a montáž:</t>
  </si>
  <si>
    <t>412694426</t>
  </si>
  <si>
    <t>045</t>
  </si>
  <si>
    <t>Kontajner elektroinštalácia bez ochrany pred bleskom. Zásuvkový obvod, vnútorné osvetlenie, vykurovanie, vetranie.</t>
  </si>
  <si>
    <t>1651077607</t>
  </si>
  <si>
    <t>046</t>
  </si>
  <si>
    <t>Výrobná dokumentácia a dokumentácia skutočného vyhotovenia</t>
  </si>
  <si>
    <t>244870144</t>
  </si>
  <si>
    <t>047</t>
  </si>
  <si>
    <t>Funkčné skúšky + správa o odbornej prehliadke a skúške elektrického zariadenia</t>
  </si>
  <si>
    <t>-602412341</t>
  </si>
  <si>
    <t>-1118382997</t>
  </si>
  <si>
    <t>Montáž tepelnej izolácie podzemných stien a základov xps celoplošným prilepením</t>
  </si>
  <si>
    <t>2062460110</t>
  </si>
  <si>
    <t>Doska XPS hr. 50 mm, zateplenie soklov, suterénov, podláh</t>
  </si>
  <si>
    <t>1272669838</t>
  </si>
  <si>
    <t>050</t>
  </si>
  <si>
    <t>Osadenie akumulačnej nádrže plastovej, priemer 3,180 mm Objem 23,47 m3</t>
  </si>
  <si>
    <t>-185684691</t>
  </si>
  <si>
    <t>051</t>
  </si>
  <si>
    <t>PLASTOVÁ NÁDRŽ - LEŽATÁ - SAMONOSNÁ 18,5 m3 (napr.Plastové nádrže Púchov) Rezervoár na pitnú vodu + DOPRAVA</t>
  </si>
  <si>
    <t>-457708699</t>
  </si>
  <si>
    <t>054</t>
  </si>
  <si>
    <t>Montáž vodovodného potrubia z dvojvsrtvového PN16 SDR11,  zváraných elektrotvarovkami D 32x3,0 mm</t>
  </si>
  <si>
    <t>-1327816509</t>
  </si>
  <si>
    <t>286130033400.S</t>
  </si>
  <si>
    <t>Rúra HDPE na vodu PE100 PN16 SDR11 32x3,0x100 m</t>
  </si>
  <si>
    <t>1874639924</t>
  </si>
  <si>
    <t>055</t>
  </si>
  <si>
    <t>Montáž samonasávacieho  čerpadla</t>
  </si>
  <si>
    <t>-1027128907</t>
  </si>
  <si>
    <t>056</t>
  </si>
  <si>
    <t>Čerpadlo - VIACSTUPŇOVÉ SAMONASÁVACÍ  ČERPADLO NAPR. ISAR BOOST5-E-5</t>
  </si>
  <si>
    <t>-313215966</t>
  </si>
  <si>
    <t>057</t>
  </si>
  <si>
    <t>Funkčné skúšky + správa o odbornej prehliadke</t>
  </si>
  <si>
    <t>2133087711</t>
  </si>
  <si>
    <t>058</t>
  </si>
  <si>
    <t>Montáž armatúr pre vodu do G 1</t>
  </si>
  <si>
    <t>1133197189</t>
  </si>
  <si>
    <t>059</t>
  </si>
  <si>
    <t>SACÍ KÔŠ SO SPÄTNOU KLAPKOU (DN25)</t>
  </si>
  <si>
    <t>-2012386315</t>
  </si>
  <si>
    <t>060</t>
  </si>
  <si>
    <t>GUMENÁ PRECHODOVÁ MANŽETA +  NÁTRUBOK DN25(D32)</t>
  </si>
  <si>
    <t>1998185870</t>
  </si>
  <si>
    <t>061</t>
  </si>
  <si>
    <t>PE ELEKTRO REDUKCIA 50/25 PN16</t>
  </si>
  <si>
    <t>-220524913</t>
  </si>
  <si>
    <t>062</t>
  </si>
  <si>
    <t>GULOVÝ UZÁVER DN25 + vypuštanie</t>
  </si>
  <si>
    <t>1401797938</t>
  </si>
  <si>
    <t>063</t>
  </si>
  <si>
    <t>FILTER DN25 ( 1" )</t>
  </si>
  <si>
    <t>999489305</t>
  </si>
  <si>
    <t>064</t>
  </si>
  <si>
    <t>Prechodka  1"</t>
  </si>
  <si>
    <t>2014753809</t>
  </si>
  <si>
    <t>-1509632629</t>
  </si>
  <si>
    <t>-2087193325</t>
  </si>
  <si>
    <t>Montáž vodovodného potrubia z dvojvsrtvového PN16 SDR11,  zváraných elektrotvarovkami D 160x3,0 mm</t>
  </si>
  <si>
    <t>-111076047</t>
  </si>
  <si>
    <t>Rúra HDPE na vodu PE100 PN16 SDR11 160x9,50 mm</t>
  </si>
  <si>
    <t>2088384589</t>
  </si>
  <si>
    <t>Montáž vodovodnej armatúry na potrubí, hydrant nadzemný DN 150</t>
  </si>
  <si>
    <t>1466582241</t>
  </si>
  <si>
    <t>010</t>
  </si>
  <si>
    <t>Nadzemný hydrant DN150, krytie potrubia 1 až 1,5 m -  na vodu</t>
  </si>
  <si>
    <t>-1450352458</t>
  </si>
  <si>
    <t>131201102.S</t>
  </si>
  <si>
    <t>Výkop nezapaženej jamy v hornine 3, nad 100 do 1000 m3</t>
  </si>
  <si>
    <t>-674932682</t>
  </si>
  <si>
    <t>1216296186</t>
  </si>
  <si>
    <t>132201202.S</t>
  </si>
  <si>
    <t>Výkop ryhy šírky 600-2000mm horn.3 od 100 do 1000 m3</t>
  </si>
  <si>
    <t>120910009</t>
  </si>
  <si>
    <t>151101101.S</t>
  </si>
  <si>
    <t>Paženie a rozopretie stien rýh pre podzemné vedenie, príložné do 2 m</t>
  </si>
  <si>
    <t>-2139335699</t>
  </si>
  <si>
    <t>151101111.S</t>
  </si>
  <si>
    <t>Odstránenie paženia rýh pre podzemné vedenie, príložné hĺbky do 2 m</t>
  </si>
  <si>
    <t>68039554</t>
  </si>
  <si>
    <t>162501122.S</t>
  </si>
  <si>
    <t>Vodorovné premiestnenie výkopku po spevnenej ceste z horniny tr.1-4, nad 100 do 1000 m3 na vzdialenosť do 3000 m</t>
  </si>
  <si>
    <t>-1120770077</t>
  </si>
  <si>
    <t>1488998998</t>
  </si>
  <si>
    <t>1025059891</t>
  </si>
  <si>
    <t>Uloženie sypaniny na skládky nad 100 do 1000 m3</t>
  </si>
  <si>
    <t>1889669993</t>
  </si>
  <si>
    <t>171209002.S</t>
  </si>
  <si>
    <t>Poplatok za skladovanie - zemina a kamenivo (17 05) ostatné</t>
  </si>
  <si>
    <t>-732217518</t>
  </si>
  <si>
    <t>174101002.S</t>
  </si>
  <si>
    <t>Zásyp sypaninou so zhutnením jám, šachiet, rýh, zárezov alebo okolo objektov nad 100 do 1000 m3</t>
  </si>
  <si>
    <t>980255565</t>
  </si>
  <si>
    <t>175101102.S</t>
  </si>
  <si>
    <t>Obsyp potrubia sypaninou z vhodných hornín 1 až 4 s prehodením sypaniny</t>
  </si>
  <si>
    <t>-1458999265</t>
  </si>
  <si>
    <t>451573111.S</t>
  </si>
  <si>
    <t>Lôžko pod potrubie, stoky a drobné objekty, v otvorenom výkope z piesku a štrkopiesku do 63 mm</t>
  </si>
  <si>
    <t>-963593453</t>
  </si>
  <si>
    <t>452311141.S</t>
  </si>
  <si>
    <t>Dosky, bloky, sedlá z betónu v otvorenom výkope tr. C 16/20</t>
  </si>
  <si>
    <t>1012163948</t>
  </si>
  <si>
    <t>Siet KY 50 8/8 150x150 - 2x3m</t>
  </si>
  <si>
    <t>-2144861063</t>
  </si>
  <si>
    <t>-613830836</t>
  </si>
  <si>
    <t>2092032087</t>
  </si>
  <si>
    <t>2046012161</t>
  </si>
  <si>
    <t>-827361860</t>
  </si>
  <si>
    <t>-2034627096</t>
  </si>
  <si>
    <t>1660166884</t>
  </si>
  <si>
    <t>-1620414540</t>
  </si>
  <si>
    <t>669467831</t>
  </si>
  <si>
    <t>1855811033</t>
  </si>
  <si>
    <t>551810000802</t>
  </si>
  <si>
    <t>Tlakový snímač 0-6 bary npar.  Danfoss MBS 3000 0-6 bar, 0-10 V</t>
  </si>
  <si>
    <t>-1611592517</t>
  </si>
  <si>
    <t>551810000803</t>
  </si>
  <si>
    <t>El. riadiaca jednotka, príkon 5 kW</t>
  </si>
  <si>
    <t>-457131187</t>
  </si>
  <si>
    <t>028</t>
  </si>
  <si>
    <t>Prechodka oc./PE</t>
  </si>
  <si>
    <t>-1198858845</t>
  </si>
  <si>
    <t>029</t>
  </si>
  <si>
    <t>Tlakomer</t>
  </si>
  <si>
    <t>-681221387</t>
  </si>
  <si>
    <t>030</t>
  </si>
  <si>
    <t>Vypúšťací ventil</t>
  </si>
  <si>
    <t>1451416949</t>
  </si>
  <si>
    <t>551810000805</t>
  </si>
  <si>
    <t>Vstupný rebrík 1,80 m</t>
  </si>
  <si>
    <t>-1780989801</t>
  </si>
  <si>
    <t>871211116.S</t>
  </si>
  <si>
    <t>Montáž vodovodného potrubia z dvojvsrtvového PE 100 SDR11, SDR17 zváraných elektrotvarovkami D 50x4,6 mm</t>
  </si>
  <si>
    <t>-2066965061</t>
  </si>
  <si>
    <t>286130033600.S</t>
  </si>
  <si>
    <t>Rúra HDPE na vodu PE100 PN16 SDR11 50x4,6x100 m</t>
  </si>
  <si>
    <t>-885579636</t>
  </si>
  <si>
    <t>193848066</t>
  </si>
  <si>
    <t>595830549</t>
  </si>
  <si>
    <t>758277963</t>
  </si>
  <si>
    <t>1854831174</t>
  </si>
  <si>
    <t>891211111.S</t>
  </si>
  <si>
    <t>Montáž vodovodného posúvača s osadením zemnej súpravy (bez poklopov) DN 50</t>
  </si>
  <si>
    <t>1073022101</t>
  </si>
  <si>
    <t>422210001600.S1</t>
  </si>
  <si>
    <t>Zemná súprava posúvačová teleskopická DN 50 mm</t>
  </si>
  <si>
    <t>-1435018965</t>
  </si>
  <si>
    <t>422210000200.S</t>
  </si>
  <si>
    <t>Posúvač uzatvárací DN 50, kombinovaný</t>
  </si>
  <si>
    <t>-1123111860</t>
  </si>
  <si>
    <t>891211221.S</t>
  </si>
  <si>
    <t>Montáž vodovodnej armatúry na potrubí, posúvač v šachte s ručným kolieskom DN 50</t>
  </si>
  <si>
    <t>-931964139</t>
  </si>
  <si>
    <t>422210005300.S</t>
  </si>
  <si>
    <t>Posúvač  napr. HAWLE E, DN 50</t>
  </si>
  <si>
    <t>1121490575</t>
  </si>
  <si>
    <t>891249111.S</t>
  </si>
  <si>
    <t>Montáž navrtávacieho pásu na potrubí z rúr liat., oceľ.,plast. do DN 80</t>
  </si>
  <si>
    <t>-1260720872</t>
  </si>
  <si>
    <t>5511800040001</t>
  </si>
  <si>
    <t>Navrtávaci pás D 160 - 2" na vodu</t>
  </si>
  <si>
    <t>-987725708</t>
  </si>
  <si>
    <t>892241111.S</t>
  </si>
  <si>
    <t>Ostatné práce na rúrovom vedení, tlakové skúšky vodovodného potrubia DN do 150</t>
  </si>
  <si>
    <t>2121972645</t>
  </si>
  <si>
    <t>892271111.S</t>
  </si>
  <si>
    <t>Ostatné práce na rúrovom vedení, tlakové skúšky vodovodného potrubia DN 100 alebo DN150</t>
  </si>
  <si>
    <t>-1468662472</t>
  </si>
  <si>
    <t>020</t>
  </si>
  <si>
    <t>Montáž- Potrubie nerezová oceľ  - 42mm; 1,5mm</t>
  </si>
  <si>
    <t>-2106924865</t>
  </si>
  <si>
    <t>892273111.S</t>
  </si>
  <si>
    <t>Preplach a dezinfekcia vodovodného potrubia DN od 32 do 150</t>
  </si>
  <si>
    <t>-603935992</t>
  </si>
  <si>
    <t>893301003.S</t>
  </si>
  <si>
    <t>Osadenie prefabrikovanej šachty železobetónovej</t>
  </si>
  <si>
    <t>-80378418</t>
  </si>
  <si>
    <t>893353001.S</t>
  </si>
  <si>
    <t>Osadenie prefabrikovanej vodomernej šachty hranatej, pôdorysnej plochy do 4,2 m2, hĺbky do 2,0 m + doprava</t>
  </si>
  <si>
    <t>641074530</t>
  </si>
  <si>
    <t>5943000001001</t>
  </si>
  <si>
    <t>Armatúrna šacht a- BET. ŠACHTA + STROPNÁ DOSKA  napr. VS3 - TYP napr. NATURA VS3 + doprava</t>
  </si>
  <si>
    <t>1202422175</t>
  </si>
  <si>
    <t>894401111.S</t>
  </si>
  <si>
    <t>Osadenie betónového dielca pre šachty, rovná alebo prechodová skruž TBS</t>
  </si>
  <si>
    <t>996645355</t>
  </si>
  <si>
    <t>592240001400</t>
  </si>
  <si>
    <t>Kónus  100-63/58/9 KPS pre kanalizačnú šachtu DN 1000 , hr. steny 90 mm, rozmer 1000x625x580 mm</t>
  </si>
  <si>
    <t>80936391</t>
  </si>
  <si>
    <t>592240001600</t>
  </si>
  <si>
    <t>Skruž výšky 250 mm  100/25/9 PS pre kanalizačnú šachtu DN 1000  steny 90 mm, rozmer 1000x250x90 mm</t>
  </si>
  <si>
    <t>-1411554961</t>
  </si>
  <si>
    <t>592240009400</t>
  </si>
  <si>
    <t>Betónový roznášací prstenec</t>
  </si>
  <si>
    <t>-1318931810</t>
  </si>
  <si>
    <t>899102111.S</t>
  </si>
  <si>
    <t>Osadenie poklopu</t>
  </si>
  <si>
    <t>2118796292</t>
  </si>
  <si>
    <t>033</t>
  </si>
  <si>
    <t>KOMPOZITNÝ POKLOP - UZAMYKATELNÝ A15 - 600x600  V BET. RÁME + ZATEPLENIE</t>
  </si>
  <si>
    <t>1790218532</t>
  </si>
  <si>
    <t>034</t>
  </si>
  <si>
    <t xml:space="preserve">Uprava existujúceho vrtu +  vyhotovenie hlavy vrtu          OCELOVÁ RÚRA DN300 (∅324*6 mm) dlžka cca 1000 mm + KOTEVNÁ PRÍRUBA  DN300 ( ∅324 ) ŠRÓBENIE - ∅ 6/4" NEREZOVÁ OCELOVÁ RÚRA DN 40 - HLAVA STUDNE - PRÍRUBA ZASLEPOVACIA NEREZOVÁ OCELOVÁ RÚRA DN 40 </t>
  </si>
  <si>
    <t>1130676791</t>
  </si>
  <si>
    <t>1740876556</t>
  </si>
  <si>
    <t>048</t>
  </si>
  <si>
    <t>124153539</t>
  </si>
  <si>
    <t>-658880476</t>
  </si>
  <si>
    <t>049</t>
  </si>
  <si>
    <t>1834747775</t>
  </si>
  <si>
    <t>468704007</t>
  </si>
  <si>
    <t>-246740641</t>
  </si>
  <si>
    <t>-1113182625</t>
  </si>
  <si>
    <t>052</t>
  </si>
  <si>
    <t>577175154</t>
  </si>
  <si>
    <t>138986882</t>
  </si>
  <si>
    <t>053</t>
  </si>
  <si>
    <t>Montáž odvetrania bet. šachty</t>
  </si>
  <si>
    <t>-1444476952</t>
  </si>
  <si>
    <t>-740920202</t>
  </si>
  <si>
    <t>556829221</t>
  </si>
  <si>
    <t>89930S2</t>
  </si>
  <si>
    <t>Čerpacia skúška, rozbor vody, čistenie exitujúceho vrtu  - príprava pre čerpanie vody</t>
  </si>
  <si>
    <t>Súbor</t>
  </si>
  <si>
    <t>-1370305896</t>
  </si>
  <si>
    <t>899401112.S</t>
  </si>
  <si>
    <t>Osadenie poklopu liatinového posúvačového</t>
  </si>
  <si>
    <t>511965384</t>
  </si>
  <si>
    <t>552410000100.S</t>
  </si>
  <si>
    <t>Poklop posúvačový napr. Y 4504</t>
  </si>
  <si>
    <t>1975173588</t>
  </si>
  <si>
    <t>899721111.S</t>
  </si>
  <si>
    <t>Vyhľadávací vodič na potrubí PVC DN do 150</t>
  </si>
  <si>
    <t>-862001172</t>
  </si>
  <si>
    <t>899721131.S</t>
  </si>
  <si>
    <t>Označenie vodovodného potrubia bielou výstražnou fóliou</t>
  </si>
  <si>
    <t>-1516944122</t>
  </si>
  <si>
    <t>998276101.S</t>
  </si>
  <si>
    <t>Presun hmôt pre rúrové vedenie hĺbené z rúr z plast., hmôt alebo sklolamin. v otvorenom výkope</t>
  </si>
  <si>
    <t>1964791296</t>
  </si>
  <si>
    <t>998722201.S</t>
  </si>
  <si>
    <t>Presun hmôt pre vnútorný vodovod v objektoch výšky do 6 m</t>
  </si>
  <si>
    <t>1991037482</t>
  </si>
  <si>
    <t>-795445868</t>
  </si>
  <si>
    <t>SO-04 - Prípojka NN</t>
  </si>
  <si>
    <t>M - Práce a dodávky M</t>
  </si>
  <si>
    <t xml:space="preserve">    21-M - Elektromontáže</t>
  </si>
  <si>
    <t xml:space="preserve">    46-M - Zemné práce vykonávané pri externých montážnych prácach</t>
  </si>
  <si>
    <t>VRN - Vedľajšie rozpočtové náklady</t>
  </si>
  <si>
    <t>711761302.S</t>
  </si>
  <si>
    <t>Zhotovenie detailov, uzáver dilatač.škár vodor.gumovou fóliou r.š. 500 mm položenou do asfalt. podkladu</t>
  </si>
  <si>
    <t>2001405968</t>
  </si>
  <si>
    <t>272440000100.S</t>
  </si>
  <si>
    <t>Fólia izolačná - etylenpropylenový kaučuk čierna, rozmer šxhr. 300x1,5 mm</t>
  </si>
  <si>
    <t>1650195946</t>
  </si>
  <si>
    <t>Práce a dodávky M</t>
  </si>
  <si>
    <t>21-M</t>
  </si>
  <si>
    <t>Elektromontáže</t>
  </si>
  <si>
    <t>210010602.S</t>
  </si>
  <si>
    <t>Chránička delená elektroinštalačná bezhalogénová z HDPE, D 160 uložená voľne</t>
  </si>
  <si>
    <t>-1736492810</t>
  </si>
  <si>
    <t>KTR000000885</t>
  </si>
  <si>
    <t>Chránička káblová KOPOFLEX 160mm 450N HDPE červená</t>
  </si>
  <si>
    <t>-1654571904</t>
  </si>
  <si>
    <t>210021501</t>
  </si>
  <si>
    <t>Tesnenie káblových prestupov zo sadroperlitu</t>
  </si>
  <si>
    <t>1148956423</t>
  </si>
  <si>
    <t>286935</t>
  </si>
  <si>
    <t>Protipožiarny povlak CP 673 6kg</t>
  </si>
  <si>
    <t>KS</t>
  </si>
  <si>
    <t>-347976446</t>
  </si>
  <si>
    <t>210100022.S</t>
  </si>
  <si>
    <t>Ukončenie vodičov v rozvádzač. vrátane zapojenia a vodičovej koncovky do 240 mm2 pre vonkajšie práce</t>
  </si>
  <si>
    <t>1990826412</t>
  </si>
  <si>
    <t>354310015000.S</t>
  </si>
  <si>
    <t>Káblové oko hliníkové lisovacie 240 Al 617210</t>
  </si>
  <si>
    <t>610233124</t>
  </si>
  <si>
    <t>210194053.S</t>
  </si>
  <si>
    <t>Skriňa RE plastová, trojfázová, jednotarifná 1 odberateľ pre vonkajšie práce</t>
  </si>
  <si>
    <t>191002848</t>
  </si>
  <si>
    <t>ER P.N, M, V - F663</t>
  </si>
  <si>
    <t>Rozvádzač elektromerový ER P.N, M, V - F663 160 A 150/5 A P0 240/240</t>
  </si>
  <si>
    <t>-1098775480</t>
  </si>
  <si>
    <t>210220020</t>
  </si>
  <si>
    <t>Uzemňovacie vedenie v zemi FeZn vrátane izolácie spojov</t>
  </si>
  <si>
    <t>1101836377</t>
  </si>
  <si>
    <t>354410058800.S</t>
  </si>
  <si>
    <t>Pásovina uzemňovacia FeZn 30 x 4 mm</t>
  </si>
  <si>
    <t>1897008000</t>
  </si>
  <si>
    <t>210800119.S</t>
  </si>
  <si>
    <t>Kábel medený uložený voľne CYKY 450/750 V 5x1,5</t>
  </si>
  <si>
    <t>-22750338</t>
  </si>
  <si>
    <t>341110001900.S</t>
  </si>
  <si>
    <t>Kábel medený CYKY 5x1,5 mm2</t>
  </si>
  <si>
    <t>-2047252877</t>
  </si>
  <si>
    <t>210902468.S</t>
  </si>
  <si>
    <t>Kábel hliníkový silový, uložený pevne NAYY 0,6/1 kV 4x240 pre vonkajšie práce</t>
  </si>
  <si>
    <t>-1443121875</t>
  </si>
  <si>
    <t>341110034600.S</t>
  </si>
  <si>
    <t>Kábel hliníkový NAYY 4x240 SM mm2</t>
  </si>
  <si>
    <t>-1079465369</t>
  </si>
  <si>
    <t>HZS000111.S</t>
  </si>
  <si>
    <t>Stavebno montážne práce menej náročne, pomocné alebo manupulačné (Tr. 1) v rozsahu viac ako 8 hodín</t>
  </si>
  <si>
    <t>-1253978788</t>
  </si>
  <si>
    <t>46-M</t>
  </si>
  <si>
    <t>Zemné práce vykonávané pri externých montážnych prácach</t>
  </si>
  <si>
    <t>460200314.S</t>
  </si>
  <si>
    <t>Hĺbenie káblovej ryhy ručne 50 cm širokej a 130 cm hlbokej, v zemine triedy 4</t>
  </si>
  <si>
    <t>651725232</t>
  </si>
  <si>
    <t>460420022</t>
  </si>
  <si>
    <t>Zriadenie, rekonšt. káblového lôžka z piesku bez zakrytia, v ryhe šír. do 65 cm, hrúbky vrstvy 10 cm</t>
  </si>
  <si>
    <t>81850152</t>
  </si>
  <si>
    <t>583110000300</t>
  </si>
  <si>
    <t>Drvina vápencová frakcia 0-4 mm</t>
  </si>
  <si>
    <t>1501514297</t>
  </si>
  <si>
    <t>460490012</t>
  </si>
  <si>
    <t>Rozvinutie a uloženie výstražnej fólie z PVC do ryhy, šírka do 33 cm</t>
  </si>
  <si>
    <t>-820569783</t>
  </si>
  <si>
    <t>283230008000</t>
  </si>
  <si>
    <t>Výstražná fóla PE, šxhr 300x0,1 mm, dĺ. 250 m, farba červená, HAGARD</t>
  </si>
  <si>
    <t>-1818226795</t>
  </si>
  <si>
    <t>460560434.S</t>
  </si>
  <si>
    <t>Ručný zásyp nezap. káblovej ryhy bez zhutn. zeminy, 55 cm širokej, 80 cm hlbokej v zemine tr. 4</t>
  </si>
  <si>
    <t>705021151</t>
  </si>
  <si>
    <t>460620013</t>
  </si>
  <si>
    <t>Proviz. úprava terénu v zemine tr. 3, aby nerovnosti terénu neboli väčšie ako 2 cm od vodor.hladiny</t>
  </si>
  <si>
    <t>908615637</t>
  </si>
  <si>
    <t>Vedľajšie rozpočtové náklady</t>
  </si>
  <si>
    <t>000400022</t>
  </si>
  <si>
    <t>Projektové práce - stavebná časť (stavebné objekty vrátane ich technického vybavenia). náklady na dokumentáciu skutočného zhotovenia stavby</t>
  </si>
  <si>
    <t>-1157364905</t>
  </si>
  <si>
    <t>000700011</t>
  </si>
  <si>
    <t>Dopravné náklady - mimostavenisková doprava objektivizácia dopravných nákladov materiálov</t>
  </si>
  <si>
    <t>-463253098</t>
  </si>
  <si>
    <t>001000034</t>
  </si>
  <si>
    <t>Inžinierska činnosť - skúšky a revízie ostatné skúšky</t>
  </si>
  <si>
    <t>1530413821</t>
  </si>
  <si>
    <t>001000034.S</t>
  </si>
  <si>
    <t>Inžinierska činnosť - typová skúška rozvádzača</t>
  </si>
  <si>
    <t>1876780763</t>
  </si>
  <si>
    <t>SO-05 - Záložný dieselagregát</t>
  </si>
  <si>
    <t xml:space="preserve">    22-M - Montáže oznamovacích a zabezpečovacích zariadení</t>
  </si>
  <si>
    <t>-189416953</t>
  </si>
  <si>
    <t>-1722764497</t>
  </si>
  <si>
    <t>1653360050</t>
  </si>
  <si>
    <t>28479676</t>
  </si>
  <si>
    <t>1180698899</t>
  </si>
  <si>
    <t>-173540843</t>
  </si>
  <si>
    <t>-405374898</t>
  </si>
  <si>
    <t>-280617222</t>
  </si>
  <si>
    <t>210190003</t>
  </si>
  <si>
    <t>Montáž a zapojenie rozvádzača RDG1</t>
  </si>
  <si>
    <t>-1238313387</t>
  </si>
  <si>
    <t>168338</t>
  </si>
  <si>
    <t>Rozvádzač RDG1</t>
  </si>
  <si>
    <t>-1031503582</t>
  </si>
  <si>
    <t>210220001.S</t>
  </si>
  <si>
    <t>Uzemňovacie vedenie na povrchu FeZn drôt zvodový Ø 8-10</t>
  </si>
  <si>
    <t>-224471034</t>
  </si>
  <si>
    <t>354410054700.S</t>
  </si>
  <si>
    <t>Drôt bleskozvodový FeZn, d 8 mm</t>
  </si>
  <si>
    <t>1125227472</t>
  </si>
  <si>
    <t>-197539925</t>
  </si>
  <si>
    <t>2066072035</t>
  </si>
  <si>
    <t>210220206.S</t>
  </si>
  <si>
    <t>Zachytávacia tyč AL s osadením JP 8500</t>
  </si>
  <si>
    <t>-767883214</t>
  </si>
  <si>
    <t>105850</t>
  </si>
  <si>
    <t>Zacytávacia tyč, samostatne stojaca,dl. 8500mm, polomer stojana 1435 mm, FS D40 22 16 10 8500 AL DBS KB STTZN</t>
  </si>
  <si>
    <t>1427351084</t>
  </si>
  <si>
    <t>210220835.S</t>
  </si>
  <si>
    <t>Podstavec betónový zliatina AlMgSi k zachytávacej tyči JP</t>
  </si>
  <si>
    <t>419941264</t>
  </si>
  <si>
    <t>354410024825.S</t>
  </si>
  <si>
    <t>Podstavec betónový k zachytávacej tyči FeZn k JP a OB, d 330 mm</t>
  </si>
  <si>
    <t>-2066215226</t>
  </si>
  <si>
    <t>354410058640.S</t>
  </si>
  <si>
    <t>Klin nerezový do podstavca, d 330 mm</t>
  </si>
  <si>
    <t>-1957425672</t>
  </si>
  <si>
    <t>210222095.S</t>
  </si>
  <si>
    <t>Náter zvodového vodiča, pre vonkajšie práce</t>
  </si>
  <si>
    <t>1714423649</t>
  </si>
  <si>
    <t>246220000400.S</t>
  </si>
  <si>
    <t>Email syntetický vonkajší</t>
  </si>
  <si>
    <t>-1238193474</t>
  </si>
  <si>
    <t>246420001200.S</t>
  </si>
  <si>
    <t>Riedidlo S-6006 do syntetických a olejových látok</t>
  </si>
  <si>
    <t>1625501050</t>
  </si>
  <si>
    <t>210222241.S</t>
  </si>
  <si>
    <t>Svorka FeZn krížová SK a diagonálna krížová DKS, pre vonkajšie práce</t>
  </si>
  <si>
    <t>1405364804</t>
  </si>
  <si>
    <t>354410002500.S</t>
  </si>
  <si>
    <t>Svorka FeZn krížová označenie SK</t>
  </si>
  <si>
    <t>1868730018</t>
  </si>
  <si>
    <t>210222253</t>
  </si>
  <si>
    <t>Svorka FeZn uzemňovacia SR03, pre vonkajšie práce</t>
  </si>
  <si>
    <t>-256550408</t>
  </si>
  <si>
    <t>354410000900.S</t>
  </si>
  <si>
    <t>Svorka FeZn uzemňovacia označenie SR 03 A</t>
  </si>
  <si>
    <t>-735952453</t>
  </si>
  <si>
    <t>-1086260871</t>
  </si>
  <si>
    <t>-855409159</t>
  </si>
  <si>
    <t>210800125.S</t>
  </si>
  <si>
    <t>Kábel medený uložený voľne CYKY 450/750 V 7x1,5</t>
  </si>
  <si>
    <t>1847090795</t>
  </si>
  <si>
    <t>KPE000000119</t>
  </si>
  <si>
    <t>Kábel pevný CYKY-O 7x1,5 pvc čierny</t>
  </si>
  <si>
    <t>-905730468</t>
  </si>
  <si>
    <t>210800128.S</t>
  </si>
  <si>
    <t>Kábel medený uložený voľne CYKY 450/750 V 12x1,5</t>
  </si>
  <si>
    <t>-1792174907</t>
  </si>
  <si>
    <t>KPE000000118</t>
  </si>
  <si>
    <t>Kábel pevný CYKY-O 12x1,5 pvc čierny</t>
  </si>
  <si>
    <t>1196490433</t>
  </si>
  <si>
    <t>210800623.S</t>
  </si>
  <si>
    <t>Vodič medený uložený voľne H07V-K (CYA)  450/750 V 185</t>
  </si>
  <si>
    <t>2106351737</t>
  </si>
  <si>
    <t>341310010100.S</t>
  </si>
  <si>
    <t>Vodič medený flexibilný H07V-K 185 mm2</t>
  </si>
  <si>
    <t>-1476009558</t>
  </si>
  <si>
    <t>210810124.S</t>
  </si>
  <si>
    <t>Kábel medený silový uložený pevne 1-CYKY 0,6/1 kV 4x50 pre vonkajšie práce</t>
  </si>
  <si>
    <t>293671546</t>
  </si>
  <si>
    <t>341110006300.S</t>
  </si>
  <si>
    <t>Kábel medený 1-CYKY 4x50 mm2</t>
  </si>
  <si>
    <t>1082716307</t>
  </si>
  <si>
    <t>210902487.S</t>
  </si>
  <si>
    <t>Kábel hliníkový silový, uložený v rúrke NAYY 0,6/1 kV 4x240 pre vonkajšie práce</t>
  </si>
  <si>
    <t>1978837595</t>
  </si>
  <si>
    <t>KPE000000280</t>
  </si>
  <si>
    <t>Kábel pevný NAYY-J 4x240 pvc čierny [(N)AYY, E-AYY]</t>
  </si>
  <si>
    <t>-1325585746</t>
  </si>
  <si>
    <t>229930431.S</t>
  </si>
  <si>
    <t>Montážne práce, zapojenie  MG na vopred pripravené káblové rozvody a uzemnenie uvedenie do prevádzky, zaškolenie obsluhy</t>
  </si>
  <si>
    <t>-1874806975</t>
  </si>
  <si>
    <t>MG GP330SM/B</t>
  </si>
  <si>
    <t>Motorgenerator  MG Applipower GP110S/B, Záložný výkon  (LTP) 110 kVA / 88 kW,  Menovitý výkon (PRP) 100 kVA / 80 kW</t>
  </si>
  <si>
    <t>-977924179</t>
  </si>
  <si>
    <t>MG GP110S/B_PN</t>
  </si>
  <si>
    <t>Palivová nádrž 250 litrov minimálne na 24 hod. pri 100% PRP</t>
  </si>
  <si>
    <t>1573851655</t>
  </si>
  <si>
    <t>MG GP110S/B_EV</t>
  </si>
  <si>
    <t>Ekologická vaňa pre zachytenie 100% náplní - súčasť rámu MG</t>
  </si>
  <si>
    <t>1333663187</t>
  </si>
  <si>
    <t>MG GP110S/B_SU</t>
  </si>
  <si>
    <t>Snímanie úniku kvapalín do eko-vane;</t>
  </si>
  <si>
    <t>1674731867</t>
  </si>
  <si>
    <t>MG GP110S/B_MU</t>
  </si>
  <si>
    <t>Meranie úrovne paliva s indikáciou stavu v riadiacej jednotke</t>
  </si>
  <si>
    <t>201959748</t>
  </si>
  <si>
    <t>MG GP110S/B_RO</t>
  </si>
  <si>
    <t>Elektronická regulácia otáčok motora G2 !!!  Požiadavka podľa  STN ISO 8528-12</t>
  </si>
  <si>
    <t>1732219843</t>
  </si>
  <si>
    <t>MG GP110S/B_BS</t>
  </si>
  <si>
    <t>Bezn. signalizácia vyžadovaná podľa platných noriem</t>
  </si>
  <si>
    <t>131245089</t>
  </si>
  <si>
    <t>MG GP110S/B_VP</t>
  </si>
  <si>
    <t>Výfukové potrubie ukončené na krytovaní stroja vo výške 4m</t>
  </si>
  <si>
    <t>-1075381405</t>
  </si>
  <si>
    <t>MG GP110S/B_PA</t>
  </si>
  <si>
    <t>Palivo na skúšobnú prevádzku 250 - vrátane manipulácie s PHM</t>
  </si>
  <si>
    <t>l</t>
  </si>
  <si>
    <t>-1985482924</t>
  </si>
  <si>
    <t>MG GP110S/B_PHM</t>
  </si>
  <si>
    <t>Palivo po skúškach - vrátane manipulácie s PHM</t>
  </si>
  <si>
    <t>2003003822</t>
  </si>
  <si>
    <t>22-M</t>
  </si>
  <si>
    <t>Montáže oznamovacích a zabezpečovacích zariadení</t>
  </si>
  <si>
    <t>220511034</t>
  </si>
  <si>
    <t>Kábel FTP</t>
  </si>
  <si>
    <t>-1706268393</t>
  </si>
  <si>
    <t>KDP000000120</t>
  </si>
  <si>
    <t>Kábel dátový pevný 26000025 STP (U/FTP) cat.6a AWG23 LSOH 500MHz interiér</t>
  </si>
  <si>
    <t>-1516291253</t>
  </si>
  <si>
    <t>220521027.S</t>
  </si>
  <si>
    <t>Betónový základ pre MG</t>
  </si>
  <si>
    <t>sub</t>
  </si>
  <si>
    <t>-241240130</t>
  </si>
  <si>
    <t>-1172043410</t>
  </si>
  <si>
    <t>HZS000113</t>
  </si>
  <si>
    <t>Stavebno montážne práce náročné ucelené - odborné, tvorivé remeselné (Tr. 3) v rozsahu viac ako 8 hodín</t>
  </si>
  <si>
    <t>365202180</t>
  </si>
  <si>
    <t>-2042318486</t>
  </si>
  <si>
    <t>634842221</t>
  </si>
  <si>
    <t>-240265205</t>
  </si>
  <si>
    <t>-856337988</t>
  </si>
  <si>
    <t>1967892546</t>
  </si>
  <si>
    <t>-617858483</t>
  </si>
  <si>
    <t>913894883</t>
  </si>
  <si>
    <t>-1707712826</t>
  </si>
  <si>
    <t>2051816551</t>
  </si>
  <si>
    <t>000800012.S</t>
  </si>
  <si>
    <t>Imisný posudok pre odbor životné prostredia z dôvodu odsúhlasenia výfuku 4m nad úroveň terénu</t>
  </si>
  <si>
    <t>-39663393</t>
  </si>
  <si>
    <t>000800021.S</t>
  </si>
  <si>
    <t>Hluková skúška vykonaná oprávnenou osobou</t>
  </si>
  <si>
    <t>95577544</t>
  </si>
  <si>
    <t>2063953860</t>
  </si>
  <si>
    <t>001500001</t>
  </si>
  <si>
    <t>Podružný materál</t>
  </si>
  <si>
    <t>-468619347</t>
  </si>
  <si>
    <t>SO-06 - Hala - elektroinštalácia, bleskozvod, areálové osvetlenie</t>
  </si>
  <si>
    <t xml:space="preserve">    HZS - Hodinové zúčtovacie sadzby</t>
  </si>
  <si>
    <t xml:space="preserve">    VRN - Vedľajšie rozpočtové náklady</t>
  </si>
  <si>
    <t xml:space="preserve">    21-M_ - Elektromontáže</t>
  </si>
  <si>
    <t xml:space="preserve">    HZS_ - Hodinové zúčtovacie sadzby</t>
  </si>
  <si>
    <t xml:space="preserve">    VRN_ - Vedľajšie rozpočtové náklady</t>
  </si>
  <si>
    <t>210010025</t>
  </si>
  <si>
    <t>Rúrka ohybná elektroinštalačná z PVC typ FXP 20, uložená pevne</t>
  </si>
  <si>
    <t>-462096725</t>
  </si>
  <si>
    <t>345710009100</t>
  </si>
  <si>
    <t>Rúrka ohybná vlnitá pancierová PVC-U, FXP DN 20</t>
  </si>
  <si>
    <t>1610020089</t>
  </si>
  <si>
    <t>345710017800</t>
  </si>
  <si>
    <t>Spojka nasúvacia PVC-U SM 20</t>
  </si>
  <si>
    <t>768488748</t>
  </si>
  <si>
    <t>210010026</t>
  </si>
  <si>
    <t>Rúrka ohybná elektroinštalačná z PVC typ FXP 25, uložená pevne</t>
  </si>
  <si>
    <t>874602450</t>
  </si>
  <si>
    <t>345710009200</t>
  </si>
  <si>
    <t>Rúrka ohybná vlnitá pancierová PVC-U, FXP DN 25</t>
  </si>
  <si>
    <t>-1973848417</t>
  </si>
  <si>
    <t>345710017900</t>
  </si>
  <si>
    <t>Spojka nasúvacia PVC-U SM 25</t>
  </si>
  <si>
    <t>-1700032692</t>
  </si>
  <si>
    <t>210010038.S</t>
  </si>
  <si>
    <t>Rúrka tuhá elektroinštalačná z PVC typ 1520, uložená voľne alebo pod omietkou</t>
  </si>
  <si>
    <t>-738530844</t>
  </si>
  <si>
    <t>345710000200.S</t>
  </si>
  <si>
    <t>Rúrka tuhá hrdlová 1520 s nízkou mechanickou odolnosťou z PVC, samozhášavá, D 20 mm</t>
  </si>
  <si>
    <t>1042202966</t>
  </si>
  <si>
    <t>345710020015.S</t>
  </si>
  <si>
    <t>Spojka 0220 z PVC pra tuhé elektroinštal. rúrky, samozhášavé, D 20 mm</t>
  </si>
  <si>
    <t>1650648038</t>
  </si>
  <si>
    <t>210010040.S</t>
  </si>
  <si>
    <t>Rúrka tuhá elektroinštalačná z PVC typ 1532, uložená voľne alebo pod omietkou</t>
  </si>
  <si>
    <t>1927379048</t>
  </si>
  <si>
    <t>345710000400</t>
  </si>
  <si>
    <t>Rúrka tuhá hrdlová PVC 1532 KA, D 32, KOPOS</t>
  </si>
  <si>
    <t>1020632193</t>
  </si>
  <si>
    <t>345710020040.S</t>
  </si>
  <si>
    <t>Spojka 0232 z PVC pra tuhé elektroinštal. rúrky, samozhášavé, D 32 mm</t>
  </si>
  <si>
    <t>-1419362628</t>
  </si>
  <si>
    <t>345710025190.S</t>
  </si>
  <si>
    <t>Koleno obojstranne hrdlované 4132 pre elektroinštal. rúrky z PVC, samozhášavé, D 32 mm</t>
  </si>
  <si>
    <t>2095493271</t>
  </si>
  <si>
    <t>210010584.S</t>
  </si>
  <si>
    <t>Rúrka tuhá elektroinštalačná z PVC, D 32 uložená pevne</t>
  </si>
  <si>
    <t>-1096694886</t>
  </si>
  <si>
    <t>345710000400.S</t>
  </si>
  <si>
    <t>Rúrka tuhá hrdlová 1532 s nízkou mechanickou odolnosťou z PVC, samozhášavá, D 32 mm</t>
  </si>
  <si>
    <t>-458718738</t>
  </si>
  <si>
    <t>345710038533</t>
  </si>
  <si>
    <t>Príchytka plastová 5332 KB pre EN rúrky D 32 mm, svetlošedá PVC, KOPOS</t>
  </si>
  <si>
    <t>538485707</t>
  </si>
  <si>
    <t>210020131.S</t>
  </si>
  <si>
    <t>Káblový rošt do šírky 200 mm, pre voľné i pevné uloženie káblov</t>
  </si>
  <si>
    <t>588682981</t>
  </si>
  <si>
    <t>10472</t>
  </si>
  <si>
    <t>PERIMETER SYSTEMS ,MOSAIC DLP ROZDELOVACIA PRIEHRADKA H50,Legrand</t>
  </si>
  <si>
    <t>-1026857604</t>
  </si>
  <si>
    <t>10432</t>
  </si>
  <si>
    <t>PERIMETER SYSTEMS ,MOSAIC DLP KANÁL 150X50,Legrand</t>
  </si>
  <si>
    <t>176330143</t>
  </si>
  <si>
    <t>10520</t>
  </si>
  <si>
    <t>PERIMETER SYSTEMS ,MOSAIC DLP OHYBNÝ KRYT,Legrand</t>
  </si>
  <si>
    <t>212316658</t>
  </si>
  <si>
    <t>10722</t>
  </si>
  <si>
    <t>PERIMETER SYSTEMS ,MOSAIC ZÁSLEPKA DLP 80X50,Legrand</t>
  </si>
  <si>
    <t>2095609449</t>
  </si>
  <si>
    <t>210020501.S</t>
  </si>
  <si>
    <t>Káblový žľab otvorený 200/100, vrátane kolien, T kusov a uchytenia</t>
  </si>
  <si>
    <t>560941189</t>
  </si>
  <si>
    <t>KZL000003047</t>
  </si>
  <si>
    <t>Žľab káblový M2 200/100 200x100mm 2m drôtený galvanicky zinkovaný, vrátane kolien, T kusov a uchytenia</t>
  </si>
  <si>
    <t>-1162387422</t>
  </si>
  <si>
    <t>210020502.S</t>
  </si>
  <si>
    <t>Káblový žľab otvorený 50/50, vrátane kolien, T kusov a uchytenia</t>
  </si>
  <si>
    <t>1814561696</t>
  </si>
  <si>
    <t>930111</t>
  </si>
  <si>
    <t>Drôtený žľab KDS35H35/3, vrátane kolien, T kusov a uchytenia</t>
  </si>
  <si>
    <t>931222983</t>
  </si>
  <si>
    <t>693845327</t>
  </si>
  <si>
    <t>435863</t>
  </si>
  <si>
    <t>Akrylátový protipožiarny tmel CFS-S ACR</t>
  </si>
  <si>
    <t>1033047884</t>
  </si>
  <si>
    <t>210100001</t>
  </si>
  <si>
    <t>Ukončenie vodičov v rozvádzač. vrátane zapojenia a vodičovej koncovky do 2,5 mm2</t>
  </si>
  <si>
    <t>-1154795645</t>
  </si>
  <si>
    <t>210100002</t>
  </si>
  <si>
    <t>Ukončenie vodičov v rozvádzač. vrátane zapojenia a vodičovej koncovky do 6 mm2</t>
  </si>
  <si>
    <t>1604822100</t>
  </si>
  <si>
    <t>210110001</t>
  </si>
  <si>
    <t>Jednopólový spínač - radenie 1, nástenný pre prostredie obyčajné alebo vlhké vrátane zapojenia</t>
  </si>
  <si>
    <t>-2121483062</t>
  </si>
  <si>
    <t>ESP000004011</t>
  </si>
  <si>
    <t>Spínač Valena Life 752151 R1 IP44 biely</t>
  </si>
  <si>
    <t>-839156023</t>
  </si>
  <si>
    <t>210110003.S</t>
  </si>
  <si>
    <t>Sériový spínač -  radenie 5, nástenný IP 44 vrátane zapojenia</t>
  </si>
  <si>
    <t>864827655</t>
  </si>
  <si>
    <t>345340007940</t>
  </si>
  <si>
    <t>Spínač Valena Life sériový pre zapustenú montáž, radenie č.5, IP44, biely, LEGRAND</t>
  </si>
  <si>
    <t>-1502901004</t>
  </si>
  <si>
    <t>210110004.S</t>
  </si>
  <si>
    <t>Striedavý prepínač - radenie 6, nástenný, IP 44, vrátane zapojenia</t>
  </si>
  <si>
    <t>1046709752</t>
  </si>
  <si>
    <t>ESP000003916</t>
  </si>
  <si>
    <t>Spínač striedavý Valena Life 752156 R6 IP44 biely</t>
  </si>
  <si>
    <t>-511880628</t>
  </si>
  <si>
    <t>210110009.S</t>
  </si>
  <si>
    <t>Jednopólové tlačítko - radenie 1/0, nástenný IP 44, vrátane zapojenia</t>
  </si>
  <si>
    <t>1303667503</t>
  </si>
  <si>
    <t>ESP000003912</t>
  </si>
  <si>
    <t>Tlačidlo Valena Life 752111 R1/0 biele</t>
  </si>
  <si>
    <t>185569457</t>
  </si>
  <si>
    <t>210111002</t>
  </si>
  <si>
    <t>Zásuvka domová vstavaná 10, 16 A 48, 250, 400 V vrátane zapojenia vyhotovenie 2P + Z (s ochran. viečkom)</t>
  </si>
  <si>
    <t>-2102773063</t>
  </si>
  <si>
    <t>EZA000002966</t>
  </si>
  <si>
    <t>Zásuvka Valena Life 753179 1-násobná s clonkami IP44 biela</t>
  </si>
  <si>
    <t>1384298217</t>
  </si>
  <si>
    <t>210111002.S</t>
  </si>
  <si>
    <t>Zásuvka vstavaná 250V / 16A vrátane zapojenia, vyhotovenie 3P</t>
  </si>
  <si>
    <t>677090948</t>
  </si>
  <si>
    <t>E00020273</t>
  </si>
  <si>
    <t>Mosaic- zásuvka-1 biela 2M 077140</t>
  </si>
  <si>
    <t>-1783420163</t>
  </si>
  <si>
    <t>210111003.S</t>
  </si>
  <si>
    <t>Zásuvka vstavaná 400 V / 16A vrátane zapojenia, vyhotovenie 4P, 5P</t>
  </si>
  <si>
    <t>-64966855</t>
  </si>
  <si>
    <t>345540007710.S</t>
  </si>
  <si>
    <t>Zásuvka vstavaná priemyslová šikmá IEN 1653, 3P + N + PE, IP 54 - 400V, 16A</t>
  </si>
  <si>
    <t>451861491</t>
  </si>
  <si>
    <t>Montáž a zapojenie rozvádzača RH</t>
  </si>
  <si>
    <t>-2094113900</t>
  </si>
  <si>
    <t>Rozvádzač napr. LEGRAND XL3 800, 660 x 1950 x 322 (Šírka x Výška x Hĺbka), IP43/IP20, IK08 vrátane výzbroje podľa schémy zapojenia</t>
  </si>
  <si>
    <t>1877661763</t>
  </si>
  <si>
    <t>210190003.S</t>
  </si>
  <si>
    <t>Montáž a zapojenie rozvádzača prepäťových ochrán</t>
  </si>
  <si>
    <t>-1963877428</t>
  </si>
  <si>
    <t>143204</t>
  </si>
  <si>
    <t>Rozvádzač prepäťových ochrán napr. LEGRAND Practibox S s výzbrojov podľa schémy</t>
  </si>
  <si>
    <t>1146922681</t>
  </si>
  <si>
    <t>210190006.S</t>
  </si>
  <si>
    <t>Montáž a zapojenie rozvádzača R.T</t>
  </si>
  <si>
    <t>-1951617798</t>
  </si>
  <si>
    <t>RT</t>
  </si>
  <si>
    <t>Rozvádzač technológie RT</t>
  </si>
  <si>
    <t>1005622408</t>
  </si>
  <si>
    <t>210191013</t>
  </si>
  <si>
    <t>Montáž nástennej skrine</t>
  </si>
  <si>
    <t>1068086306</t>
  </si>
  <si>
    <t>E00075003</t>
  </si>
  <si>
    <t>Zásuvková skriňa ROZVÁDZAČE 632.2</t>
  </si>
  <si>
    <t>-712084782</t>
  </si>
  <si>
    <t>210201080</t>
  </si>
  <si>
    <t>Montáž a zapojenie svietidla - technologického</t>
  </si>
  <si>
    <t>765128389</t>
  </si>
  <si>
    <t>210201514.S</t>
  </si>
  <si>
    <t>Montáž a zapojenie núdzového svietidla IP65, 1x svetelný LED zdroj - núdzový režim</t>
  </si>
  <si>
    <t>328379864</t>
  </si>
  <si>
    <t>27638</t>
  </si>
  <si>
    <t>Núdzové osvetlenie 1h - stenové, stropné, - ST kruhový 1x LED 475lm 5000K IP65 biela</t>
  </si>
  <si>
    <t>-611522201</t>
  </si>
  <si>
    <t>210201810</t>
  </si>
  <si>
    <t>Montáž a zapojenie svietidla 1x svetelný zdroj, uličného, LED</t>
  </si>
  <si>
    <t>-696220937</t>
  </si>
  <si>
    <t>550500-21042</t>
  </si>
  <si>
    <t>FAGERHULT FGH EVOLUME 75 G2 4L7 LED 4300lm 28W 3000K CRI70 AGC ON/OFF CLO CLASS I. IP66 IK08 Ø60mm 3x1.5mm² H07RN-F 8m MacAdam5 SDCM L100B50 100.000h</t>
  </si>
  <si>
    <t>-1693451303</t>
  </si>
  <si>
    <t>210201913</t>
  </si>
  <si>
    <t>Montáž a zapojenie svietidla na stenu/strop do 5 kg</t>
  </si>
  <si>
    <t>1671745936</t>
  </si>
  <si>
    <t>1310353</t>
  </si>
  <si>
    <t>SVIETIDLO LED, STROPNÉ, 230V, 32W, 3680lm, 3000K/4000K, IP20, NAPR. LINO LED2 120</t>
  </si>
  <si>
    <t>1516034897</t>
  </si>
  <si>
    <t>SPR000003176</t>
  </si>
  <si>
    <t>Svietidlo LED prachotesné DAMP PROOF VALUE 50W/840 (za 2x58W) 6000lm 230V IP65</t>
  </si>
  <si>
    <t>264929856</t>
  </si>
  <si>
    <t>1230451</t>
  </si>
  <si>
    <t>SVIETIDLO LED, STROPNÉ, 230V,  Ø.250 mm x H.50 mm, 12W, 3000K / 3500K / 4000K, 1200lm, NAPR. LED2 / STROPNÉ / ROUND II</t>
  </si>
  <si>
    <t>1708554580</t>
  </si>
  <si>
    <t>TYP 2</t>
  </si>
  <si>
    <t>Svietidlo LED, 20W LED REFLEKTOR E-SERIES SMD, ČIERNY, ČERVENÉ SVETLO</t>
  </si>
  <si>
    <t>972775802</t>
  </si>
  <si>
    <t>210222031</t>
  </si>
  <si>
    <t>Ekvipotenciálna svorkovnica EPS 2 v krabici KO 125 E, pre vonkajšie práce</t>
  </si>
  <si>
    <t>-838783993</t>
  </si>
  <si>
    <t>345410000400</t>
  </si>
  <si>
    <t>Krabica odbočná z PVC s viečkom pod omietku KO 125 E, šxvxh 150x150x77 mm, KOPOS</t>
  </si>
  <si>
    <t>-835847106</t>
  </si>
  <si>
    <t>345610005100</t>
  </si>
  <si>
    <t>Svorkovnica ekvipotencionálna z PP biela EPS 2 XX, šxvxh 126x50x60 mm, KOPOS</t>
  </si>
  <si>
    <t>275465708</t>
  </si>
  <si>
    <t>210290752.S</t>
  </si>
  <si>
    <t>Montáž motorického spotrebiča, ventilátora nad 1.5 kW, bez zapojenia</t>
  </si>
  <si>
    <t>1022096854</t>
  </si>
  <si>
    <t>210800003.S</t>
  </si>
  <si>
    <t>Vodič medený uložený voľne CYY 450/750 V  4mm2</t>
  </si>
  <si>
    <t>99875933</t>
  </si>
  <si>
    <t>017193</t>
  </si>
  <si>
    <t>Ne- 1x  4  H07Z-K zž(CYA)</t>
  </si>
  <si>
    <t>BM</t>
  </si>
  <si>
    <t>1217347941</t>
  </si>
  <si>
    <t>210800004.S</t>
  </si>
  <si>
    <t>Vodič medený uložený voľne CYY 450/750 V  6mm2</t>
  </si>
  <si>
    <t>175828148</t>
  </si>
  <si>
    <t>086780</t>
  </si>
  <si>
    <t>Ne- 1x  6  H07Z-K zž(CYA)</t>
  </si>
  <si>
    <t>-220940392</t>
  </si>
  <si>
    <t>210800181.S</t>
  </si>
  <si>
    <t>Kábel medený uložený v rúrke CYKY 450/750 V 2x2,5</t>
  </si>
  <si>
    <t>1431485840</t>
  </si>
  <si>
    <t>KPE000000101</t>
  </si>
  <si>
    <t>Kábel pevný CYKY-O 2x2,5 pvc čierny</t>
  </si>
  <si>
    <t>-1027395357</t>
  </si>
  <si>
    <t>210800186.S</t>
  </si>
  <si>
    <t>Kábel medený uložený v rúrke CYKY 450/750 V 3x1,5</t>
  </si>
  <si>
    <t>897692902</t>
  </si>
  <si>
    <t>341110000700.S</t>
  </si>
  <si>
    <t>Kábel medený CYKY 3x1,5 mm2</t>
  </si>
  <si>
    <t>1287180703</t>
  </si>
  <si>
    <t>KPE000000104</t>
  </si>
  <si>
    <t>Kábel pevný CYKY-O 3x1,5 pvc čierny</t>
  </si>
  <si>
    <t>-701954093</t>
  </si>
  <si>
    <t>210800187.S</t>
  </si>
  <si>
    <t>Kábel medený uložený v rúrke CYKY 450/750 V 3x2,5</t>
  </si>
  <si>
    <t>1546757702</t>
  </si>
  <si>
    <t>341110000800.S</t>
  </si>
  <si>
    <t>Kábel medený CYKY 3x2,5 mm2</t>
  </si>
  <si>
    <t>1660102948</t>
  </si>
  <si>
    <t>210800198.S</t>
  </si>
  <si>
    <t>Kábel medený uložený v rúrke CYKY 450/750 V 5x1,5</t>
  </si>
  <si>
    <t>-107525704</t>
  </si>
  <si>
    <t>MOP515</t>
  </si>
  <si>
    <t>Kábel CYKY-J 5x1,5 pvc čierny</t>
  </si>
  <si>
    <t>-2075624434</t>
  </si>
  <si>
    <t>210800199.S</t>
  </si>
  <si>
    <t>Kábel medený uložený v rúrke CYKY 450/750 V 5x2,5</t>
  </si>
  <si>
    <t>1358482178</t>
  </si>
  <si>
    <t>341110002000.S</t>
  </si>
  <si>
    <t>Kábel medený CYKY 5x2,5 mm2</t>
  </si>
  <si>
    <t>-457985647</t>
  </si>
  <si>
    <t>210800201.S</t>
  </si>
  <si>
    <t>Kábel medený uložený v rúrke CYKY 450/750 V 5x6</t>
  </si>
  <si>
    <t>1134625646</t>
  </si>
  <si>
    <t>341110002200.S</t>
  </si>
  <si>
    <t>Kábel medený CYKY 5x6 mm2</t>
  </si>
  <si>
    <t>710054209</t>
  </si>
  <si>
    <t>210800203.S</t>
  </si>
  <si>
    <t>Kábel medený uložený v rúrke CYKY 450/750 V 5x16</t>
  </si>
  <si>
    <t>73885667</t>
  </si>
  <si>
    <t>341110002400.S</t>
  </si>
  <si>
    <t>Kábel medený CYKY 5x16 mm2</t>
  </si>
  <si>
    <t>-728566891</t>
  </si>
  <si>
    <t>210800515.S</t>
  </si>
  <si>
    <t>Vodič medený uložený voľne H07V-U (CY) 450/750 V  16</t>
  </si>
  <si>
    <t>1483055650</t>
  </si>
  <si>
    <t>039766</t>
  </si>
  <si>
    <t>Ne- 1x 16  H07Z-K zž(CYA)</t>
  </si>
  <si>
    <t>-2000289234</t>
  </si>
  <si>
    <t>210800616.S</t>
  </si>
  <si>
    <t>Vodič medený uložený voľne H07V-K (CYA)  450/750 V 25</t>
  </si>
  <si>
    <t>-39680719</t>
  </si>
  <si>
    <t>017195</t>
  </si>
  <si>
    <t>Ne- 1x 25  H07Z-K zž(CYA)</t>
  </si>
  <si>
    <t>-1440998524</t>
  </si>
  <si>
    <t>210810029.S</t>
  </si>
  <si>
    <t>Kábel medený silový uložený voľne 1-CYKY 0,6/1 kV 5x70</t>
  </si>
  <si>
    <t>-2109545637</t>
  </si>
  <si>
    <t>KPE000000086</t>
  </si>
  <si>
    <t>Kábel pevný CYKY-J 5x70 pvc čierny</t>
  </si>
  <si>
    <t>-1045183939</t>
  </si>
  <si>
    <t>210881332.S</t>
  </si>
  <si>
    <t>Kábel bezhalogénový, medený uložený pevne NHXH-FE 180/E30 0,6/1,0 kV  3x1,5</t>
  </si>
  <si>
    <t>-1276132570</t>
  </si>
  <si>
    <t>341610025700.S</t>
  </si>
  <si>
    <t>Kábel medený bezhalogenový NHXH FE180/E30 3x1,5 mm2</t>
  </si>
  <si>
    <t>932725535</t>
  </si>
  <si>
    <t>KZL000003236</t>
  </si>
  <si>
    <t>Príchytka káblová UDF10 10mm jednostranná zinkovaná</t>
  </si>
  <si>
    <t>1337430569</t>
  </si>
  <si>
    <t>210881367.S</t>
  </si>
  <si>
    <t>Kábel bezhalogénový, medený uložený pevne NHXH-FE 180/E30 0,6/1,0 kV  5x16</t>
  </si>
  <si>
    <t>-1422933569</t>
  </si>
  <si>
    <t>341610029200.S</t>
  </si>
  <si>
    <t>Kábel medený bezhalogenový NHXH FE180/E30 5x16 mm2</t>
  </si>
  <si>
    <t>-177877863</t>
  </si>
  <si>
    <t>405525</t>
  </si>
  <si>
    <t>Držiak kábla UDF25</t>
  </si>
  <si>
    <t>200398570</t>
  </si>
  <si>
    <t>220260021.S</t>
  </si>
  <si>
    <t>Krabica KO 68 pod omietku, vrátane vysekania lôžka,zhotovenie otvorov,bez svoriek a zapojenia vodičov</t>
  </si>
  <si>
    <t>571503977</t>
  </si>
  <si>
    <t>8595057687929</t>
  </si>
  <si>
    <t>Krabica elektroinst. sadr. okrová KPR 68/71L NA</t>
  </si>
  <si>
    <t>-1560923842</t>
  </si>
  <si>
    <t>220260041.S</t>
  </si>
  <si>
    <t>Krabica KO 68 na povrchu, upev.na vopred pripravené body vrátane zhot.otvorov,bez svoriek a zapojenia</t>
  </si>
  <si>
    <t>1724529957</t>
  </si>
  <si>
    <t>EKR000002290</t>
  </si>
  <si>
    <t>Krabica inštalačná Valena Life 754191 89x89x44,8mm na omietku biela</t>
  </si>
  <si>
    <t>-1953609590</t>
  </si>
  <si>
    <t>220260042.S</t>
  </si>
  <si>
    <t>Krabica na povrchu, upev.na vopred pripravené body vrátane zhot.otvorov,bez svoriek a zapojenia</t>
  </si>
  <si>
    <t>-71787302</t>
  </si>
  <si>
    <t>EKR000001483</t>
  </si>
  <si>
    <t>Krabica rozbočovacia A3 85x85x37mm bez vývodiek sivá</t>
  </si>
  <si>
    <t>-1218893759</t>
  </si>
  <si>
    <t>220260048.S</t>
  </si>
  <si>
    <t>Krabica E30 na povrchu, upev.na vopred pripravené body vrátane zhot.otvorov,bez svoriek a zapojenia</t>
  </si>
  <si>
    <t>-571966831</t>
  </si>
  <si>
    <t>86161001</t>
  </si>
  <si>
    <t>WKE 5 - Duo 5x16mm2   (E30 - E90)</t>
  </si>
  <si>
    <t>1128929666</t>
  </si>
  <si>
    <t>220261651</t>
  </si>
  <si>
    <t>Lôžko na uchytenie oceľ.konštrukcie, vysekanie,vyčistenie lôžka,osadenie konštr. v murive tehlovom</t>
  </si>
  <si>
    <t>1760173984</t>
  </si>
  <si>
    <t>KTR000001142</t>
  </si>
  <si>
    <t>Grip 2207036 M30 kovový pozinkovaný</t>
  </si>
  <si>
    <t>628050305</t>
  </si>
  <si>
    <t>220330101</t>
  </si>
  <si>
    <t>Montáž núdzového tlacidlového Central Stop</t>
  </si>
  <si>
    <t>1406292644</t>
  </si>
  <si>
    <t>EOV000005150</t>
  </si>
  <si>
    <t>Tlačidlo požiarne GW 42-201 120x120x50mm IP55 na stenu</t>
  </si>
  <si>
    <t>-822231693</t>
  </si>
  <si>
    <t>220511003.S</t>
  </si>
  <si>
    <t>Montáž zásuvky 1xRJ45 na omietku</t>
  </si>
  <si>
    <t>-1838705245</t>
  </si>
  <si>
    <t>383150000100.S</t>
  </si>
  <si>
    <t>Zásuvka dátová RJ45 Cat 5e FTP</t>
  </si>
  <si>
    <t>-2011356243</t>
  </si>
  <si>
    <t>220511004.S</t>
  </si>
  <si>
    <t>Montáž zásuvky 2xRJ45 na omietku</t>
  </si>
  <si>
    <t>-1984930652</t>
  </si>
  <si>
    <t>383150005800.S</t>
  </si>
  <si>
    <t>Zásuvka povrchová 2xRJ45/s, Cat.5e</t>
  </si>
  <si>
    <t>-1433968459</t>
  </si>
  <si>
    <t>220511010.S</t>
  </si>
  <si>
    <t>Montáž zásuvky 1xRJ45 do podlahovej krabice, alebo do žľabu</t>
  </si>
  <si>
    <t>1015581329</t>
  </si>
  <si>
    <t>EZA000001769</t>
  </si>
  <si>
    <t>Zásuvka dátová Mosaic 76551 RJ45 1M UTP 5E biela</t>
  </si>
  <si>
    <t>-951012217</t>
  </si>
  <si>
    <t>EZA000001771</t>
  </si>
  <si>
    <t>Zásuvka dátová Mosaic 76555 RJ45 2M FTP 5E biela</t>
  </si>
  <si>
    <t>-1280350809</t>
  </si>
  <si>
    <t>Kábel volne uložený na  kabelovú lávku, alebo do žľabu</t>
  </si>
  <si>
    <t>-757100169</t>
  </si>
  <si>
    <t>341230001500</t>
  </si>
  <si>
    <t>Kábel medený dátový FTP-AWG Flex LSOH 4x2x24 mm2</t>
  </si>
  <si>
    <t>605462784</t>
  </si>
  <si>
    <t>220512020.S</t>
  </si>
  <si>
    <t>Montáž stojanového rozvadzača 19", výšky do 1080 mm, hĺbky 600-800 mm</t>
  </si>
  <si>
    <t>-1441880271</t>
  </si>
  <si>
    <t>EVO12U6060</t>
  </si>
  <si>
    <t>EVO-NASTENNY RACK 19" rack 12U, 600x600, 65 kg vrátane príslušenstva</t>
  </si>
  <si>
    <t>-1282118314</t>
  </si>
  <si>
    <t>220512130</t>
  </si>
  <si>
    <t>Značenie zásuviek a prístrojov</t>
  </si>
  <si>
    <t>782449114</t>
  </si>
  <si>
    <t>220512131</t>
  </si>
  <si>
    <t>Značenie prípojných miest na strane rozvadzača</t>
  </si>
  <si>
    <t>116429290</t>
  </si>
  <si>
    <t>220711045</t>
  </si>
  <si>
    <t>Montáž a zapojenie pohybových senzorov PIR - strop</t>
  </si>
  <si>
    <t>-1461016293</t>
  </si>
  <si>
    <t>SPS000000020</t>
  </si>
  <si>
    <t>Senzor pohybu Luxomat PD3N-1C-SM 92190 240VAC IP44 10m/360° PIR biely</t>
  </si>
  <si>
    <t>1869161247</t>
  </si>
  <si>
    <t>220730011.S</t>
  </si>
  <si>
    <t>Adaptačný rámik, osadenie adaptačného rámika na pripravenú krabicu</t>
  </si>
  <si>
    <t>941803195</t>
  </si>
  <si>
    <t>ERA000002324</t>
  </si>
  <si>
    <t>Rámček Valena Life 754001 1-násobný biela</t>
  </si>
  <si>
    <t>804064997</t>
  </si>
  <si>
    <t>ERA000002325</t>
  </si>
  <si>
    <t>Rámček Valena Life 754002 2-násobný biela</t>
  </si>
  <si>
    <t>631519286</t>
  </si>
  <si>
    <t>010956</t>
  </si>
  <si>
    <t>MOSAIC DLP RÁMIK MOSAICPRE KRYT ŠÍRKA 65MM 6M</t>
  </si>
  <si>
    <t>-8315766</t>
  </si>
  <si>
    <t>-67632824</t>
  </si>
  <si>
    <t>1195784333</t>
  </si>
  <si>
    <t>-1903293224</t>
  </si>
  <si>
    <t>547600111</t>
  </si>
  <si>
    <t>1431287470</t>
  </si>
  <si>
    <t>-644168369</t>
  </si>
  <si>
    <t>21-M_</t>
  </si>
  <si>
    <t>1405906440</t>
  </si>
  <si>
    <t>2044712277</t>
  </si>
  <si>
    <t>-979144270</t>
  </si>
  <si>
    <t>354410058800</t>
  </si>
  <si>
    <t>-1279345208</t>
  </si>
  <si>
    <t>210220021.S</t>
  </si>
  <si>
    <t>Uzemňovacie vedenie v zemi FeZn vrátane izolácie spojov O 10 mm</t>
  </si>
  <si>
    <t>1070022764</t>
  </si>
  <si>
    <t>354410054810.S</t>
  </si>
  <si>
    <t>Drôt bleskozvodový FeZn, d 10 mm, PVC</t>
  </si>
  <si>
    <t>-2070641493</t>
  </si>
  <si>
    <t>210220031</t>
  </si>
  <si>
    <t>Ekvipotenciálna svorkovnica EPS 2 v krabici KO 125 E</t>
  </si>
  <si>
    <t>509307642</t>
  </si>
  <si>
    <t>345410000400.1</t>
  </si>
  <si>
    <t>-1648034445</t>
  </si>
  <si>
    <t>210220602.S</t>
  </si>
  <si>
    <t>Uzemňovacie vedenie na povrchu nerez 1.4301 pásovina</t>
  </si>
  <si>
    <t>-334262894</t>
  </si>
  <si>
    <t>354410063300.S</t>
  </si>
  <si>
    <t>Pásovina uzemňovacia nerez akosť 1.4301 označenie 30 x 3,5 mm A2</t>
  </si>
  <si>
    <t>399387170</t>
  </si>
  <si>
    <t>EBL000000669</t>
  </si>
  <si>
    <t>Príchytka uzemňovacia 5057558 17,2-185mm nerez pásková pre rúrku</t>
  </si>
  <si>
    <t>1001182226</t>
  </si>
  <si>
    <t>PM602154</t>
  </si>
  <si>
    <t>Páska zemnící 25,2mm</t>
  </si>
  <si>
    <t>-848818970</t>
  </si>
  <si>
    <t>210222050.S</t>
  </si>
  <si>
    <t>Označenie zvodov číselnými štítkami, pre vonkajšie práce</t>
  </si>
  <si>
    <t>-77751971</t>
  </si>
  <si>
    <t>354410064600.S</t>
  </si>
  <si>
    <t>Štítok orientačný nerezový zemniaci na zvody</t>
  </si>
  <si>
    <t>-1748060949</t>
  </si>
  <si>
    <t>354410064700.S</t>
  </si>
  <si>
    <t>Štítok orientačný nerezový na zvody 0-9</t>
  </si>
  <si>
    <t>987629680</t>
  </si>
  <si>
    <t>-1913934545</t>
  </si>
  <si>
    <t>226109786</t>
  </si>
  <si>
    <t>-360475184</t>
  </si>
  <si>
    <t>210222104.S</t>
  </si>
  <si>
    <t>Podpery vedenia FeZn na plechové strechy, pre vonkajšie práce</t>
  </si>
  <si>
    <t>1376541421</t>
  </si>
  <si>
    <t>354410037500.S</t>
  </si>
  <si>
    <t>Podpera vedenia FeZn na plechové strechy označenie PV 24</t>
  </si>
  <si>
    <t>-849762398</t>
  </si>
  <si>
    <t>354410067000.S</t>
  </si>
  <si>
    <t>Tesniaci set</t>
  </si>
  <si>
    <t>1805086299</t>
  </si>
  <si>
    <t>210222206.S</t>
  </si>
  <si>
    <t>Zachytávacia tyč FeZn s osadením JP 30, pre vonkajšie vedenie</t>
  </si>
  <si>
    <t>1486963624</t>
  </si>
  <si>
    <t>EBL000000063</t>
  </si>
  <si>
    <t>Tyč zachytávacia JP 30 25 3,0m FeZn bez osadenia</t>
  </si>
  <si>
    <t>-1889130953</t>
  </si>
  <si>
    <t>210222210.S</t>
  </si>
  <si>
    <t>Podstavec betónový FeZn k zachytávacej tyči JP, pre vonkajšie vedenie</t>
  </si>
  <si>
    <t>-1309655128</t>
  </si>
  <si>
    <t>f615123</t>
  </si>
  <si>
    <t>Podstavec k OB OB 900x380 FeZn/betón</t>
  </si>
  <si>
    <t>-1254129741</t>
  </si>
  <si>
    <t>1244235741</t>
  </si>
  <si>
    <t>-298182159</t>
  </si>
  <si>
    <t>210222243</t>
  </si>
  <si>
    <t>Svorka FeZn spojovacia SS, pre vonkajšie práce</t>
  </si>
  <si>
    <t>-477720860</t>
  </si>
  <si>
    <t>354410003400</t>
  </si>
  <si>
    <t>Svorka FeZn spojovacia označenie SS 2 skrutky s príložkou</t>
  </si>
  <si>
    <t>1757182244</t>
  </si>
  <si>
    <t>210222245</t>
  </si>
  <si>
    <t>Svorka FeZn pripojovacia SP, pre vonkajšie práce</t>
  </si>
  <si>
    <t>-782074288</t>
  </si>
  <si>
    <t>354410004000</t>
  </si>
  <si>
    <t>Svorka FeZn pripájaca označenie SP 1</t>
  </si>
  <si>
    <t>-1561829120</t>
  </si>
  <si>
    <t>354410004100.S</t>
  </si>
  <si>
    <t>Svorka FeZn pripájaca označenie SP 2</t>
  </si>
  <si>
    <t>1134970382</t>
  </si>
  <si>
    <t>210222246.S</t>
  </si>
  <si>
    <t>Svorka FeZn na odkvapový žľab SO, pre vonkajšie práce</t>
  </si>
  <si>
    <t>-1650938021</t>
  </si>
  <si>
    <t>354410004200.S</t>
  </si>
  <si>
    <t>Svorka FeZn odkvapová označenie SO</t>
  </si>
  <si>
    <t>378708468</t>
  </si>
  <si>
    <t>210222247</t>
  </si>
  <si>
    <t>Svorka FeZn skúšobná SZ, pre vonkajšie práce</t>
  </si>
  <si>
    <t>-850642563</t>
  </si>
  <si>
    <t>354410004300.S</t>
  </si>
  <si>
    <t>Svorka FeZn skúšobná označenie SZ</t>
  </si>
  <si>
    <t>345351343</t>
  </si>
  <si>
    <t>210222252</t>
  </si>
  <si>
    <t>Svorka FeZn odbočovacia spojovacia SR01-02, pre vonkajšie práce</t>
  </si>
  <si>
    <t>2105053145</t>
  </si>
  <si>
    <t>354410000700.S</t>
  </si>
  <si>
    <t>Svorka FeZn odbočovacia spojovacia označenie SR 02 (M8) s podložkou</t>
  </si>
  <si>
    <t>-1315399266</t>
  </si>
  <si>
    <t>2027691554</t>
  </si>
  <si>
    <t>-1104071401</t>
  </si>
  <si>
    <t>220730305</t>
  </si>
  <si>
    <t>Uzemňovací bod</t>
  </si>
  <si>
    <t>-1085738968</t>
  </si>
  <si>
    <t>EBL000000608</t>
  </si>
  <si>
    <t>Bod uzemňovací 5420008-205 B-M10 VA nerez pripojovacia os FeZn I=79mm pr.10mm</t>
  </si>
  <si>
    <t>-1559265644</t>
  </si>
  <si>
    <t>HZS_</t>
  </si>
  <si>
    <t>-1992333508</t>
  </si>
  <si>
    <t>-1890234241</t>
  </si>
  <si>
    <t>VRN_</t>
  </si>
  <si>
    <t>000600011</t>
  </si>
  <si>
    <t>Podružný a drobný materiál</t>
  </si>
  <si>
    <t>37868428</t>
  </si>
  <si>
    <t>000700011.1</t>
  </si>
  <si>
    <t>1191795534</t>
  </si>
  <si>
    <t>001000034.1</t>
  </si>
  <si>
    <t>-1148379187</t>
  </si>
  <si>
    <t>SO-08 - Spevnené plochy</t>
  </si>
  <si>
    <t>122201102.S</t>
  </si>
  <si>
    <t>Odkopávka a prekopávka nezapažená v hornine 3, nad 100 do 1000 m3</t>
  </si>
  <si>
    <t>-2032383593</t>
  </si>
  <si>
    <t>"CBIII" 302,00*0,53</t>
  </si>
  <si>
    <t>"dlažba" 45,00*0,50</t>
  </si>
  <si>
    <t>28464152</t>
  </si>
  <si>
    <t>182,56*0,3</t>
  </si>
  <si>
    <t>-951503307</t>
  </si>
  <si>
    <t>drenáž 0,20m3 / m´</t>
  </si>
  <si>
    <t>186,68*0,20</t>
  </si>
  <si>
    <t>-1002416136</t>
  </si>
  <si>
    <t>37,336*0,3</t>
  </si>
  <si>
    <t>162301101.S</t>
  </si>
  <si>
    <t>Vodorovné premiestnenie výkopku po spevnenej ceste z horniny tr.1-4, do 100 m3 na vzdialenosť do 500 m</t>
  </si>
  <si>
    <t>-684236414</t>
  </si>
  <si>
    <t>182,56+37,336</t>
  </si>
  <si>
    <t>-1763592247</t>
  </si>
  <si>
    <t>-173352497</t>
  </si>
  <si>
    <t>181101102.R</t>
  </si>
  <si>
    <t>473480835</t>
  </si>
  <si>
    <t>modul deformácie na zemnej pláni Edef, 2 = min 50MPa, Edef, 2/ Edef, 1= 2,5</t>
  </si>
  <si>
    <t>"CBIII" 302,00</t>
  </si>
  <si>
    <t>"betónová dlažba" 45,00</t>
  </si>
  <si>
    <t>-928206898</t>
  </si>
  <si>
    <t>"CBIII" 152,80*(0,40+0,50)*2</t>
  </si>
  <si>
    <t>"betónová dlažba" 33,88*(0,40+0,50)*2</t>
  </si>
  <si>
    <t>1758765736</t>
  </si>
  <si>
    <t>336,024*1,1</t>
  </si>
  <si>
    <t>1685772132</t>
  </si>
  <si>
    <t>CBIII</t>
  </si>
  <si>
    <t>20,10+1,85+1,92+1,75+2,23+3,35+4,96+8,18+6,10+12,90+3,71+1,13+2,89+3,07</t>
  </si>
  <si>
    <t>1,55+2,21+1,85+7,55+12,88+4,50+4,95+4,20+5,83+1,76+1,84+14,74</t>
  </si>
  <si>
    <t>8,00+3,20+3,60</t>
  </si>
  <si>
    <t>betónová dlažba, stupne schodiska</t>
  </si>
  <si>
    <t>1,50+10,88</t>
  </si>
  <si>
    <t>1,50*2+18,50</t>
  </si>
  <si>
    <t>992811368</t>
  </si>
  <si>
    <t>"CBIII" 302,00*1,1</t>
  </si>
  <si>
    <t>"betónová dlažba" 45,00*1,1</t>
  </si>
  <si>
    <t>1534840180</t>
  </si>
  <si>
    <t>381,70*1,15</t>
  </si>
  <si>
    <t>564762111.S</t>
  </si>
  <si>
    <t>Podklad alebo kryt z kameniva hrubého drveného veľ. 32-63 mm (vibr.štrk) po zhut.hr. 200 mm</t>
  </si>
  <si>
    <t>29781267</t>
  </si>
  <si>
    <t>567122114.S</t>
  </si>
  <si>
    <t>Podklad z kameniva stmeleného cementom s rozprestretím a zhutnením, CBGM C 8/10 (C 6/8), po zhutnení hr. 150 mm</t>
  </si>
  <si>
    <t>-967891915</t>
  </si>
  <si>
    <t>567133113.S</t>
  </si>
  <si>
    <t>Podklad z kameniva stmeleného cementom s rozprestretím a zhutnením, CBGM C 5/6, po zhutnení hr. 180 mm</t>
  </si>
  <si>
    <t>-315554629</t>
  </si>
  <si>
    <t>581130313.S</t>
  </si>
  <si>
    <t>Kryt cementobetónový cestných komunikácií skupiny CB III pre TDZ IV, V a VI, hr. 180 mm</t>
  </si>
  <si>
    <t>1831495501</t>
  </si>
  <si>
    <t>vrátane dilatácií s narezaním a výplňou</t>
  </si>
  <si>
    <t>596911161.S</t>
  </si>
  <si>
    <t>Kladenie betónovej zámkovej dlažby komunikácií pre peších hr. 80 mm pre peších do 50 m2 so zriadením lôžka z kameniva hr. 30 mm</t>
  </si>
  <si>
    <t>1551757699</t>
  </si>
  <si>
    <t>592460008500.S</t>
  </si>
  <si>
    <t>Dlažba betónová hr. 80 mm priepustná, prírodna</t>
  </si>
  <si>
    <t>-115735859</t>
  </si>
  <si>
    <t>45,00*1,05</t>
  </si>
  <si>
    <t>596911392.S</t>
  </si>
  <si>
    <t>Dopiľovanie betónovej zámkovej dlažby hr. nad 60 mm</t>
  </si>
  <si>
    <t>-279451039</t>
  </si>
  <si>
    <t>914811111.1</t>
  </si>
  <si>
    <t>Dočasné dopravné značenie</t>
  </si>
  <si>
    <t>-803766609</t>
  </si>
  <si>
    <t>značka 101 = 2ks</t>
  </si>
  <si>
    <t>značka 231 = 1ks</t>
  </si>
  <si>
    <t>značka 509 =4ks</t>
  </si>
  <si>
    <t>značka 701 = 2ks</t>
  </si>
  <si>
    <t>916362113.S</t>
  </si>
  <si>
    <t>Osadenie cestného obrubníka betónového stojatého do lôžka z betónu prostého tr. C 20/25 s bočnou oporou</t>
  </si>
  <si>
    <t>1864635726</t>
  </si>
  <si>
    <t>olemovanie CB krytu</t>
  </si>
  <si>
    <t>592170003800.S</t>
  </si>
  <si>
    <t>Obrubník cestný bez skosenia, lxšxv 1000x150x260 mm, prírodný</t>
  </si>
  <si>
    <t>1892568893</t>
  </si>
  <si>
    <t>152,80*1,05</t>
  </si>
  <si>
    <t>916561112.S</t>
  </si>
  <si>
    <t>Osadenie záhonového alebo parkového obrubníka betón., do lôžka z bet. pros. tr. C 16/20 s bočnou oporou</t>
  </si>
  <si>
    <t>992717610</t>
  </si>
  <si>
    <t>1,50*8+18,50</t>
  </si>
  <si>
    <t>592170001800.S</t>
  </si>
  <si>
    <t>Obrubník parkový, lxšxv 1000x50x200 mm, prírodný</t>
  </si>
  <si>
    <t>635416626</t>
  </si>
  <si>
    <t>42,88*1,05</t>
  </si>
  <si>
    <t>919735124.S</t>
  </si>
  <si>
    <t>Rezanie existujúceho betónového krytu alebo podkladu hĺbky nad 150 do 200 mm</t>
  </si>
  <si>
    <t>-266739323</t>
  </si>
  <si>
    <t>zarezanie/vyrovnanie jestv.komunikácie pre osadenie obrubníka</t>
  </si>
  <si>
    <t>20,10+8,00+15,60</t>
  </si>
  <si>
    <t>935114213.S</t>
  </si>
  <si>
    <t>Osadenie odvodňovacieho betónového žľabu plytkého s ochrannou hranou svetlej šírky 100 mm a s roštom triedy C 250</t>
  </si>
  <si>
    <t>-1740201395</t>
  </si>
  <si>
    <t>"LŽ1" 6,00</t>
  </si>
  <si>
    <t>"LŽ3" 13,00</t>
  </si>
  <si>
    <t>5922700096100.S</t>
  </si>
  <si>
    <t>Odvodňovací žľab ACO Deckline P 100 betónový plytký s ochrannou hranou, svetlej šírky 100 mm, dĺžky 1 m, výšky 100 mm alebo ekvivalent</t>
  </si>
  <si>
    <t>2107778778</t>
  </si>
  <si>
    <t>5922701200100.S</t>
  </si>
  <si>
    <t>Kompozitný môstkový rošt, PA lxšxv 500x123 mm, tr. zaťaženia C 250, k odvodňovaciemu žľabu z vláknobetónu s ochrannou hranou svetlej šírky 100 mm</t>
  </si>
  <si>
    <t>-770208298</t>
  </si>
  <si>
    <t>592270012900.S</t>
  </si>
  <si>
    <t>Čelná koncová stena, výška 100 mm, pre žľaby betónové plytké s ochrannou hranou svetlej šírky 100 mm</t>
  </si>
  <si>
    <t>-98224762</t>
  </si>
  <si>
    <t>935114223.S</t>
  </si>
  <si>
    <t>Osadenie odvodňovacieho betónového žľabu plytkého s ochrannou hranou svetlej šírky 150 mm a s roštom triedy C 250</t>
  </si>
  <si>
    <t>-1571703838</t>
  </si>
  <si>
    <t>"LŽ2" 11,00</t>
  </si>
  <si>
    <t>5922700131100.S</t>
  </si>
  <si>
    <t>Čelná koncová stena, výška 100 mm, pre žľaby betónové plytké s ochrannou hranou svetlej šírky 150 mm</t>
  </si>
  <si>
    <t>1174644439</t>
  </si>
  <si>
    <t>5922700138100.S</t>
  </si>
  <si>
    <t>Odvodňovací žľab ACO Deckline betónový plytký s ochrannou hranou, svetlej šírky 150 mm, dĺžky 1 m, výšky 100 mm, bez spádu  alebo ekvivalent</t>
  </si>
  <si>
    <t>-1653946970</t>
  </si>
  <si>
    <t>5922700145100.S</t>
  </si>
  <si>
    <t>Mriežkový rošt, štrbiny 30x10 mm, dĺ. 1 m, C 250, s rýchlouzáverom, pozinkovaná oceľ, pre žľaby betónové s ochrannou hranou svetlej šírky 150 mm</t>
  </si>
  <si>
    <t>-486654153</t>
  </si>
  <si>
    <t>998224111.S</t>
  </si>
  <si>
    <t>Presun hmôt pre pozemné komunikácie s krytom monolitickým betónovým akejkoľvek dĺžky objektu</t>
  </si>
  <si>
    <t>-1076305660</t>
  </si>
  <si>
    <t>000300016.S</t>
  </si>
  <si>
    <t>-1579213657</t>
  </si>
  <si>
    <t>001100002.S</t>
  </si>
  <si>
    <t>Skúšky podložia</t>
  </si>
  <si>
    <t>69599759</t>
  </si>
  <si>
    <t>SO-09 - Oplotenie areálu</t>
  </si>
  <si>
    <t>133201101.S</t>
  </si>
  <si>
    <t>Výkop šachty zapaženej, hornina 3 do 100 m3</t>
  </si>
  <si>
    <t>1198867083</t>
  </si>
  <si>
    <t>3,14*0,15*0,15*0,60*850</t>
  </si>
  <si>
    <t>133201109.S</t>
  </si>
  <si>
    <t>Príplatok k cenám za lepivosť pri hĺbení šachiet zapažených i nezapažených v hornine 3</t>
  </si>
  <si>
    <t>1521204899</t>
  </si>
  <si>
    <t>282540655</t>
  </si>
  <si>
    <t>1278122020</t>
  </si>
  <si>
    <t>171201201.S</t>
  </si>
  <si>
    <t>Uloženie sypaniny na skládky do 100 m3</t>
  </si>
  <si>
    <t>-1501327633</t>
  </si>
  <si>
    <t>182001111.S</t>
  </si>
  <si>
    <t>Plošná úprava terénu pri nerovnostiach terénu nad 50-100mm v rovine alebo na svahu do 1:5</t>
  </si>
  <si>
    <t>-898982832</t>
  </si>
  <si>
    <t>"vyrovnanie terénu v trase oplotenia" 1795,00*1,00</t>
  </si>
  <si>
    <t>278311042.S</t>
  </si>
  <si>
    <t>Zálievka kotevných otvorov z betónu prostého tr. C 16/20, objem 1 otvoru 0,02-0,10 m3</t>
  </si>
  <si>
    <t>1533397563</t>
  </si>
  <si>
    <t>"pätky plotových stľpikov" 3,14*0,15*0,15*0,60*850</t>
  </si>
  <si>
    <t>"stratné 10%" 36,032*0,1</t>
  </si>
  <si>
    <t>338171112.S</t>
  </si>
  <si>
    <t>Osadzovanie stĺpika oceľového plotového výšky do 2 m so zabetónovaním do vopred vykopaných dier</t>
  </si>
  <si>
    <t>-735961672</t>
  </si>
  <si>
    <t>5535100222100.S</t>
  </si>
  <si>
    <t>Stĺpik / vzpera d 38 / 48 mm, výška 2,1 / 2,5 m, výška pletiva 2 m, pozinkovaný s PVC čiapkou, pre pletivo v rolkách</t>
  </si>
  <si>
    <t>-701312738</t>
  </si>
  <si>
    <t>998152121.S</t>
  </si>
  <si>
    <t>Presun hmôt pre obj.8152, 8153,8159,zvislá nosná konštr.monolitická betónová, výška do 3 m</t>
  </si>
  <si>
    <t>2012573679</t>
  </si>
  <si>
    <t>767911130.S</t>
  </si>
  <si>
    <t>Montáž oplotenia strojového pletiva, s výškou nad 1,6 m</t>
  </si>
  <si>
    <t>286287660</t>
  </si>
  <si>
    <t>3132900029100.S</t>
  </si>
  <si>
    <t>Pletivo pozinkované pletené štvorhranné, oko 60 mm, drôt d 2 mm, vxl 2,0x25 m, bez napínacieho drôtu</t>
  </si>
  <si>
    <t>1230872634</t>
  </si>
  <si>
    <t>1795,00*1,1</t>
  </si>
  <si>
    <t>767912130.S</t>
  </si>
  <si>
    <t>Montáž napínacieho drôtu</t>
  </si>
  <si>
    <t>-2105979151</t>
  </si>
  <si>
    <t>1795,00*3</t>
  </si>
  <si>
    <t>156140002500.S</t>
  </si>
  <si>
    <t>Drôt napínací pozinkovaný d 3,5 mm, dĺžka 78 m</t>
  </si>
  <si>
    <t>853770757</t>
  </si>
  <si>
    <t>7679202310.S</t>
  </si>
  <si>
    <t>Montáž a dodávka 2kr.brána v.2,0m min. šír. 3,60m (vr.základu, zemých prác, príslušenstva - napr. zamykanie...)</t>
  </si>
  <si>
    <t>-523208509</t>
  </si>
  <si>
    <t>-121335501</t>
  </si>
  <si>
    <t>909106592</t>
  </si>
  <si>
    <t>1122546751</t>
  </si>
  <si>
    <t>SO-10 - Rekonštrukcia TS 0022-004</t>
  </si>
  <si>
    <t>210000000.S</t>
  </si>
  <si>
    <t>-2053358405</t>
  </si>
  <si>
    <t>SO-11 - Dažďová kanalizácia</t>
  </si>
  <si>
    <t>-1624587072</t>
  </si>
  <si>
    <t>Štrkopiesok frakcia 0-8-16-32 mm - obsyp potrubia a nádrží žumpa 1 a 2 + pieskové lôžko pod nádrže</t>
  </si>
  <si>
    <t>2029723072</t>
  </si>
  <si>
    <t>Osadenie betónovej šachty DN 1000</t>
  </si>
  <si>
    <t>1056925262</t>
  </si>
  <si>
    <t>Betónová šachta DN 1000</t>
  </si>
  <si>
    <t>832844646</t>
  </si>
  <si>
    <t>Osadenie poklopu-  ŽABIA KLAPKA DN160 S NEREZOVOU KLAPKOU A HRDLOM PRE PLASTOVÉ POTRUBI</t>
  </si>
  <si>
    <t>-1794712598</t>
  </si>
  <si>
    <t>ŽABIA KLAPKA DN200 S NEREZOVOU KLAPKOU  A HRDLOM PRE PLASTOVÉ POTRUBI - napr. HL715.0</t>
  </si>
  <si>
    <t>-1393456935</t>
  </si>
  <si>
    <t>Vytvoriť  v teréne prírodnú odparovaciu nádrž o objeme min. 100m3. Odporúčame ohradiť výkop , úprava , +  štrk na úpravu dna</t>
  </si>
  <si>
    <t>súb</t>
  </si>
  <si>
    <t>-411484327</t>
  </si>
  <si>
    <t>-1039619941</t>
  </si>
  <si>
    <t>-1451064958</t>
  </si>
  <si>
    <t>964054557</t>
  </si>
  <si>
    <t>-1371510239</t>
  </si>
  <si>
    <t>-1978948409</t>
  </si>
  <si>
    <t>162501123.S</t>
  </si>
  <si>
    <t>Vodorovné premiestnenie výkopku po spevnenej ceste z horniny tr.1-4, nad 100 do 1000 m3, príplatok k cene za každých ďalšich a začatých 1000 m</t>
  </si>
  <si>
    <t>124080626</t>
  </si>
  <si>
    <t>1096893730</t>
  </si>
  <si>
    <t>1803619304</t>
  </si>
  <si>
    <t>-49143758</t>
  </si>
  <si>
    <t>-861958911</t>
  </si>
  <si>
    <t>1053428026</t>
  </si>
  <si>
    <t>1891216297</t>
  </si>
  <si>
    <t>540934004</t>
  </si>
  <si>
    <t>871266000.S</t>
  </si>
  <si>
    <t>Montáž kanalizačného PVC-U potrubia hladkého viacvrstvového DN 110</t>
  </si>
  <si>
    <t>-2094158490</t>
  </si>
  <si>
    <t>286120000200.S</t>
  </si>
  <si>
    <t>Rúra PVC hladký, kanalizačný, gravitačný systém Dxr 110x3,2 mm, dĺ. 1 m, SN8</t>
  </si>
  <si>
    <t>-311471383</t>
  </si>
  <si>
    <t>871326004.S</t>
  </si>
  <si>
    <t>Montáž kanalizačného PVC-U potrubia hladkého viacvrstvového DN 150</t>
  </si>
  <si>
    <t>1620640372</t>
  </si>
  <si>
    <t>286110009900.S</t>
  </si>
  <si>
    <t>Rúra PVC-U hladký, kanalizačný, gravitačný systém Dxr 160x4,7 mm , dĺ. 5 m, SN8</t>
  </si>
  <si>
    <t>-1144472851</t>
  </si>
  <si>
    <t>871326026.S1</t>
  </si>
  <si>
    <t>Montáž kanalizačného PVC-U potrubia hladkého plnostenného DN 125</t>
  </si>
  <si>
    <t>1770864459</t>
  </si>
  <si>
    <t>286110004900.S1</t>
  </si>
  <si>
    <t>Rúra PVC-U hladký, kanalizačný, gravitačný systém D 125 mm, dĺ. 6 m</t>
  </si>
  <si>
    <t>-1278146504</t>
  </si>
  <si>
    <t>871356006.S</t>
  </si>
  <si>
    <t>Montáž kanalizačného PVC-U potrubia hladkého viacvrstvového DN 200</t>
  </si>
  <si>
    <t>-1131686836</t>
  </si>
  <si>
    <t>286110000200.S</t>
  </si>
  <si>
    <t>Rúra PVC-U hladký, kanalizačný, gravitačný systém Dxr 200x5,9 mm, dĺ. 5m, SN8</t>
  </si>
  <si>
    <t>116037146</t>
  </si>
  <si>
    <t>892311000.S</t>
  </si>
  <si>
    <t>Skúška tesnosti kanalizácie D 150 mm</t>
  </si>
  <si>
    <t>630703545</t>
  </si>
  <si>
    <t>892351000.S</t>
  </si>
  <si>
    <t>Skúška tesnosti kanalizácie D 200 mm</t>
  </si>
  <si>
    <t>160666504</t>
  </si>
  <si>
    <t>894810009</t>
  </si>
  <si>
    <t>Montáž PP revíznej kanalizačnej šachty TEGRA, priemeru 600 mm do výšky šachty 2 m s roznášacím prstencom a poklopom</t>
  </si>
  <si>
    <t>1525985423</t>
  </si>
  <si>
    <t>286610036900</t>
  </si>
  <si>
    <t>Šachtové dno T, ku kanalizačnej revíznej šachte napr. TEGRA 600, PP, WAVIN</t>
  </si>
  <si>
    <t>493431699</t>
  </si>
  <si>
    <t>286610037300</t>
  </si>
  <si>
    <t>Šachtové dno X, ku kanalizačnej revíznej šachte napr. TEGRA 600, PP, WAVIN</t>
  </si>
  <si>
    <t>1024587378</t>
  </si>
  <si>
    <t>286610045400.S</t>
  </si>
  <si>
    <t>Vlnovcová šachtová rúra kanalizačná 1000 mm, dĺžka 3,6 m, PP</t>
  </si>
  <si>
    <t>-530586148</t>
  </si>
  <si>
    <t>286610046000</t>
  </si>
  <si>
    <t>Teleskopický adaptér A15 - C250 kN, ku kanalizačnej revíznej šachte TEGRA 600, PVC-U,napr.  WAVIN alebo ekvivalent</t>
  </si>
  <si>
    <t>-352269879</t>
  </si>
  <si>
    <t>286710035900</t>
  </si>
  <si>
    <t>Gumové tesnenie šachtovej rúry 600 ku kanalizačnej revíznej šachte napr.TEGRA 600, WAVIN alebo ekvivalent</t>
  </si>
  <si>
    <t>552013242</t>
  </si>
  <si>
    <t>Betónový roznášací prstenec 1100/680/150 ku kanalizačnej šachte napr.TEGRA 600/1000 NG, WAVIN alebo ekvivalent</t>
  </si>
  <si>
    <t>1965017792</t>
  </si>
  <si>
    <t>Osadenie poklopu liatinového a oceľového vrátane rámu hmotn. nad 50 do 100 kg</t>
  </si>
  <si>
    <t>791542843</t>
  </si>
  <si>
    <t>552410002300.S</t>
  </si>
  <si>
    <t>Poklop liatinový D400 priemer 600 mm</t>
  </si>
  <si>
    <t>-371847139</t>
  </si>
  <si>
    <t>-741572461</t>
  </si>
  <si>
    <t>460785379</t>
  </si>
  <si>
    <t>Filtračná prepážka FP 750/1000 - TYP-A + montáž</t>
  </si>
  <si>
    <t>918004406</t>
  </si>
  <si>
    <t>Výustny objekt DN200 -  úprava  lomový kameň</t>
  </si>
  <si>
    <t>-1981022486</t>
  </si>
  <si>
    <t>899721132.S.1</t>
  </si>
  <si>
    <t>Označenie kanalizačného potrubia hnedou výstražnou fóliou</t>
  </si>
  <si>
    <t>-1244819188</t>
  </si>
  <si>
    <t>935152552.S1</t>
  </si>
  <si>
    <t>Osadenie odvodňovacieho žľabu b L1 - dl.6,0m, 1x odtok DN100 - ACO Deckline P100 H100 + rošt C250</t>
  </si>
  <si>
    <t>-2139852105</t>
  </si>
  <si>
    <t>59201</t>
  </si>
  <si>
    <t>ACO Deckline P100 - 10.0, žlab 1,0m, H100 natur</t>
  </si>
  <si>
    <t>-136083073</t>
  </si>
  <si>
    <t>59202</t>
  </si>
  <si>
    <t>ACO Deckline P100 - 10.0.3, žlab 1,0m, OUT DN110, natur</t>
  </si>
  <si>
    <t>-1396074871</t>
  </si>
  <si>
    <t>59203</t>
  </si>
  <si>
    <t>ACO Deckline P100 - čelní stěna kombinovaná, H100 natur</t>
  </si>
  <si>
    <t>1535026442</t>
  </si>
  <si>
    <t>59204</t>
  </si>
  <si>
    <t>ACO Multiline V/X100 - můst. rošt 0,5m, C250, plast černý</t>
  </si>
  <si>
    <t>1678867358</t>
  </si>
  <si>
    <t>935152552.S1.1</t>
  </si>
  <si>
    <t>Osadenie odvodňovacieho žľabu b L1 - dl.11,0m, 1x odtok DN100 - ACO Deckline P100 H100 + rošt C250</t>
  </si>
  <si>
    <t>881275999</t>
  </si>
  <si>
    <t>-1109558184</t>
  </si>
  <si>
    <t>282018502</t>
  </si>
  <si>
    <t>1264940418</t>
  </si>
  <si>
    <t>1890797948</t>
  </si>
  <si>
    <t>935152552.S1.2</t>
  </si>
  <si>
    <t>Osadenie odvodňovacieho žľabu b L1 - dl.13,0m, 1x odtok DN100 - ACO Deckline P100 H100 + rošt C250</t>
  </si>
  <si>
    <t>1210797082</t>
  </si>
  <si>
    <t>-401281258</t>
  </si>
  <si>
    <t>-894319229</t>
  </si>
  <si>
    <t>526441295</t>
  </si>
  <si>
    <t>-400924589</t>
  </si>
  <si>
    <t>997859141</t>
  </si>
  <si>
    <t>SO-12 - Splašková kanalizácia</t>
  </si>
  <si>
    <t>-558675696</t>
  </si>
  <si>
    <t>Osadenie signalizátora +  čitlo naplnenia žumpy</t>
  </si>
  <si>
    <t>-940106533</t>
  </si>
  <si>
    <t>Signalizátor  naplnenia žumpy GM-S2 + čidlo naplnenia</t>
  </si>
  <si>
    <t>-1745233504</t>
  </si>
  <si>
    <t>-1014955263</t>
  </si>
  <si>
    <t>48814545</t>
  </si>
  <si>
    <t>Doprava prefabrikovanej šachty železobetónovej</t>
  </si>
  <si>
    <t>-270146011</t>
  </si>
  <si>
    <t>BET. NÁDRŽ +  BET.  STROPNÁ DOSKA hr. 150 mm - žumpa 1 napr. Natura AN35 m3</t>
  </si>
  <si>
    <t>509253495</t>
  </si>
  <si>
    <t>BET. NÁDRŽ +  BET.  STROPNÁ DOSKA hr. 150 mm - žumpa 2 napr. Natura AN21 m3</t>
  </si>
  <si>
    <t>-1779583785</t>
  </si>
  <si>
    <t>453013129</t>
  </si>
  <si>
    <t>ŽABIA KLAPKA DN160 S NEREZOVOU KLAPKOU  A HRDLOM PRE PLASTOVÉ POTRUBI - napr. HL715.0</t>
  </si>
  <si>
    <t>2101943698</t>
  </si>
  <si>
    <t>683207308</t>
  </si>
  <si>
    <t>112346314</t>
  </si>
  <si>
    <t>-1848163184</t>
  </si>
  <si>
    <t>-635895411</t>
  </si>
  <si>
    <t>-1903519442</t>
  </si>
  <si>
    <t>-2004503216</t>
  </si>
  <si>
    <t>151101201.S</t>
  </si>
  <si>
    <t>Paženie stien bez rozopretia alebo vzopretia, príložné hĺbky do 4m</t>
  </si>
  <si>
    <t>1506429900</t>
  </si>
  <si>
    <t>151101211.S</t>
  </si>
  <si>
    <t>Odstránenie paženia stien príložné hĺbky do 4 m</t>
  </si>
  <si>
    <t>1831771108</t>
  </si>
  <si>
    <t>-1954703882</t>
  </si>
  <si>
    <t>-383162329</t>
  </si>
  <si>
    <t>1443272024</t>
  </si>
  <si>
    <t>-672032761</t>
  </si>
  <si>
    <t>-1913517665</t>
  </si>
  <si>
    <t>-187539034</t>
  </si>
  <si>
    <t>-1834399280</t>
  </si>
  <si>
    <t>-2076134501</t>
  </si>
  <si>
    <t>9771981</t>
  </si>
  <si>
    <t>-246707431</t>
  </si>
  <si>
    <t>1637132198</t>
  </si>
  <si>
    <t>-1839906872</t>
  </si>
  <si>
    <t>575702171</t>
  </si>
  <si>
    <t>-2063962693</t>
  </si>
  <si>
    <t>269707685</t>
  </si>
  <si>
    <t>1528940900</t>
  </si>
  <si>
    <t>-644487792</t>
  </si>
  <si>
    <t>592240009400.1</t>
  </si>
  <si>
    <t>1442606976</t>
  </si>
  <si>
    <t>-2074527045</t>
  </si>
  <si>
    <t>-1735677165</t>
  </si>
  <si>
    <t>Šachtové dno X, ku kanalizačnej revíznej šachte napr TEGRA 600, PP, WAVIN</t>
  </si>
  <si>
    <t>-1067555767</t>
  </si>
  <si>
    <t>Vlnovcová šachtová rúra kanalizačná 1000 mm, dĺžka 2,0 m, PP</t>
  </si>
  <si>
    <t>738615707</t>
  </si>
  <si>
    <t>Teleskopický adaptér A15 - C250 kN, ku kanalizačnej revíznej šachte napr. TEGRA 600, PVC-U, WAVIN</t>
  </si>
  <si>
    <t>-1098689164</t>
  </si>
  <si>
    <t>Gumové tesnenie šachtovej rúry 600 ku kanalizačnej revíznej šachte napr. TEGRA 600, WAVIN</t>
  </si>
  <si>
    <t>558212870</t>
  </si>
  <si>
    <t>552410002300</t>
  </si>
  <si>
    <t>Poklop liatinový T 600 D 400, WAVIN</t>
  </si>
  <si>
    <t>1753740067</t>
  </si>
  <si>
    <t>Betónový roznášací prstenec 1100/680/150 ku kanalizačnej šachte napr.  TEGRA 600/1000 NG, WAVIN</t>
  </si>
  <si>
    <t>979608040</t>
  </si>
  <si>
    <t>1176616484</t>
  </si>
  <si>
    <t>1672686018</t>
  </si>
  <si>
    <t>899721132.S</t>
  </si>
  <si>
    <t>-520549681</t>
  </si>
  <si>
    <t>1579661690</t>
  </si>
  <si>
    <t>Rekonštrukcia TS 0022-004 (dodávka SSDIS, nie je predmetom tohto rozpočtu)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</si>
</sst>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4" fontId="27" fillId="0" borderId="0" xfId="0" applyNumberFormat="1" applyFont="1"/>
    <xf numFmtId="166" fontId="35" fillId="0" borderId="12" xfId="0" applyNumberFormat="1" applyFont="1" applyBorder="1"/>
    <xf numFmtId="166" fontId="35" fillId="0" borderId="13" xfId="0" applyNumberFormat="1" applyFont="1" applyBorder="1"/>
    <xf numFmtId="4" fontId="36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4" fontId="25" fillId="3" borderId="22" xfId="0" applyNumberFormat="1" applyFont="1" applyFill="1" applyBorder="1" applyAlignment="1" applyProtection="1">
      <alignment vertical="center"/>
      <protection locked="0"/>
    </xf>
    <xf numFmtId="4" fontId="25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Alignment="1">
      <alignment horizontal="center" vertical="center"/>
    </xf>
    <xf numFmtId="166" fontId="26" fillId="0" borderId="0" xfId="0" applyNumberFormat="1" applyFont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3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5" fillId="5" borderId="7" xfId="0" applyFont="1" applyFill="1" applyBorder="1" applyAlignment="1">
      <alignment horizontal="center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9" fillId="0" borderId="0" xfId="0" applyNumberFormat="1" applyFont="1" applyAlignment="1">
      <alignment horizontal="right" vertical="center"/>
    </xf>
    <xf numFmtId="0" fontId="25" fillId="5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5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14" fontId="2" fillId="3" borderId="0" xfId="0" applyNumberFormat="1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857250</xdr:colOff>
      <xdr:row>48</xdr:row>
      <xdr:rowOff>123825</xdr:rowOff>
    </xdr:from>
    <xdr:to>
      <xdr:col>37</xdr:col>
      <xdr:colOff>300990</xdr:colOff>
      <xdr:row>59</xdr:row>
      <xdr:rowOff>28575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29375" y="8172450"/>
          <a:ext cx="1539240" cy="1514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49</xdr:row>
      <xdr:rowOff>123825</xdr:rowOff>
    </xdr:from>
    <xdr:to>
      <xdr:col>9</xdr:col>
      <xdr:colOff>558165</xdr:colOff>
      <xdr:row>60</xdr:row>
      <xdr:rowOff>28575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67425" y="8077200"/>
          <a:ext cx="1539240" cy="1514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49</xdr:row>
      <xdr:rowOff>123825</xdr:rowOff>
    </xdr:from>
    <xdr:to>
      <xdr:col>9</xdr:col>
      <xdr:colOff>529590</xdr:colOff>
      <xdr:row>60</xdr:row>
      <xdr:rowOff>28575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8850" y="8077200"/>
          <a:ext cx="1539240" cy="1514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49</xdr:row>
      <xdr:rowOff>123825</xdr:rowOff>
    </xdr:from>
    <xdr:to>
      <xdr:col>9</xdr:col>
      <xdr:colOff>539115</xdr:colOff>
      <xdr:row>60</xdr:row>
      <xdr:rowOff>28575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48375" y="8077200"/>
          <a:ext cx="1539240" cy="15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305800"/>
          <a:ext cx="1539240" cy="15144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9</xdr:col>
      <xdr:colOff>634365</xdr:colOff>
      <xdr:row>60</xdr:row>
      <xdr:rowOff>85725</xdr:rowOff>
    </xdr:to>
    <xdr:pic>
      <xdr:nvPicPr>
        <xdr:cNvPr id="2" name="Obrázok 1" descr="uprava razitko.jp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3625" y="8134350"/>
          <a:ext cx="1539240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3"/>
  <sheetViews>
    <sheetView showGridLines="0" tabSelected="1" workbookViewId="0">
      <selection activeCell="AO8" sqref="AO8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33" width="2.6640625" customWidth="1"/>
    <col min="34" max="34" width="3.33203125" customWidth="1"/>
    <col min="35" max="35" width="31.6640625" customWidth="1"/>
    <col min="36" max="37" width="2.44140625" customWidth="1"/>
    <col min="38" max="38" width="8.33203125" customWidth="1"/>
    <col min="39" max="39" width="3.33203125" customWidth="1"/>
    <col min="40" max="40" width="13.33203125" customWidth="1"/>
    <col min="41" max="41" width="7.44140625" customWidth="1"/>
    <col min="42" max="42" width="4.109375" customWidth="1"/>
    <col min="43" max="43" width="15.6640625" hidden="1" customWidth="1"/>
    <col min="44" max="44" width="13.6640625" customWidth="1"/>
    <col min="45" max="47" width="25.7773437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09375" hidden="1" customWidth="1"/>
    <col min="54" max="54" width="25" hidden="1" customWidth="1"/>
    <col min="55" max="55" width="21.6640625" hidden="1" customWidth="1"/>
    <col min="56" max="56" width="19.109375" hidden="1" customWidth="1"/>
    <col min="57" max="57" width="66.4414062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7" customHeight="1">
      <c r="AR2" s="220" t="s">
        <v>5</v>
      </c>
      <c r="AS2" s="221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221"/>
      <c r="BE2" s="221"/>
      <c r="BS2" s="17" t="s">
        <v>6</v>
      </c>
      <c r="BT2" s="17" t="s">
        <v>7</v>
      </c>
    </row>
    <row r="3" spans="1:74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ht="25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pans="1:74" ht="12" customHeight="1">
      <c r="B5" s="20"/>
      <c r="D5" s="24" t="s">
        <v>12</v>
      </c>
      <c r="K5" s="225" t="s">
        <v>13</v>
      </c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R5" s="20"/>
      <c r="BE5" s="222" t="s">
        <v>14</v>
      </c>
      <c r="BS5" s="17" t="s">
        <v>6</v>
      </c>
    </row>
    <row r="6" spans="1:74" ht="37" customHeight="1">
      <c r="B6" s="20"/>
      <c r="D6" s="26" t="s">
        <v>15</v>
      </c>
      <c r="K6" s="226" t="s">
        <v>16</v>
      </c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R6" s="20"/>
      <c r="BE6" s="223"/>
      <c r="BS6" s="17" t="s">
        <v>6</v>
      </c>
    </row>
    <row r="7" spans="1:74" ht="12" customHeight="1">
      <c r="B7" s="20"/>
      <c r="D7" s="27" t="s">
        <v>17</v>
      </c>
      <c r="K7" s="25" t="s">
        <v>1</v>
      </c>
      <c r="AK7" s="27" t="s">
        <v>18</v>
      </c>
      <c r="AN7" s="25" t="s">
        <v>1</v>
      </c>
      <c r="AR7" s="20"/>
      <c r="BE7" s="223"/>
      <c r="BS7" s="17" t="s">
        <v>6</v>
      </c>
    </row>
    <row r="8" spans="1:74" ht="12" customHeight="1">
      <c r="B8" s="20"/>
      <c r="D8" s="27" t="s">
        <v>19</v>
      </c>
      <c r="K8" s="25" t="s">
        <v>20</v>
      </c>
      <c r="AK8" s="27" t="s">
        <v>21</v>
      </c>
      <c r="AN8" s="252">
        <v>45370</v>
      </c>
      <c r="AR8" s="20"/>
      <c r="BE8" s="223"/>
      <c r="BS8" s="17" t="s">
        <v>6</v>
      </c>
    </row>
    <row r="9" spans="1:74" ht="14.5" customHeight="1">
      <c r="B9" s="20"/>
      <c r="AR9" s="20"/>
      <c r="BE9" s="223"/>
      <c r="BS9" s="17" t="s">
        <v>6</v>
      </c>
    </row>
    <row r="10" spans="1:74" ht="12" customHeight="1">
      <c r="B10" s="20"/>
      <c r="D10" s="27" t="s">
        <v>22</v>
      </c>
      <c r="AK10" s="27" t="s">
        <v>23</v>
      </c>
      <c r="AN10" s="25" t="s">
        <v>1</v>
      </c>
      <c r="AR10" s="20"/>
      <c r="BE10" s="223"/>
      <c r="BS10" s="17" t="s">
        <v>6</v>
      </c>
    </row>
    <row r="11" spans="1:74" ht="18.399999999999999" customHeight="1">
      <c r="B11" s="20"/>
      <c r="E11" s="25" t="s">
        <v>24</v>
      </c>
      <c r="AK11" s="27" t="s">
        <v>25</v>
      </c>
      <c r="AN11" s="25" t="s">
        <v>1</v>
      </c>
      <c r="AR11" s="20"/>
      <c r="BE11" s="223"/>
      <c r="BS11" s="17" t="s">
        <v>6</v>
      </c>
    </row>
    <row r="12" spans="1:74" ht="7" customHeight="1">
      <c r="B12" s="20"/>
      <c r="AR12" s="20"/>
      <c r="BE12" s="223"/>
      <c r="BS12" s="17" t="s">
        <v>6</v>
      </c>
    </row>
    <row r="13" spans="1:74" ht="12" customHeight="1">
      <c r="B13" s="20"/>
      <c r="D13" s="27" t="s">
        <v>26</v>
      </c>
      <c r="AK13" s="27" t="s">
        <v>23</v>
      </c>
      <c r="AN13" s="29" t="s">
        <v>27</v>
      </c>
      <c r="AR13" s="20"/>
      <c r="BE13" s="223"/>
      <c r="BS13" s="17" t="s">
        <v>6</v>
      </c>
    </row>
    <row r="14" spans="1:74" ht="12.5">
      <c r="B14" s="20"/>
      <c r="E14" s="227" t="s">
        <v>27</v>
      </c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7" t="s">
        <v>25</v>
      </c>
      <c r="AN14" s="29" t="s">
        <v>27</v>
      </c>
      <c r="AR14" s="20"/>
      <c r="BE14" s="223"/>
      <c r="BS14" s="17" t="s">
        <v>6</v>
      </c>
    </row>
    <row r="15" spans="1:74" ht="7" customHeight="1">
      <c r="B15" s="20"/>
      <c r="AR15" s="20"/>
      <c r="BE15" s="223"/>
      <c r="BS15" s="17" t="s">
        <v>3</v>
      </c>
    </row>
    <row r="16" spans="1:74" ht="12" customHeight="1">
      <c r="B16" s="20"/>
      <c r="D16" s="27" t="s">
        <v>28</v>
      </c>
      <c r="AK16" s="27" t="s">
        <v>23</v>
      </c>
      <c r="AN16" s="25" t="s">
        <v>1</v>
      </c>
      <c r="AR16" s="20"/>
      <c r="BE16" s="223"/>
      <c r="BS16" s="17" t="s">
        <v>3</v>
      </c>
    </row>
    <row r="17" spans="2:71" ht="18.399999999999999" customHeight="1">
      <c r="B17" s="20"/>
      <c r="E17" s="25" t="s">
        <v>29</v>
      </c>
      <c r="AK17" s="27" t="s">
        <v>25</v>
      </c>
      <c r="AN17" s="25" t="s">
        <v>1</v>
      </c>
      <c r="AR17" s="20"/>
      <c r="BE17" s="223"/>
      <c r="BS17" s="17" t="s">
        <v>30</v>
      </c>
    </row>
    <row r="18" spans="2:71" ht="7" customHeight="1">
      <c r="B18" s="20"/>
      <c r="AR18" s="20"/>
      <c r="BE18" s="223"/>
      <c r="BS18" s="17" t="s">
        <v>6</v>
      </c>
    </row>
    <row r="19" spans="2:71" ht="12" customHeight="1">
      <c r="B19" s="20"/>
      <c r="D19" s="27" t="s">
        <v>31</v>
      </c>
      <c r="AK19" s="27" t="s">
        <v>23</v>
      </c>
      <c r="AN19" s="25" t="s">
        <v>1</v>
      </c>
      <c r="AR19" s="20"/>
      <c r="BE19" s="223"/>
      <c r="BS19" s="17" t="s">
        <v>6</v>
      </c>
    </row>
    <row r="20" spans="2:71" ht="18.399999999999999" customHeight="1">
      <c r="B20" s="20"/>
      <c r="E20" s="25" t="s">
        <v>32</v>
      </c>
      <c r="AK20" s="27" t="s">
        <v>25</v>
      </c>
      <c r="AN20" s="25" t="s">
        <v>1</v>
      </c>
      <c r="AR20" s="20"/>
      <c r="BE20" s="223"/>
      <c r="BS20" s="17" t="s">
        <v>30</v>
      </c>
    </row>
    <row r="21" spans="2:71" ht="7" customHeight="1">
      <c r="B21" s="20"/>
      <c r="AR21" s="20"/>
      <c r="BE21" s="223"/>
    </row>
    <row r="22" spans="2:71" ht="12" customHeight="1">
      <c r="B22" s="20"/>
      <c r="D22" s="27" t="s">
        <v>33</v>
      </c>
      <c r="AR22" s="20"/>
      <c r="BE22" s="223"/>
    </row>
    <row r="23" spans="2:71" ht="16.5" customHeight="1">
      <c r="B23" s="20"/>
      <c r="E23" s="229" t="s">
        <v>1</v>
      </c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R23" s="20"/>
      <c r="BE23" s="223"/>
    </row>
    <row r="24" spans="2:71" ht="7" customHeight="1">
      <c r="B24" s="20"/>
      <c r="AR24" s="20"/>
      <c r="BE24" s="223"/>
    </row>
    <row r="25" spans="2:71" ht="7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23"/>
    </row>
    <row r="26" spans="2:71" s="1" customFormat="1" ht="25.9" customHeight="1">
      <c r="B26" s="32"/>
      <c r="D26" s="33" t="s">
        <v>34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30">
        <f>ROUND(AG94,2)</f>
        <v>0</v>
      </c>
      <c r="AL26" s="231"/>
      <c r="AM26" s="231"/>
      <c r="AN26" s="231"/>
      <c r="AO26" s="231"/>
      <c r="AR26" s="32"/>
      <c r="BE26" s="223"/>
    </row>
    <row r="27" spans="2:71" s="1" customFormat="1" ht="7" customHeight="1">
      <c r="B27" s="32"/>
      <c r="AR27" s="32"/>
      <c r="BE27" s="223"/>
    </row>
    <row r="28" spans="2:71" s="1" customFormat="1" ht="12.5">
      <c r="B28" s="32"/>
      <c r="L28" s="232" t="s">
        <v>35</v>
      </c>
      <c r="M28" s="232"/>
      <c r="N28" s="232"/>
      <c r="O28" s="232"/>
      <c r="P28" s="232"/>
      <c r="W28" s="232" t="s">
        <v>36</v>
      </c>
      <c r="X28" s="232"/>
      <c r="Y28" s="232"/>
      <c r="Z28" s="232"/>
      <c r="AA28" s="232"/>
      <c r="AB28" s="232"/>
      <c r="AC28" s="232"/>
      <c r="AD28" s="232"/>
      <c r="AE28" s="232"/>
      <c r="AK28" s="232" t="s">
        <v>37</v>
      </c>
      <c r="AL28" s="232"/>
      <c r="AM28" s="232"/>
      <c r="AN28" s="232"/>
      <c r="AO28" s="232"/>
      <c r="AR28" s="32"/>
      <c r="BE28" s="223"/>
    </row>
    <row r="29" spans="2:71" s="2" customFormat="1" ht="14.5" customHeight="1">
      <c r="B29" s="36"/>
      <c r="D29" s="27" t="s">
        <v>38</v>
      </c>
      <c r="F29" s="37" t="s">
        <v>39</v>
      </c>
      <c r="L29" s="235">
        <v>0.2</v>
      </c>
      <c r="M29" s="234"/>
      <c r="N29" s="234"/>
      <c r="O29" s="234"/>
      <c r="P29" s="234"/>
      <c r="Q29" s="38"/>
      <c r="R29" s="38"/>
      <c r="S29" s="38"/>
      <c r="T29" s="38"/>
      <c r="U29" s="38"/>
      <c r="V29" s="38"/>
      <c r="W29" s="233">
        <f>ROUND(AZ94, 2)</f>
        <v>0</v>
      </c>
      <c r="X29" s="234"/>
      <c r="Y29" s="234"/>
      <c r="Z29" s="234"/>
      <c r="AA29" s="234"/>
      <c r="AB29" s="234"/>
      <c r="AC29" s="234"/>
      <c r="AD29" s="234"/>
      <c r="AE29" s="234"/>
      <c r="AF29" s="38"/>
      <c r="AG29" s="38"/>
      <c r="AH29" s="38"/>
      <c r="AI29" s="38"/>
      <c r="AJ29" s="38"/>
      <c r="AK29" s="233">
        <f>ROUND(AV94, 2)</f>
        <v>0</v>
      </c>
      <c r="AL29" s="234"/>
      <c r="AM29" s="234"/>
      <c r="AN29" s="234"/>
      <c r="AO29" s="234"/>
      <c r="AP29" s="38"/>
      <c r="AQ29" s="38"/>
      <c r="AR29" s="39"/>
      <c r="AS29" s="38"/>
      <c r="AT29" s="38"/>
      <c r="AU29" s="38"/>
      <c r="AV29" s="38"/>
      <c r="AW29" s="38"/>
      <c r="AX29" s="38"/>
      <c r="AY29" s="38"/>
      <c r="AZ29" s="38"/>
      <c r="BE29" s="224"/>
    </row>
    <row r="30" spans="2:71" s="2" customFormat="1" ht="14.5" customHeight="1">
      <c r="B30" s="36"/>
      <c r="F30" s="37" t="s">
        <v>40</v>
      </c>
      <c r="L30" s="235">
        <v>0.2</v>
      </c>
      <c r="M30" s="234"/>
      <c r="N30" s="234"/>
      <c r="O30" s="234"/>
      <c r="P30" s="234"/>
      <c r="Q30" s="38"/>
      <c r="R30" s="38"/>
      <c r="S30" s="38"/>
      <c r="T30" s="38"/>
      <c r="U30" s="38"/>
      <c r="V30" s="38"/>
      <c r="W30" s="233">
        <f>ROUND(BA94, 2)</f>
        <v>0</v>
      </c>
      <c r="X30" s="234"/>
      <c r="Y30" s="234"/>
      <c r="Z30" s="234"/>
      <c r="AA30" s="234"/>
      <c r="AB30" s="234"/>
      <c r="AC30" s="234"/>
      <c r="AD30" s="234"/>
      <c r="AE30" s="234"/>
      <c r="AF30" s="38"/>
      <c r="AG30" s="38"/>
      <c r="AH30" s="38"/>
      <c r="AI30" s="38"/>
      <c r="AJ30" s="38"/>
      <c r="AK30" s="233">
        <f>ROUND(AW94, 2)</f>
        <v>0</v>
      </c>
      <c r="AL30" s="234"/>
      <c r="AM30" s="234"/>
      <c r="AN30" s="234"/>
      <c r="AO30" s="234"/>
      <c r="AP30" s="38"/>
      <c r="AQ30" s="38"/>
      <c r="AR30" s="39"/>
      <c r="AS30" s="38"/>
      <c r="AT30" s="38"/>
      <c r="AU30" s="38"/>
      <c r="AV30" s="38"/>
      <c r="AW30" s="38"/>
      <c r="AX30" s="38"/>
      <c r="AY30" s="38"/>
      <c r="AZ30" s="38"/>
      <c r="BE30" s="224"/>
    </row>
    <row r="31" spans="2:71" s="2" customFormat="1" ht="14.5" hidden="1" customHeight="1">
      <c r="B31" s="36"/>
      <c r="F31" s="27" t="s">
        <v>41</v>
      </c>
      <c r="L31" s="236">
        <v>0.2</v>
      </c>
      <c r="M31" s="210"/>
      <c r="N31" s="210"/>
      <c r="O31" s="210"/>
      <c r="P31" s="210"/>
      <c r="W31" s="209">
        <f>ROUND(BB94, 2)</f>
        <v>0</v>
      </c>
      <c r="X31" s="210"/>
      <c r="Y31" s="210"/>
      <c r="Z31" s="210"/>
      <c r="AA31" s="210"/>
      <c r="AB31" s="210"/>
      <c r="AC31" s="210"/>
      <c r="AD31" s="210"/>
      <c r="AE31" s="210"/>
      <c r="AK31" s="209">
        <v>0</v>
      </c>
      <c r="AL31" s="210"/>
      <c r="AM31" s="210"/>
      <c r="AN31" s="210"/>
      <c r="AO31" s="210"/>
      <c r="AR31" s="36"/>
      <c r="BE31" s="224"/>
    </row>
    <row r="32" spans="2:71" s="2" customFormat="1" ht="14.5" hidden="1" customHeight="1">
      <c r="B32" s="36"/>
      <c r="F32" s="27" t="s">
        <v>42</v>
      </c>
      <c r="L32" s="236">
        <v>0.2</v>
      </c>
      <c r="M32" s="210"/>
      <c r="N32" s="210"/>
      <c r="O32" s="210"/>
      <c r="P32" s="210"/>
      <c r="W32" s="209">
        <f>ROUND(BC94, 2)</f>
        <v>0</v>
      </c>
      <c r="X32" s="210"/>
      <c r="Y32" s="210"/>
      <c r="Z32" s="210"/>
      <c r="AA32" s="210"/>
      <c r="AB32" s="210"/>
      <c r="AC32" s="210"/>
      <c r="AD32" s="210"/>
      <c r="AE32" s="210"/>
      <c r="AK32" s="209">
        <v>0</v>
      </c>
      <c r="AL32" s="210"/>
      <c r="AM32" s="210"/>
      <c r="AN32" s="210"/>
      <c r="AO32" s="210"/>
      <c r="AR32" s="36"/>
      <c r="BE32" s="224"/>
    </row>
    <row r="33" spans="2:57" s="2" customFormat="1" ht="14.5" hidden="1" customHeight="1">
      <c r="B33" s="36"/>
      <c r="F33" s="37" t="s">
        <v>43</v>
      </c>
      <c r="L33" s="235">
        <v>0</v>
      </c>
      <c r="M33" s="234"/>
      <c r="N33" s="234"/>
      <c r="O33" s="234"/>
      <c r="P33" s="234"/>
      <c r="Q33" s="38"/>
      <c r="R33" s="38"/>
      <c r="S33" s="38"/>
      <c r="T33" s="38"/>
      <c r="U33" s="38"/>
      <c r="V33" s="38"/>
      <c r="W33" s="233">
        <f>ROUND(BD94, 2)</f>
        <v>0</v>
      </c>
      <c r="X33" s="234"/>
      <c r="Y33" s="234"/>
      <c r="Z33" s="234"/>
      <c r="AA33" s="234"/>
      <c r="AB33" s="234"/>
      <c r="AC33" s="234"/>
      <c r="AD33" s="234"/>
      <c r="AE33" s="234"/>
      <c r="AF33" s="38"/>
      <c r="AG33" s="38"/>
      <c r="AH33" s="38"/>
      <c r="AI33" s="38"/>
      <c r="AJ33" s="38"/>
      <c r="AK33" s="233">
        <v>0</v>
      </c>
      <c r="AL33" s="234"/>
      <c r="AM33" s="234"/>
      <c r="AN33" s="234"/>
      <c r="AO33" s="234"/>
      <c r="AP33" s="38"/>
      <c r="AQ33" s="38"/>
      <c r="AR33" s="39"/>
      <c r="AS33" s="38"/>
      <c r="AT33" s="38"/>
      <c r="AU33" s="38"/>
      <c r="AV33" s="38"/>
      <c r="AW33" s="38"/>
      <c r="AX33" s="38"/>
      <c r="AY33" s="38"/>
      <c r="AZ33" s="38"/>
      <c r="BE33" s="224"/>
    </row>
    <row r="34" spans="2:57" s="1" customFormat="1" ht="7" customHeight="1">
      <c r="B34" s="32"/>
      <c r="AR34" s="32"/>
      <c r="BE34" s="223"/>
    </row>
    <row r="35" spans="2:57" s="1" customFormat="1" ht="25.9" customHeight="1">
      <c r="B35" s="32"/>
      <c r="C35" s="40"/>
      <c r="D35" s="41" t="s">
        <v>44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45</v>
      </c>
      <c r="U35" s="42"/>
      <c r="V35" s="42"/>
      <c r="W35" s="42"/>
      <c r="X35" s="240" t="s">
        <v>46</v>
      </c>
      <c r="Y35" s="238"/>
      <c r="Z35" s="238"/>
      <c r="AA35" s="238"/>
      <c r="AB35" s="238"/>
      <c r="AC35" s="42"/>
      <c r="AD35" s="42"/>
      <c r="AE35" s="42"/>
      <c r="AF35" s="42"/>
      <c r="AG35" s="42"/>
      <c r="AH35" s="42"/>
      <c r="AI35" s="42"/>
      <c r="AJ35" s="42"/>
      <c r="AK35" s="237">
        <f>SUM(AK26:AK33)</f>
        <v>0</v>
      </c>
      <c r="AL35" s="238"/>
      <c r="AM35" s="238"/>
      <c r="AN35" s="238"/>
      <c r="AO35" s="239"/>
      <c r="AP35" s="40"/>
      <c r="AQ35" s="40"/>
      <c r="AR35" s="32"/>
    </row>
    <row r="36" spans="2:57" s="1" customFormat="1" ht="7" customHeight="1">
      <c r="B36" s="32"/>
      <c r="AR36" s="32"/>
    </row>
    <row r="37" spans="2:57" s="1" customFormat="1" ht="14.5" customHeight="1">
      <c r="B37" s="32"/>
      <c r="AR37" s="32"/>
    </row>
    <row r="38" spans="2:57" ht="14.5" customHeight="1">
      <c r="B38" s="20"/>
      <c r="AR38" s="20"/>
    </row>
    <row r="39" spans="2:57" ht="14.5" customHeight="1">
      <c r="B39" s="20"/>
      <c r="AR39" s="20"/>
    </row>
    <row r="40" spans="2:57" ht="14.5" customHeight="1">
      <c r="B40" s="20"/>
      <c r="AR40" s="20"/>
    </row>
    <row r="41" spans="2:57" ht="14.5" customHeight="1">
      <c r="B41" s="20"/>
      <c r="AR41" s="20"/>
    </row>
    <row r="42" spans="2:57" ht="14.5" customHeight="1">
      <c r="B42" s="20"/>
      <c r="AR42" s="20"/>
    </row>
    <row r="43" spans="2:57" ht="14.5" customHeight="1">
      <c r="B43" s="20"/>
      <c r="AR43" s="20"/>
    </row>
    <row r="44" spans="2:57" ht="14.5" customHeight="1">
      <c r="B44" s="20"/>
      <c r="AR44" s="20"/>
    </row>
    <row r="45" spans="2:57" ht="14.5" customHeight="1">
      <c r="B45" s="20"/>
      <c r="AR45" s="20"/>
    </row>
    <row r="46" spans="2:57" ht="14.5" customHeight="1">
      <c r="B46" s="20"/>
      <c r="AR46" s="20"/>
    </row>
    <row r="47" spans="2:57" ht="14.5" customHeight="1">
      <c r="B47" s="20"/>
      <c r="AR47" s="20"/>
    </row>
    <row r="48" spans="2:57" ht="14.5" customHeight="1">
      <c r="B48" s="20"/>
      <c r="AR48" s="20"/>
    </row>
    <row r="49" spans="2:44" s="1" customFormat="1" ht="14.5" customHeight="1">
      <c r="B49" s="32"/>
      <c r="D49" s="44" t="s">
        <v>47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48</v>
      </c>
      <c r="AI49" s="45"/>
      <c r="AJ49" s="45"/>
      <c r="AK49" s="45"/>
      <c r="AL49" s="45"/>
      <c r="AM49" s="45"/>
      <c r="AN49" s="45"/>
      <c r="AO49" s="45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5">
      <c r="B60" s="32"/>
      <c r="D60" s="46" t="s">
        <v>49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6" t="s">
        <v>50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6" t="s">
        <v>49</v>
      </c>
      <c r="AI60" s="34"/>
      <c r="AJ60" s="34"/>
      <c r="AK60" s="34"/>
      <c r="AL60" s="34"/>
      <c r="AM60" s="46" t="s">
        <v>50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3">
      <c r="B64" s="32"/>
      <c r="D64" s="44" t="s">
        <v>51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4" t="s">
        <v>52</v>
      </c>
      <c r="AI64" s="45"/>
      <c r="AJ64" s="45"/>
      <c r="AK64" s="45"/>
      <c r="AL64" s="45"/>
      <c r="AM64" s="45"/>
      <c r="AN64" s="45"/>
      <c r="AO64" s="45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5">
      <c r="B75" s="32"/>
      <c r="D75" s="46" t="s">
        <v>49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6" t="s">
        <v>50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6" t="s">
        <v>49</v>
      </c>
      <c r="AI75" s="34"/>
      <c r="AJ75" s="34"/>
      <c r="AK75" s="34"/>
      <c r="AL75" s="34"/>
      <c r="AM75" s="46" t="s">
        <v>50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7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2"/>
    </row>
    <row r="81" spans="2:91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2"/>
    </row>
    <row r="82" spans="2:91" s="1" customFormat="1" ht="25" customHeight="1">
      <c r="B82" s="32"/>
      <c r="C82" s="21" t="s">
        <v>53</v>
      </c>
      <c r="AR82" s="32"/>
    </row>
    <row r="83" spans="2:91" s="1" customFormat="1" ht="7" customHeight="1">
      <c r="B83" s="32"/>
      <c r="AR83" s="32"/>
    </row>
    <row r="84" spans="2:91" s="3" customFormat="1" ht="12" customHeight="1">
      <c r="B84" s="51"/>
      <c r="C84" s="27" t="s">
        <v>12</v>
      </c>
      <c r="L84" s="3" t="str">
        <f>K5</f>
        <v>0055OPR2</v>
      </c>
      <c r="AR84" s="51"/>
    </row>
    <row r="85" spans="2:91" s="4" customFormat="1" ht="37" customHeight="1">
      <c r="B85" s="52"/>
      <c r="C85" s="53" t="s">
        <v>15</v>
      </c>
      <c r="L85" s="211" t="str">
        <f>K6</f>
        <v>Chovná hala pre kury s voľným výbehom</v>
      </c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  <c r="AH85" s="212"/>
      <c r="AI85" s="212"/>
      <c r="AJ85" s="212"/>
      <c r="AR85" s="52"/>
    </row>
    <row r="86" spans="2:91" s="1" customFormat="1" ht="7" customHeight="1">
      <c r="B86" s="32"/>
      <c r="AR86" s="32"/>
    </row>
    <row r="87" spans="2:91" s="1" customFormat="1" ht="12" customHeight="1">
      <c r="B87" s="32"/>
      <c r="C87" s="27" t="s">
        <v>19</v>
      </c>
      <c r="L87" s="54" t="str">
        <f>IF(K8="","",K8)</f>
        <v>Dolné Trhovište 224, 920 61 Dolné Trhovište</v>
      </c>
      <c r="AI87" s="27" t="s">
        <v>21</v>
      </c>
      <c r="AM87" s="217">
        <f>IF(AN8= "","",AN8)</f>
        <v>45370</v>
      </c>
      <c r="AN87" s="217"/>
      <c r="AR87" s="32"/>
    </row>
    <row r="88" spans="2:91" s="1" customFormat="1" ht="7" customHeight="1">
      <c r="B88" s="32"/>
      <c r="AR88" s="32"/>
    </row>
    <row r="89" spans="2:91" s="1" customFormat="1" ht="15.25" customHeight="1">
      <c r="B89" s="32"/>
      <c r="C89" s="27" t="s">
        <v>22</v>
      </c>
      <c r="L89" s="3" t="str">
        <f>IF(E11= "","",E11)</f>
        <v>FOOD FARM s.r.o., Piešťanská 3, 917 03 Trnava</v>
      </c>
      <c r="AI89" s="27" t="s">
        <v>28</v>
      </c>
      <c r="AM89" s="218" t="str">
        <f>IF(E17="","",E17)</f>
        <v>ALLA ARCHITEKTI</v>
      </c>
      <c r="AN89" s="219"/>
      <c r="AO89" s="219"/>
      <c r="AP89" s="219"/>
      <c r="AR89" s="32"/>
      <c r="AS89" s="243" t="s">
        <v>54</v>
      </c>
      <c r="AT89" s="244"/>
      <c r="AU89" s="56"/>
      <c r="AV89" s="56"/>
      <c r="AW89" s="56"/>
      <c r="AX89" s="56"/>
      <c r="AY89" s="56"/>
      <c r="AZ89" s="56"/>
      <c r="BA89" s="56"/>
      <c r="BB89" s="56"/>
      <c r="BC89" s="56"/>
      <c r="BD89" s="57"/>
    </row>
    <row r="90" spans="2:91" s="1" customFormat="1" ht="15.25" customHeight="1">
      <c r="B90" s="32"/>
      <c r="C90" s="27" t="s">
        <v>26</v>
      </c>
      <c r="L90" s="3" t="str">
        <f>IF(E14= "Vyplň údaj","",E14)</f>
        <v/>
      </c>
      <c r="AI90" s="27" t="s">
        <v>31</v>
      </c>
      <c r="AM90" s="218" t="str">
        <f>IF(E20="","",E20)</f>
        <v>Stanislav Hlubina</v>
      </c>
      <c r="AN90" s="219"/>
      <c r="AO90" s="219"/>
      <c r="AP90" s="219"/>
      <c r="AR90" s="32"/>
      <c r="AS90" s="245"/>
      <c r="AT90" s="246"/>
      <c r="BD90" s="58"/>
    </row>
    <row r="91" spans="2:91" s="1" customFormat="1" ht="10.9" customHeight="1">
      <c r="B91" s="32"/>
      <c r="AR91" s="32"/>
      <c r="AS91" s="245"/>
      <c r="AT91" s="246"/>
      <c r="BD91" s="58"/>
    </row>
    <row r="92" spans="2:91" s="1" customFormat="1" ht="29.25" customHeight="1">
      <c r="B92" s="32"/>
      <c r="C92" s="204" t="s">
        <v>55</v>
      </c>
      <c r="D92" s="205"/>
      <c r="E92" s="205"/>
      <c r="F92" s="205"/>
      <c r="G92" s="205"/>
      <c r="H92" s="59"/>
      <c r="I92" s="208" t="s">
        <v>56</v>
      </c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16" t="s">
        <v>57</v>
      </c>
      <c r="AH92" s="205"/>
      <c r="AI92" s="205"/>
      <c r="AJ92" s="205"/>
      <c r="AK92" s="205"/>
      <c r="AL92" s="205"/>
      <c r="AM92" s="205"/>
      <c r="AN92" s="208" t="s">
        <v>58</v>
      </c>
      <c r="AO92" s="205"/>
      <c r="AP92" s="247"/>
      <c r="AQ92" s="60" t="s">
        <v>59</v>
      </c>
      <c r="AR92" s="32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</row>
    <row r="93" spans="2:91" s="1" customFormat="1" ht="10.9" customHeight="1">
      <c r="B93" s="32"/>
      <c r="AR93" s="32"/>
      <c r="AS93" s="64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7"/>
    </row>
    <row r="94" spans="2:91" s="5" customFormat="1" ht="32.5" customHeight="1">
      <c r="B94" s="65"/>
      <c r="C94" s="66" t="s">
        <v>72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41">
        <f>ROUND(AG95+AG96+SUM(AG102:AG111),2)</f>
        <v>0</v>
      </c>
      <c r="AH94" s="241"/>
      <c r="AI94" s="241"/>
      <c r="AJ94" s="241"/>
      <c r="AK94" s="241"/>
      <c r="AL94" s="241"/>
      <c r="AM94" s="241"/>
      <c r="AN94" s="242">
        <f t="shared" ref="AN94:AN111" si="0">SUM(AG94,AT94)</f>
        <v>0</v>
      </c>
      <c r="AO94" s="242"/>
      <c r="AP94" s="242"/>
      <c r="AQ94" s="69" t="s">
        <v>1</v>
      </c>
      <c r="AR94" s="65"/>
      <c r="AS94" s="70">
        <f>ROUND(AS95+AS96+SUM(AS102:AS111),2)</f>
        <v>0</v>
      </c>
      <c r="AT94" s="71">
        <f t="shared" ref="AT94:AT111" si="1">ROUND(SUM(AV94:AW94),2)</f>
        <v>0</v>
      </c>
      <c r="AU94" s="72">
        <f>ROUND(AU95+AU96+SUM(AU102:AU111),5)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ROUND(AZ95+AZ96+SUM(AZ102:AZ111),2)</f>
        <v>0</v>
      </c>
      <c r="BA94" s="71">
        <f>ROUND(BA95+BA96+SUM(BA102:BA111),2)</f>
        <v>0</v>
      </c>
      <c r="BB94" s="71">
        <f>ROUND(BB95+BB96+SUM(BB102:BB111),2)</f>
        <v>0</v>
      </c>
      <c r="BC94" s="71">
        <f>ROUND(BC95+BC96+SUM(BC102:BC111),2)</f>
        <v>0</v>
      </c>
      <c r="BD94" s="73">
        <f>ROUND(BD95+BD96+SUM(BD102:BD111),2)</f>
        <v>0</v>
      </c>
      <c r="BS94" s="74" t="s">
        <v>73</v>
      </c>
      <c r="BT94" s="74" t="s">
        <v>74</v>
      </c>
      <c r="BV94" s="74" t="s">
        <v>75</v>
      </c>
      <c r="BW94" s="74" t="s">
        <v>4</v>
      </c>
      <c r="BX94" s="74" t="s">
        <v>76</v>
      </c>
      <c r="CL94" s="74" t="s">
        <v>1</v>
      </c>
    </row>
    <row r="95" spans="2:91" s="6" customFormat="1" ht="24.75" customHeight="1">
      <c r="B95" s="75"/>
      <c r="C95" s="76"/>
      <c r="D95" s="206" t="s">
        <v>13</v>
      </c>
      <c r="E95" s="206"/>
      <c r="F95" s="206"/>
      <c r="G95" s="206"/>
      <c r="H95" s="206"/>
      <c r="I95" s="77"/>
      <c r="J95" s="206" t="s">
        <v>16</v>
      </c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6"/>
      <c r="AF95" s="206"/>
      <c r="AG95" s="202">
        <v>0</v>
      </c>
      <c r="AH95" s="203"/>
      <c r="AI95" s="203"/>
      <c r="AJ95" s="203"/>
      <c r="AK95" s="203"/>
      <c r="AL95" s="203"/>
      <c r="AM95" s="203"/>
      <c r="AN95" s="202">
        <f t="shared" si="0"/>
        <v>0</v>
      </c>
      <c r="AO95" s="203"/>
      <c r="AP95" s="203"/>
      <c r="AQ95" s="78" t="s">
        <v>77</v>
      </c>
      <c r="AR95" s="75"/>
      <c r="AS95" s="79">
        <v>0</v>
      </c>
      <c r="AT95" s="80">
        <f t="shared" si="1"/>
        <v>0</v>
      </c>
      <c r="AU95" s="81"/>
      <c r="AV95" s="80"/>
      <c r="AW95" s="80"/>
      <c r="AX95" s="80"/>
      <c r="AY95" s="80"/>
      <c r="AZ95" s="80"/>
      <c r="BA95" s="80"/>
      <c r="BB95" s="80"/>
      <c r="BC95" s="80"/>
      <c r="BD95" s="82"/>
      <c r="BT95" s="83" t="s">
        <v>78</v>
      </c>
      <c r="BU95" s="83" t="s">
        <v>79</v>
      </c>
      <c r="BV95" s="83" t="s">
        <v>75</v>
      </c>
      <c r="BW95" s="83" t="s">
        <v>4</v>
      </c>
      <c r="BX95" s="83" t="s">
        <v>76</v>
      </c>
      <c r="CL95" s="83" t="s">
        <v>1</v>
      </c>
    </row>
    <row r="96" spans="2:91" s="6" customFormat="1" ht="24.75" customHeight="1">
      <c r="B96" s="75"/>
      <c r="C96" s="76"/>
      <c r="D96" s="206" t="s">
        <v>80</v>
      </c>
      <c r="E96" s="206"/>
      <c r="F96" s="206"/>
      <c r="G96" s="206"/>
      <c r="H96" s="206"/>
      <c r="I96" s="77"/>
      <c r="J96" s="206" t="s">
        <v>81</v>
      </c>
      <c r="K96" s="206"/>
      <c r="L96" s="206"/>
      <c r="M96" s="206"/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6"/>
      <c r="Z96" s="206"/>
      <c r="AA96" s="206"/>
      <c r="AB96" s="206"/>
      <c r="AC96" s="206"/>
      <c r="AD96" s="206"/>
      <c r="AE96" s="206"/>
      <c r="AF96" s="206"/>
      <c r="AG96" s="215">
        <f>ROUND(SUM(AG97:AG101),2)</f>
        <v>0</v>
      </c>
      <c r="AH96" s="203"/>
      <c r="AI96" s="203"/>
      <c r="AJ96" s="203"/>
      <c r="AK96" s="203"/>
      <c r="AL96" s="203"/>
      <c r="AM96" s="203"/>
      <c r="AN96" s="202">
        <f t="shared" si="0"/>
        <v>0</v>
      </c>
      <c r="AO96" s="203"/>
      <c r="AP96" s="203"/>
      <c r="AQ96" s="78" t="s">
        <v>77</v>
      </c>
      <c r="AR96" s="75"/>
      <c r="AS96" s="79">
        <f>ROUND(SUM(AS97:AS101),2)</f>
        <v>0</v>
      </c>
      <c r="AT96" s="80">
        <f t="shared" si="1"/>
        <v>0</v>
      </c>
      <c r="AU96" s="81">
        <f>ROUND(SUM(AU97:AU101),5)</f>
        <v>0</v>
      </c>
      <c r="AV96" s="80">
        <f>ROUND(AZ96*L29,2)</f>
        <v>0</v>
      </c>
      <c r="AW96" s="80">
        <f>ROUND(BA96*L30,2)</f>
        <v>0</v>
      </c>
      <c r="AX96" s="80">
        <f>ROUND(BB96*L29,2)</f>
        <v>0</v>
      </c>
      <c r="AY96" s="80">
        <f>ROUND(BC96*L30,2)</f>
        <v>0</v>
      </c>
      <c r="AZ96" s="80">
        <f>ROUND(SUM(AZ97:AZ101),2)</f>
        <v>0</v>
      </c>
      <c r="BA96" s="80">
        <f>ROUND(SUM(BA97:BA101),2)</f>
        <v>0</v>
      </c>
      <c r="BB96" s="80">
        <f>ROUND(SUM(BB97:BB101),2)</f>
        <v>0</v>
      </c>
      <c r="BC96" s="80">
        <f>ROUND(SUM(BC97:BC101),2)</f>
        <v>0</v>
      </c>
      <c r="BD96" s="82">
        <f>ROUND(SUM(BD97:BD101),2)</f>
        <v>0</v>
      </c>
      <c r="BS96" s="83" t="s">
        <v>73</v>
      </c>
      <c r="BT96" s="83" t="s">
        <v>78</v>
      </c>
      <c r="BU96" s="83" t="s">
        <v>82</v>
      </c>
      <c r="BV96" s="83" t="s">
        <v>75</v>
      </c>
      <c r="BW96" s="83" t="s">
        <v>83</v>
      </c>
      <c r="BX96" s="83" t="s">
        <v>4</v>
      </c>
      <c r="CL96" s="83" t="s">
        <v>1</v>
      </c>
      <c r="CM96" s="83" t="s">
        <v>74</v>
      </c>
    </row>
    <row r="97" spans="1:91" s="3" customFormat="1" ht="16.5" customHeight="1">
      <c r="A97" s="84" t="s">
        <v>84</v>
      </c>
      <c r="B97" s="51"/>
      <c r="C97" s="9"/>
      <c r="D97" s="9"/>
      <c r="E97" s="207" t="s">
        <v>85</v>
      </c>
      <c r="F97" s="207"/>
      <c r="G97" s="207"/>
      <c r="H97" s="207"/>
      <c r="I97" s="207"/>
      <c r="J97" s="9"/>
      <c r="K97" s="207" t="s">
        <v>86</v>
      </c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213">
        <f>'01, 02 - Architektúra, St...'!J32</f>
        <v>0</v>
      </c>
      <c r="AH97" s="214"/>
      <c r="AI97" s="214"/>
      <c r="AJ97" s="214"/>
      <c r="AK97" s="214"/>
      <c r="AL97" s="214"/>
      <c r="AM97" s="214"/>
      <c r="AN97" s="213">
        <f t="shared" si="0"/>
        <v>0</v>
      </c>
      <c r="AO97" s="214"/>
      <c r="AP97" s="214"/>
      <c r="AQ97" s="85" t="s">
        <v>87</v>
      </c>
      <c r="AR97" s="51"/>
      <c r="AS97" s="86">
        <v>0</v>
      </c>
      <c r="AT97" s="87">
        <f t="shared" si="1"/>
        <v>0</v>
      </c>
      <c r="AU97" s="88">
        <f>'01, 02 - Architektúra, St...'!P146</f>
        <v>0</v>
      </c>
      <c r="AV97" s="87">
        <f>'01, 02 - Architektúra, St...'!J35</f>
        <v>0</v>
      </c>
      <c r="AW97" s="87">
        <f>'01, 02 - Architektúra, St...'!J36</f>
        <v>0</v>
      </c>
      <c r="AX97" s="87">
        <f>'01, 02 - Architektúra, St...'!J37</f>
        <v>0</v>
      </c>
      <c r="AY97" s="87">
        <f>'01, 02 - Architektúra, St...'!J38</f>
        <v>0</v>
      </c>
      <c r="AZ97" s="87">
        <f>'01, 02 - Architektúra, St...'!F35</f>
        <v>0</v>
      </c>
      <c r="BA97" s="87">
        <f>'01, 02 - Architektúra, St...'!F36</f>
        <v>0</v>
      </c>
      <c r="BB97" s="87">
        <f>'01, 02 - Architektúra, St...'!F37</f>
        <v>0</v>
      </c>
      <c r="BC97" s="87">
        <f>'01, 02 - Architektúra, St...'!F38</f>
        <v>0</v>
      </c>
      <c r="BD97" s="89">
        <f>'01, 02 - Architektúra, St...'!F39</f>
        <v>0</v>
      </c>
      <c r="BT97" s="25" t="s">
        <v>88</v>
      </c>
      <c r="BV97" s="25" t="s">
        <v>75</v>
      </c>
      <c r="BW97" s="25" t="s">
        <v>89</v>
      </c>
      <c r="BX97" s="25" t="s">
        <v>83</v>
      </c>
      <c r="CL97" s="25" t="s">
        <v>1</v>
      </c>
    </row>
    <row r="98" spans="1:91" s="3" customFormat="1" ht="23.25" customHeight="1">
      <c r="A98" s="84" t="s">
        <v>84</v>
      </c>
      <c r="B98" s="51"/>
      <c r="C98" s="9"/>
      <c r="D98" s="9"/>
      <c r="E98" s="207" t="s">
        <v>90</v>
      </c>
      <c r="F98" s="207"/>
      <c r="G98" s="207"/>
      <c r="H98" s="207"/>
      <c r="I98" s="207"/>
      <c r="J98" s="9"/>
      <c r="K98" s="207" t="s">
        <v>91</v>
      </c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7"/>
      <c r="Z98" s="207"/>
      <c r="AA98" s="207"/>
      <c r="AB98" s="207"/>
      <c r="AC98" s="207"/>
      <c r="AD98" s="207"/>
      <c r="AE98" s="207"/>
      <c r="AF98" s="207"/>
      <c r="AG98" s="213">
        <f>'03, 06 - Protipožiarna be...'!J32</f>
        <v>0</v>
      </c>
      <c r="AH98" s="214"/>
      <c r="AI98" s="214"/>
      <c r="AJ98" s="214"/>
      <c r="AK98" s="214"/>
      <c r="AL98" s="214"/>
      <c r="AM98" s="214"/>
      <c r="AN98" s="213">
        <f t="shared" si="0"/>
        <v>0</v>
      </c>
      <c r="AO98" s="214"/>
      <c r="AP98" s="214"/>
      <c r="AQ98" s="85" t="s">
        <v>87</v>
      </c>
      <c r="AR98" s="51"/>
      <c r="AS98" s="86">
        <v>0</v>
      </c>
      <c r="AT98" s="87">
        <f t="shared" si="1"/>
        <v>0</v>
      </c>
      <c r="AU98" s="88">
        <f>'03, 06 - Protipožiarna be...'!P121</f>
        <v>0</v>
      </c>
      <c r="AV98" s="87">
        <f>'03, 06 - Protipožiarna be...'!J35</f>
        <v>0</v>
      </c>
      <c r="AW98" s="87">
        <f>'03, 06 - Protipožiarna be...'!J36</f>
        <v>0</v>
      </c>
      <c r="AX98" s="87">
        <f>'03, 06 - Protipožiarna be...'!J37</f>
        <v>0</v>
      </c>
      <c r="AY98" s="87">
        <f>'03, 06 - Protipožiarna be...'!J38</f>
        <v>0</v>
      </c>
      <c r="AZ98" s="87">
        <f>'03, 06 - Protipožiarna be...'!F35</f>
        <v>0</v>
      </c>
      <c r="BA98" s="87">
        <f>'03, 06 - Protipožiarna be...'!F36</f>
        <v>0</v>
      </c>
      <c r="BB98" s="87">
        <f>'03, 06 - Protipožiarna be...'!F37</f>
        <v>0</v>
      </c>
      <c r="BC98" s="87">
        <f>'03, 06 - Protipožiarna be...'!F38</f>
        <v>0</v>
      </c>
      <c r="BD98" s="89">
        <f>'03, 06 - Protipožiarna be...'!F39</f>
        <v>0</v>
      </c>
      <c r="BT98" s="25" t="s">
        <v>88</v>
      </c>
      <c r="BV98" s="25" t="s">
        <v>75</v>
      </c>
      <c r="BW98" s="25" t="s">
        <v>92</v>
      </c>
      <c r="BX98" s="25" t="s">
        <v>83</v>
      </c>
      <c r="CL98" s="25" t="s">
        <v>1</v>
      </c>
    </row>
    <row r="99" spans="1:91" s="3" customFormat="1" ht="23.25" customHeight="1">
      <c r="A99" s="84" t="s">
        <v>84</v>
      </c>
      <c r="B99" s="51"/>
      <c r="C99" s="9"/>
      <c r="D99" s="9"/>
      <c r="E99" s="207" t="s">
        <v>93</v>
      </c>
      <c r="F99" s="207"/>
      <c r="G99" s="207"/>
      <c r="H99" s="207"/>
      <c r="I99" s="207"/>
      <c r="J99" s="9"/>
      <c r="K99" s="207" t="s">
        <v>94</v>
      </c>
      <c r="L99" s="207"/>
      <c r="M99" s="207"/>
      <c r="N99" s="207"/>
      <c r="O99" s="207"/>
      <c r="P99" s="207"/>
      <c r="Q99" s="207"/>
      <c r="R99" s="207"/>
      <c r="S99" s="207"/>
      <c r="T99" s="207"/>
      <c r="U99" s="207"/>
      <c r="V99" s="207"/>
      <c r="W99" s="207"/>
      <c r="X99" s="207"/>
      <c r="Y99" s="207"/>
      <c r="Z99" s="207"/>
      <c r="AA99" s="207"/>
      <c r="AB99" s="207"/>
      <c r="AC99" s="207"/>
      <c r="AD99" s="207"/>
      <c r="AE99" s="207"/>
      <c r="AF99" s="207"/>
      <c r="AG99" s="213">
        <f>'04 - Filtračná technológi...'!J32</f>
        <v>0</v>
      </c>
      <c r="AH99" s="214"/>
      <c r="AI99" s="214"/>
      <c r="AJ99" s="214"/>
      <c r="AK99" s="214"/>
      <c r="AL99" s="214"/>
      <c r="AM99" s="214"/>
      <c r="AN99" s="213">
        <f t="shared" si="0"/>
        <v>0</v>
      </c>
      <c r="AO99" s="214"/>
      <c r="AP99" s="214"/>
      <c r="AQ99" s="85" t="s">
        <v>87</v>
      </c>
      <c r="AR99" s="51"/>
      <c r="AS99" s="86">
        <v>0</v>
      </c>
      <c r="AT99" s="87">
        <f t="shared" si="1"/>
        <v>0</v>
      </c>
      <c r="AU99" s="88">
        <f>'04 - Filtračná technológi...'!P120</f>
        <v>0</v>
      </c>
      <c r="AV99" s="87">
        <f>'04 - Filtračná technológi...'!J35</f>
        <v>0</v>
      </c>
      <c r="AW99" s="87">
        <f>'04 - Filtračná technológi...'!J36</f>
        <v>0</v>
      </c>
      <c r="AX99" s="87">
        <f>'04 - Filtračná technológi...'!J37</f>
        <v>0</v>
      </c>
      <c r="AY99" s="87">
        <f>'04 - Filtračná technológi...'!J38</f>
        <v>0</v>
      </c>
      <c r="AZ99" s="87">
        <f>'04 - Filtračná technológi...'!F35</f>
        <v>0</v>
      </c>
      <c r="BA99" s="87">
        <f>'04 - Filtračná technológi...'!F36</f>
        <v>0</v>
      </c>
      <c r="BB99" s="87">
        <f>'04 - Filtračná technológi...'!F37</f>
        <v>0</v>
      </c>
      <c r="BC99" s="87">
        <f>'04 - Filtračná technológi...'!F38</f>
        <v>0</v>
      </c>
      <c r="BD99" s="89">
        <f>'04 - Filtračná technológi...'!F39</f>
        <v>0</v>
      </c>
      <c r="BT99" s="25" t="s">
        <v>88</v>
      </c>
      <c r="BV99" s="25" t="s">
        <v>75</v>
      </c>
      <c r="BW99" s="25" t="s">
        <v>95</v>
      </c>
      <c r="BX99" s="25" t="s">
        <v>83</v>
      </c>
      <c r="CL99" s="25" t="s">
        <v>1</v>
      </c>
    </row>
    <row r="100" spans="1:91" s="3" customFormat="1" ht="16.5" customHeight="1">
      <c r="A100" s="84" t="s">
        <v>84</v>
      </c>
      <c r="B100" s="51"/>
      <c r="C100" s="9"/>
      <c r="D100" s="9"/>
      <c r="E100" s="207" t="s">
        <v>96</v>
      </c>
      <c r="F100" s="207"/>
      <c r="G100" s="207"/>
      <c r="H100" s="207"/>
      <c r="I100" s="207"/>
      <c r="J100" s="9"/>
      <c r="K100" s="207" t="s">
        <v>97</v>
      </c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  <c r="W100" s="207"/>
      <c r="X100" s="207"/>
      <c r="Y100" s="207"/>
      <c r="Z100" s="207"/>
      <c r="AA100" s="207"/>
      <c r="AB100" s="207"/>
      <c r="AC100" s="207"/>
      <c r="AD100" s="207"/>
      <c r="AE100" s="207"/>
      <c r="AF100" s="207"/>
      <c r="AG100" s="213">
        <f>'05 - Vykurovanie'!J32</f>
        <v>0</v>
      </c>
      <c r="AH100" s="214"/>
      <c r="AI100" s="214"/>
      <c r="AJ100" s="214"/>
      <c r="AK100" s="214"/>
      <c r="AL100" s="214"/>
      <c r="AM100" s="214"/>
      <c r="AN100" s="213">
        <f t="shared" si="0"/>
        <v>0</v>
      </c>
      <c r="AO100" s="214"/>
      <c r="AP100" s="214"/>
      <c r="AQ100" s="85" t="s">
        <v>87</v>
      </c>
      <c r="AR100" s="51"/>
      <c r="AS100" s="86">
        <v>0</v>
      </c>
      <c r="AT100" s="87">
        <f t="shared" si="1"/>
        <v>0</v>
      </c>
      <c r="AU100" s="88">
        <f>'05 - Vykurovanie'!P129</f>
        <v>0</v>
      </c>
      <c r="AV100" s="87">
        <f>'05 - Vykurovanie'!J35</f>
        <v>0</v>
      </c>
      <c r="AW100" s="87">
        <f>'05 - Vykurovanie'!J36</f>
        <v>0</v>
      </c>
      <c r="AX100" s="87">
        <f>'05 - Vykurovanie'!J37</f>
        <v>0</v>
      </c>
      <c r="AY100" s="87">
        <f>'05 - Vykurovanie'!J38</f>
        <v>0</v>
      </c>
      <c r="AZ100" s="87">
        <f>'05 - Vykurovanie'!F35</f>
        <v>0</v>
      </c>
      <c r="BA100" s="87">
        <f>'05 - Vykurovanie'!F36</f>
        <v>0</v>
      </c>
      <c r="BB100" s="87">
        <f>'05 - Vykurovanie'!F37</f>
        <v>0</v>
      </c>
      <c r="BC100" s="87">
        <f>'05 - Vykurovanie'!F38</f>
        <v>0</v>
      </c>
      <c r="BD100" s="89">
        <f>'05 - Vykurovanie'!F39</f>
        <v>0</v>
      </c>
      <c r="BT100" s="25" t="s">
        <v>88</v>
      </c>
      <c r="BV100" s="25" t="s">
        <v>75</v>
      </c>
      <c r="BW100" s="25" t="s">
        <v>98</v>
      </c>
      <c r="BX100" s="25" t="s">
        <v>83</v>
      </c>
      <c r="CL100" s="25" t="s">
        <v>1</v>
      </c>
    </row>
    <row r="101" spans="1:91" s="3" customFormat="1" ht="16.5" customHeight="1">
      <c r="A101" s="84" t="s">
        <v>84</v>
      </c>
      <c r="B101" s="51"/>
      <c r="C101" s="9"/>
      <c r="D101" s="9"/>
      <c r="E101" s="207" t="s">
        <v>99</v>
      </c>
      <c r="F101" s="207"/>
      <c r="G101" s="207"/>
      <c r="H101" s="207"/>
      <c r="I101" s="207"/>
      <c r="J101" s="9"/>
      <c r="K101" s="207" t="s">
        <v>100</v>
      </c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  <c r="W101" s="207"/>
      <c r="X101" s="207"/>
      <c r="Y101" s="207"/>
      <c r="Z101" s="207"/>
      <c r="AA101" s="207"/>
      <c r="AB101" s="207"/>
      <c r="AC101" s="207"/>
      <c r="AD101" s="207"/>
      <c r="AE101" s="207"/>
      <c r="AF101" s="207"/>
      <c r="AG101" s="213">
        <f>'07 - Chladenie - vetranie'!J32</f>
        <v>0</v>
      </c>
      <c r="AH101" s="214"/>
      <c r="AI101" s="214"/>
      <c r="AJ101" s="214"/>
      <c r="AK101" s="214"/>
      <c r="AL101" s="214"/>
      <c r="AM101" s="214"/>
      <c r="AN101" s="213">
        <f t="shared" si="0"/>
        <v>0</v>
      </c>
      <c r="AO101" s="214"/>
      <c r="AP101" s="214"/>
      <c r="AQ101" s="85" t="s">
        <v>87</v>
      </c>
      <c r="AR101" s="51"/>
      <c r="AS101" s="86">
        <v>0</v>
      </c>
      <c r="AT101" s="87">
        <f t="shared" si="1"/>
        <v>0</v>
      </c>
      <c r="AU101" s="88">
        <f>'07 - Chladenie - vetranie'!P125</f>
        <v>0</v>
      </c>
      <c r="AV101" s="87">
        <f>'07 - Chladenie - vetranie'!J35</f>
        <v>0</v>
      </c>
      <c r="AW101" s="87">
        <f>'07 - Chladenie - vetranie'!J36</f>
        <v>0</v>
      </c>
      <c r="AX101" s="87">
        <f>'07 - Chladenie - vetranie'!J37</f>
        <v>0</v>
      </c>
      <c r="AY101" s="87">
        <f>'07 - Chladenie - vetranie'!J38</f>
        <v>0</v>
      </c>
      <c r="AZ101" s="87">
        <f>'07 - Chladenie - vetranie'!F35</f>
        <v>0</v>
      </c>
      <c r="BA101" s="87">
        <f>'07 - Chladenie - vetranie'!F36</f>
        <v>0</v>
      </c>
      <c r="BB101" s="87">
        <f>'07 - Chladenie - vetranie'!F37</f>
        <v>0</v>
      </c>
      <c r="BC101" s="87">
        <f>'07 - Chladenie - vetranie'!F38</f>
        <v>0</v>
      </c>
      <c r="BD101" s="89">
        <f>'07 - Chladenie - vetranie'!F39</f>
        <v>0</v>
      </c>
      <c r="BT101" s="25" t="s">
        <v>88</v>
      </c>
      <c r="BV101" s="25" t="s">
        <v>75</v>
      </c>
      <c r="BW101" s="25" t="s">
        <v>101</v>
      </c>
      <c r="BX101" s="25" t="s">
        <v>83</v>
      </c>
      <c r="CL101" s="25" t="s">
        <v>1</v>
      </c>
    </row>
    <row r="102" spans="1:91" s="6" customFormat="1" ht="16.5" customHeight="1">
      <c r="A102" s="84" t="s">
        <v>84</v>
      </c>
      <c r="B102" s="75"/>
      <c r="C102" s="76"/>
      <c r="D102" s="206" t="s">
        <v>102</v>
      </c>
      <c r="E102" s="206"/>
      <c r="F102" s="206"/>
      <c r="G102" s="206"/>
      <c r="H102" s="206"/>
      <c r="I102" s="77"/>
      <c r="J102" s="206" t="s">
        <v>103</v>
      </c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2">
        <f>'SO-02 - Prístrešok skladu...'!J30</f>
        <v>0</v>
      </c>
      <c r="AH102" s="203"/>
      <c r="AI102" s="203"/>
      <c r="AJ102" s="203"/>
      <c r="AK102" s="203"/>
      <c r="AL102" s="203"/>
      <c r="AM102" s="203"/>
      <c r="AN102" s="202">
        <f t="shared" si="0"/>
        <v>0</v>
      </c>
      <c r="AO102" s="203"/>
      <c r="AP102" s="203"/>
      <c r="AQ102" s="78" t="s">
        <v>77</v>
      </c>
      <c r="AR102" s="75"/>
      <c r="AS102" s="79">
        <v>0</v>
      </c>
      <c r="AT102" s="80">
        <f t="shared" si="1"/>
        <v>0</v>
      </c>
      <c r="AU102" s="81">
        <f>'SO-02 - Prístrešok skladu...'!P130</f>
        <v>0</v>
      </c>
      <c r="AV102" s="80">
        <f>'SO-02 - Prístrešok skladu...'!J33</f>
        <v>0</v>
      </c>
      <c r="AW102" s="80">
        <f>'SO-02 - Prístrešok skladu...'!J34</f>
        <v>0</v>
      </c>
      <c r="AX102" s="80">
        <f>'SO-02 - Prístrešok skladu...'!J35</f>
        <v>0</v>
      </c>
      <c r="AY102" s="80">
        <f>'SO-02 - Prístrešok skladu...'!J36</f>
        <v>0</v>
      </c>
      <c r="AZ102" s="80">
        <f>'SO-02 - Prístrešok skladu...'!F33</f>
        <v>0</v>
      </c>
      <c r="BA102" s="80">
        <f>'SO-02 - Prístrešok skladu...'!F34</f>
        <v>0</v>
      </c>
      <c r="BB102" s="80">
        <f>'SO-02 - Prístrešok skladu...'!F35</f>
        <v>0</v>
      </c>
      <c r="BC102" s="80">
        <f>'SO-02 - Prístrešok skladu...'!F36</f>
        <v>0</v>
      </c>
      <c r="BD102" s="82">
        <f>'SO-02 - Prístrešok skladu...'!F37</f>
        <v>0</v>
      </c>
      <c r="BT102" s="83" t="s">
        <v>78</v>
      </c>
      <c r="BV102" s="83" t="s">
        <v>75</v>
      </c>
      <c r="BW102" s="83" t="s">
        <v>104</v>
      </c>
      <c r="BX102" s="83" t="s">
        <v>4</v>
      </c>
      <c r="CL102" s="83" t="s">
        <v>1</v>
      </c>
      <c r="CM102" s="83" t="s">
        <v>74</v>
      </c>
    </row>
    <row r="103" spans="1:91" s="6" customFormat="1" ht="24.75" customHeight="1">
      <c r="A103" s="84" t="s">
        <v>84</v>
      </c>
      <c r="B103" s="75"/>
      <c r="C103" s="76"/>
      <c r="D103" s="206" t="s">
        <v>105</v>
      </c>
      <c r="E103" s="206"/>
      <c r="F103" s="206"/>
      <c r="G103" s="206"/>
      <c r="H103" s="206"/>
      <c r="I103" s="77"/>
      <c r="J103" s="206" t="s">
        <v>106</v>
      </c>
      <c r="K103" s="206"/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6"/>
      <c r="AB103" s="206"/>
      <c r="AC103" s="206"/>
      <c r="AD103" s="206"/>
      <c r="AE103" s="206"/>
      <c r="AF103" s="206"/>
      <c r="AG103" s="202">
        <f>'SO-03 - Vonkajšie rozvody...'!J30</f>
        <v>0</v>
      </c>
      <c r="AH103" s="203"/>
      <c r="AI103" s="203"/>
      <c r="AJ103" s="203"/>
      <c r="AK103" s="203"/>
      <c r="AL103" s="203"/>
      <c r="AM103" s="203"/>
      <c r="AN103" s="202">
        <f t="shared" si="0"/>
        <v>0</v>
      </c>
      <c r="AO103" s="203"/>
      <c r="AP103" s="203"/>
      <c r="AQ103" s="78" t="s">
        <v>77</v>
      </c>
      <c r="AR103" s="75"/>
      <c r="AS103" s="79">
        <v>0</v>
      </c>
      <c r="AT103" s="80">
        <f t="shared" si="1"/>
        <v>0</v>
      </c>
      <c r="AU103" s="81">
        <f>'SO-03 - Vonkajšie rozvody...'!P117</f>
        <v>0</v>
      </c>
      <c r="AV103" s="80">
        <f>'SO-03 - Vonkajšie rozvody...'!J33</f>
        <v>0</v>
      </c>
      <c r="AW103" s="80">
        <f>'SO-03 - Vonkajšie rozvody...'!J34</f>
        <v>0</v>
      </c>
      <c r="AX103" s="80">
        <f>'SO-03 - Vonkajšie rozvody...'!J35</f>
        <v>0</v>
      </c>
      <c r="AY103" s="80">
        <f>'SO-03 - Vonkajšie rozvody...'!J36</f>
        <v>0</v>
      </c>
      <c r="AZ103" s="80">
        <f>'SO-03 - Vonkajšie rozvody...'!F33</f>
        <v>0</v>
      </c>
      <c r="BA103" s="80">
        <f>'SO-03 - Vonkajšie rozvody...'!F34</f>
        <v>0</v>
      </c>
      <c r="BB103" s="80">
        <f>'SO-03 - Vonkajšie rozvody...'!F35</f>
        <v>0</v>
      </c>
      <c r="BC103" s="80">
        <f>'SO-03 - Vonkajšie rozvody...'!F36</f>
        <v>0</v>
      </c>
      <c r="BD103" s="82">
        <f>'SO-03 - Vonkajšie rozvody...'!F37</f>
        <v>0</v>
      </c>
      <c r="BT103" s="83" t="s">
        <v>78</v>
      </c>
      <c r="BV103" s="83" t="s">
        <v>75</v>
      </c>
      <c r="BW103" s="83" t="s">
        <v>107</v>
      </c>
      <c r="BX103" s="83" t="s">
        <v>4</v>
      </c>
      <c r="CL103" s="83" t="s">
        <v>1</v>
      </c>
      <c r="CM103" s="83" t="s">
        <v>74</v>
      </c>
    </row>
    <row r="104" spans="1:91" s="6" customFormat="1" ht="16.5" customHeight="1">
      <c r="A104" s="84" t="s">
        <v>84</v>
      </c>
      <c r="B104" s="75"/>
      <c r="C104" s="76"/>
      <c r="D104" s="206" t="s">
        <v>108</v>
      </c>
      <c r="E104" s="206"/>
      <c r="F104" s="206"/>
      <c r="G104" s="206"/>
      <c r="H104" s="206"/>
      <c r="I104" s="77"/>
      <c r="J104" s="206" t="s">
        <v>109</v>
      </c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2">
        <f>'SO-04 - Prípojka NN'!J30</f>
        <v>0</v>
      </c>
      <c r="AH104" s="203"/>
      <c r="AI104" s="203"/>
      <c r="AJ104" s="203"/>
      <c r="AK104" s="203"/>
      <c r="AL104" s="203"/>
      <c r="AM104" s="203"/>
      <c r="AN104" s="202">
        <f t="shared" si="0"/>
        <v>0</v>
      </c>
      <c r="AO104" s="203"/>
      <c r="AP104" s="203"/>
      <c r="AQ104" s="78" t="s">
        <v>77</v>
      </c>
      <c r="AR104" s="75"/>
      <c r="AS104" s="79">
        <v>0</v>
      </c>
      <c r="AT104" s="80">
        <f t="shared" si="1"/>
        <v>0</v>
      </c>
      <c r="AU104" s="81">
        <f>'SO-04 - Prípojka NN'!P123</f>
        <v>0</v>
      </c>
      <c r="AV104" s="80">
        <f>'SO-04 - Prípojka NN'!J33</f>
        <v>0</v>
      </c>
      <c r="AW104" s="80">
        <f>'SO-04 - Prípojka NN'!J34</f>
        <v>0</v>
      </c>
      <c r="AX104" s="80">
        <f>'SO-04 - Prípojka NN'!J35</f>
        <v>0</v>
      </c>
      <c r="AY104" s="80">
        <f>'SO-04 - Prípojka NN'!J36</f>
        <v>0</v>
      </c>
      <c r="AZ104" s="80">
        <f>'SO-04 - Prípojka NN'!F33</f>
        <v>0</v>
      </c>
      <c r="BA104" s="80">
        <f>'SO-04 - Prípojka NN'!F34</f>
        <v>0</v>
      </c>
      <c r="BB104" s="80">
        <f>'SO-04 - Prípojka NN'!F35</f>
        <v>0</v>
      </c>
      <c r="BC104" s="80">
        <f>'SO-04 - Prípojka NN'!F36</f>
        <v>0</v>
      </c>
      <c r="BD104" s="82">
        <f>'SO-04 - Prípojka NN'!F37</f>
        <v>0</v>
      </c>
      <c r="BT104" s="83" t="s">
        <v>78</v>
      </c>
      <c r="BV104" s="83" t="s">
        <v>75</v>
      </c>
      <c r="BW104" s="83" t="s">
        <v>110</v>
      </c>
      <c r="BX104" s="83" t="s">
        <v>4</v>
      </c>
      <c r="CL104" s="83" t="s">
        <v>1</v>
      </c>
      <c r="CM104" s="83" t="s">
        <v>74</v>
      </c>
    </row>
    <row r="105" spans="1:91" s="6" customFormat="1" ht="16.5" customHeight="1">
      <c r="A105" s="84" t="s">
        <v>84</v>
      </c>
      <c r="B105" s="75"/>
      <c r="C105" s="76"/>
      <c r="D105" s="206" t="s">
        <v>111</v>
      </c>
      <c r="E105" s="206"/>
      <c r="F105" s="206"/>
      <c r="G105" s="206"/>
      <c r="H105" s="206"/>
      <c r="I105" s="77"/>
      <c r="J105" s="206" t="s">
        <v>112</v>
      </c>
      <c r="K105" s="206"/>
      <c r="L105" s="206"/>
      <c r="M105" s="206"/>
      <c r="N105" s="206"/>
      <c r="O105" s="206"/>
      <c r="P105" s="206"/>
      <c r="Q105" s="206"/>
      <c r="R105" s="206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206"/>
      <c r="AD105" s="206"/>
      <c r="AE105" s="206"/>
      <c r="AF105" s="206"/>
      <c r="AG105" s="202">
        <f>'SO-05 - Záložný dieselagr...'!J30</f>
        <v>0</v>
      </c>
      <c r="AH105" s="203"/>
      <c r="AI105" s="203"/>
      <c r="AJ105" s="203"/>
      <c r="AK105" s="203"/>
      <c r="AL105" s="203"/>
      <c r="AM105" s="203"/>
      <c r="AN105" s="202">
        <f t="shared" si="0"/>
        <v>0</v>
      </c>
      <c r="AO105" s="203"/>
      <c r="AP105" s="203"/>
      <c r="AQ105" s="78" t="s">
        <v>77</v>
      </c>
      <c r="AR105" s="75"/>
      <c r="AS105" s="79">
        <v>0</v>
      </c>
      <c r="AT105" s="80">
        <f t="shared" si="1"/>
        <v>0</v>
      </c>
      <c r="AU105" s="81">
        <f>'SO-05 - Záložný dieselagr...'!P124</f>
        <v>0</v>
      </c>
      <c r="AV105" s="80">
        <f>'SO-05 - Záložný dieselagr...'!J33</f>
        <v>0</v>
      </c>
      <c r="AW105" s="80">
        <f>'SO-05 - Záložný dieselagr...'!J34</f>
        <v>0</v>
      </c>
      <c r="AX105" s="80">
        <f>'SO-05 - Záložný dieselagr...'!J35</f>
        <v>0</v>
      </c>
      <c r="AY105" s="80">
        <f>'SO-05 - Záložný dieselagr...'!J36</f>
        <v>0</v>
      </c>
      <c r="AZ105" s="80">
        <f>'SO-05 - Záložný dieselagr...'!F33</f>
        <v>0</v>
      </c>
      <c r="BA105" s="80">
        <f>'SO-05 - Záložný dieselagr...'!F34</f>
        <v>0</v>
      </c>
      <c r="BB105" s="80">
        <f>'SO-05 - Záložný dieselagr...'!F35</f>
        <v>0</v>
      </c>
      <c r="BC105" s="80">
        <f>'SO-05 - Záložný dieselagr...'!F36</f>
        <v>0</v>
      </c>
      <c r="BD105" s="82">
        <f>'SO-05 - Záložný dieselagr...'!F37</f>
        <v>0</v>
      </c>
      <c r="BT105" s="83" t="s">
        <v>78</v>
      </c>
      <c r="BV105" s="83" t="s">
        <v>75</v>
      </c>
      <c r="BW105" s="83" t="s">
        <v>113</v>
      </c>
      <c r="BX105" s="83" t="s">
        <v>4</v>
      </c>
      <c r="CL105" s="83" t="s">
        <v>1</v>
      </c>
      <c r="CM105" s="83" t="s">
        <v>74</v>
      </c>
    </row>
    <row r="106" spans="1:91" s="6" customFormat="1" ht="24.75" customHeight="1">
      <c r="A106" s="84" t="s">
        <v>84</v>
      </c>
      <c r="B106" s="75"/>
      <c r="C106" s="76"/>
      <c r="D106" s="206" t="s">
        <v>114</v>
      </c>
      <c r="E106" s="206"/>
      <c r="F106" s="206"/>
      <c r="G106" s="206"/>
      <c r="H106" s="206"/>
      <c r="I106" s="77"/>
      <c r="J106" s="206" t="s">
        <v>115</v>
      </c>
      <c r="K106" s="206"/>
      <c r="L106" s="206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06"/>
      <c r="Y106" s="206"/>
      <c r="Z106" s="206"/>
      <c r="AA106" s="206"/>
      <c r="AB106" s="206"/>
      <c r="AC106" s="206"/>
      <c r="AD106" s="206"/>
      <c r="AE106" s="206"/>
      <c r="AF106" s="206"/>
      <c r="AG106" s="202">
        <f>'SO-06 - Hala - elektroinš...'!J30</f>
        <v>0</v>
      </c>
      <c r="AH106" s="203"/>
      <c r="AI106" s="203"/>
      <c r="AJ106" s="203"/>
      <c r="AK106" s="203"/>
      <c r="AL106" s="203"/>
      <c r="AM106" s="203"/>
      <c r="AN106" s="202">
        <f t="shared" si="0"/>
        <v>0</v>
      </c>
      <c r="AO106" s="203"/>
      <c r="AP106" s="203"/>
      <c r="AQ106" s="78" t="s">
        <v>77</v>
      </c>
      <c r="AR106" s="75"/>
      <c r="AS106" s="79">
        <v>0</v>
      </c>
      <c r="AT106" s="80">
        <f t="shared" si="1"/>
        <v>0</v>
      </c>
      <c r="AU106" s="81">
        <f>'SO-06 - Hala - elektroinš...'!P124</f>
        <v>0</v>
      </c>
      <c r="AV106" s="80">
        <f>'SO-06 - Hala - elektroinš...'!J33</f>
        <v>0</v>
      </c>
      <c r="AW106" s="80">
        <f>'SO-06 - Hala - elektroinš...'!J34</f>
        <v>0</v>
      </c>
      <c r="AX106" s="80">
        <f>'SO-06 - Hala - elektroinš...'!J35</f>
        <v>0</v>
      </c>
      <c r="AY106" s="80">
        <f>'SO-06 - Hala - elektroinš...'!J36</f>
        <v>0</v>
      </c>
      <c r="AZ106" s="80">
        <f>'SO-06 - Hala - elektroinš...'!F33</f>
        <v>0</v>
      </c>
      <c r="BA106" s="80">
        <f>'SO-06 - Hala - elektroinš...'!F34</f>
        <v>0</v>
      </c>
      <c r="BB106" s="80">
        <f>'SO-06 - Hala - elektroinš...'!F35</f>
        <v>0</v>
      </c>
      <c r="BC106" s="80">
        <f>'SO-06 - Hala - elektroinš...'!F36</f>
        <v>0</v>
      </c>
      <c r="BD106" s="82">
        <f>'SO-06 - Hala - elektroinš...'!F37</f>
        <v>0</v>
      </c>
      <c r="BT106" s="83" t="s">
        <v>78</v>
      </c>
      <c r="BV106" s="83" t="s">
        <v>75</v>
      </c>
      <c r="BW106" s="83" t="s">
        <v>116</v>
      </c>
      <c r="BX106" s="83" t="s">
        <v>4</v>
      </c>
      <c r="CL106" s="83" t="s">
        <v>1</v>
      </c>
      <c r="CM106" s="83" t="s">
        <v>74</v>
      </c>
    </row>
    <row r="107" spans="1:91" s="6" customFormat="1" ht="16.5" customHeight="1">
      <c r="A107" s="84" t="s">
        <v>84</v>
      </c>
      <c r="B107" s="75"/>
      <c r="C107" s="76"/>
      <c r="D107" s="206" t="s">
        <v>117</v>
      </c>
      <c r="E107" s="206"/>
      <c r="F107" s="206"/>
      <c r="G107" s="206"/>
      <c r="H107" s="206"/>
      <c r="I107" s="77"/>
      <c r="J107" s="206" t="s">
        <v>118</v>
      </c>
      <c r="K107" s="206"/>
      <c r="L107" s="206"/>
      <c r="M107" s="206"/>
      <c r="N107" s="206"/>
      <c r="O107" s="206"/>
      <c r="P107" s="206"/>
      <c r="Q107" s="206"/>
      <c r="R107" s="206"/>
      <c r="S107" s="206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206"/>
      <c r="AD107" s="206"/>
      <c r="AE107" s="206"/>
      <c r="AF107" s="206"/>
      <c r="AG107" s="202">
        <f>'SO-08 - Spevnené plochy'!J30</f>
        <v>0</v>
      </c>
      <c r="AH107" s="203"/>
      <c r="AI107" s="203"/>
      <c r="AJ107" s="203"/>
      <c r="AK107" s="203"/>
      <c r="AL107" s="203"/>
      <c r="AM107" s="203"/>
      <c r="AN107" s="202">
        <f t="shared" si="0"/>
        <v>0</v>
      </c>
      <c r="AO107" s="203"/>
      <c r="AP107" s="203"/>
      <c r="AQ107" s="78" t="s">
        <v>77</v>
      </c>
      <c r="AR107" s="75"/>
      <c r="AS107" s="79">
        <v>0</v>
      </c>
      <c r="AT107" s="80">
        <f t="shared" si="1"/>
        <v>0</v>
      </c>
      <c r="AU107" s="81">
        <f>'SO-08 - Spevnené plochy'!P123</f>
        <v>0</v>
      </c>
      <c r="AV107" s="80">
        <f>'SO-08 - Spevnené plochy'!J33</f>
        <v>0</v>
      </c>
      <c r="AW107" s="80">
        <f>'SO-08 - Spevnené plochy'!J34</f>
        <v>0</v>
      </c>
      <c r="AX107" s="80">
        <f>'SO-08 - Spevnené plochy'!J35</f>
        <v>0</v>
      </c>
      <c r="AY107" s="80">
        <f>'SO-08 - Spevnené plochy'!J36</f>
        <v>0</v>
      </c>
      <c r="AZ107" s="80">
        <f>'SO-08 - Spevnené plochy'!F33</f>
        <v>0</v>
      </c>
      <c r="BA107" s="80">
        <f>'SO-08 - Spevnené plochy'!F34</f>
        <v>0</v>
      </c>
      <c r="BB107" s="80">
        <f>'SO-08 - Spevnené plochy'!F35</f>
        <v>0</v>
      </c>
      <c r="BC107" s="80">
        <f>'SO-08 - Spevnené plochy'!F36</f>
        <v>0</v>
      </c>
      <c r="BD107" s="82">
        <f>'SO-08 - Spevnené plochy'!F37</f>
        <v>0</v>
      </c>
      <c r="BT107" s="83" t="s">
        <v>78</v>
      </c>
      <c r="BV107" s="83" t="s">
        <v>75</v>
      </c>
      <c r="BW107" s="83" t="s">
        <v>119</v>
      </c>
      <c r="BX107" s="83" t="s">
        <v>4</v>
      </c>
      <c r="CL107" s="83" t="s">
        <v>1</v>
      </c>
      <c r="CM107" s="83" t="s">
        <v>74</v>
      </c>
    </row>
    <row r="108" spans="1:91" s="6" customFormat="1" ht="16.5" customHeight="1">
      <c r="A108" s="84" t="s">
        <v>84</v>
      </c>
      <c r="B108" s="75"/>
      <c r="C108" s="76"/>
      <c r="D108" s="206" t="s">
        <v>120</v>
      </c>
      <c r="E108" s="206"/>
      <c r="F108" s="206"/>
      <c r="G108" s="206"/>
      <c r="H108" s="206"/>
      <c r="I108" s="77"/>
      <c r="J108" s="206" t="s">
        <v>121</v>
      </c>
      <c r="K108" s="206"/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  <c r="AD108" s="206"/>
      <c r="AE108" s="206"/>
      <c r="AF108" s="206"/>
      <c r="AG108" s="202">
        <f>'SO-09 - Oplotenie areálu'!J30</f>
        <v>0</v>
      </c>
      <c r="AH108" s="203"/>
      <c r="AI108" s="203"/>
      <c r="AJ108" s="203"/>
      <c r="AK108" s="203"/>
      <c r="AL108" s="203"/>
      <c r="AM108" s="203"/>
      <c r="AN108" s="202">
        <f t="shared" si="0"/>
        <v>0</v>
      </c>
      <c r="AO108" s="203"/>
      <c r="AP108" s="203"/>
      <c r="AQ108" s="78" t="s">
        <v>77</v>
      </c>
      <c r="AR108" s="75"/>
      <c r="AS108" s="79">
        <v>0</v>
      </c>
      <c r="AT108" s="80">
        <f t="shared" si="1"/>
        <v>0</v>
      </c>
      <c r="AU108" s="81">
        <f>'SO-09 - Oplotenie areálu'!P124</f>
        <v>0</v>
      </c>
      <c r="AV108" s="80">
        <f>'SO-09 - Oplotenie areálu'!J33</f>
        <v>0</v>
      </c>
      <c r="AW108" s="80">
        <f>'SO-09 - Oplotenie areálu'!J34</f>
        <v>0</v>
      </c>
      <c r="AX108" s="80">
        <f>'SO-09 - Oplotenie areálu'!J35</f>
        <v>0</v>
      </c>
      <c r="AY108" s="80">
        <f>'SO-09 - Oplotenie areálu'!J36</f>
        <v>0</v>
      </c>
      <c r="AZ108" s="80">
        <f>'SO-09 - Oplotenie areálu'!F33</f>
        <v>0</v>
      </c>
      <c r="BA108" s="80">
        <f>'SO-09 - Oplotenie areálu'!F34</f>
        <v>0</v>
      </c>
      <c r="BB108" s="80">
        <f>'SO-09 - Oplotenie areálu'!F35</f>
        <v>0</v>
      </c>
      <c r="BC108" s="80">
        <f>'SO-09 - Oplotenie areálu'!F36</f>
        <v>0</v>
      </c>
      <c r="BD108" s="82">
        <f>'SO-09 - Oplotenie areálu'!F37</f>
        <v>0</v>
      </c>
      <c r="BT108" s="83" t="s">
        <v>78</v>
      </c>
      <c r="BV108" s="83" t="s">
        <v>75</v>
      </c>
      <c r="BW108" s="83" t="s">
        <v>122</v>
      </c>
      <c r="BX108" s="83" t="s">
        <v>4</v>
      </c>
      <c r="CL108" s="83" t="s">
        <v>1</v>
      </c>
      <c r="CM108" s="83" t="s">
        <v>74</v>
      </c>
    </row>
    <row r="109" spans="1:91" s="6" customFormat="1" ht="16.5" customHeight="1">
      <c r="A109" s="84" t="s">
        <v>84</v>
      </c>
      <c r="B109" s="75"/>
      <c r="C109" s="76"/>
      <c r="D109" s="206" t="s">
        <v>123</v>
      </c>
      <c r="E109" s="206"/>
      <c r="F109" s="206"/>
      <c r="G109" s="206"/>
      <c r="H109" s="206"/>
      <c r="I109" s="77"/>
      <c r="J109" s="206" t="s">
        <v>124</v>
      </c>
      <c r="K109" s="206"/>
      <c r="L109" s="206"/>
      <c r="M109" s="206"/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2">
        <f>'SO-10 - Rekonštrukcia TS ...'!J30</f>
        <v>0</v>
      </c>
      <c r="AH109" s="203"/>
      <c r="AI109" s="203"/>
      <c r="AJ109" s="203"/>
      <c r="AK109" s="203"/>
      <c r="AL109" s="203"/>
      <c r="AM109" s="203"/>
      <c r="AN109" s="202">
        <f t="shared" si="0"/>
        <v>0</v>
      </c>
      <c r="AO109" s="203"/>
      <c r="AP109" s="203"/>
      <c r="AQ109" s="78" t="s">
        <v>77</v>
      </c>
      <c r="AR109" s="75"/>
      <c r="AS109" s="79">
        <v>0</v>
      </c>
      <c r="AT109" s="80">
        <f t="shared" si="1"/>
        <v>0</v>
      </c>
      <c r="AU109" s="81">
        <f>'SO-10 - Rekonštrukcia TS ...'!P118</f>
        <v>0</v>
      </c>
      <c r="AV109" s="80">
        <f>'SO-10 - Rekonštrukcia TS ...'!J33</f>
        <v>0</v>
      </c>
      <c r="AW109" s="80">
        <f>'SO-10 - Rekonštrukcia TS ...'!J34</f>
        <v>0</v>
      </c>
      <c r="AX109" s="80">
        <f>'SO-10 - Rekonštrukcia TS ...'!J35</f>
        <v>0</v>
      </c>
      <c r="AY109" s="80">
        <f>'SO-10 - Rekonštrukcia TS ...'!J36</f>
        <v>0</v>
      </c>
      <c r="AZ109" s="80">
        <f>'SO-10 - Rekonštrukcia TS ...'!F33</f>
        <v>0</v>
      </c>
      <c r="BA109" s="80">
        <f>'SO-10 - Rekonštrukcia TS ...'!F34</f>
        <v>0</v>
      </c>
      <c r="BB109" s="80">
        <f>'SO-10 - Rekonštrukcia TS ...'!F35</f>
        <v>0</v>
      </c>
      <c r="BC109" s="80">
        <f>'SO-10 - Rekonštrukcia TS ...'!F36</f>
        <v>0</v>
      </c>
      <c r="BD109" s="82">
        <f>'SO-10 - Rekonštrukcia TS ...'!F37</f>
        <v>0</v>
      </c>
      <c r="BT109" s="83" t="s">
        <v>78</v>
      </c>
      <c r="BV109" s="83" t="s">
        <v>75</v>
      </c>
      <c r="BW109" s="83" t="s">
        <v>125</v>
      </c>
      <c r="BX109" s="83" t="s">
        <v>4</v>
      </c>
      <c r="CL109" s="83" t="s">
        <v>1</v>
      </c>
      <c r="CM109" s="83" t="s">
        <v>74</v>
      </c>
    </row>
    <row r="110" spans="1:91" s="6" customFormat="1" ht="16.5" customHeight="1">
      <c r="A110" s="84" t="s">
        <v>84</v>
      </c>
      <c r="B110" s="75"/>
      <c r="C110" s="76"/>
      <c r="D110" s="206" t="s">
        <v>126</v>
      </c>
      <c r="E110" s="206"/>
      <c r="F110" s="206"/>
      <c r="G110" s="206"/>
      <c r="H110" s="206"/>
      <c r="I110" s="77"/>
      <c r="J110" s="206" t="s">
        <v>127</v>
      </c>
      <c r="K110" s="206"/>
      <c r="L110" s="206"/>
      <c r="M110" s="206"/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6"/>
      <c r="Z110" s="206"/>
      <c r="AA110" s="206"/>
      <c r="AB110" s="206"/>
      <c r="AC110" s="206"/>
      <c r="AD110" s="206"/>
      <c r="AE110" s="206"/>
      <c r="AF110" s="206"/>
      <c r="AG110" s="202">
        <f>'SO-11 - Dažďová kanalizácia'!J30</f>
        <v>0</v>
      </c>
      <c r="AH110" s="203"/>
      <c r="AI110" s="203"/>
      <c r="AJ110" s="203"/>
      <c r="AK110" s="203"/>
      <c r="AL110" s="203"/>
      <c r="AM110" s="203"/>
      <c r="AN110" s="202">
        <f t="shared" si="0"/>
        <v>0</v>
      </c>
      <c r="AO110" s="203"/>
      <c r="AP110" s="203"/>
      <c r="AQ110" s="78" t="s">
        <v>77</v>
      </c>
      <c r="AR110" s="75"/>
      <c r="AS110" s="79">
        <v>0</v>
      </c>
      <c r="AT110" s="80">
        <f t="shared" si="1"/>
        <v>0</v>
      </c>
      <c r="AU110" s="81">
        <f>'SO-11 - Dažďová kanalizácia'!P117</f>
        <v>0</v>
      </c>
      <c r="AV110" s="80">
        <f>'SO-11 - Dažďová kanalizácia'!J33</f>
        <v>0</v>
      </c>
      <c r="AW110" s="80">
        <f>'SO-11 - Dažďová kanalizácia'!J34</f>
        <v>0</v>
      </c>
      <c r="AX110" s="80">
        <f>'SO-11 - Dažďová kanalizácia'!J35</f>
        <v>0</v>
      </c>
      <c r="AY110" s="80">
        <f>'SO-11 - Dažďová kanalizácia'!J36</f>
        <v>0</v>
      </c>
      <c r="AZ110" s="80">
        <f>'SO-11 - Dažďová kanalizácia'!F33</f>
        <v>0</v>
      </c>
      <c r="BA110" s="80">
        <f>'SO-11 - Dažďová kanalizácia'!F34</f>
        <v>0</v>
      </c>
      <c r="BB110" s="80">
        <f>'SO-11 - Dažďová kanalizácia'!F35</f>
        <v>0</v>
      </c>
      <c r="BC110" s="80">
        <f>'SO-11 - Dažďová kanalizácia'!F36</f>
        <v>0</v>
      </c>
      <c r="BD110" s="82">
        <f>'SO-11 - Dažďová kanalizácia'!F37</f>
        <v>0</v>
      </c>
      <c r="BT110" s="83" t="s">
        <v>78</v>
      </c>
      <c r="BV110" s="83" t="s">
        <v>75</v>
      </c>
      <c r="BW110" s="83" t="s">
        <v>128</v>
      </c>
      <c r="BX110" s="83" t="s">
        <v>4</v>
      </c>
      <c r="CL110" s="83" t="s">
        <v>1</v>
      </c>
      <c r="CM110" s="83" t="s">
        <v>74</v>
      </c>
    </row>
    <row r="111" spans="1:91" s="6" customFormat="1" ht="16.5" customHeight="1">
      <c r="A111" s="84" t="s">
        <v>84</v>
      </c>
      <c r="B111" s="75"/>
      <c r="C111" s="76"/>
      <c r="D111" s="206" t="s">
        <v>129</v>
      </c>
      <c r="E111" s="206"/>
      <c r="F111" s="206"/>
      <c r="G111" s="206"/>
      <c r="H111" s="206"/>
      <c r="I111" s="77"/>
      <c r="J111" s="206" t="s">
        <v>130</v>
      </c>
      <c r="K111" s="206"/>
      <c r="L111" s="206"/>
      <c r="M111" s="206"/>
      <c r="N111" s="206"/>
      <c r="O111" s="206"/>
      <c r="P111" s="206"/>
      <c r="Q111" s="206"/>
      <c r="R111" s="206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206"/>
      <c r="AD111" s="206"/>
      <c r="AE111" s="206"/>
      <c r="AF111" s="206"/>
      <c r="AG111" s="202">
        <f>'SO-12 - Splašková kanaliz...'!J30</f>
        <v>0</v>
      </c>
      <c r="AH111" s="203"/>
      <c r="AI111" s="203"/>
      <c r="AJ111" s="203"/>
      <c r="AK111" s="203"/>
      <c r="AL111" s="203"/>
      <c r="AM111" s="203"/>
      <c r="AN111" s="202">
        <f t="shared" si="0"/>
        <v>0</v>
      </c>
      <c r="AO111" s="203"/>
      <c r="AP111" s="203"/>
      <c r="AQ111" s="78" t="s">
        <v>77</v>
      </c>
      <c r="AR111" s="75"/>
      <c r="AS111" s="90">
        <v>0</v>
      </c>
      <c r="AT111" s="91">
        <f t="shared" si="1"/>
        <v>0</v>
      </c>
      <c r="AU111" s="92">
        <f>'SO-12 - Splašková kanaliz...'!P117</f>
        <v>0</v>
      </c>
      <c r="AV111" s="91">
        <f>'SO-12 - Splašková kanaliz...'!J33</f>
        <v>0</v>
      </c>
      <c r="AW111" s="91">
        <f>'SO-12 - Splašková kanaliz...'!J34</f>
        <v>0</v>
      </c>
      <c r="AX111" s="91">
        <f>'SO-12 - Splašková kanaliz...'!J35</f>
        <v>0</v>
      </c>
      <c r="AY111" s="91">
        <f>'SO-12 - Splašková kanaliz...'!J36</f>
        <v>0</v>
      </c>
      <c r="AZ111" s="91">
        <f>'SO-12 - Splašková kanaliz...'!F33</f>
        <v>0</v>
      </c>
      <c r="BA111" s="91">
        <f>'SO-12 - Splašková kanaliz...'!F34</f>
        <v>0</v>
      </c>
      <c r="BB111" s="91">
        <f>'SO-12 - Splašková kanaliz...'!F35</f>
        <v>0</v>
      </c>
      <c r="BC111" s="91">
        <f>'SO-12 - Splašková kanaliz...'!F36</f>
        <v>0</v>
      </c>
      <c r="BD111" s="93">
        <f>'SO-12 - Splašková kanaliz...'!F37</f>
        <v>0</v>
      </c>
      <c r="BT111" s="83" t="s">
        <v>78</v>
      </c>
      <c r="BV111" s="83" t="s">
        <v>75</v>
      </c>
      <c r="BW111" s="83" t="s">
        <v>131</v>
      </c>
      <c r="BX111" s="83" t="s">
        <v>4</v>
      </c>
      <c r="CL111" s="83" t="s">
        <v>1</v>
      </c>
      <c r="CM111" s="83" t="s">
        <v>74</v>
      </c>
    </row>
    <row r="112" spans="1:91" s="1" customFormat="1" ht="30" customHeight="1">
      <c r="B112" s="32"/>
      <c r="AR112" s="32"/>
    </row>
    <row r="113" spans="2:44" s="1" customFormat="1" ht="7" customHeight="1"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32"/>
    </row>
  </sheetData>
  <mergeCells count="106">
    <mergeCell ref="AN109:AP109"/>
    <mergeCell ref="AG109:AM109"/>
    <mergeCell ref="AN110:AP110"/>
    <mergeCell ref="AG110:AM110"/>
    <mergeCell ref="AN111:AP111"/>
    <mergeCell ref="AG111:AM111"/>
    <mergeCell ref="AG94:AM94"/>
    <mergeCell ref="AN94:AP94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3:AP103"/>
    <mergeCell ref="AN92:AP92"/>
    <mergeCell ref="AN102:AP102"/>
    <mergeCell ref="AN101:AP101"/>
    <mergeCell ref="AN95:AP95"/>
    <mergeCell ref="AN100:AP100"/>
    <mergeCell ref="AN96:AP96"/>
    <mergeCell ref="AN98:AP98"/>
    <mergeCell ref="AN99:AP99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D109:H109"/>
    <mergeCell ref="J109:AF109"/>
    <mergeCell ref="D110:H110"/>
    <mergeCell ref="J110:AF110"/>
    <mergeCell ref="D111:H111"/>
    <mergeCell ref="J111:AF111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85:AJ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AG101:AM101"/>
    <mergeCell ref="AG102:AM102"/>
    <mergeCell ref="AG100:AM100"/>
    <mergeCell ref="AG103:AM103"/>
    <mergeCell ref="AG98:AM98"/>
    <mergeCell ref="AG104:AM104"/>
    <mergeCell ref="AG97:AM97"/>
    <mergeCell ref="AG96:AM96"/>
    <mergeCell ref="AG95:AM95"/>
    <mergeCell ref="AG92:AM92"/>
    <mergeCell ref="AG99:AM99"/>
    <mergeCell ref="AM87:AN87"/>
    <mergeCell ref="AM89:AP89"/>
    <mergeCell ref="AM90:AP90"/>
    <mergeCell ref="AN104:AP104"/>
    <mergeCell ref="C92:G92"/>
    <mergeCell ref="D103:H103"/>
    <mergeCell ref="D102:H102"/>
    <mergeCell ref="D96:H96"/>
    <mergeCell ref="D95:H95"/>
    <mergeCell ref="D104:H104"/>
    <mergeCell ref="E99:I99"/>
    <mergeCell ref="E98:I98"/>
    <mergeCell ref="E97:I97"/>
    <mergeCell ref="E100:I100"/>
    <mergeCell ref="E101:I101"/>
    <mergeCell ref="I92:AF92"/>
    <mergeCell ref="J96:AF96"/>
    <mergeCell ref="J95:AF95"/>
    <mergeCell ref="J102:AF102"/>
    <mergeCell ref="J103:AF103"/>
    <mergeCell ref="J104:AF104"/>
    <mergeCell ref="K100:AF100"/>
    <mergeCell ref="K99:AF99"/>
    <mergeCell ref="K97:AF97"/>
    <mergeCell ref="K98:AF98"/>
    <mergeCell ref="K101:AF101"/>
    <mergeCell ref="AN97:AP97"/>
  </mergeCells>
  <hyperlinks>
    <hyperlink ref="A97" location="'01, 02 - Architektúra, St...'!C2" display="/" xr:uid="{00000000-0004-0000-0000-000000000000}"/>
    <hyperlink ref="A98" location="'03, 06 - Protipožiarna be...'!C2" display="/" xr:uid="{00000000-0004-0000-0000-000001000000}"/>
    <hyperlink ref="A99" location="'04 - Filtračná technológi...'!C2" display="/" xr:uid="{00000000-0004-0000-0000-000002000000}"/>
    <hyperlink ref="A100" location="'05 - Vykurovanie'!C2" display="/" xr:uid="{00000000-0004-0000-0000-000003000000}"/>
    <hyperlink ref="A101" location="'07 - Chladenie - vetranie'!C2" display="/" xr:uid="{00000000-0004-0000-0000-000004000000}"/>
    <hyperlink ref="A102" location="'SO-02 - Prístrešok skladu...'!C2" display="/" xr:uid="{00000000-0004-0000-0000-000005000000}"/>
    <hyperlink ref="A103" location="'SO-03 - Vonkajšie rozvody...'!C2" display="/" xr:uid="{00000000-0004-0000-0000-000006000000}"/>
    <hyperlink ref="A104" location="'SO-04 - Prípojka NN'!C2" display="/" xr:uid="{00000000-0004-0000-0000-000007000000}"/>
    <hyperlink ref="A105" location="'SO-05 - Záložný dieselagr...'!C2" display="/" xr:uid="{00000000-0004-0000-0000-000008000000}"/>
    <hyperlink ref="A106" location="'SO-06 - Hala - elektroinš...'!C2" display="/" xr:uid="{00000000-0004-0000-0000-000009000000}"/>
    <hyperlink ref="A107" location="'SO-08 - Spevnené plochy'!C2" display="/" xr:uid="{00000000-0004-0000-0000-00000A000000}"/>
    <hyperlink ref="A108" location="'SO-09 - Oplotenie areálu'!C2" display="/" xr:uid="{00000000-0004-0000-0000-00000B000000}"/>
    <hyperlink ref="A109" location="'SO-10 - Rekonštrukcia TS ...'!C2" display="/" xr:uid="{00000000-0004-0000-0000-00000C000000}"/>
    <hyperlink ref="A110" location="'SO-11 - Dažďová kanalizácia'!C2" display="/" xr:uid="{00000000-0004-0000-0000-00000D000000}"/>
    <hyperlink ref="A111" location="'SO-12 - Splašková kanaliz...'!C2" display="/" xr:uid="{00000000-0004-0000-0000-00000E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302"/>
  <sheetViews>
    <sheetView showGridLines="0" workbookViewId="0">
      <selection activeCell="J46" sqref="J46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89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133</v>
      </c>
      <c r="L8" s="20"/>
    </row>
    <row r="9" spans="2:46" s="1" customFormat="1" ht="16.5" customHeight="1">
      <c r="B9" s="32"/>
      <c r="E9" s="249" t="s">
        <v>134</v>
      </c>
      <c r="F9" s="248"/>
      <c r="G9" s="248"/>
      <c r="H9" s="248"/>
      <c r="L9" s="32"/>
    </row>
    <row r="10" spans="2:46" s="1" customFormat="1" ht="12" customHeight="1">
      <c r="B10" s="32"/>
      <c r="D10" s="27" t="s">
        <v>135</v>
      </c>
      <c r="L10" s="32"/>
    </row>
    <row r="11" spans="2:46" s="1" customFormat="1" ht="16.5" customHeight="1">
      <c r="B11" s="32"/>
      <c r="E11" s="211" t="s">
        <v>136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>
        <f>'Rekapitulácia stavby'!AN8</f>
        <v>45370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22</v>
      </c>
      <c r="I16" s="27" t="s">
        <v>23</v>
      </c>
      <c r="J16" s="25" t="s">
        <v>1</v>
      </c>
      <c r="L16" s="32"/>
    </row>
    <row r="17" spans="2:12" s="1" customFormat="1" ht="18" customHeight="1">
      <c r="B17" s="32"/>
      <c r="E17" s="25" t="s">
        <v>24</v>
      </c>
      <c r="I17" s="27" t="s">
        <v>25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26</v>
      </c>
      <c r="I19" s="27" t="s">
        <v>23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5"/>
      <c r="G20" s="225"/>
      <c r="H20" s="225"/>
      <c r="I20" s="27" t="s">
        <v>25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28</v>
      </c>
      <c r="I22" s="27" t="s">
        <v>23</v>
      </c>
      <c r="J22" s="25" t="s">
        <v>1</v>
      </c>
      <c r="L22" s="32"/>
    </row>
    <row r="23" spans="2:12" s="1" customFormat="1" ht="18" customHeight="1">
      <c r="B23" s="32"/>
      <c r="E23" s="25" t="s">
        <v>29</v>
      </c>
      <c r="I23" s="27" t="s">
        <v>25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31</v>
      </c>
      <c r="I25" s="27" t="s">
        <v>23</v>
      </c>
      <c r="J25" s="25" t="s">
        <v>1</v>
      </c>
      <c r="L25" s="32"/>
    </row>
    <row r="26" spans="2:12" s="1" customFormat="1" ht="18" customHeight="1">
      <c r="B26" s="32"/>
      <c r="E26" s="25" t="s">
        <v>32</v>
      </c>
      <c r="I26" s="27" t="s">
        <v>25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33</v>
      </c>
      <c r="L28" s="32"/>
    </row>
    <row r="29" spans="2:12" s="7" customFormat="1" ht="16.5" customHeight="1">
      <c r="B29" s="95"/>
      <c r="E29" s="229" t="s">
        <v>1</v>
      </c>
      <c r="F29" s="229"/>
      <c r="G29" s="229"/>
      <c r="H29" s="229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4" customHeight="1">
      <c r="B32" s="32"/>
      <c r="D32" s="96" t="s">
        <v>34</v>
      </c>
      <c r="J32" s="68">
        <f>ROUND(J146,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36</v>
      </c>
      <c r="I34" s="35" t="s">
        <v>35</v>
      </c>
      <c r="J34" s="35" t="s">
        <v>37</v>
      </c>
      <c r="L34" s="32"/>
    </row>
    <row r="35" spans="2:12" s="1" customFormat="1" ht="14.5" customHeight="1">
      <c r="B35" s="32"/>
      <c r="D35" s="97" t="s">
        <v>38</v>
      </c>
      <c r="E35" s="37" t="s">
        <v>39</v>
      </c>
      <c r="F35" s="98">
        <f>ROUND((SUM(BE146:BE1301)),  2)</f>
        <v>0</v>
      </c>
      <c r="G35" s="99"/>
      <c r="H35" s="99"/>
      <c r="I35" s="100">
        <v>0.2</v>
      </c>
      <c r="J35" s="98">
        <f>ROUND(((SUM(BE146:BE1301))*I35),  2)</f>
        <v>0</v>
      </c>
      <c r="L35" s="32"/>
    </row>
    <row r="36" spans="2:12" s="1" customFormat="1" ht="14.5" customHeight="1">
      <c r="B36" s="32"/>
      <c r="E36" s="37" t="s">
        <v>40</v>
      </c>
      <c r="F36" s="98">
        <f>ROUND((SUM(BF146:BF1301)),  2)</f>
        <v>0</v>
      </c>
      <c r="G36" s="99"/>
      <c r="H36" s="99"/>
      <c r="I36" s="100">
        <v>0.2</v>
      </c>
      <c r="J36" s="98">
        <f>ROUND(((SUM(BF146:BF1301))*I36),  2)</f>
        <v>0</v>
      </c>
      <c r="L36" s="32"/>
    </row>
    <row r="37" spans="2:12" s="1" customFormat="1" ht="14.5" hidden="1" customHeight="1">
      <c r="B37" s="32"/>
      <c r="E37" s="27" t="s">
        <v>41</v>
      </c>
      <c r="F37" s="87">
        <f>ROUND((SUM(BG146:BG1301)),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42</v>
      </c>
      <c r="F38" s="87">
        <f>ROUND((SUM(BH146:BH1301)),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43</v>
      </c>
      <c r="F39" s="98">
        <f>ROUND((SUM(BI146:BI1301)),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4" customHeight="1">
      <c r="B41" s="32"/>
      <c r="C41" s="102"/>
      <c r="D41" s="103" t="s">
        <v>44</v>
      </c>
      <c r="E41" s="59"/>
      <c r="F41" s="59"/>
      <c r="G41" s="104" t="s">
        <v>45</v>
      </c>
      <c r="H41" s="105" t="s">
        <v>46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137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133</v>
      </c>
      <c r="L86" s="20"/>
    </row>
    <row r="87" spans="2:12" s="1" customFormat="1" ht="16.5" customHeight="1">
      <c r="B87" s="32"/>
      <c r="E87" s="249" t="s">
        <v>134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135</v>
      </c>
      <c r="L88" s="32"/>
    </row>
    <row r="89" spans="2:12" s="1" customFormat="1" ht="16.5" customHeight="1">
      <c r="B89" s="32"/>
      <c r="E89" s="211" t="str">
        <f>E11</f>
        <v>01, 02 - Architektúra, Statika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>
        <f>IF(J14="","",J14)</f>
        <v>45370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22</v>
      </c>
      <c r="F93" s="25" t="str">
        <f>E17</f>
        <v>FOOD FARM s.r.o., Piešťanská 3, 917 03 Trnava</v>
      </c>
      <c r="I93" s="27" t="s">
        <v>28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26</v>
      </c>
      <c r="F94" s="25" t="str">
        <f>IF(E20="","",E20)</f>
        <v>Vyplň údaj</v>
      </c>
      <c r="I94" s="27" t="s">
        <v>31</v>
      </c>
      <c r="J94" s="30" t="str">
        <f>E26</f>
        <v>Stanislav Hlubina</v>
      </c>
      <c r="L94" s="32"/>
    </row>
    <row r="95" spans="2:12" s="1" customFormat="1" ht="10.4" customHeight="1">
      <c r="B95" s="32"/>
      <c r="L95" s="32"/>
    </row>
    <row r="96" spans="2:12" s="1" customFormat="1" ht="29.25" customHeight="1">
      <c r="B96" s="32"/>
      <c r="C96" s="110" t="s">
        <v>138</v>
      </c>
      <c r="D96" s="102"/>
      <c r="E96" s="102"/>
      <c r="F96" s="102"/>
      <c r="G96" s="102"/>
      <c r="H96" s="102"/>
      <c r="I96" s="102"/>
      <c r="J96" s="111" t="s">
        <v>139</v>
      </c>
      <c r="K96" s="102"/>
      <c r="L96" s="32"/>
    </row>
    <row r="97" spans="2:47" s="1" customFormat="1" ht="10.4" customHeight="1">
      <c r="B97" s="32"/>
      <c r="L97" s="32"/>
    </row>
    <row r="98" spans="2:47" s="1" customFormat="1" ht="22.9" customHeight="1">
      <c r="B98" s="32"/>
      <c r="C98" s="112" t="s">
        <v>140</v>
      </c>
      <c r="J98" s="68">
        <f>J146</f>
        <v>0</v>
      </c>
      <c r="L98" s="32"/>
      <c r="AU98" s="17" t="s">
        <v>141</v>
      </c>
    </row>
    <row r="99" spans="2:47" s="8" customFormat="1" ht="25" customHeight="1">
      <c r="B99" s="113"/>
      <c r="D99" s="114" t="s">
        <v>142</v>
      </c>
      <c r="E99" s="115"/>
      <c r="F99" s="115"/>
      <c r="G99" s="115"/>
      <c r="H99" s="115"/>
      <c r="I99" s="115"/>
      <c r="J99" s="116">
        <f>J147</f>
        <v>0</v>
      </c>
      <c r="L99" s="113"/>
    </row>
    <row r="100" spans="2:47" s="9" customFormat="1" ht="19.899999999999999" customHeight="1">
      <c r="B100" s="117"/>
      <c r="D100" s="118" t="s">
        <v>143</v>
      </c>
      <c r="E100" s="119"/>
      <c r="F100" s="119"/>
      <c r="G100" s="119"/>
      <c r="H100" s="119"/>
      <c r="I100" s="119"/>
      <c r="J100" s="120">
        <f>J148</f>
        <v>0</v>
      </c>
      <c r="L100" s="117"/>
    </row>
    <row r="101" spans="2:47" s="9" customFormat="1" ht="19.899999999999999" customHeight="1">
      <c r="B101" s="117"/>
      <c r="D101" s="118" t="s">
        <v>144</v>
      </c>
      <c r="E101" s="119"/>
      <c r="F101" s="119"/>
      <c r="G101" s="119"/>
      <c r="H101" s="119"/>
      <c r="I101" s="119"/>
      <c r="J101" s="120">
        <f>J308</f>
        <v>0</v>
      </c>
      <c r="L101" s="117"/>
    </row>
    <row r="102" spans="2:47" s="9" customFormat="1" ht="19.899999999999999" customHeight="1">
      <c r="B102" s="117"/>
      <c r="D102" s="118" t="s">
        <v>145</v>
      </c>
      <c r="E102" s="119"/>
      <c r="F102" s="119"/>
      <c r="G102" s="119"/>
      <c r="H102" s="119"/>
      <c r="I102" s="119"/>
      <c r="J102" s="120">
        <f>J430</f>
        <v>0</v>
      </c>
      <c r="L102" s="117"/>
    </row>
    <row r="103" spans="2:47" s="9" customFormat="1" ht="19.899999999999999" customHeight="1">
      <c r="B103" s="117"/>
      <c r="D103" s="118" t="s">
        <v>146</v>
      </c>
      <c r="E103" s="119"/>
      <c r="F103" s="119"/>
      <c r="G103" s="119"/>
      <c r="H103" s="119"/>
      <c r="I103" s="119"/>
      <c r="J103" s="120">
        <f>J543</f>
        <v>0</v>
      </c>
      <c r="L103" s="117"/>
    </row>
    <row r="104" spans="2:47" s="9" customFormat="1" ht="19.899999999999999" customHeight="1">
      <c r="B104" s="117"/>
      <c r="D104" s="118" t="s">
        <v>147</v>
      </c>
      <c r="E104" s="119"/>
      <c r="F104" s="119"/>
      <c r="G104" s="119"/>
      <c r="H104" s="119"/>
      <c r="I104" s="119"/>
      <c r="J104" s="120">
        <f>J554</f>
        <v>0</v>
      </c>
      <c r="L104" s="117"/>
    </row>
    <row r="105" spans="2:47" s="9" customFormat="1" ht="19.899999999999999" customHeight="1">
      <c r="B105" s="117"/>
      <c r="D105" s="118" t="s">
        <v>148</v>
      </c>
      <c r="E105" s="119"/>
      <c r="F105" s="119"/>
      <c r="G105" s="119"/>
      <c r="H105" s="119"/>
      <c r="I105" s="119"/>
      <c r="J105" s="120">
        <f>J559</f>
        <v>0</v>
      </c>
      <c r="L105" s="117"/>
    </row>
    <row r="106" spans="2:47" s="9" customFormat="1" ht="19.899999999999999" customHeight="1">
      <c r="B106" s="117"/>
      <c r="D106" s="118" t="s">
        <v>149</v>
      </c>
      <c r="E106" s="119"/>
      <c r="F106" s="119"/>
      <c r="G106" s="119"/>
      <c r="H106" s="119"/>
      <c r="I106" s="119"/>
      <c r="J106" s="120">
        <f>J752</f>
        <v>0</v>
      </c>
      <c r="L106" s="117"/>
    </row>
    <row r="107" spans="2:47" s="9" customFormat="1" ht="19.899999999999999" customHeight="1">
      <c r="B107" s="117"/>
      <c r="D107" s="118" t="s">
        <v>150</v>
      </c>
      <c r="E107" s="119"/>
      <c r="F107" s="119"/>
      <c r="G107" s="119"/>
      <c r="H107" s="119"/>
      <c r="I107" s="119"/>
      <c r="J107" s="120">
        <f>J825</f>
        <v>0</v>
      </c>
      <c r="L107" s="117"/>
    </row>
    <row r="108" spans="2:47" s="8" customFormat="1" ht="25" customHeight="1">
      <c r="B108" s="113"/>
      <c r="D108" s="114" t="s">
        <v>151</v>
      </c>
      <c r="E108" s="115"/>
      <c r="F108" s="115"/>
      <c r="G108" s="115"/>
      <c r="H108" s="115"/>
      <c r="I108" s="115"/>
      <c r="J108" s="116">
        <f>J832</f>
        <v>0</v>
      </c>
      <c r="L108" s="113"/>
    </row>
    <row r="109" spans="2:47" s="9" customFormat="1" ht="19.899999999999999" customHeight="1">
      <c r="B109" s="117"/>
      <c r="D109" s="118" t="s">
        <v>152</v>
      </c>
      <c r="E109" s="119"/>
      <c r="F109" s="119"/>
      <c r="G109" s="119"/>
      <c r="H109" s="119"/>
      <c r="I109" s="119"/>
      <c r="J109" s="120">
        <f>J833</f>
        <v>0</v>
      </c>
      <c r="L109" s="117"/>
    </row>
    <row r="110" spans="2:47" s="9" customFormat="1" ht="19.899999999999999" customHeight="1">
      <c r="B110" s="117"/>
      <c r="D110" s="118" t="s">
        <v>153</v>
      </c>
      <c r="E110" s="119"/>
      <c r="F110" s="119"/>
      <c r="G110" s="119"/>
      <c r="H110" s="119"/>
      <c r="I110" s="119"/>
      <c r="J110" s="120">
        <f>J917</f>
        <v>0</v>
      </c>
      <c r="L110" s="117"/>
    </row>
    <row r="111" spans="2:47" s="9" customFormat="1" ht="19.899999999999999" customHeight="1">
      <c r="B111" s="117"/>
      <c r="D111" s="118" t="s">
        <v>154</v>
      </c>
      <c r="E111" s="119"/>
      <c r="F111" s="119"/>
      <c r="G111" s="119"/>
      <c r="H111" s="119"/>
      <c r="I111" s="119"/>
      <c r="J111" s="120">
        <f>J931</f>
        <v>0</v>
      </c>
      <c r="L111" s="117"/>
    </row>
    <row r="112" spans="2:47" s="9" customFormat="1" ht="19.899999999999999" customHeight="1">
      <c r="B112" s="117"/>
      <c r="D112" s="118" t="s">
        <v>155</v>
      </c>
      <c r="E112" s="119"/>
      <c r="F112" s="119"/>
      <c r="G112" s="119"/>
      <c r="H112" s="119"/>
      <c r="I112" s="119"/>
      <c r="J112" s="120">
        <f>J937</f>
        <v>0</v>
      </c>
      <c r="L112" s="117"/>
    </row>
    <row r="113" spans="2:12" s="9" customFormat="1" ht="19.899999999999999" customHeight="1">
      <c r="B113" s="117"/>
      <c r="D113" s="118" t="s">
        <v>156</v>
      </c>
      <c r="E113" s="119"/>
      <c r="F113" s="119"/>
      <c r="G113" s="119"/>
      <c r="H113" s="119"/>
      <c r="I113" s="119"/>
      <c r="J113" s="120">
        <f>J942</f>
        <v>0</v>
      </c>
      <c r="L113" s="117"/>
    </row>
    <row r="114" spans="2:12" s="9" customFormat="1" ht="19.899999999999999" customHeight="1">
      <c r="B114" s="117"/>
      <c r="D114" s="118" t="s">
        <v>157</v>
      </c>
      <c r="E114" s="119"/>
      <c r="F114" s="119"/>
      <c r="G114" s="119"/>
      <c r="H114" s="119"/>
      <c r="I114" s="119"/>
      <c r="J114" s="120">
        <f>J948</f>
        <v>0</v>
      </c>
      <c r="L114" s="117"/>
    </row>
    <row r="115" spans="2:12" s="9" customFormat="1" ht="19.899999999999999" customHeight="1">
      <c r="B115" s="117"/>
      <c r="D115" s="118" t="s">
        <v>158</v>
      </c>
      <c r="E115" s="119"/>
      <c r="F115" s="119"/>
      <c r="G115" s="119"/>
      <c r="H115" s="119"/>
      <c r="I115" s="119"/>
      <c r="J115" s="120">
        <f>J957</f>
        <v>0</v>
      </c>
      <c r="L115" s="117"/>
    </row>
    <row r="116" spans="2:12" s="9" customFormat="1" ht="19.899999999999999" customHeight="1">
      <c r="B116" s="117"/>
      <c r="D116" s="118" t="s">
        <v>159</v>
      </c>
      <c r="E116" s="119"/>
      <c r="F116" s="119"/>
      <c r="G116" s="119"/>
      <c r="H116" s="119"/>
      <c r="I116" s="119"/>
      <c r="J116" s="120">
        <f>J981</f>
        <v>0</v>
      </c>
      <c r="L116" s="117"/>
    </row>
    <row r="117" spans="2:12" s="9" customFormat="1" ht="19.899999999999999" customHeight="1">
      <c r="B117" s="117"/>
      <c r="D117" s="118" t="s">
        <v>160</v>
      </c>
      <c r="E117" s="119"/>
      <c r="F117" s="119"/>
      <c r="G117" s="119"/>
      <c r="H117" s="119"/>
      <c r="I117" s="119"/>
      <c r="J117" s="120">
        <f>J992</f>
        <v>0</v>
      </c>
      <c r="L117" s="117"/>
    </row>
    <row r="118" spans="2:12" s="9" customFormat="1" ht="19.899999999999999" customHeight="1">
      <c r="B118" s="117"/>
      <c r="D118" s="118" t="s">
        <v>161</v>
      </c>
      <c r="E118" s="119"/>
      <c r="F118" s="119"/>
      <c r="G118" s="119"/>
      <c r="H118" s="119"/>
      <c r="I118" s="119"/>
      <c r="J118" s="120">
        <f>J1239</f>
        <v>0</v>
      </c>
      <c r="L118" s="117"/>
    </row>
    <row r="119" spans="2:12" s="9" customFormat="1" ht="19.899999999999999" customHeight="1">
      <c r="B119" s="117"/>
      <c r="D119" s="118" t="s">
        <v>162</v>
      </c>
      <c r="E119" s="119"/>
      <c r="F119" s="119"/>
      <c r="G119" s="119"/>
      <c r="H119" s="119"/>
      <c r="I119" s="119"/>
      <c r="J119" s="120">
        <f>J1246</f>
        <v>0</v>
      </c>
      <c r="L119" s="117"/>
    </row>
    <row r="120" spans="2:12" s="9" customFormat="1" ht="19.899999999999999" customHeight="1">
      <c r="B120" s="117"/>
      <c r="D120" s="118" t="s">
        <v>163</v>
      </c>
      <c r="E120" s="119"/>
      <c r="F120" s="119"/>
      <c r="G120" s="119"/>
      <c r="H120" s="119"/>
      <c r="I120" s="119"/>
      <c r="J120" s="120">
        <f>J1252</f>
        <v>0</v>
      </c>
      <c r="L120" s="117"/>
    </row>
    <row r="121" spans="2:12" s="9" customFormat="1" ht="19.899999999999999" customHeight="1">
      <c r="B121" s="117"/>
      <c r="D121" s="118" t="s">
        <v>164</v>
      </c>
      <c r="E121" s="119"/>
      <c r="F121" s="119"/>
      <c r="G121" s="119"/>
      <c r="H121" s="119"/>
      <c r="I121" s="119"/>
      <c r="J121" s="120">
        <f>J1260</f>
        <v>0</v>
      </c>
      <c r="L121" s="117"/>
    </row>
    <row r="122" spans="2:12" s="9" customFormat="1" ht="19.899999999999999" customHeight="1">
      <c r="B122" s="117"/>
      <c r="D122" s="118" t="s">
        <v>165</v>
      </c>
      <c r="E122" s="119"/>
      <c r="F122" s="119"/>
      <c r="G122" s="119"/>
      <c r="H122" s="119"/>
      <c r="I122" s="119"/>
      <c r="J122" s="120">
        <f>J1273</f>
        <v>0</v>
      </c>
      <c r="L122" s="117"/>
    </row>
    <row r="123" spans="2:12" s="8" customFormat="1" ht="25" customHeight="1">
      <c r="B123" s="113"/>
      <c r="D123" s="114" t="s">
        <v>166</v>
      </c>
      <c r="E123" s="115"/>
      <c r="F123" s="115"/>
      <c r="G123" s="115"/>
      <c r="H123" s="115"/>
      <c r="I123" s="115"/>
      <c r="J123" s="116">
        <f>J1297</f>
        <v>0</v>
      </c>
      <c r="L123" s="113"/>
    </row>
    <row r="124" spans="2:12" s="8" customFormat="1" ht="25" customHeight="1">
      <c r="B124" s="113"/>
      <c r="D124" s="114" t="s">
        <v>167</v>
      </c>
      <c r="E124" s="115"/>
      <c r="F124" s="115"/>
      <c r="G124" s="115"/>
      <c r="H124" s="115"/>
      <c r="I124" s="115"/>
      <c r="J124" s="116">
        <f>J1299</f>
        <v>0</v>
      </c>
      <c r="L124" s="113"/>
    </row>
    <row r="125" spans="2:12" s="1" customFormat="1" ht="21.75" customHeight="1">
      <c r="B125" s="32"/>
      <c r="L125" s="32"/>
    </row>
    <row r="126" spans="2:12" s="1" customFormat="1" ht="7" customHeight="1">
      <c r="B126" s="47"/>
      <c r="C126" s="48"/>
      <c r="D126" s="48"/>
      <c r="E126" s="48"/>
      <c r="F126" s="48"/>
      <c r="G126" s="48"/>
      <c r="H126" s="48"/>
      <c r="I126" s="48"/>
      <c r="J126" s="48"/>
      <c r="K126" s="48"/>
      <c r="L126" s="32"/>
    </row>
    <row r="130" spans="2:12" s="1" customFormat="1" ht="7" customHeight="1">
      <c r="B130" s="49"/>
      <c r="C130" s="50"/>
      <c r="D130" s="50"/>
      <c r="E130" s="50"/>
      <c r="F130" s="50"/>
      <c r="G130" s="50"/>
      <c r="H130" s="50"/>
      <c r="I130" s="50"/>
      <c r="J130" s="50"/>
      <c r="K130" s="50"/>
      <c r="L130" s="32"/>
    </row>
    <row r="131" spans="2:12" s="1" customFormat="1" ht="25" customHeight="1">
      <c r="B131" s="32"/>
      <c r="C131" s="21" t="s">
        <v>168</v>
      </c>
      <c r="L131" s="32"/>
    </row>
    <row r="132" spans="2:12" s="1" customFormat="1" ht="7" customHeight="1">
      <c r="B132" s="32"/>
      <c r="L132" s="32"/>
    </row>
    <row r="133" spans="2:12" s="1" customFormat="1" ht="12" customHeight="1">
      <c r="B133" s="32"/>
      <c r="C133" s="27" t="s">
        <v>15</v>
      </c>
      <c r="L133" s="32"/>
    </row>
    <row r="134" spans="2:12" s="1" customFormat="1" ht="16.5" customHeight="1">
      <c r="B134" s="32"/>
      <c r="E134" s="249" t="str">
        <f>E7</f>
        <v>Chovná hala pre kury s voľným výbehom</v>
      </c>
      <c r="F134" s="250"/>
      <c r="G134" s="250"/>
      <c r="H134" s="250"/>
      <c r="L134" s="32"/>
    </row>
    <row r="135" spans="2:12" ht="12" customHeight="1">
      <c r="B135" s="20"/>
      <c r="C135" s="27" t="s">
        <v>133</v>
      </c>
      <c r="L135" s="20"/>
    </row>
    <row r="136" spans="2:12" s="1" customFormat="1" ht="16.5" customHeight="1">
      <c r="B136" s="32"/>
      <c r="E136" s="249" t="s">
        <v>134</v>
      </c>
      <c r="F136" s="248"/>
      <c r="G136" s="248"/>
      <c r="H136" s="248"/>
      <c r="L136" s="32"/>
    </row>
    <row r="137" spans="2:12" s="1" customFormat="1" ht="12" customHeight="1">
      <c r="B137" s="32"/>
      <c r="C137" s="27" t="s">
        <v>135</v>
      </c>
      <c r="L137" s="32"/>
    </row>
    <row r="138" spans="2:12" s="1" customFormat="1" ht="16.5" customHeight="1">
      <c r="B138" s="32"/>
      <c r="E138" s="211" t="str">
        <f>E11</f>
        <v>01, 02 - Architektúra, Statika</v>
      </c>
      <c r="F138" s="248"/>
      <c r="G138" s="248"/>
      <c r="H138" s="248"/>
      <c r="L138" s="32"/>
    </row>
    <row r="139" spans="2:12" s="1" customFormat="1" ht="7" customHeight="1">
      <c r="B139" s="32"/>
      <c r="L139" s="32"/>
    </row>
    <row r="140" spans="2:12" s="1" customFormat="1" ht="12" customHeight="1">
      <c r="B140" s="32"/>
      <c r="C140" s="27" t="s">
        <v>19</v>
      </c>
      <c r="F140" s="25" t="str">
        <f>F14</f>
        <v>Dolné Trhovište 224, 920 61 Dolné Trhovište</v>
      </c>
      <c r="I140" s="27" t="s">
        <v>21</v>
      </c>
      <c r="J140" s="55">
        <f>IF(J14="","",J14)</f>
        <v>45370</v>
      </c>
      <c r="L140" s="32"/>
    </row>
    <row r="141" spans="2:12" s="1" customFormat="1" ht="7" customHeight="1">
      <c r="B141" s="32"/>
      <c r="L141" s="32"/>
    </row>
    <row r="142" spans="2:12" s="1" customFormat="1" ht="15.25" customHeight="1">
      <c r="B142" s="32"/>
      <c r="C142" s="27" t="s">
        <v>22</v>
      </c>
      <c r="F142" s="25" t="str">
        <f>E17</f>
        <v>FOOD FARM s.r.o., Piešťanská 3, 917 03 Trnava</v>
      </c>
      <c r="I142" s="27" t="s">
        <v>28</v>
      </c>
      <c r="J142" s="30" t="str">
        <f>E23</f>
        <v>ALLA ARCHITEKTI</v>
      </c>
      <c r="L142" s="32"/>
    </row>
    <row r="143" spans="2:12" s="1" customFormat="1" ht="15.25" customHeight="1">
      <c r="B143" s="32"/>
      <c r="C143" s="27" t="s">
        <v>26</v>
      </c>
      <c r="F143" s="25" t="str">
        <f>IF(E20="","",E20)</f>
        <v>Vyplň údaj</v>
      </c>
      <c r="I143" s="27" t="s">
        <v>31</v>
      </c>
      <c r="J143" s="30" t="str">
        <f>E26</f>
        <v>Stanislav Hlubina</v>
      </c>
      <c r="L143" s="32"/>
    </row>
    <row r="144" spans="2:12" s="1" customFormat="1" ht="10.4" customHeight="1">
      <c r="B144" s="32"/>
      <c r="L144" s="32"/>
    </row>
    <row r="145" spans="2:65" s="10" customFormat="1" ht="29.25" customHeight="1">
      <c r="B145" s="121"/>
      <c r="C145" s="122" t="s">
        <v>169</v>
      </c>
      <c r="D145" s="123" t="s">
        <v>59</v>
      </c>
      <c r="E145" s="123" t="s">
        <v>55</v>
      </c>
      <c r="F145" s="123" t="s">
        <v>56</v>
      </c>
      <c r="G145" s="123" t="s">
        <v>170</v>
      </c>
      <c r="H145" s="123" t="s">
        <v>171</v>
      </c>
      <c r="I145" s="123" t="s">
        <v>172</v>
      </c>
      <c r="J145" s="124" t="s">
        <v>139</v>
      </c>
      <c r="K145" s="125" t="s">
        <v>173</v>
      </c>
      <c r="L145" s="121"/>
      <c r="M145" s="61" t="s">
        <v>1</v>
      </c>
      <c r="N145" s="62" t="s">
        <v>38</v>
      </c>
      <c r="O145" s="62" t="s">
        <v>174</v>
      </c>
      <c r="P145" s="62" t="s">
        <v>175</v>
      </c>
      <c r="Q145" s="62" t="s">
        <v>176</v>
      </c>
      <c r="R145" s="62" t="s">
        <v>177</v>
      </c>
      <c r="S145" s="62" t="s">
        <v>178</v>
      </c>
      <c r="T145" s="63" t="s">
        <v>179</v>
      </c>
    </row>
    <row r="146" spans="2:65" s="1" customFormat="1" ht="22.9" customHeight="1">
      <c r="B146" s="32"/>
      <c r="C146" s="66" t="s">
        <v>140</v>
      </c>
      <c r="J146" s="126">
        <f>BK146</f>
        <v>0</v>
      </c>
      <c r="L146" s="32"/>
      <c r="M146" s="64"/>
      <c r="N146" s="56"/>
      <c r="O146" s="56"/>
      <c r="P146" s="127">
        <f>P147+P832+P1297+P1299</f>
        <v>0</v>
      </c>
      <c r="Q146" s="56"/>
      <c r="R146" s="127">
        <f>R147+R832+R1297+R1299</f>
        <v>8442.8281184324951</v>
      </c>
      <c r="S146" s="56"/>
      <c r="T146" s="128">
        <f>T147+T832+T1297+T1299</f>
        <v>0</v>
      </c>
      <c r="AT146" s="17" t="s">
        <v>73</v>
      </c>
      <c r="AU146" s="17" t="s">
        <v>141</v>
      </c>
      <c r="BK146" s="129">
        <f>BK147+BK832+BK1297+BK1299</f>
        <v>0</v>
      </c>
    </row>
    <row r="147" spans="2:65" s="11" customFormat="1" ht="25.9" customHeight="1">
      <c r="B147" s="130"/>
      <c r="D147" s="131" t="s">
        <v>73</v>
      </c>
      <c r="E147" s="132" t="s">
        <v>180</v>
      </c>
      <c r="F147" s="132" t="s">
        <v>181</v>
      </c>
      <c r="I147" s="133"/>
      <c r="J147" s="134">
        <f>BK147</f>
        <v>0</v>
      </c>
      <c r="L147" s="130"/>
      <c r="M147" s="135"/>
      <c r="P147" s="136">
        <f>P148+P308+P430+P543+P554+P559+P752+P825</f>
        <v>0</v>
      </c>
      <c r="R147" s="136">
        <f>R148+R308+R430+R543+R554+R559+R752+R825</f>
        <v>8205.6042366814945</v>
      </c>
      <c r="T147" s="137">
        <f>T148+T308+T430+T543+T554+T559+T752+T825</f>
        <v>0</v>
      </c>
      <c r="AR147" s="131" t="s">
        <v>78</v>
      </c>
      <c r="AT147" s="138" t="s">
        <v>73</v>
      </c>
      <c r="AU147" s="138" t="s">
        <v>74</v>
      </c>
      <c r="AY147" s="131" t="s">
        <v>182</v>
      </c>
      <c r="BK147" s="139">
        <f>BK148+BK308+BK430+BK543+BK554+BK559+BK752+BK825</f>
        <v>0</v>
      </c>
    </row>
    <row r="148" spans="2:65" s="11" customFormat="1" ht="22.9" customHeight="1">
      <c r="B148" s="130"/>
      <c r="D148" s="131" t="s">
        <v>73</v>
      </c>
      <c r="E148" s="140" t="s">
        <v>78</v>
      </c>
      <c r="F148" s="140" t="s">
        <v>183</v>
      </c>
      <c r="I148" s="133"/>
      <c r="J148" s="141">
        <f>BK148</f>
        <v>0</v>
      </c>
      <c r="L148" s="130"/>
      <c r="M148" s="135"/>
      <c r="P148" s="136">
        <f>SUM(P149:P307)</f>
        <v>0</v>
      </c>
      <c r="R148" s="136">
        <f>SUM(R149:R307)</f>
        <v>0</v>
      </c>
      <c r="T148" s="137">
        <f>SUM(T149:T307)</f>
        <v>0</v>
      </c>
      <c r="AR148" s="131" t="s">
        <v>78</v>
      </c>
      <c r="AT148" s="138" t="s">
        <v>73</v>
      </c>
      <c r="AU148" s="138" t="s">
        <v>78</v>
      </c>
      <c r="AY148" s="131" t="s">
        <v>182</v>
      </c>
      <c r="BK148" s="139">
        <f>SUM(BK149:BK307)</f>
        <v>0</v>
      </c>
    </row>
    <row r="149" spans="2:65" s="1" customFormat="1" ht="24.25" customHeight="1">
      <c r="B149" s="142"/>
      <c r="C149" s="143" t="s">
        <v>78</v>
      </c>
      <c r="D149" s="143" t="s">
        <v>184</v>
      </c>
      <c r="E149" s="144" t="s">
        <v>185</v>
      </c>
      <c r="F149" s="145" t="s">
        <v>186</v>
      </c>
      <c r="G149" s="146" t="s">
        <v>187</v>
      </c>
      <c r="H149" s="147">
        <v>2408.3229999999999</v>
      </c>
      <c r="I149" s="148"/>
      <c r="J149" s="149">
        <f>ROUND(I149*H149,2)</f>
        <v>0</v>
      </c>
      <c r="K149" s="150"/>
      <c r="L149" s="32"/>
      <c r="M149" s="151" t="s">
        <v>1</v>
      </c>
      <c r="N149" s="152" t="s">
        <v>40</v>
      </c>
      <c r="P149" s="153">
        <f>O149*H149</f>
        <v>0</v>
      </c>
      <c r="Q149" s="153">
        <v>0</v>
      </c>
      <c r="R149" s="153">
        <f>Q149*H149</f>
        <v>0</v>
      </c>
      <c r="S149" s="153">
        <v>0</v>
      </c>
      <c r="T149" s="154">
        <f>S149*H149</f>
        <v>0</v>
      </c>
      <c r="AR149" s="155" t="s">
        <v>188</v>
      </c>
      <c r="AT149" s="155" t="s">
        <v>184</v>
      </c>
      <c r="AU149" s="155" t="s">
        <v>88</v>
      </c>
      <c r="AY149" s="17" t="s">
        <v>182</v>
      </c>
      <c r="BE149" s="156">
        <f>IF(N149="základná",J149,0)</f>
        <v>0</v>
      </c>
      <c r="BF149" s="156">
        <f>IF(N149="znížená",J149,0)</f>
        <v>0</v>
      </c>
      <c r="BG149" s="156">
        <f>IF(N149="zákl. prenesená",J149,0)</f>
        <v>0</v>
      </c>
      <c r="BH149" s="156">
        <f>IF(N149="zníž. prenesená",J149,0)</f>
        <v>0</v>
      </c>
      <c r="BI149" s="156">
        <f>IF(N149="nulová",J149,0)</f>
        <v>0</v>
      </c>
      <c r="BJ149" s="17" t="s">
        <v>88</v>
      </c>
      <c r="BK149" s="156">
        <f>ROUND(I149*H149,2)</f>
        <v>0</v>
      </c>
      <c r="BL149" s="17" t="s">
        <v>188</v>
      </c>
      <c r="BM149" s="155" t="s">
        <v>189</v>
      </c>
    </row>
    <row r="150" spans="2:65" s="12" customFormat="1" ht="20">
      <c r="B150" s="157"/>
      <c r="D150" s="158" t="s">
        <v>190</v>
      </c>
      <c r="E150" s="159" t="s">
        <v>1</v>
      </c>
      <c r="F150" s="160" t="s">
        <v>191</v>
      </c>
      <c r="H150" s="159" t="s">
        <v>1</v>
      </c>
      <c r="I150" s="161"/>
      <c r="L150" s="157"/>
      <c r="M150" s="162"/>
      <c r="T150" s="163"/>
      <c r="AT150" s="159" t="s">
        <v>190</v>
      </c>
      <c r="AU150" s="159" t="s">
        <v>88</v>
      </c>
      <c r="AV150" s="12" t="s">
        <v>78</v>
      </c>
      <c r="AW150" s="12" t="s">
        <v>30</v>
      </c>
      <c r="AX150" s="12" t="s">
        <v>74</v>
      </c>
      <c r="AY150" s="159" t="s">
        <v>182</v>
      </c>
    </row>
    <row r="151" spans="2:65" s="13" customFormat="1">
      <c r="B151" s="164"/>
      <c r="D151" s="158" t="s">
        <v>190</v>
      </c>
      <c r="E151" s="165" t="s">
        <v>1</v>
      </c>
      <c r="F151" s="166" t="s">
        <v>192</v>
      </c>
      <c r="H151" s="167">
        <v>1300</v>
      </c>
      <c r="I151" s="168"/>
      <c r="L151" s="164"/>
      <c r="M151" s="169"/>
      <c r="T151" s="170"/>
      <c r="AT151" s="165" t="s">
        <v>190</v>
      </c>
      <c r="AU151" s="165" t="s">
        <v>88</v>
      </c>
      <c r="AV151" s="13" t="s">
        <v>88</v>
      </c>
      <c r="AW151" s="13" t="s">
        <v>30</v>
      </c>
      <c r="AX151" s="13" t="s">
        <v>74</v>
      </c>
      <c r="AY151" s="165" t="s">
        <v>182</v>
      </c>
    </row>
    <row r="152" spans="2:65" s="12" customFormat="1">
      <c r="B152" s="157"/>
      <c r="D152" s="158" t="s">
        <v>190</v>
      </c>
      <c r="E152" s="159" t="s">
        <v>1</v>
      </c>
      <c r="F152" s="160" t="s">
        <v>193</v>
      </c>
      <c r="H152" s="159" t="s">
        <v>1</v>
      </c>
      <c r="I152" s="161"/>
      <c r="L152" s="157"/>
      <c r="M152" s="162"/>
      <c r="T152" s="163"/>
      <c r="AT152" s="159" t="s">
        <v>190</v>
      </c>
      <c r="AU152" s="159" t="s">
        <v>88</v>
      </c>
      <c r="AV152" s="12" t="s">
        <v>78</v>
      </c>
      <c r="AW152" s="12" t="s">
        <v>30</v>
      </c>
      <c r="AX152" s="12" t="s">
        <v>74</v>
      </c>
      <c r="AY152" s="159" t="s">
        <v>182</v>
      </c>
    </row>
    <row r="153" spans="2:65" s="13" customFormat="1">
      <c r="B153" s="164"/>
      <c r="D153" s="158" t="s">
        <v>190</v>
      </c>
      <c r="E153" s="165" t="s">
        <v>1</v>
      </c>
      <c r="F153" s="166" t="s">
        <v>194</v>
      </c>
      <c r="H153" s="167">
        <v>636.63</v>
      </c>
      <c r="I153" s="168"/>
      <c r="L153" s="164"/>
      <c r="M153" s="169"/>
      <c r="T153" s="170"/>
      <c r="AT153" s="165" t="s">
        <v>190</v>
      </c>
      <c r="AU153" s="165" t="s">
        <v>88</v>
      </c>
      <c r="AV153" s="13" t="s">
        <v>88</v>
      </c>
      <c r="AW153" s="13" t="s">
        <v>30</v>
      </c>
      <c r="AX153" s="13" t="s">
        <v>74</v>
      </c>
      <c r="AY153" s="165" t="s">
        <v>182</v>
      </c>
    </row>
    <row r="154" spans="2:65" s="14" customFormat="1">
      <c r="B154" s="171"/>
      <c r="D154" s="158" t="s">
        <v>190</v>
      </c>
      <c r="E154" s="172" t="s">
        <v>1</v>
      </c>
      <c r="F154" s="173" t="s">
        <v>195</v>
      </c>
      <c r="H154" s="174">
        <v>1936.63</v>
      </c>
      <c r="I154" s="175"/>
      <c r="L154" s="171"/>
      <c r="M154" s="176"/>
      <c r="T154" s="177"/>
      <c r="AT154" s="172" t="s">
        <v>190</v>
      </c>
      <c r="AU154" s="172" t="s">
        <v>88</v>
      </c>
      <c r="AV154" s="14" t="s">
        <v>196</v>
      </c>
      <c r="AW154" s="14" t="s">
        <v>30</v>
      </c>
      <c r="AX154" s="14" t="s">
        <v>74</v>
      </c>
      <c r="AY154" s="172" t="s">
        <v>182</v>
      </c>
    </row>
    <row r="155" spans="2:65" s="12" customFormat="1">
      <c r="B155" s="157"/>
      <c r="D155" s="158" t="s">
        <v>190</v>
      </c>
      <c r="E155" s="159" t="s">
        <v>1</v>
      </c>
      <c r="F155" s="160" t="s">
        <v>197</v>
      </c>
      <c r="H155" s="159" t="s">
        <v>1</v>
      </c>
      <c r="I155" s="161"/>
      <c r="L155" s="157"/>
      <c r="M155" s="162"/>
      <c r="T155" s="163"/>
      <c r="AT155" s="159" t="s">
        <v>190</v>
      </c>
      <c r="AU155" s="159" t="s">
        <v>88</v>
      </c>
      <c r="AV155" s="12" t="s">
        <v>78</v>
      </c>
      <c r="AW155" s="12" t="s">
        <v>30</v>
      </c>
      <c r="AX155" s="12" t="s">
        <v>74</v>
      </c>
      <c r="AY155" s="159" t="s">
        <v>182</v>
      </c>
    </row>
    <row r="156" spans="2:65" s="13" customFormat="1">
      <c r="B156" s="164"/>
      <c r="D156" s="158" t="s">
        <v>190</v>
      </c>
      <c r="E156" s="165" t="s">
        <v>1</v>
      </c>
      <c r="F156" s="166" t="s">
        <v>198</v>
      </c>
      <c r="H156" s="167">
        <v>506.85399999999998</v>
      </c>
      <c r="I156" s="168"/>
      <c r="L156" s="164"/>
      <c r="M156" s="169"/>
      <c r="T156" s="170"/>
      <c r="AT156" s="165" t="s">
        <v>190</v>
      </c>
      <c r="AU156" s="165" t="s">
        <v>88</v>
      </c>
      <c r="AV156" s="13" t="s">
        <v>88</v>
      </c>
      <c r="AW156" s="13" t="s">
        <v>30</v>
      </c>
      <c r="AX156" s="13" t="s">
        <v>74</v>
      </c>
      <c r="AY156" s="165" t="s">
        <v>182</v>
      </c>
    </row>
    <row r="157" spans="2:65" s="13" customFormat="1">
      <c r="B157" s="164"/>
      <c r="D157" s="158" t="s">
        <v>190</v>
      </c>
      <c r="E157" s="165" t="s">
        <v>1</v>
      </c>
      <c r="F157" s="166" t="s">
        <v>199</v>
      </c>
      <c r="H157" s="167">
        <v>1.96</v>
      </c>
      <c r="I157" s="168"/>
      <c r="L157" s="164"/>
      <c r="M157" s="169"/>
      <c r="T157" s="170"/>
      <c r="AT157" s="165" t="s">
        <v>190</v>
      </c>
      <c r="AU157" s="165" t="s">
        <v>88</v>
      </c>
      <c r="AV157" s="13" t="s">
        <v>88</v>
      </c>
      <c r="AW157" s="13" t="s">
        <v>30</v>
      </c>
      <c r="AX157" s="13" t="s">
        <v>74</v>
      </c>
      <c r="AY157" s="165" t="s">
        <v>182</v>
      </c>
    </row>
    <row r="158" spans="2:65" s="13" customFormat="1">
      <c r="B158" s="164"/>
      <c r="D158" s="158" t="s">
        <v>190</v>
      </c>
      <c r="E158" s="165" t="s">
        <v>1</v>
      </c>
      <c r="F158" s="166" t="s">
        <v>200</v>
      </c>
      <c r="H158" s="167">
        <v>0.19500000000000001</v>
      </c>
      <c r="I158" s="168"/>
      <c r="L158" s="164"/>
      <c r="M158" s="169"/>
      <c r="T158" s="170"/>
      <c r="AT158" s="165" t="s">
        <v>190</v>
      </c>
      <c r="AU158" s="165" t="s">
        <v>88</v>
      </c>
      <c r="AV158" s="13" t="s">
        <v>88</v>
      </c>
      <c r="AW158" s="13" t="s">
        <v>30</v>
      </c>
      <c r="AX158" s="13" t="s">
        <v>74</v>
      </c>
      <c r="AY158" s="165" t="s">
        <v>182</v>
      </c>
    </row>
    <row r="159" spans="2:65" s="13" customFormat="1">
      <c r="B159" s="164"/>
      <c r="D159" s="158" t="s">
        <v>190</v>
      </c>
      <c r="E159" s="165" t="s">
        <v>1</v>
      </c>
      <c r="F159" s="166" t="s">
        <v>201</v>
      </c>
      <c r="H159" s="167">
        <v>7.4210000000000003</v>
      </c>
      <c r="I159" s="168"/>
      <c r="L159" s="164"/>
      <c r="M159" s="169"/>
      <c r="T159" s="170"/>
      <c r="AT159" s="165" t="s">
        <v>190</v>
      </c>
      <c r="AU159" s="165" t="s">
        <v>88</v>
      </c>
      <c r="AV159" s="13" t="s">
        <v>88</v>
      </c>
      <c r="AW159" s="13" t="s">
        <v>30</v>
      </c>
      <c r="AX159" s="13" t="s">
        <v>74</v>
      </c>
      <c r="AY159" s="165" t="s">
        <v>182</v>
      </c>
    </row>
    <row r="160" spans="2:65" s="12" customFormat="1">
      <c r="B160" s="157"/>
      <c r="D160" s="158" t="s">
        <v>190</v>
      </c>
      <c r="E160" s="159" t="s">
        <v>1</v>
      </c>
      <c r="F160" s="160" t="s">
        <v>202</v>
      </c>
      <c r="H160" s="159" t="s">
        <v>1</v>
      </c>
      <c r="I160" s="161"/>
      <c r="L160" s="157"/>
      <c r="M160" s="162"/>
      <c r="T160" s="163"/>
      <c r="AT160" s="159" t="s">
        <v>190</v>
      </c>
      <c r="AU160" s="159" t="s">
        <v>88</v>
      </c>
      <c r="AV160" s="12" t="s">
        <v>78</v>
      </c>
      <c r="AW160" s="12" t="s">
        <v>30</v>
      </c>
      <c r="AX160" s="12" t="s">
        <v>74</v>
      </c>
      <c r="AY160" s="159" t="s">
        <v>182</v>
      </c>
    </row>
    <row r="161" spans="2:65" s="13" customFormat="1">
      <c r="B161" s="164"/>
      <c r="D161" s="158" t="s">
        <v>190</v>
      </c>
      <c r="E161" s="165" t="s">
        <v>1</v>
      </c>
      <c r="F161" s="166" t="s">
        <v>203</v>
      </c>
      <c r="H161" s="167">
        <v>-18.399999999999999</v>
      </c>
      <c r="I161" s="168"/>
      <c r="L161" s="164"/>
      <c r="M161" s="169"/>
      <c r="T161" s="170"/>
      <c r="AT161" s="165" t="s">
        <v>190</v>
      </c>
      <c r="AU161" s="165" t="s">
        <v>88</v>
      </c>
      <c r="AV161" s="13" t="s">
        <v>88</v>
      </c>
      <c r="AW161" s="13" t="s">
        <v>30</v>
      </c>
      <c r="AX161" s="13" t="s">
        <v>74</v>
      </c>
      <c r="AY161" s="165" t="s">
        <v>182</v>
      </c>
    </row>
    <row r="162" spans="2:65" s="13" customFormat="1">
      <c r="B162" s="164"/>
      <c r="D162" s="158" t="s">
        <v>190</v>
      </c>
      <c r="E162" s="165" t="s">
        <v>1</v>
      </c>
      <c r="F162" s="166" t="s">
        <v>204</v>
      </c>
      <c r="H162" s="167">
        <v>-6.46</v>
      </c>
      <c r="I162" s="168"/>
      <c r="L162" s="164"/>
      <c r="M162" s="169"/>
      <c r="T162" s="170"/>
      <c r="AT162" s="165" t="s">
        <v>190</v>
      </c>
      <c r="AU162" s="165" t="s">
        <v>88</v>
      </c>
      <c r="AV162" s="13" t="s">
        <v>88</v>
      </c>
      <c r="AW162" s="13" t="s">
        <v>30</v>
      </c>
      <c r="AX162" s="13" t="s">
        <v>74</v>
      </c>
      <c r="AY162" s="165" t="s">
        <v>182</v>
      </c>
    </row>
    <row r="163" spans="2:65" s="13" customFormat="1">
      <c r="B163" s="164"/>
      <c r="D163" s="158" t="s">
        <v>190</v>
      </c>
      <c r="E163" s="165" t="s">
        <v>1</v>
      </c>
      <c r="F163" s="166" t="s">
        <v>205</v>
      </c>
      <c r="H163" s="167">
        <v>-1.8</v>
      </c>
      <c r="I163" s="168"/>
      <c r="L163" s="164"/>
      <c r="M163" s="169"/>
      <c r="T163" s="170"/>
      <c r="AT163" s="165" t="s">
        <v>190</v>
      </c>
      <c r="AU163" s="165" t="s">
        <v>88</v>
      </c>
      <c r="AV163" s="13" t="s">
        <v>88</v>
      </c>
      <c r="AW163" s="13" t="s">
        <v>30</v>
      </c>
      <c r="AX163" s="13" t="s">
        <v>74</v>
      </c>
      <c r="AY163" s="165" t="s">
        <v>182</v>
      </c>
    </row>
    <row r="164" spans="2:65" s="13" customFormat="1">
      <c r="B164" s="164"/>
      <c r="D164" s="158" t="s">
        <v>190</v>
      </c>
      <c r="E164" s="165" t="s">
        <v>1</v>
      </c>
      <c r="F164" s="166" t="s">
        <v>206</v>
      </c>
      <c r="H164" s="167">
        <v>-0.92400000000000004</v>
      </c>
      <c r="I164" s="168"/>
      <c r="L164" s="164"/>
      <c r="M164" s="169"/>
      <c r="T164" s="170"/>
      <c r="AT164" s="165" t="s">
        <v>190</v>
      </c>
      <c r="AU164" s="165" t="s">
        <v>88</v>
      </c>
      <c r="AV164" s="13" t="s">
        <v>88</v>
      </c>
      <c r="AW164" s="13" t="s">
        <v>30</v>
      </c>
      <c r="AX164" s="13" t="s">
        <v>74</v>
      </c>
      <c r="AY164" s="165" t="s">
        <v>182</v>
      </c>
    </row>
    <row r="165" spans="2:65" s="13" customFormat="1">
      <c r="B165" s="164"/>
      <c r="D165" s="158" t="s">
        <v>190</v>
      </c>
      <c r="E165" s="165" t="s">
        <v>1</v>
      </c>
      <c r="F165" s="166" t="s">
        <v>207</v>
      </c>
      <c r="H165" s="167">
        <v>-1.3520000000000001</v>
      </c>
      <c r="I165" s="168"/>
      <c r="L165" s="164"/>
      <c r="M165" s="169"/>
      <c r="T165" s="170"/>
      <c r="AT165" s="165" t="s">
        <v>190</v>
      </c>
      <c r="AU165" s="165" t="s">
        <v>88</v>
      </c>
      <c r="AV165" s="13" t="s">
        <v>88</v>
      </c>
      <c r="AW165" s="13" t="s">
        <v>30</v>
      </c>
      <c r="AX165" s="13" t="s">
        <v>74</v>
      </c>
      <c r="AY165" s="165" t="s">
        <v>182</v>
      </c>
    </row>
    <row r="166" spans="2:65" s="13" customFormat="1">
      <c r="B166" s="164"/>
      <c r="D166" s="158" t="s">
        <v>190</v>
      </c>
      <c r="E166" s="165" t="s">
        <v>1</v>
      </c>
      <c r="F166" s="166" t="s">
        <v>208</v>
      </c>
      <c r="H166" s="167">
        <v>-1.02</v>
      </c>
      <c r="I166" s="168"/>
      <c r="L166" s="164"/>
      <c r="M166" s="169"/>
      <c r="T166" s="170"/>
      <c r="AT166" s="165" t="s">
        <v>190</v>
      </c>
      <c r="AU166" s="165" t="s">
        <v>88</v>
      </c>
      <c r="AV166" s="13" t="s">
        <v>88</v>
      </c>
      <c r="AW166" s="13" t="s">
        <v>30</v>
      </c>
      <c r="AX166" s="13" t="s">
        <v>74</v>
      </c>
      <c r="AY166" s="165" t="s">
        <v>182</v>
      </c>
    </row>
    <row r="167" spans="2:65" s="13" customFormat="1">
      <c r="B167" s="164"/>
      <c r="D167" s="158" t="s">
        <v>190</v>
      </c>
      <c r="E167" s="165" t="s">
        <v>1</v>
      </c>
      <c r="F167" s="166" t="s">
        <v>209</v>
      </c>
      <c r="H167" s="167">
        <v>-2.012</v>
      </c>
      <c r="I167" s="168"/>
      <c r="L167" s="164"/>
      <c r="M167" s="169"/>
      <c r="T167" s="170"/>
      <c r="AT167" s="165" t="s">
        <v>190</v>
      </c>
      <c r="AU167" s="165" t="s">
        <v>88</v>
      </c>
      <c r="AV167" s="13" t="s">
        <v>88</v>
      </c>
      <c r="AW167" s="13" t="s">
        <v>30</v>
      </c>
      <c r="AX167" s="13" t="s">
        <v>74</v>
      </c>
      <c r="AY167" s="165" t="s">
        <v>182</v>
      </c>
    </row>
    <row r="168" spans="2:65" s="13" customFormat="1">
      <c r="B168" s="164"/>
      <c r="D168" s="158" t="s">
        <v>190</v>
      </c>
      <c r="E168" s="165" t="s">
        <v>1</v>
      </c>
      <c r="F168" s="166" t="s">
        <v>210</v>
      </c>
      <c r="H168" s="167">
        <v>-9.9220000000000006</v>
      </c>
      <c r="I168" s="168"/>
      <c r="L168" s="164"/>
      <c r="M168" s="169"/>
      <c r="T168" s="170"/>
      <c r="AT168" s="165" t="s">
        <v>190</v>
      </c>
      <c r="AU168" s="165" t="s">
        <v>88</v>
      </c>
      <c r="AV168" s="13" t="s">
        <v>88</v>
      </c>
      <c r="AW168" s="13" t="s">
        <v>30</v>
      </c>
      <c r="AX168" s="13" t="s">
        <v>74</v>
      </c>
      <c r="AY168" s="165" t="s">
        <v>182</v>
      </c>
    </row>
    <row r="169" spans="2:65" s="13" customFormat="1">
      <c r="B169" s="164"/>
      <c r="D169" s="158" t="s">
        <v>190</v>
      </c>
      <c r="E169" s="165" t="s">
        <v>1</v>
      </c>
      <c r="F169" s="166" t="s">
        <v>211</v>
      </c>
      <c r="H169" s="167">
        <v>-2.847</v>
      </c>
      <c r="I169" s="168"/>
      <c r="L169" s="164"/>
      <c r="M169" s="169"/>
      <c r="T169" s="170"/>
      <c r="AT169" s="165" t="s">
        <v>190</v>
      </c>
      <c r="AU169" s="165" t="s">
        <v>88</v>
      </c>
      <c r="AV169" s="13" t="s">
        <v>88</v>
      </c>
      <c r="AW169" s="13" t="s">
        <v>30</v>
      </c>
      <c r="AX169" s="13" t="s">
        <v>74</v>
      </c>
      <c r="AY169" s="165" t="s">
        <v>182</v>
      </c>
    </row>
    <row r="170" spans="2:65" s="14" customFormat="1">
      <c r="B170" s="171"/>
      <c r="D170" s="158" t="s">
        <v>190</v>
      </c>
      <c r="E170" s="172" t="s">
        <v>1</v>
      </c>
      <c r="F170" s="173" t="s">
        <v>195</v>
      </c>
      <c r="H170" s="174">
        <v>471.69300000000004</v>
      </c>
      <c r="I170" s="175"/>
      <c r="L170" s="171"/>
      <c r="M170" s="176"/>
      <c r="T170" s="177"/>
      <c r="AT170" s="172" t="s">
        <v>190</v>
      </c>
      <c r="AU170" s="172" t="s">
        <v>88</v>
      </c>
      <c r="AV170" s="14" t="s">
        <v>196</v>
      </c>
      <c r="AW170" s="14" t="s">
        <v>30</v>
      </c>
      <c r="AX170" s="14" t="s">
        <v>74</v>
      </c>
      <c r="AY170" s="172" t="s">
        <v>182</v>
      </c>
    </row>
    <row r="171" spans="2:65" s="15" customFormat="1">
      <c r="B171" s="178"/>
      <c r="D171" s="158" t="s">
        <v>190</v>
      </c>
      <c r="E171" s="179" t="s">
        <v>1</v>
      </c>
      <c r="F171" s="180" t="s">
        <v>212</v>
      </c>
      <c r="H171" s="181">
        <v>2408.3229999999994</v>
      </c>
      <c r="I171" s="182"/>
      <c r="L171" s="178"/>
      <c r="M171" s="183"/>
      <c r="T171" s="184"/>
      <c r="AT171" s="179" t="s">
        <v>190</v>
      </c>
      <c r="AU171" s="179" t="s">
        <v>88</v>
      </c>
      <c r="AV171" s="15" t="s">
        <v>188</v>
      </c>
      <c r="AW171" s="15" t="s">
        <v>30</v>
      </c>
      <c r="AX171" s="15" t="s">
        <v>78</v>
      </c>
      <c r="AY171" s="179" t="s">
        <v>182</v>
      </c>
    </row>
    <row r="172" spans="2:65" s="1" customFormat="1" ht="24.25" customHeight="1">
      <c r="B172" s="142"/>
      <c r="C172" s="143" t="s">
        <v>88</v>
      </c>
      <c r="D172" s="143" t="s">
        <v>184</v>
      </c>
      <c r="E172" s="144" t="s">
        <v>213</v>
      </c>
      <c r="F172" s="145" t="s">
        <v>214</v>
      </c>
      <c r="G172" s="146" t="s">
        <v>187</v>
      </c>
      <c r="H172" s="147">
        <v>332.49700000000001</v>
      </c>
      <c r="I172" s="148"/>
      <c r="J172" s="149">
        <f>ROUND(I172*H172,2)</f>
        <v>0</v>
      </c>
      <c r="K172" s="150"/>
      <c r="L172" s="32"/>
      <c r="M172" s="151" t="s">
        <v>1</v>
      </c>
      <c r="N172" s="152" t="s">
        <v>40</v>
      </c>
      <c r="P172" s="153">
        <f>O172*H172</f>
        <v>0</v>
      </c>
      <c r="Q172" s="153">
        <v>0</v>
      </c>
      <c r="R172" s="153">
        <f>Q172*H172</f>
        <v>0</v>
      </c>
      <c r="S172" s="153">
        <v>0</v>
      </c>
      <c r="T172" s="154">
        <f>S172*H172</f>
        <v>0</v>
      </c>
      <c r="AR172" s="155" t="s">
        <v>188</v>
      </c>
      <c r="AT172" s="155" t="s">
        <v>184</v>
      </c>
      <c r="AU172" s="155" t="s">
        <v>88</v>
      </c>
      <c r="AY172" s="17" t="s">
        <v>182</v>
      </c>
      <c r="BE172" s="156">
        <f>IF(N172="základná",J172,0)</f>
        <v>0</v>
      </c>
      <c r="BF172" s="156">
        <f>IF(N172="znížená",J172,0)</f>
        <v>0</v>
      </c>
      <c r="BG172" s="156">
        <f>IF(N172="zákl. prenesená",J172,0)</f>
        <v>0</v>
      </c>
      <c r="BH172" s="156">
        <f>IF(N172="zníž. prenesená",J172,0)</f>
        <v>0</v>
      </c>
      <c r="BI172" s="156">
        <f>IF(N172="nulová",J172,0)</f>
        <v>0</v>
      </c>
      <c r="BJ172" s="17" t="s">
        <v>88</v>
      </c>
      <c r="BK172" s="156">
        <f>ROUND(I172*H172,2)</f>
        <v>0</v>
      </c>
      <c r="BL172" s="17" t="s">
        <v>188</v>
      </c>
      <c r="BM172" s="155" t="s">
        <v>215</v>
      </c>
    </row>
    <row r="173" spans="2:65" s="12" customFormat="1">
      <c r="B173" s="157"/>
      <c r="D173" s="158" t="s">
        <v>190</v>
      </c>
      <c r="E173" s="159" t="s">
        <v>1</v>
      </c>
      <c r="F173" s="160" t="s">
        <v>216</v>
      </c>
      <c r="H173" s="159" t="s">
        <v>1</v>
      </c>
      <c r="I173" s="161"/>
      <c r="L173" s="157"/>
      <c r="M173" s="162"/>
      <c r="T173" s="163"/>
      <c r="AT173" s="159" t="s">
        <v>190</v>
      </c>
      <c r="AU173" s="159" t="s">
        <v>88</v>
      </c>
      <c r="AV173" s="12" t="s">
        <v>78</v>
      </c>
      <c r="AW173" s="12" t="s">
        <v>30</v>
      </c>
      <c r="AX173" s="12" t="s">
        <v>74</v>
      </c>
      <c r="AY173" s="159" t="s">
        <v>182</v>
      </c>
    </row>
    <row r="174" spans="2:65" s="13" customFormat="1">
      <c r="B174" s="164"/>
      <c r="D174" s="158" t="s">
        <v>190</v>
      </c>
      <c r="E174" s="165" t="s">
        <v>1</v>
      </c>
      <c r="F174" s="166" t="s">
        <v>217</v>
      </c>
      <c r="H174" s="167">
        <v>332.49700000000001</v>
      </c>
      <c r="I174" s="168"/>
      <c r="L174" s="164"/>
      <c r="M174" s="169"/>
      <c r="T174" s="170"/>
      <c r="AT174" s="165" t="s">
        <v>190</v>
      </c>
      <c r="AU174" s="165" t="s">
        <v>88</v>
      </c>
      <c r="AV174" s="13" t="s">
        <v>88</v>
      </c>
      <c r="AW174" s="13" t="s">
        <v>30</v>
      </c>
      <c r="AX174" s="13" t="s">
        <v>78</v>
      </c>
      <c r="AY174" s="165" t="s">
        <v>182</v>
      </c>
    </row>
    <row r="175" spans="2:65" s="1" customFormat="1" ht="21.75" customHeight="1">
      <c r="B175" s="142"/>
      <c r="C175" s="143" t="s">
        <v>196</v>
      </c>
      <c r="D175" s="143" t="s">
        <v>184</v>
      </c>
      <c r="E175" s="144" t="s">
        <v>218</v>
      </c>
      <c r="F175" s="145" t="s">
        <v>219</v>
      </c>
      <c r="G175" s="146" t="s">
        <v>187</v>
      </c>
      <c r="H175" s="147">
        <v>120.193</v>
      </c>
      <c r="I175" s="148"/>
      <c r="J175" s="149">
        <f>ROUND(I175*H175,2)</f>
        <v>0</v>
      </c>
      <c r="K175" s="150"/>
      <c r="L175" s="32"/>
      <c r="M175" s="151" t="s">
        <v>1</v>
      </c>
      <c r="N175" s="152" t="s">
        <v>40</v>
      </c>
      <c r="P175" s="153">
        <f>O175*H175</f>
        <v>0</v>
      </c>
      <c r="Q175" s="153">
        <v>0</v>
      </c>
      <c r="R175" s="153">
        <f>Q175*H175</f>
        <v>0</v>
      </c>
      <c r="S175" s="153">
        <v>0</v>
      </c>
      <c r="T175" s="154">
        <f>S175*H175</f>
        <v>0</v>
      </c>
      <c r="AR175" s="155" t="s">
        <v>188</v>
      </c>
      <c r="AT175" s="155" t="s">
        <v>184</v>
      </c>
      <c r="AU175" s="155" t="s">
        <v>88</v>
      </c>
      <c r="AY175" s="17" t="s">
        <v>182</v>
      </c>
      <c r="BE175" s="156">
        <f>IF(N175="základná",J175,0)</f>
        <v>0</v>
      </c>
      <c r="BF175" s="156">
        <f>IF(N175="znížená",J175,0)</f>
        <v>0</v>
      </c>
      <c r="BG175" s="156">
        <f>IF(N175="zákl. prenesená",J175,0)</f>
        <v>0</v>
      </c>
      <c r="BH175" s="156">
        <f>IF(N175="zníž. prenesená",J175,0)</f>
        <v>0</v>
      </c>
      <c r="BI175" s="156">
        <f>IF(N175="nulová",J175,0)</f>
        <v>0</v>
      </c>
      <c r="BJ175" s="17" t="s">
        <v>88</v>
      </c>
      <c r="BK175" s="156">
        <f>ROUND(I175*H175,2)</f>
        <v>0</v>
      </c>
      <c r="BL175" s="17" t="s">
        <v>188</v>
      </c>
      <c r="BM175" s="155" t="s">
        <v>220</v>
      </c>
    </row>
    <row r="176" spans="2:65" s="12" customFormat="1">
      <c r="B176" s="157"/>
      <c r="D176" s="158" t="s">
        <v>190</v>
      </c>
      <c r="E176" s="159" t="s">
        <v>1</v>
      </c>
      <c r="F176" s="160" t="s">
        <v>221</v>
      </c>
      <c r="H176" s="159" t="s">
        <v>1</v>
      </c>
      <c r="I176" s="161"/>
      <c r="L176" s="157"/>
      <c r="M176" s="162"/>
      <c r="T176" s="163"/>
      <c r="AT176" s="159" t="s">
        <v>190</v>
      </c>
      <c r="AU176" s="159" t="s">
        <v>88</v>
      </c>
      <c r="AV176" s="12" t="s">
        <v>78</v>
      </c>
      <c r="AW176" s="12" t="s">
        <v>30</v>
      </c>
      <c r="AX176" s="12" t="s">
        <v>74</v>
      </c>
      <c r="AY176" s="159" t="s">
        <v>182</v>
      </c>
    </row>
    <row r="177" spans="2:65" s="13" customFormat="1">
      <c r="B177" s="164"/>
      <c r="D177" s="158" t="s">
        <v>190</v>
      </c>
      <c r="E177" s="165" t="s">
        <v>1</v>
      </c>
      <c r="F177" s="166" t="s">
        <v>222</v>
      </c>
      <c r="H177" s="167">
        <v>49.68</v>
      </c>
      <c r="I177" s="168"/>
      <c r="L177" s="164"/>
      <c r="M177" s="169"/>
      <c r="T177" s="170"/>
      <c r="AT177" s="165" t="s">
        <v>190</v>
      </c>
      <c r="AU177" s="165" t="s">
        <v>88</v>
      </c>
      <c r="AV177" s="13" t="s">
        <v>88</v>
      </c>
      <c r="AW177" s="13" t="s">
        <v>30</v>
      </c>
      <c r="AX177" s="13" t="s">
        <v>74</v>
      </c>
      <c r="AY177" s="165" t="s">
        <v>182</v>
      </c>
    </row>
    <row r="178" spans="2:65" s="13" customFormat="1">
      <c r="B178" s="164"/>
      <c r="D178" s="158" t="s">
        <v>190</v>
      </c>
      <c r="E178" s="165" t="s">
        <v>1</v>
      </c>
      <c r="F178" s="166" t="s">
        <v>223</v>
      </c>
      <c r="H178" s="167">
        <v>17.442</v>
      </c>
      <c r="I178" s="168"/>
      <c r="L178" s="164"/>
      <c r="M178" s="169"/>
      <c r="T178" s="170"/>
      <c r="AT178" s="165" t="s">
        <v>190</v>
      </c>
      <c r="AU178" s="165" t="s">
        <v>88</v>
      </c>
      <c r="AV178" s="13" t="s">
        <v>88</v>
      </c>
      <c r="AW178" s="13" t="s">
        <v>30</v>
      </c>
      <c r="AX178" s="13" t="s">
        <v>74</v>
      </c>
      <c r="AY178" s="165" t="s">
        <v>182</v>
      </c>
    </row>
    <row r="179" spans="2:65" s="13" customFormat="1">
      <c r="B179" s="164"/>
      <c r="D179" s="158" t="s">
        <v>190</v>
      </c>
      <c r="E179" s="165" t="s">
        <v>1</v>
      </c>
      <c r="F179" s="166" t="s">
        <v>224</v>
      </c>
      <c r="H179" s="167">
        <v>4.8600000000000003</v>
      </c>
      <c r="I179" s="168"/>
      <c r="L179" s="164"/>
      <c r="M179" s="169"/>
      <c r="T179" s="170"/>
      <c r="AT179" s="165" t="s">
        <v>190</v>
      </c>
      <c r="AU179" s="165" t="s">
        <v>88</v>
      </c>
      <c r="AV179" s="13" t="s">
        <v>88</v>
      </c>
      <c r="AW179" s="13" t="s">
        <v>30</v>
      </c>
      <c r="AX179" s="13" t="s">
        <v>74</v>
      </c>
      <c r="AY179" s="165" t="s">
        <v>182</v>
      </c>
    </row>
    <row r="180" spans="2:65" s="13" customFormat="1">
      <c r="B180" s="164"/>
      <c r="D180" s="158" t="s">
        <v>190</v>
      </c>
      <c r="E180" s="165" t="s">
        <v>1</v>
      </c>
      <c r="F180" s="166" t="s">
        <v>225</v>
      </c>
      <c r="H180" s="167">
        <v>2.4950000000000001</v>
      </c>
      <c r="I180" s="168"/>
      <c r="L180" s="164"/>
      <c r="M180" s="169"/>
      <c r="T180" s="170"/>
      <c r="AT180" s="165" t="s">
        <v>190</v>
      </c>
      <c r="AU180" s="165" t="s">
        <v>88</v>
      </c>
      <c r="AV180" s="13" t="s">
        <v>88</v>
      </c>
      <c r="AW180" s="13" t="s">
        <v>30</v>
      </c>
      <c r="AX180" s="13" t="s">
        <v>74</v>
      </c>
      <c r="AY180" s="165" t="s">
        <v>182</v>
      </c>
    </row>
    <row r="181" spans="2:65" s="13" customFormat="1">
      <c r="B181" s="164"/>
      <c r="D181" s="158" t="s">
        <v>190</v>
      </c>
      <c r="E181" s="165" t="s">
        <v>1</v>
      </c>
      <c r="F181" s="166" t="s">
        <v>226</v>
      </c>
      <c r="H181" s="167">
        <v>3.65</v>
      </c>
      <c r="I181" s="168"/>
      <c r="L181" s="164"/>
      <c r="M181" s="169"/>
      <c r="T181" s="170"/>
      <c r="AT181" s="165" t="s">
        <v>190</v>
      </c>
      <c r="AU181" s="165" t="s">
        <v>88</v>
      </c>
      <c r="AV181" s="13" t="s">
        <v>88</v>
      </c>
      <c r="AW181" s="13" t="s">
        <v>30</v>
      </c>
      <c r="AX181" s="13" t="s">
        <v>74</v>
      </c>
      <c r="AY181" s="165" t="s">
        <v>182</v>
      </c>
    </row>
    <row r="182" spans="2:65" s="13" customFormat="1">
      <c r="B182" s="164"/>
      <c r="D182" s="158" t="s">
        <v>190</v>
      </c>
      <c r="E182" s="165" t="s">
        <v>1</v>
      </c>
      <c r="F182" s="166" t="s">
        <v>227</v>
      </c>
      <c r="H182" s="167">
        <v>2.754</v>
      </c>
      <c r="I182" s="168"/>
      <c r="L182" s="164"/>
      <c r="M182" s="169"/>
      <c r="T182" s="170"/>
      <c r="AT182" s="165" t="s">
        <v>190</v>
      </c>
      <c r="AU182" s="165" t="s">
        <v>88</v>
      </c>
      <c r="AV182" s="13" t="s">
        <v>88</v>
      </c>
      <c r="AW182" s="13" t="s">
        <v>30</v>
      </c>
      <c r="AX182" s="13" t="s">
        <v>74</v>
      </c>
      <c r="AY182" s="165" t="s">
        <v>182</v>
      </c>
    </row>
    <row r="183" spans="2:65" s="13" customFormat="1">
      <c r="B183" s="164"/>
      <c r="D183" s="158" t="s">
        <v>190</v>
      </c>
      <c r="E183" s="165" t="s">
        <v>1</v>
      </c>
      <c r="F183" s="166" t="s">
        <v>228</v>
      </c>
      <c r="H183" s="167">
        <v>5.2329999999999997</v>
      </c>
      <c r="I183" s="168"/>
      <c r="L183" s="164"/>
      <c r="M183" s="169"/>
      <c r="T183" s="170"/>
      <c r="AT183" s="165" t="s">
        <v>190</v>
      </c>
      <c r="AU183" s="165" t="s">
        <v>88</v>
      </c>
      <c r="AV183" s="13" t="s">
        <v>88</v>
      </c>
      <c r="AW183" s="13" t="s">
        <v>30</v>
      </c>
      <c r="AX183" s="13" t="s">
        <v>74</v>
      </c>
      <c r="AY183" s="165" t="s">
        <v>182</v>
      </c>
    </row>
    <row r="184" spans="2:65" s="13" customFormat="1">
      <c r="B184" s="164"/>
      <c r="D184" s="158" t="s">
        <v>190</v>
      </c>
      <c r="E184" s="165" t="s">
        <v>1</v>
      </c>
      <c r="F184" s="166" t="s">
        <v>229</v>
      </c>
      <c r="H184" s="167">
        <v>26.789000000000001</v>
      </c>
      <c r="I184" s="168"/>
      <c r="L184" s="164"/>
      <c r="M184" s="169"/>
      <c r="T184" s="170"/>
      <c r="AT184" s="165" t="s">
        <v>190</v>
      </c>
      <c r="AU184" s="165" t="s">
        <v>88</v>
      </c>
      <c r="AV184" s="13" t="s">
        <v>88</v>
      </c>
      <c r="AW184" s="13" t="s">
        <v>30</v>
      </c>
      <c r="AX184" s="13" t="s">
        <v>74</v>
      </c>
      <c r="AY184" s="165" t="s">
        <v>182</v>
      </c>
    </row>
    <row r="185" spans="2:65" s="13" customFormat="1">
      <c r="B185" s="164"/>
      <c r="D185" s="158" t="s">
        <v>190</v>
      </c>
      <c r="E185" s="165" t="s">
        <v>1</v>
      </c>
      <c r="F185" s="166" t="s">
        <v>230</v>
      </c>
      <c r="H185" s="167">
        <v>7.29</v>
      </c>
      <c r="I185" s="168"/>
      <c r="L185" s="164"/>
      <c r="M185" s="169"/>
      <c r="T185" s="170"/>
      <c r="AT185" s="165" t="s">
        <v>190</v>
      </c>
      <c r="AU185" s="165" t="s">
        <v>88</v>
      </c>
      <c r="AV185" s="13" t="s">
        <v>88</v>
      </c>
      <c r="AW185" s="13" t="s">
        <v>30</v>
      </c>
      <c r="AX185" s="13" t="s">
        <v>74</v>
      </c>
      <c r="AY185" s="165" t="s">
        <v>182</v>
      </c>
    </row>
    <row r="186" spans="2:65" s="15" customFormat="1">
      <c r="B186" s="178"/>
      <c r="D186" s="158" t="s">
        <v>190</v>
      </c>
      <c r="E186" s="179" t="s">
        <v>1</v>
      </c>
      <c r="F186" s="180" t="s">
        <v>212</v>
      </c>
      <c r="H186" s="181">
        <v>120.193</v>
      </c>
      <c r="I186" s="182"/>
      <c r="L186" s="178"/>
      <c r="M186" s="183"/>
      <c r="T186" s="184"/>
      <c r="AT186" s="179" t="s">
        <v>190</v>
      </c>
      <c r="AU186" s="179" t="s">
        <v>88</v>
      </c>
      <c r="AV186" s="15" t="s">
        <v>188</v>
      </c>
      <c r="AW186" s="15" t="s">
        <v>30</v>
      </c>
      <c r="AX186" s="15" t="s">
        <v>78</v>
      </c>
      <c r="AY186" s="179" t="s">
        <v>182</v>
      </c>
    </row>
    <row r="187" spans="2:65" s="1" customFormat="1" ht="24.25" customHeight="1">
      <c r="B187" s="142"/>
      <c r="C187" s="143" t="s">
        <v>188</v>
      </c>
      <c r="D187" s="143" t="s">
        <v>184</v>
      </c>
      <c r="E187" s="144" t="s">
        <v>231</v>
      </c>
      <c r="F187" s="145" t="s">
        <v>232</v>
      </c>
      <c r="G187" s="146" t="s">
        <v>187</v>
      </c>
      <c r="H187" s="147">
        <v>36.058</v>
      </c>
      <c r="I187" s="148"/>
      <c r="J187" s="149">
        <f>ROUND(I187*H187,2)</f>
        <v>0</v>
      </c>
      <c r="K187" s="150"/>
      <c r="L187" s="32"/>
      <c r="M187" s="151" t="s">
        <v>1</v>
      </c>
      <c r="N187" s="152" t="s">
        <v>40</v>
      </c>
      <c r="P187" s="153">
        <f>O187*H187</f>
        <v>0</v>
      </c>
      <c r="Q187" s="153">
        <v>0</v>
      </c>
      <c r="R187" s="153">
        <f>Q187*H187</f>
        <v>0</v>
      </c>
      <c r="S187" s="153">
        <v>0</v>
      </c>
      <c r="T187" s="154">
        <f>S187*H187</f>
        <v>0</v>
      </c>
      <c r="AR187" s="155" t="s">
        <v>188</v>
      </c>
      <c r="AT187" s="155" t="s">
        <v>184</v>
      </c>
      <c r="AU187" s="155" t="s">
        <v>88</v>
      </c>
      <c r="AY187" s="17" t="s">
        <v>182</v>
      </c>
      <c r="BE187" s="156">
        <f>IF(N187="základná",J187,0)</f>
        <v>0</v>
      </c>
      <c r="BF187" s="156">
        <f>IF(N187="znížená",J187,0)</f>
        <v>0</v>
      </c>
      <c r="BG187" s="156">
        <f>IF(N187="zákl. prenesená",J187,0)</f>
        <v>0</v>
      </c>
      <c r="BH187" s="156">
        <f>IF(N187="zníž. prenesená",J187,0)</f>
        <v>0</v>
      </c>
      <c r="BI187" s="156">
        <f>IF(N187="nulová",J187,0)</f>
        <v>0</v>
      </c>
      <c r="BJ187" s="17" t="s">
        <v>88</v>
      </c>
      <c r="BK187" s="156">
        <f>ROUND(I187*H187,2)</f>
        <v>0</v>
      </c>
      <c r="BL187" s="17" t="s">
        <v>188</v>
      </c>
      <c r="BM187" s="155" t="s">
        <v>233</v>
      </c>
    </row>
    <row r="188" spans="2:65" s="13" customFormat="1">
      <c r="B188" s="164"/>
      <c r="D188" s="158" t="s">
        <v>190</v>
      </c>
      <c r="E188" s="165" t="s">
        <v>1</v>
      </c>
      <c r="F188" s="166" t="s">
        <v>234</v>
      </c>
      <c r="H188" s="167">
        <v>36.058</v>
      </c>
      <c r="I188" s="168"/>
      <c r="L188" s="164"/>
      <c r="M188" s="169"/>
      <c r="T188" s="170"/>
      <c r="AT188" s="165" t="s">
        <v>190</v>
      </c>
      <c r="AU188" s="165" t="s">
        <v>88</v>
      </c>
      <c r="AV188" s="13" t="s">
        <v>88</v>
      </c>
      <c r="AW188" s="13" t="s">
        <v>30</v>
      </c>
      <c r="AX188" s="13" t="s">
        <v>78</v>
      </c>
      <c r="AY188" s="165" t="s">
        <v>182</v>
      </c>
    </row>
    <row r="189" spans="2:65" s="1" customFormat="1" ht="21.75" customHeight="1">
      <c r="B189" s="142"/>
      <c r="C189" s="143" t="s">
        <v>235</v>
      </c>
      <c r="D189" s="143" t="s">
        <v>184</v>
      </c>
      <c r="E189" s="144" t="s">
        <v>236</v>
      </c>
      <c r="F189" s="145" t="s">
        <v>237</v>
      </c>
      <c r="G189" s="146" t="s">
        <v>187</v>
      </c>
      <c r="H189" s="147">
        <v>17.997</v>
      </c>
      <c r="I189" s="148"/>
      <c r="J189" s="149">
        <f>ROUND(I189*H189,2)</f>
        <v>0</v>
      </c>
      <c r="K189" s="150"/>
      <c r="L189" s="32"/>
      <c r="M189" s="151" t="s">
        <v>1</v>
      </c>
      <c r="N189" s="152" t="s">
        <v>40</v>
      </c>
      <c r="P189" s="153">
        <f>O189*H189</f>
        <v>0</v>
      </c>
      <c r="Q189" s="153">
        <v>0</v>
      </c>
      <c r="R189" s="153">
        <f>Q189*H189</f>
        <v>0</v>
      </c>
      <c r="S189" s="153">
        <v>0</v>
      </c>
      <c r="T189" s="154">
        <f>S189*H189</f>
        <v>0</v>
      </c>
      <c r="AR189" s="155" t="s">
        <v>188</v>
      </c>
      <c r="AT189" s="155" t="s">
        <v>184</v>
      </c>
      <c r="AU189" s="155" t="s">
        <v>88</v>
      </c>
      <c r="AY189" s="17" t="s">
        <v>182</v>
      </c>
      <c r="BE189" s="156">
        <f>IF(N189="základná",J189,0)</f>
        <v>0</v>
      </c>
      <c r="BF189" s="156">
        <f>IF(N189="znížená",J189,0)</f>
        <v>0</v>
      </c>
      <c r="BG189" s="156">
        <f>IF(N189="zákl. prenesená",J189,0)</f>
        <v>0</v>
      </c>
      <c r="BH189" s="156">
        <f>IF(N189="zníž. prenesená",J189,0)</f>
        <v>0</v>
      </c>
      <c r="BI189" s="156">
        <f>IF(N189="nulová",J189,0)</f>
        <v>0</v>
      </c>
      <c r="BJ189" s="17" t="s">
        <v>88</v>
      </c>
      <c r="BK189" s="156">
        <f>ROUND(I189*H189,2)</f>
        <v>0</v>
      </c>
      <c r="BL189" s="17" t="s">
        <v>188</v>
      </c>
      <c r="BM189" s="155" t="s">
        <v>238</v>
      </c>
    </row>
    <row r="190" spans="2:65" s="12" customFormat="1">
      <c r="B190" s="157"/>
      <c r="D190" s="158" t="s">
        <v>190</v>
      </c>
      <c r="E190" s="159" t="s">
        <v>1</v>
      </c>
      <c r="F190" s="160" t="s">
        <v>239</v>
      </c>
      <c r="H190" s="159" t="s">
        <v>1</v>
      </c>
      <c r="I190" s="161"/>
      <c r="L190" s="157"/>
      <c r="M190" s="162"/>
      <c r="T190" s="163"/>
      <c r="AT190" s="159" t="s">
        <v>190</v>
      </c>
      <c r="AU190" s="159" t="s">
        <v>88</v>
      </c>
      <c r="AV190" s="12" t="s">
        <v>78</v>
      </c>
      <c r="AW190" s="12" t="s">
        <v>30</v>
      </c>
      <c r="AX190" s="12" t="s">
        <v>74</v>
      </c>
      <c r="AY190" s="159" t="s">
        <v>182</v>
      </c>
    </row>
    <row r="191" spans="2:65" s="13" customFormat="1">
      <c r="B191" s="164"/>
      <c r="D191" s="158" t="s">
        <v>190</v>
      </c>
      <c r="E191" s="165" t="s">
        <v>1</v>
      </c>
      <c r="F191" s="166" t="s">
        <v>240</v>
      </c>
      <c r="H191" s="167">
        <v>1.6970000000000001</v>
      </c>
      <c r="I191" s="168"/>
      <c r="L191" s="164"/>
      <c r="M191" s="169"/>
      <c r="T191" s="170"/>
      <c r="AT191" s="165" t="s">
        <v>190</v>
      </c>
      <c r="AU191" s="165" t="s">
        <v>88</v>
      </c>
      <c r="AV191" s="13" t="s">
        <v>88</v>
      </c>
      <c r="AW191" s="13" t="s">
        <v>30</v>
      </c>
      <c r="AX191" s="13" t="s">
        <v>74</v>
      </c>
      <c r="AY191" s="165" t="s">
        <v>182</v>
      </c>
    </row>
    <row r="192" spans="2:65" s="13" customFormat="1">
      <c r="B192" s="164"/>
      <c r="D192" s="158" t="s">
        <v>190</v>
      </c>
      <c r="E192" s="165" t="s">
        <v>1</v>
      </c>
      <c r="F192" s="166" t="s">
        <v>241</v>
      </c>
      <c r="H192" s="167">
        <v>1.4630000000000001</v>
      </c>
      <c r="I192" s="168"/>
      <c r="L192" s="164"/>
      <c r="M192" s="169"/>
      <c r="T192" s="170"/>
      <c r="AT192" s="165" t="s">
        <v>190</v>
      </c>
      <c r="AU192" s="165" t="s">
        <v>88</v>
      </c>
      <c r="AV192" s="13" t="s">
        <v>88</v>
      </c>
      <c r="AW192" s="13" t="s">
        <v>30</v>
      </c>
      <c r="AX192" s="13" t="s">
        <v>74</v>
      </c>
      <c r="AY192" s="165" t="s">
        <v>182</v>
      </c>
    </row>
    <row r="193" spans="2:65" s="13" customFormat="1">
      <c r="B193" s="164"/>
      <c r="D193" s="158" t="s">
        <v>190</v>
      </c>
      <c r="E193" s="165" t="s">
        <v>1</v>
      </c>
      <c r="F193" s="166" t="s">
        <v>242</v>
      </c>
      <c r="H193" s="167">
        <v>1.3460000000000001</v>
      </c>
      <c r="I193" s="168"/>
      <c r="L193" s="164"/>
      <c r="M193" s="169"/>
      <c r="T193" s="170"/>
      <c r="AT193" s="165" t="s">
        <v>190</v>
      </c>
      <c r="AU193" s="165" t="s">
        <v>88</v>
      </c>
      <c r="AV193" s="13" t="s">
        <v>88</v>
      </c>
      <c r="AW193" s="13" t="s">
        <v>30</v>
      </c>
      <c r="AX193" s="13" t="s">
        <v>74</v>
      </c>
      <c r="AY193" s="165" t="s">
        <v>182</v>
      </c>
    </row>
    <row r="194" spans="2:65" s="13" customFormat="1">
      <c r="B194" s="164"/>
      <c r="D194" s="158" t="s">
        <v>190</v>
      </c>
      <c r="E194" s="165" t="s">
        <v>1</v>
      </c>
      <c r="F194" s="166" t="s">
        <v>243</v>
      </c>
      <c r="H194" s="167">
        <v>1.018</v>
      </c>
      <c r="I194" s="168"/>
      <c r="L194" s="164"/>
      <c r="M194" s="169"/>
      <c r="T194" s="170"/>
      <c r="AT194" s="165" t="s">
        <v>190</v>
      </c>
      <c r="AU194" s="165" t="s">
        <v>88</v>
      </c>
      <c r="AV194" s="13" t="s">
        <v>88</v>
      </c>
      <c r="AW194" s="13" t="s">
        <v>30</v>
      </c>
      <c r="AX194" s="13" t="s">
        <v>74</v>
      </c>
      <c r="AY194" s="165" t="s">
        <v>182</v>
      </c>
    </row>
    <row r="195" spans="2:65" s="13" customFormat="1">
      <c r="B195" s="164"/>
      <c r="D195" s="158" t="s">
        <v>190</v>
      </c>
      <c r="E195" s="165" t="s">
        <v>1</v>
      </c>
      <c r="F195" s="166" t="s">
        <v>244</v>
      </c>
      <c r="H195" s="167">
        <v>4.0609999999999999</v>
      </c>
      <c r="I195" s="168"/>
      <c r="L195" s="164"/>
      <c r="M195" s="169"/>
      <c r="T195" s="170"/>
      <c r="AT195" s="165" t="s">
        <v>190</v>
      </c>
      <c r="AU195" s="165" t="s">
        <v>88</v>
      </c>
      <c r="AV195" s="13" t="s">
        <v>88</v>
      </c>
      <c r="AW195" s="13" t="s">
        <v>30</v>
      </c>
      <c r="AX195" s="13" t="s">
        <v>74</v>
      </c>
      <c r="AY195" s="165" t="s">
        <v>182</v>
      </c>
    </row>
    <row r="196" spans="2:65" s="13" customFormat="1" ht="30">
      <c r="B196" s="164"/>
      <c r="D196" s="158" t="s">
        <v>190</v>
      </c>
      <c r="E196" s="165" t="s">
        <v>1</v>
      </c>
      <c r="F196" s="166" t="s">
        <v>245</v>
      </c>
      <c r="H196" s="167">
        <v>5.2409999999999997</v>
      </c>
      <c r="I196" s="168"/>
      <c r="L196" s="164"/>
      <c r="M196" s="169"/>
      <c r="T196" s="170"/>
      <c r="AT196" s="165" t="s">
        <v>190</v>
      </c>
      <c r="AU196" s="165" t="s">
        <v>88</v>
      </c>
      <c r="AV196" s="13" t="s">
        <v>88</v>
      </c>
      <c r="AW196" s="13" t="s">
        <v>30</v>
      </c>
      <c r="AX196" s="13" t="s">
        <v>74</v>
      </c>
      <c r="AY196" s="165" t="s">
        <v>182</v>
      </c>
    </row>
    <row r="197" spans="2:65" s="13" customFormat="1">
      <c r="B197" s="164"/>
      <c r="D197" s="158" t="s">
        <v>190</v>
      </c>
      <c r="E197" s="165" t="s">
        <v>1</v>
      </c>
      <c r="F197" s="166" t="s">
        <v>246</v>
      </c>
      <c r="H197" s="167">
        <v>1.8029999999999999</v>
      </c>
      <c r="I197" s="168"/>
      <c r="L197" s="164"/>
      <c r="M197" s="169"/>
      <c r="T197" s="170"/>
      <c r="AT197" s="165" t="s">
        <v>190</v>
      </c>
      <c r="AU197" s="165" t="s">
        <v>88</v>
      </c>
      <c r="AV197" s="13" t="s">
        <v>88</v>
      </c>
      <c r="AW197" s="13" t="s">
        <v>30</v>
      </c>
      <c r="AX197" s="13" t="s">
        <v>74</v>
      </c>
      <c r="AY197" s="165" t="s">
        <v>182</v>
      </c>
    </row>
    <row r="198" spans="2:65" s="13" customFormat="1">
      <c r="B198" s="164"/>
      <c r="D198" s="158" t="s">
        <v>190</v>
      </c>
      <c r="E198" s="165" t="s">
        <v>1</v>
      </c>
      <c r="F198" s="166" t="s">
        <v>247</v>
      </c>
      <c r="H198" s="167">
        <v>1.3680000000000001</v>
      </c>
      <c r="I198" s="168"/>
      <c r="L198" s="164"/>
      <c r="M198" s="169"/>
      <c r="T198" s="170"/>
      <c r="AT198" s="165" t="s">
        <v>190</v>
      </c>
      <c r="AU198" s="165" t="s">
        <v>88</v>
      </c>
      <c r="AV198" s="13" t="s">
        <v>88</v>
      </c>
      <c r="AW198" s="13" t="s">
        <v>30</v>
      </c>
      <c r="AX198" s="13" t="s">
        <v>74</v>
      </c>
      <c r="AY198" s="165" t="s">
        <v>182</v>
      </c>
    </row>
    <row r="199" spans="2:65" s="15" customFormat="1">
      <c r="B199" s="178"/>
      <c r="D199" s="158" t="s">
        <v>190</v>
      </c>
      <c r="E199" s="179" t="s">
        <v>1</v>
      </c>
      <c r="F199" s="180" t="s">
        <v>212</v>
      </c>
      <c r="H199" s="181">
        <v>17.997</v>
      </c>
      <c r="I199" s="182"/>
      <c r="L199" s="178"/>
      <c r="M199" s="183"/>
      <c r="T199" s="184"/>
      <c r="AT199" s="179" t="s">
        <v>190</v>
      </c>
      <c r="AU199" s="179" t="s">
        <v>88</v>
      </c>
      <c r="AV199" s="15" t="s">
        <v>188</v>
      </c>
      <c r="AW199" s="15" t="s">
        <v>30</v>
      </c>
      <c r="AX199" s="15" t="s">
        <v>78</v>
      </c>
      <c r="AY199" s="179" t="s">
        <v>182</v>
      </c>
    </row>
    <row r="200" spans="2:65" s="1" customFormat="1" ht="37.9" customHeight="1">
      <c r="B200" s="142"/>
      <c r="C200" s="143" t="s">
        <v>248</v>
      </c>
      <c r="D200" s="143" t="s">
        <v>184</v>
      </c>
      <c r="E200" s="144" t="s">
        <v>249</v>
      </c>
      <c r="F200" s="145" t="s">
        <v>250</v>
      </c>
      <c r="G200" s="146" t="s">
        <v>187</v>
      </c>
      <c r="H200" s="147">
        <v>5.399</v>
      </c>
      <c r="I200" s="148"/>
      <c r="J200" s="149">
        <f>ROUND(I200*H200,2)</f>
        <v>0</v>
      </c>
      <c r="K200" s="150"/>
      <c r="L200" s="32"/>
      <c r="M200" s="151" t="s">
        <v>1</v>
      </c>
      <c r="N200" s="152" t="s">
        <v>40</v>
      </c>
      <c r="P200" s="153">
        <f>O200*H200</f>
        <v>0</v>
      </c>
      <c r="Q200" s="153">
        <v>0</v>
      </c>
      <c r="R200" s="153">
        <f>Q200*H200</f>
        <v>0</v>
      </c>
      <c r="S200" s="153">
        <v>0</v>
      </c>
      <c r="T200" s="154">
        <f>S200*H200</f>
        <v>0</v>
      </c>
      <c r="AR200" s="155" t="s">
        <v>188</v>
      </c>
      <c r="AT200" s="155" t="s">
        <v>184</v>
      </c>
      <c r="AU200" s="155" t="s">
        <v>88</v>
      </c>
      <c r="AY200" s="17" t="s">
        <v>182</v>
      </c>
      <c r="BE200" s="156">
        <f>IF(N200="základná",J200,0)</f>
        <v>0</v>
      </c>
      <c r="BF200" s="156">
        <f>IF(N200="znížená",J200,0)</f>
        <v>0</v>
      </c>
      <c r="BG200" s="156">
        <f>IF(N200="zákl. prenesená",J200,0)</f>
        <v>0</v>
      </c>
      <c r="BH200" s="156">
        <f>IF(N200="zníž. prenesená",J200,0)</f>
        <v>0</v>
      </c>
      <c r="BI200" s="156">
        <f>IF(N200="nulová",J200,0)</f>
        <v>0</v>
      </c>
      <c r="BJ200" s="17" t="s">
        <v>88</v>
      </c>
      <c r="BK200" s="156">
        <f>ROUND(I200*H200,2)</f>
        <v>0</v>
      </c>
      <c r="BL200" s="17" t="s">
        <v>188</v>
      </c>
      <c r="BM200" s="155" t="s">
        <v>251</v>
      </c>
    </row>
    <row r="201" spans="2:65" s="13" customFormat="1">
      <c r="B201" s="164"/>
      <c r="D201" s="158" t="s">
        <v>190</v>
      </c>
      <c r="E201" s="165" t="s">
        <v>1</v>
      </c>
      <c r="F201" s="166" t="s">
        <v>252</v>
      </c>
      <c r="H201" s="167">
        <v>5.399</v>
      </c>
      <c r="I201" s="168"/>
      <c r="L201" s="164"/>
      <c r="M201" s="169"/>
      <c r="T201" s="170"/>
      <c r="AT201" s="165" t="s">
        <v>190</v>
      </c>
      <c r="AU201" s="165" t="s">
        <v>88</v>
      </c>
      <c r="AV201" s="13" t="s">
        <v>88</v>
      </c>
      <c r="AW201" s="13" t="s">
        <v>30</v>
      </c>
      <c r="AX201" s="13" t="s">
        <v>78</v>
      </c>
      <c r="AY201" s="165" t="s">
        <v>182</v>
      </c>
    </row>
    <row r="202" spans="2:65" s="1" customFormat="1" ht="16.5" customHeight="1">
      <c r="B202" s="142"/>
      <c r="C202" s="143" t="s">
        <v>253</v>
      </c>
      <c r="D202" s="143" t="s">
        <v>184</v>
      </c>
      <c r="E202" s="144" t="s">
        <v>254</v>
      </c>
      <c r="F202" s="145" t="s">
        <v>255</v>
      </c>
      <c r="G202" s="146" t="s">
        <v>187</v>
      </c>
      <c r="H202" s="147">
        <v>77.256</v>
      </c>
      <c r="I202" s="148"/>
      <c r="J202" s="149">
        <f>ROUND(I202*H202,2)</f>
        <v>0</v>
      </c>
      <c r="K202" s="150"/>
      <c r="L202" s="32"/>
      <c r="M202" s="151" t="s">
        <v>1</v>
      </c>
      <c r="N202" s="152" t="s">
        <v>40</v>
      </c>
      <c r="P202" s="153">
        <f>O202*H202</f>
        <v>0</v>
      </c>
      <c r="Q202" s="153">
        <v>0</v>
      </c>
      <c r="R202" s="153">
        <f>Q202*H202</f>
        <v>0</v>
      </c>
      <c r="S202" s="153">
        <v>0</v>
      </c>
      <c r="T202" s="154">
        <f>S202*H202</f>
        <v>0</v>
      </c>
      <c r="AR202" s="155" t="s">
        <v>188</v>
      </c>
      <c r="AT202" s="155" t="s">
        <v>184</v>
      </c>
      <c r="AU202" s="155" t="s">
        <v>88</v>
      </c>
      <c r="AY202" s="17" t="s">
        <v>182</v>
      </c>
      <c r="BE202" s="156">
        <f>IF(N202="základná",J202,0)</f>
        <v>0</v>
      </c>
      <c r="BF202" s="156">
        <f>IF(N202="znížená",J202,0)</f>
        <v>0</v>
      </c>
      <c r="BG202" s="156">
        <f>IF(N202="zákl. prenesená",J202,0)</f>
        <v>0</v>
      </c>
      <c r="BH202" s="156">
        <f>IF(N202="zníž. prenesená",J202,0)</f>
        <v>0</v>
      </c>
      <c r="BI202" s="156">
        <f>IF(N202="nulová",J202,0)</f>
        <v>0</v>
      </c>
      <c r="BJ202" s="17" t="s">
        <v>88</v>
      </c>
      <c r="BK202" s="156">
        <f>ROUND(I202*H202,2)</f>
        <v>0</v>
      </c>
      <c r="BL202" s="17" t="s">
        <v>188</v>
      </c>
      <c r="BM202" s="155" t="s">
        <v>256</v>
      </c>
    </row>
    <row r="203" spans="2:65" s="12" customFormat="1">
      <c r="B203" s="157"/>
      <c r="D203" s="158" t="s">
        <v>190</v>
      </c>
      <c r="E203" s="159" t="s">
        <v>1</v>
      </c>
      <c r="F203" s="160" t="s">
        <v>257</v>
      </c>
      <c r="H203" s="159" t="s">
        <v>1</v>
      </c>
      <c r="I203" s="161"/>
      <c r="L203" s="157"/>
      <c r="M203" s="162"/>
      <c r="T203" s="163"/>
      <c r="AT203" s="159" t="s">
        <v>190</v>
      </c>
      <c r="AU203" s="159" t="s">
        <v>88</v>
      </c>
      <c r="AV203" s="12" t="s">
        <v>78</v>
      </c>
      <c r="AW203" s="12" t="s">
        <v>30</v>
      </c>
      <c r="AX203" s="12" t="s">
        <v>74</v>
      </c>
      <c r="AY203" s="159" t="s">
        <v>182</v>
      </c>
    </row>
    <row r="204" spans="2:65" s="13" customFormat="1">
      <c r="B204" s="164"/>
      <c r="D204" s="158" t="s">
        <v>190</v>
      </c>
      <c r="E204" s="165" t="s">
        <v>1</v>
      </c>
      <c r="F204" s="166" t="s">
        <v>258</v>
      </c>
      <c r="H204" s="167">
        <v>77.256</v>
      </c>
      <c r="I204" s="168"/>
      <c r="L204" s="164"/>
      <c r="M204" s="169"/>
      <c r="T204" s="170"/>
      <c r="AT204" s="165" t="s">
        <v>190</v>
      </c>
      <c r="AU204" s="165" t="s">
        <v>88</v>
      </c>
      <c r="AV204" s="13" t="s">
        <v>88</v>
      </c>
      <c r="AW204" s="13" t="s">
        <v>30</v>
      </c>
      <c r="AX204" s="13" t="s">
        <v>78</v>
      </c>
      <c r="AY204" s="165" t="s">
        <v>182</v>
      </c>
    </row>
    <row r="205" spans="2:65" s="1" customFormat="1" ht="37.9" customHeight="1">
      <c r="B205" s="142"/>
      <c r="C205" s="143" t="s">
        <v>259</v>
      </c>
      <c r="D205" s="143" t="s">
        <v>184</v>
      </c>
      <c r="E205" s="144" t="s">
        <v>260</v>
      </c>
      <c r="F205" s="145" t="s">
        <v>261</v>
      </c>
      <c r="G205" s="146" t="s">
        <v>187</v>
      </c>
      <c r="H205" s="147">
        <v>15.451000000000001</v>
      </c>
      <c r="I205" s="148"/>
      <c r="J205" s="149">
        <f>ROUND(I205*H205,2)</f>
        <v>0</v>
      </c>
      <c r="K205" s="150"/>
      <c r="L205" s="32"/>
      <c r="M205" s="151" t="s">
        <v>1</v>
      </c>
      <c r="N205" s="152" t="s">
        <v>40</v>
      </c>
      <c r="P205" s="153">
        <f>O205*H205</f>
        <v>0</v>
      </c>
      <c r="Q205" s="153">
        <v>0</v>
      </c>
      <c r="R205" s="153">
        <f>Q205*H205</f>
        <v>0</v>
      </c>
      <c r="S205" s="153">
        <v>0</v>
      </c>
      <c r="T205" s="154">
        <f>S205*H205</f>
        <v>0</v>
      </c>
      <c r="AR205" s="155" t="s">
        <v>188</v>
      </c>
      <c r="AT205" s="155" t="s">
        <v>184</v>
      </c>
      <c r="AU205" s="155" t="s">
        <v>88</v>
      </c>
      <c r="AY205" s="17" t="s">
        <v>182</v>
      </c>
      <c r="BE205" s="156">
        <f>IF(N205="základná",J205,0)</f>
        <v>0</v>
      </c>
      <c r="BF205" s="156">
        <f>IF(N205="znížená",J205,0)</f>
        <v>0</v>
      </c>
      <c r="BG205" s="156">
        <f>IF(N205="zákl. prenesená",J205,0)</f>
        <v>0</v>
      </c>
      <c r="BH205" s="156">
        <f>IF(N205="zníž. prenesená",J205,0)</f>
        <v>0</v>
      </c>
      <c r="BI205" s="156">
        <f>IF(N205="nulová",J205,0)</f>
        <v>0</v>
      </c>
      <c r="BJ205" s="17" t="s">
        <v>88</v>
      </c>
      <c r="BK205" s="156">
        <f>ROUND(I205*H205,2)</f>
        <v>0</v>
      </c>
      <c r="BL205" s="17" t="s">
        <v>188</v>
      </c>
      <c r="BM205" s="155" t="s">
        <v>262</v>
      </c>
    </row>
    <row r="206" spans="2:65" s="13" customFormat="1">
      <c r="B206" s="164"/>
      <c r="D206" s="158" t="s">
        <v>190</v>
      </c>
      <c r="E206" s="165" t="s">
        <v>1</v>
      </c>
      <c r="F206" s="166" t="s">
        <v>263</v>
      </c>
      <c r="H206" s="167">
        <v>15.451000000000001</v>
      </c>
      <c r="I206" s="168"/>
      <c r="L206" s="164"/>
      <c r="M206" s="169"/>
      <c r="T206" s="170"/>
      <c r="AT206" s="165" t="s">
        <v>190</v>
      </c>
      <c r="AU206" s="165" t="s">
        <v>88</v>
      </c>
      <c r="AV206" s="13" t="s">
        <v>88</v>
      </c>
      <c r="AW206" s="13" t="s">
        <v>30</v>
      </c>
      <c r="AX206" s="13" t="s">
        <v>78</v>
      </c>
      <c r="AY206" s="165" t="s">
        <v>182</v>
      </c>
    </row>
    <row r="207" spans="2:65" s="1" customFormat="1" ht="37.9" customHeight="1">
      <c r="B207" s="142"/>
      <c r="C207" s="143" t="s">
        <v>264</v>
      </c>
      <c r="D207" s="143" t="s">
        <v>184</v>
      </c>
      <c r="E207" s="144" t="s">
        <v>265</v>
      </c>
      <c r="F207" s="145" t="s">
        <v>266</v>
      </c>
      <c r="G207" s="146" t="s">
        <v>187</v>
      </c>
      <c r="H207" s="147">
        <v>1693.2</v>
      </c>
      <c r="I207" s="148"/>
      <c r="J207" s="149">
        <f>ROUND(I207*H207,2)</f>
        <v>0</v>
      </c>
      <c r="K207" s="150"/>
      <c r="L207" s="32"/>
      <c r="M207" s="151" t="s">
        <v>1</v>
      </c>
      <c r="N207" s="152" t="s">
        <v>40</v>
      </c>
      <c r="P207" s="153">
        <f>O207*H207</f>
        <v>0</v>
      </c>
      <c r="Q207" s="153">
        <v>0</v>
      </c>
      <c r="R207" s="153">
        <f>Q207*H207</f>
        <v>0</v>
      </c>
      <c r="S207" s="153">
        <v>0</v>
      </c>
      <c r="T207" s="154">
        <f>S207*H207</f>
        <v>0</v>
      </c>
      <c r="AR207" s="155" t="s">
        <v>188</v>
      </c>
      <c r="AT207" s="155" t="s">
        <v>184</v>
      </c>
      <c r="AU207" s="155" t="s">
        <v>88</v>
      </c>
      <c r="AY207" s="17" t="s">
        <v>182</v>
      </c>
      <c r="BE207" s="156">
        <f>IF(N207="základná",J207,0)</f>
        <v>0</v>
      </c>
      <c r="BF207" s="156">
        <f>IF(N207="znížená",J207,0)</f>
        <v>0</v>
      </c>
      <c r="BG207" s="156">
        <f>IF(N207="zákl. prenesená",J207,0)</f>
        <v>0</v>
      </c>
      <c r="BH207" s="156">
        <f>IF(N207="zníž. prenesená",J207,0)</f>
        <v>0</v>
      </c>
      <c r="BI207" s="156">
        <f>IF(N207="nulová",J207,0)</f>
        <v>0</v>
      </c>
      <c r="BJ207" s="17" t="s">
        <v>88</v>
      </c>
      <c r="BK207" s="156">
        <f>ROUND(I207*H207,2)</f>
        <v>0</v>
      </c>
      <c r="BL207" s="17" t="s">
        <v>188</v>
      </c>
      <c r="BM207" s="155" t="s">
        <v>267</v>
      </c>
    </row>
    <row r="208" spans="2:65" s="12" customFormat="1">
      <c r="B208" s="157"/>
      <c r="D208" s="158" t="s">
        <v>190</v>
      </c>
      <c r="E208" s="159" t="s">
        <v>1</v>
      </c>
      <c r="F208" s="160" t="s">
        <v>268</v>
      </c>
      <c r="H208" s="159" t="s">
        <v>1</v>
      </c>
      <c r="I208" s="161"/>
      <c r="L208" s="157"/>
      <c r="M208" s="162"/>
      <c r="T208" s="163"/>
      <c r="AT208" s="159" t="s">
        <v>190</v>
      </c>
      <c r="AU208" s="159" t="s">
        <v>88</v>
      </c>
      <c r="AV208" s="12" t="s">
        <v>78</v>
      </c>
      <c r="AW208" s="12" t="s">
        <v>30</v>
      </c>
      <c r="AX208" s="12" t="s">
        <v>74</v>
      </c>
      <c r="AY208" s="159" t="s">
        <v>182</v>
      </c>
    </row>
    <row r="209" spans="2:65" s="13" customFormat="1">
      <c r="B209" s="164"/>
      <c r="D209" s="158" t="s">
        <v>190</v>
      </c>
      <c r="E209" s="165" t="s">
        <v>1</v>
      </c>
      <c r="F209" s="166" t="s">
        <v>269</v>
      </c>
      <c r="H209" s="167">
        <v>1693.2</v>
      </c>
      <c r="I209" s="168"/>
      <c r="L209" s="164"/>
      <c r="M209" s="169"/>
      <c r="T209" s="170"/>
      <c r="AT209" s="165" t="s">
        <v>190</v>
      </c>
      <c r="AU209" s="165" t="s">
        <v>88</v>
      </c>
      <c r="AV209" s="13" t="s">
        <v>88</v>
      </c>
      <c r="AW209" s="13" t="s">
        <v>30</v>
      </c>
      <c r="AX209" s="13" t="s">
        <v>74</v>
      </c>
      <c r="AY209" s="165" t="s">
        <v>182</v>
      </c>
    </row>
    <row r="210" spans="2:65" s="15" customFormat="1">
      <c r="B210" s="178"/>
      <c r="D210" s="158" t="s">
        <v>190</v>
      </c>
      <c r="E210" s="179" t="s">
        <v>1</v>
      </c>
      <c r="F210" s="180" t="s">
        <v>212</v>
      </c>
      <c r="H210" s="181">
        <v>1693.2</v>
      </c>
      <c r="I210" s="182"/>
      <c r="L210" s="178"/>
      <c r="M210" s="183"/>
      <c r="T210" s="184"/>
      <c r="AT210" s="179" t="s">
        <v>190</v>
      </c>
      <c r="AU210" s="179" t="s">
        <v>88</v>
      </c>
      <c r="AV210" s="15" t="s">
        <v>188</v>
      </c>
      <c r="AW210" s="15" t="s">
        <v>30</v>
      </c>
      <c r="AX210" s="15" t="s">
        <v>78</v>
      </c>
      <c r="AY210" s="179" t="s">
        <v>182</v>
      </c>
    </row>
    <row r="211" spans="2:65" s="1" customFormat="1" ht="37.9" customHeight="1">
      <c r="B211" s="142"/>
      <c r="C211" s="143" t="s">
        <v>270</v>
      </c>
      <c r="D211" s="143" t="s">
        <v>184</v>
      </c>
      <c r="E211" s="144" t="s">
        <v>271</v>
      </c>
      <c r="F211" s="145" t="s">
        <v>266</v>
      </c>
      <c r="G211" s="146" t="s">
        <v>187</v>
      </c>
      <c r="H211" s="147">
        <v>477.16899999999998</v>
      </c>
      <c r="I211" s="148"/>
      <c r="J211" s="149">
        <f>ROUND(I211*H211,2)</f>
        <v>0</v>
      </c>
      <c r="K211" s="150"/>
      <c r="L211" s="32"/>
      <c r="M211" s="151" t="s">
        <v>1</v>
      </c>
      <c r="N211" s="152" t="s">
        <v>40</v>
      </c>
      <c r="P211" s="153">
        <f>O211*H211</f>
        <v>0</v>
      </c>
      <c r="Q211" s="153">
        <v>0</v>
      </c>
      <c r="R211" s="153">
        <f>Q211*H211</f>
        <v>0</v>
      </c>
      <c r="S211" s="153">
        <v>0</v>
      </c>
      <c r="T211" s="154">
        <f>S211*H211</f>
        <v>0</v>
      </c>
      <c r="AR211" s="155" t="s">
        <v>188</v>
      </c>
      <c r="AT211" s="155" t="s">
        <v>184</v>
      </c>
      <c r="AU211" s="155" t="s">
        <v>88</v>
      </c>
      <c r="AY211" s="17" t="s">
        <v>182</v>
      </c>
      <c r="BE211" s="156">
        <f>IF(N211="základná",J211,0)</f>
        <v>0</v>
      </c>
      <c r="BF211" s="156">
        <f>IF(N211="znížená",J211,0)</f>
        <v>0</v>
      </c>
      <c r="BG211" s="156">
        <f>IF(N211="zákl. prenesená",J211,0)</f>
        <v>0</v>
      </c>
      <c r="BH211" s="156">
        <f>IF(N211="zníž. prenesená",J211,0)</f>
        <v>0</v>
      </c>
      <c r="BI211" s="156">
        <f>IF(N211="nulová",J211,0)</f>
        <v>0</v>
      </c>
      <c r="BJ211" s="17" t="s">
        <v>88</v>
      </c>
      <c r="BK211" s="156">
        <f>ROUND(I211*H211,2)</f>
        <v>0</v>
      </c>
      <c r="BL211" s="17" t="s">
        <v>188</v>
      </c>
      <c r="BM211" s="155" t="s">
        <v>272</v>
      </c>
    </row>
    <row r="212" spans="2:65" s="12" customFormat="1">
      <c r="B212" s="157"/>
      <c r="D212" s="158" t="s">
        <v>190</v>
      </c>
      <c r="E212" s="159" t="s">
        <v>1</v>
      </c>
      <c r="F212" s="160" t="s">
        <v>273</v>
      </c>
      <c r="H212" s="159" t="s">
        <v>1</v>
      </c>
      <c r="I212" s="161"/>
      <c r="L212" s="157"/>
      <c r="M212" s="162"/>
      <c r="T212" s="163"/>
      <c r="AT212" s="159" t="s">
        <v>190</v>
      </c>
      <c r="AU212" s="159" t="s">
        <v>88</v>
      </c>
      <c r="AV212" s="12" t="s">
        <v>78</v>
      </c>
      <c r="AW212" s="12" t="s">
        <v>30</v>
      </c>
      <c r="AX212" s="12" t="s">
        <v>74</v>
      </c>
      <c r="AY212" s="159" t="s">
        <v>182</v>
      </c>
    </row>
    <row r="213" spans="2:65" s="13" customFormat="1">
      <c r="B213" s="164"/>
      <c r="D213" s="158" t="s">
        <v>190</v>
      </c>
      <c r="E213" s="165" t="s">
        <v>1</v>
      </c>
      <c r="F213" s="166" t="s">
        <v>274</v>
      </c>
      <c r="H213" s="167">
        <v>1323.769</v>
      </c>
      <c r="I213" s="168"/>
      <c r="L213" s="164"/>
      <c r="M213" s="169"/>
      <c r="T213" s="170"/>
      <c r="AT213" s="165" t="s">
        <v>190</v>
      </c>
      <c r="AU213" s="165" t="s">
        <v>88</v>
      </c>
      <c r="AV213" s="13" t="s">
        <v>88</v>
      </c>
      <c r="AW213" s="13" t="s">
        <v>30</v>
      </c>
      <c r="AX213" s="13" t="s">
        <v>74</v>
      </c>
      <c r="AY213" s="165" t="s">
        <v>182</v>
      </c>
    </row>
    <row r="214" spans="2:65" s="12" customFormat="1">
      <c r="B214" s="157"/>
      <c r="D214" s="158" t="s">
        <v>190</v>
      </c>
      <c r="E214" s="159" t="s">
        <v>1</v>
      </c>
      <c r="F214" s="160" t="s">
        <v>275</v>
      </c>
      <c r="H214" s="159" t="s">
        <v>1</v>
      </c>
      <c r="I214" s="161"/>
      <c r="L214" s="157"/>
      <c r="M214" s="162"/>
      <c r="T214" s="163"/>
      <c r="AT214" s="159" t="s">
        <v>190</v>
      </c>
      <c r="AU214" s="159" t="s">
        <v>88</v>
      </c>
      <c r="AV214" s="12" t="s">
        <v>78</v>
      </c>
      <c r="AW214" s="12" t="s">
        <v>30</v>
      </c>
      <c r="AX214" s="12" t="s">
        <v>74</v>
      </c>
      <c r="AY214" s="159" t="s">
        <v>182</v>
      </c>
    </row>
    <row r="215" spans="2:65" s="13" customFormat="1">
      <c r="B215" s="164"/>
      <c r="D215" s="158" t="s">
        <v>190</v>
      </c>
      <c r="E215" s="165" t="s">
        <v>1</v>
      </c>
      <c r="F215" s="166" t="s">
        <v>276</v>
      </c>
      <c r="H215" s="167">
        <v>-846.6</v>
      </c>
      <c r="I215" s="168"/>
      <c r="L215" s="164"/>
      <c r="M215" s="169"/>
      <c r="T215" s="170"/>
      <c r="AT215" s="165" t="s">
        <v>190</v>
      </c>
      <c r="AU215" s="165" t="s">
        <v>88</v>
      </c>
      <c r="AV215" s="13" t="s">
        <v>88</v>
      </c>
      <c r="AW215" s="13" t="s">
        <v>30</v>
      </c>
      <c r="AX215" s="13" t="s">
        <v>74</v>
      </c>
      <c r="AY215" s="165" t="s">
        <v>182</v>
      </c>
    </row>
    <row r="216" spans="2:65" s="15" customFormat="1">
      <c r="B216" s="178"/>
      <c r="D216" s="158" t="s">
        <v>190</v>
      </c>
      <c r="E216" s="179" t="s">
        <v>1</v>
      </c>
      <c r="F216" s="180" t="s">
        <v>212</v>
      </c>
      <c r="H216" s="181">
        <v>477.16899999999998</v>
      </c>
      <c r="I216" s="182"/>
      <c r="L216" s="178"/>
      <c r="M216" s="183"/>
      <c r="T216" s="184"/>
      <c r="AT216" s="179" t="s">
        <v>190</v>
      </c>
      <c r="AU216" s="179" t="s">
        <v>88</v>
      </c>
      <c r="AV216" s="15" t="s">
        <v>188</v>
      </c>
      <c r="AW216" s="15" t="s">
        <v>30</v>
      </c>
      <c r="AX216" s="15" t="s">
        <v>78</v>
      </c>
      <c r="AY216" s="179" t="s">
        <v>182</v>
      </c>
    </row>
    <row r="217" spans="2:65" s="1" customFormat="1" ht="44.25" customHeight="1">
      <c r="B217" s="142"/>
      <c r="C217" s="143" t="s">
        <v>277</v>
      </c>
      <c r="D217" s="143" t="s">
        <v>184</v>
      </c>
      <c r="E217" s="144" t="s">
        <v>278</v>
      </c>
      <c r="F217" s="145" t="s">
        <v>279</v>
      </c>
      <c r="G217" s="146" t="s">
        <v>187</v>
      </c>
      <c r="H217" s="147">
        <v>1300</v>
      </c>
      <c r="I217" s="148"/>
      <c r="J217" s="149">
        <f>ROUND(I217*H217,2)</f>
        <v>0</v>
      </c>
      <c r="K217" s="150"/>
      <c r="L217" s="32"/>
      <c r="M217" s="151" t="s">
        <v>1</v>
      </c>
      <c r="N217" s="152" t="s">
        <v>40</v>
      </c>
      <c r="P217" s="153">
        <f>O217*H217</f>
        <v>0</v>
      </c>
      <c r="Q217" s="153">
        <v>0</v>
      </c>
      <c r="R217" s="153">
        <f>Q217*H217</f>
        <v>0</v>
      </c>
      <c r="S217" s="153">
        <v>0</v>
      </c>
      <c r="T217" s="154">
        <f>S217*H217</f>
        <v>0</v>
      </c>
      <c r="AR217" s="155" t="s">
        <v>188</v>
      </c>
      <c r="AT217" s="155" t="s">
        <v>184</v>
      </c>
      <c r="AU217" s="155" t="s">
        <v>88</v>
      </c>
      <c r="AY217" s="17" t="s">
        <v>182</v>
      </c>
      <c r="BE217" s="156">
        <f>IF(N217="základná",J217,0)</f>
        <v>0</v>
      </c>
      <c r="BF217" s="156">
        <f>IF(N217="znížená",J217,0)</f>
        <v>0</v>
      </c>
      <c r="BG217" s="156">
        <f>IF(N217="zákl. prenesená",J217,0)</f>
        <v>0</v>
      </c>
      <c r="BH217" s="156">
        <f>IF(N217="zníž. prenesená",J217,0)</f>
        <v>0</v>
      </c>
      <c r="BI217" s="156">
        <f>IF(N217="nulová",J217,0)</f>
        <v>0</v>
      </c>
      <c r="BJ217" s="17" t="s">
        <v>88</v>
      </c>
      <c r="BK217" s="156">
        <f>ROUND(I217*H217,2)</f>
        <v>0</v>
      </c>
      <c r="BL217" s="17" t="s">
        <v>188</v>
      </c>
      <c r="BM217" s="155" t="s">
        <v>280</v>
      </c>
    </row>
    <row r="218" spans="2:65" s="12" customFormat="1">
      <c r="B218" s="157"/>
      <c r="D218" s="158" t="s">
        <v>190</v>
      </c>
      <c r="E218" s="159" t="s">
        <v>1</v>
      </c>
      <c r="F218" s="160" t="s">
        <v>281</v>
      </c>
      <c r="H218" s="159" t="s">
        <v>1</v>
      </c>
      <c r="I218" s="161"/>
      <c r="L218" s="157"/>
      <c r="M218" s="162"/>
      <c r="T218" s="163"/>
      <c r="AT218" s="159" t="s">
        <v>190</v>
      </c>
      <c r="AU218" s="159" t="s">
        <v>88</v>
      </c>
      <c r="AV218" s="12" t="s">
        <v>78</v>
      </c>
      <c r="AW218" s="12" t="s">
        <v>30</v>
      </c>
      <c r="AX218" s="12" t="s">
        <v>74</v>
      </c>
      <c r="AY218" s="159" t="s">
        <v>182</v>
      </c>
    </row>
    <row r="219" spans="2:65" s="13" customFormat="1">
      <c r="B219" s="164"/>
      <c r="D219" s="158" t="s">
        <v>190</v>
      </c>
      <c r="E219" s="165" t="s">
        <v>1</v>
      </c>
      <c r="F219" s="166" t="s">
        <v>192</v>
      </c>
      <c r="H219" s="167">
        <v>1300</v>
      </c>
      <c r="I219" s="168"/>
      <c r="L219" s="164"/>
      <c r="M219" s="169"/>
      <c r="T219" s="170"/>
      <c r="AT219" s="165" t="s">
        <v>190</v>
      </c>
      <c r="AU219" s="165" t="s">
        <v>88</v>
      </c>
      <c r="AV219" s="13" t="s">
        <v>88</v>
      </c>
      <c r="AW219" s="13" t="s">
        <v>30</v>
      </c>
      <c r="AX219" s="13" t="s">
        <v>78</v>
      </c>
      <c r="AY219" s="165" t="s">
        <v>182</v>
      </c>
    </row>
    <row r="220" spans="2:65" s="1" customFormat="1" ht="24.25" customHeight="1">
      <c r="B220" s="142"/>
      <c r="C220" s="143" t="s">
        <v>282</v>
      </c>
      <c r="D220" s="143" t="s">
        <v>184</v>
      </c>
      <c r="E220" s="144" t="s">
        <v>283</v>
      </c>
      <c r="F220" s="145" t="s">
        <v>284</v>
      </c>
      <c r="G220" s="146" t="s">
        <v>187</v>
      </c>
      <c r="H220" s="147">
        <v>477.16899999999998</v>
      </c>
      <c r="I220" s="148"/>
      <c r="J220" s="149">
        <f>ROUND(I220*H220,2)</f>
        <v>0</v>
      </c>
      <c r="K220" s="150"/>
      <c r="L220" s="32"/>
      <c r="M220" s="151" t="s">
        <v>1</v>
      </c>
      <c r="N220" s="152" t="s">
        <v>40</v>
      </c>
      <c r="P220" s="153">
        <f>O220*H220</f>
        <v>0</v>
      </c>
      <c r="Q220" s="153">
        <v>0</v>
      </c>
      <c r="R220" s="153">
        <f>Q220*H220</f>
        <v>0</v>
      </c>
      <c r="S220" s="153">
        <v>0</v>
      </c>
      <c r="T220" s="154">
        <f>S220*H220</f>
        <v>0</v>
      </c>
      <c r="AR220" s="155" t="s">
        <v>188</v>
      </c>
      <c r="AT220" s="155" t="s">
        <v>184</v>
      </c>
      <c r="AU220" s="155" t="s">
        <v>88</v>
      </c>
      <c r="AY220" s="17" t="s">
        <v>182</v>
      </c>
      <c r="BE220" s="156">
        <f>IF(N220="základná",J220,0)</f>
        <v>0</v>
      </c>
      <c r="BF220" s="156">
        <f>IF(N220="znížená",J220,0)</f>
        <v>0</v>
      </c>
      <c r="BG220" s="156">
        <f>IF(N220="zákl. prenesená",J220,0)</f>
        <v>0</v>
      </c>
      <c r="BH220" s="156">
        <f>IF(N220="zníž. prenesená",J220,0)</f>
        <v>0</v>
      </c>
      <c r="BI220" s="156">
        <f>IF(N220="nulová",J220,0)</f>
        <v>0</v>
      </c>
      <c r="BJ220" s="17" t="s">
        <v>88</v>
      </c>
      <c r="BK220" s="156">
        <f>ROUND(I220*H220,2)</f>
        <v>0</v>
      </c>
      <c r="BL220" s="17" t="s">
        <v>188</v>
      </c>
      <c r="BM220" s="155" t="s">
        <v>285</v>
      </c>
    </row>
    <row r="221" spans="2:65" s="1" customFormat="1" ht="24.25" customHeight="1">
      <c r="B221" s="142"/>
      <c r="C221" s="143" t="s">
        <v>286</v>
      </c>
      <c r="D221" s="143" t="s">
        <v>184</v>
      </c>
      <c r="E221" s="144" t="s">
        <v>287</v>
      </c>
      <c r="F221" s="145" t="s">
        <v>288</v>
      </c>
      <c r="G221" s="146" t="s">
        <v>187</v>
      </c>
      <c r="H221" s="147">
        <v>846.6</v>
      </c>
      <c r="I221" s="148"/>
      <c r="J221" s="149">
        <f>ROUND(I221*H221,2)</f>
        <v>0</v>
      </c>
      <c r="K221" s="150"/>
      <c r="L221" s="32"/>
      <c r="M221" s="151" t="s">
        <v>1</v>
      </c>
      <c r="N221" s="152" t="s">
        <v>40</v>
      </c>
      <c r="P221" s="153">
        <f>O221*H221</f>
        <v>0</v>
      </c>
      <c r="Q221" s="153">
        <v>0</v>
      </c>
      <c r="R221" s="153">
        <f>Q221*H221</f>
        <v>0</v>
      </c>
      <c r="S221" s="153">
        <v>0</v>
      </c>
      <c r="T221" s="154">
        <f>S221*H221</f>
        <v>0</v>
      </c>
      <c r="AR221" s="155" t="s">
        <v>188</v>
      </c>
      <c r="AT221" s="155" t="s">
        <v>184</v>
      </c>
      <c r="AU221" s="155" t="s">
        <v>88</v>
      </c>
      <c r="AY221" s="17" t="s">
        <v>182</v>
      </c>
      <c r="BE221" s="156">
        <f>IF(N221="základná",J221,0)</f>
        <v>0</v>
      </c>
      <c r="BF221" s="156">
        <f>IF(N221="znížená",J221,0)</f>
        <v>0</v>
      </c>
      <c r="BG221" s="156">
        <f>IF(N221="zákl. prenesená",J221,0)</f>
        <v>0</v>
      </c>
      <c r="BH221" s="156">
        <f>IF(N221="zníž. prenesená",J221,0)</f>
        <v>0</v>
      </c>
      <c r="BI221" s="156">
        <f>IF(N221="nulová",J221,0)</f>
        <v>0</v>
      </c>
      <c r="BJ221" s="17" t="s">
        <v>88</v>
      </c>
      <c r="BK221" s="156">
        <f>ROUND(I221*H221,2)</f>
        <v>0</v>
      </c>
      <c r="BL221" s="17" t="s">
        <v>188</v>
      </c>
      <c r="BM221" s="155" t="s">
        <v>289</v>
      </c>
    </row>
    <row r="222" spans="2:65" s="12" customFormat="1">
      <c r="B222" s="157"/>
      <c r="D222" s="158" t="s">
        <v>190</v>
      </c>
      <c r="E222" s="159" t="s">
        <v>1</v>
      </c>
      <c r="F222" s="160" t="s">
        <v>290</v>
      </c>
      <c r="H222" s="159" t="s">
        <v>1</v>
      </c>
      <c r="I222" s="161"/>
      <c r="L222" s="157"/>
      <c r="M222" s="162"/>
      <c r="T222" s="163"/>
      <c r="AT222" s="159" t="s">
        <v>190</v>
      </c>
      <c r="AU222" s="159" t="s">
        <v>88</v>
      </c>
      <c r="AV222" s="12" t="s">
        <v>78</v>
      </c>
      <c r="AW222" s="12" t="s">
        <v>30</v>
      </c>
      <c r="AX222" s="12" t="s">
        <v>74</v>
      </c>
      <c r="AY222" s="159" t="s">
        <v>182</v>
      </c>
    </row>
    <row r="223" spans="2:65" s="13" customFormat="1">
      <c r="B223" s="164"/>
      <c r="D223" s="158" t="s">
        <v>190</v>
      </c>
      <c r="E223" s="165" t="s">
        <v>1</v>
      </c>
      <c r="F223" s="166" t="s">
        <v>291</v>
      </c>
      <c r="H223" s="167">
        <v>846.6</v>
      </c>
      <c r="I223" s="168"/>
      <c r="L223" s="164"/>
      <c r="M223" s="169"/>
      <c r="T223" s="170"/>
      <c r="AT223" s="165" t="s">
        <v>190</v>
      </c>
      <c r="AU223" s="165" t="s">
        <v>88</v>
      </c>
      <c r="AV223" s="13" t="s">
        <v>88</v>
      </c>
      <c r="AW223" s="13" t="s">
        <v>30</v>
      </c>
      <c r="AX223" s="13" t="s">
        <v>74</v>
      </c>
      <c r="AY223" s="165" t="s">
        <v>182</v>
      </c>
    </row>
    <row r="224" spans="2:65" s="15" customFormat="1">
      <c r="B224" s="178"/>
      <c r="D224" s="158" t="s">
        <v>190</v>
      </c>
      <c r="E224" s="179" t="s">
        <v>1</v>
      </c>
      <c r="F224" s="180" t="s">
        <v>212</v>
      </c>
      <c r="H224" s="181">
        <v>846.6</v>
      </c>
      <c r="I224" s="182"/>
      <c r="L224" s="178"/>
      <c r="M224" s="183"/>
      <c r="T224" s="184"/>
      <c r="AT224" s="179" t="s">
        <v>190</v>
      </c>
      <c r="AU224" s="179" t="s">
        <v>88</v>
      </c>
      <c r="AV224" s="15" t="s">
        <v>188</v>
      </c>
      <c r="AW224" s="15" t="s">
        <v>30</v>
      </c>
      <c r="AX224" s="15" t="s">
        <v>78</v>
      </c>
      <c r="AY224" s="179" t="s">
        <v>182</v>
      </c>
    </row>
    <row r="225" spans="2:65" s="1" customFormat="1" ht="33" customHeight="1">
      <c r="B225" s="142"/>
      <c r="C225" s="143" t="s">
        <v>292</v>
      </c>
      <c r="D225" s="143" t="s">
        <v>184</v>
      </c>
      <c r="E225" s="144" t="s">
        <v>293</v>
      </c>
      <c r="F225" s="145" t="s">
        <v>294</v>
      </c>
      <c r="G225" s="146" t="s">
        <v>187</v>
      </c>
      <c r="H225" s="147">
        <v>846.6</v>
      </c>
      <c r="I225" s="148"/>
      <c r="J225" s="149">
        <f>ROUND(I225*H225,2)</f>
        <v>0</v>
      </c>
      <c r="K225" s="150"/>
      <c r="L225" s="32"/>
      <c r="M225" s="151" t="s">
        <v>1</v>
      </c>
      <c r="N225" s="152" t="s">
        <v>40</v>
      </c>
      <c r="P225" s="153">
        <f>O225*H225</f>
        <v>0</v>
      </c>
      <c r="Q225" s="153">
        <v>0</v>
      </c>
      <c r="R225" s="153">
        <f>Q225*H225</f>
        <v>0</v>
      </c>
      <c r="S225" s="153">
        <v>0</v>
      </c>
      <c r="T225" s="154">
        <f>S225*H225</f>
        <v>0</v>
      </c>
      <c r="AR225" s="155" t="s">
        <v>188</v>
      </c>
      <c r="AT225" s="155" t="s">
        <v>184</v>
      </c>
      <c r="AU225" s="155" t="s">
        <v>88</v>
      </c>
      <c r="AY225" s="17" t="s">
        <v>182</v>
      </c>
      <c r="BE225" s="156">
        <f>IF(N225="základná",J225,0)</f>
        <v>0</v>
      </c>
      <c r="BF225" s="156">
        <f>IF(N225="znížená",J225,0)</f>
        <v>0</v>
      </c>
      <c r="BG225" s="156">
        <f>IF(N225="zákl. prenesená",J225,0)</f>
        <v>0</v>
      </c>
      <c r="BH225" s="156">
        <f>IF(N225="zníž. prenesená",J225,0)</f>
        <v>0</v>
      </c>
      <c r="BI225" s="156">
        <f>IF(N225="nulová",J225,0)</f>
        <v>0</v>
      </c>
      <c r="BJ225" s="17" t="s">
        <v>88</v>
      </c>
      <c r="BK225" s="156">
        <f>ROUND(I225*H225,2)</f>
        <v>0</v>
      </c>
      <c r="BL225" s="17" t="s">
        <v>188</v>
      </c>
      <c r="BM225" s="155" t="s">
        <v>295</v>
      </c>
    </row>
    <row r="226" spans="2:65" s="12" customFormat="1">
      <c r="B226" s="157"/>
      <c r="D226" s="158" t="s">
        <v>190</v>
      </c>
      <c r="E226" s="159" t="s">
        <v>1</v>
      </c>
      <c r="F226" s="160" t="s">
        <v>296</v>
      </c>
      <c r="H226" s="159" t="s">
        <v>1</v>
      </c>
      <c r="I226" s="161"/>
      <c r="L226" s="157"/>
      <c r="M226" s="162"/>
      <c r="T226" s="163"/>
      <c r="AT226" s="159" t="s">
        <v>190</v>
      </c>
      <c r="AU226" s="159" t="s">
        <v>88</v>
      </c>
      <c r="AV226" s="12" t="s">
        <v>78</v>
      </c>
      <c r="AW226" s="12" t="s">
        <v>30</v>
      </c>
      <c r="AX226" s="12" t="s">
        <v>74</v>
      </c>
      <c r="AY226" s="159" t="s">
        <v>182</v>
      </c>
    </row>
    <row r="227" spans="2:65" s="13" customFormat="1">
      <c r="B227" s="164"/>
      <c r="D227" s="158" t="s">
        <v>190</v>
      </c>
      <c r="E227" s="165" t="s">
        <v>1</v>
      </c>
      <c r="F227" s="166" t="s">
        <v>291</v>
      </c>
      <c r="H227" s="167">
        <v>846.6</v>
      </c>
      <c r="I227" s="168"/>
      <c r="L227" s="164"/>
      <c r="M227" s="169"/>
      <c r="T227" s="170"/>
      <c r="AT227" s="165" t="s">
        <v>190</v>
      </c>
      <c r="AU227" s="165" t="s">
        <v>88</v>
      </c>
      <c r="AV227" s="13" t="s">
        <v>88</v>
      </c>
      <c r="AW227" s="13" t="s">
        <v>30</v>
      </c>
      <c r="AX227" s="13" t="s">
        <v>74</v>
      </c>
      <c r="AY227" s="165" t="s">
        <v>182</v>
      </c>
    </row>
    <row r="228" spans="2:65" s="15" customFormat="1">
      <c r="B228" s="178"/>
      <c r="D228" s="158" t="s">
        <v>190</v>
      </c>
      <c r="E228" s="179" t="s">
        <v>1</v>
      </c>
      <c r="F228" s="180" t="s">
        <v>212</v>
      </c>
      <c r="H228" s="181">
        <v>846.6</v>
      </c>
      <c r="I228" s="182"/>
      <c r="L228" s="178"/>
      <c r="M228" s="183"/>
      <c r="T228" s="184"/>
      <c r="AT228" s="179" t="s">
        <v>190</v>
      </c>
      <c r="AU228" s="179" t="s">
        <v>88</v>
      </c>
      <c r="AV228" s="15" t="s">
        <v>188</v>
      </c>
      <c r="AW228" s="15" t="s">
        <v>30</v>
      </c>
      <c r="AX228" s="15" t="s">
        <v>78</v>
      </c>
      <c r="AY228" s="179" t="s">
        <v>182</v>
      </c>
    </row>
    <row r="229" spans="2:65" s="1" customFormat="1" ht="24.25" customHeight="1">
      <c r="B229" s="142"/>
      <c r="C229" s="143" t="s">
        <v>297</v>
      </c>
      <c r="D229" s="143" t="s">
        <v>184</v>
      </c>
      <c r="E229" s="144" t="s">
        <v>298</v>
      </c>
      <c r="F229" s="145" t="s">
        <v>299</v>
      </c>
      <c r="G229" s="146" t="s">
        <v>187</v>
      </c>
      <c r="H229" s="147">
        <v>29.327999999999999</v>
      </c>
      <c r="I229" s="148"/>
      <c r="J229" s="149">
        <f>ROUND(I229*H229,2)</f>
        <v>0</v>
      </c>
      <c r="K229" s="150"/>
      <c r="L229" s="32"/>
      <c r="M229" s="151" t="s">
        <v>1</v>
      </c>
      <c r="N229" s="152" t="s">
        <v>40</v>
      </c>
      <c r="P229" s="153">
        <f>O229*H229</f>
        <v>0</v>
      </c>
      <c r="Q229" s="153">
        <v>0</v>
      </c>
      <c r="R229" s="153">
        <f>Q229*H229</f>
        <v>0</v>
      </c>
      <c r="S229" s="153">
        <v>0</v>
      </c>
      <c r="T229" s="154">
        <f>S229*H229</f>
        <v>0</v>
      </c>
      <c r="AR229" s="155" t="s">
        <v>188</v>
      </c>
      <c r="AT229" s="155" t="s">
        <v>184</v>
      </c>
      <c r="AU229" s="155" t="s">
        <v>88</v>
      </c>
      <c r="AY229" s="17" t="s">
        <v>182</v>
      </c>
      <c r="BE229" s="156">
        <f>IF(N229="základná",J229,0)</f>
        <v>0</v>
      </c>
      <c r="BF229" s="156">
        <f>IF(N229="znížená",J229,0)</f>
        <v>0</v>
      </c>
      <c r="BG229" s="156">
        <f>IF(N229="zákl. prenesená",J229,0)</f>
        <v>0</v>
      </c>
      <c r="BH229" s="156">
        <f>IF(N229="zníž. prenesená",J229,0)</f>
        <v>0</v>
      </c>
      <c r="BI229" s="156">
        <f>IF(N229="nulová",J229,0)</f>
        <v>0</v>
      </c>
      <c r="BJ229" s="17" t="s">
        <v>88</v>
      </c>
      <c r="BK229" s="156">
        <f>ROUND(I229*H229,2)</f>
        <v>0</v>
      </c>
      <c r="BL229" s="17" t="s">
        <v>188</v>
      </c>
      <c r="BM229" s="155" t="s">
        <v>300</v>
      </c>
    </row>
    <row r="230" spans="2:65" s="12" customFormat="1">
      <c r="B230" s="157"/>
      <c r="D230" s="158" t="s">
        <v>190</v>
      </c>
      <c r="E230" s="159" t="s">
        <v>1</v>
      </c>
      <c r="F230" s="160" t="s">
        <v>301</v>
      </c>
      <c r="H230" s="159" t="s">
        <v>1</v>
      </c>
      <c r="I230" s="161"/>
      <c r="L230" s="157"/>
      <c r="M230" s="162"/>
      <c r="T230" s="163"/>
      <c r="AT230" s="159" t="s">
        <v>190</v>
      </c>
      <c r="AU230" s="159" t="s">
        <v>88</v>
      </c>
      <c r="AV230" s="12" t="s">
        <v>78</v>
      </c>
      <c r="AW230" s="12" t="s">
        <v>30</v>
      </c>
      <c r="AX230" s="12" t="s">
        <v>74</v>
      </c>
      <c r="AY230" s="159" t="s">
        <v>182</v>
      </c>
    </row>
    <row r="231" spans="2:65" s="13" customFormat="1" ht="30">
      <c r="B231" s="164"/>
      <c r="D231" s="158" t="s">
        <v>190</v>
      </c>
      <c r="E231" s="165" t="s">
        <v>1</v>
      </c>
      <c r="F231" s="166" t="s">
        <v>302</v>
      </c>
      <c r="H231" s="167">
        <v>113.42100000000001</v>
      </c>
      <c r="I231" s="168"/>
      <c r="L231" s="164"/>
      <c r="M231" s="169"/>
      <c r="T231" s="170"/>
      <c r="AT231" s="165" t="s">
        <v>190</v>
      </c>
      <c r="AU231" s="165" t="s">
        <v>88</v>
      </c>
      <c r="AV231" s="13" t="s">
        <v>88</v>
      </c>
      <c r="AW231" s="13" t="s">
        <v>30</v>
      </c>
      <c r="AX231" s="13" t="s">
        <v>74</v>
      </c>
      <c r="AY231" s="165" t="s">
        <v>182</v>
      </c>
    </row>
    <row r="232" spans="2:65" s="13" customFormat="1" ht="20">
      <c r="B232" s="164"/>
      <c r="D232" s="158" t="s">
        <v>190</v>
      </c>
      <c r="E232" s="165" t="s">
        <v>1</v>
      </c>
      <c r="F232" s="166" t="s">
        <v>303</v>
      </c>
      <c r="H232" s="167">
        <v>-84.093000000000004</v>
      </c>
      <c r="I232" s="168"/>
      <c r="L232" s="164"/>
      <c r="M232" s="169"/>
      <c r="T232" s="170"/>
      <c r="AT232" s="165" t="s">
        <v>190</v>
      </c>
      <c r="AU232" s="165" t="s">
        <v>88</v>
      </c>
      <c r="AV232" s="13" t="s">
        <v>88</v>
      </c>
      <c r="AW232" s="13" t="s">
        <v>30</v>
      </c>
      <c r="AX232" s="13" t="s">
        <v>74</v>
      </c>
      <c r="AY232" s="165" t="s">
        <v>182</v>
      </c>
    </row>
    <row r="233" spans="2:65" s="15" customFormat="1">
      <c r="B233" s="178"/>
      <c r="D233" s="158" t="s">
        <v>190</v>
      </c>
      <c r="E233" s="179" t="s">
        <v>1</v>
      </c>
      <c r="F233" s="180" t="s">
        <v>212</v>
      </c>
      <c r="H233" s="181">
        <v>29.327999999999999</v>
      </c>
      <c r="I233" s="182"/>
      <c r="L233" s="178"/>
      <c r="M233" s="183"/>
      <c r="T233" s="184"/>
      <c r="AT233" s="179" t="s">
        <v>190</v>
      </c>
      <c r="AU233" s="179" t="s">
        <v>88</v>
      </c>
      <c r="AV233" s="15" t="s">
        <v>188</v>
      </c>
      <c r="AW233" s="15" t="s">
        <v>30</v>
      </c>
      <c r="AX233" s="15" t="s">
        <v>78</v>
      </c>
      <c r="AY233" s="179" t="s">
        <v>182</v>
      </c>
    </row>
    <row r="234" spans="2:65" s="1" customFormat="1" ht="33" customHeight="1">
      <c r="B234" s="142"/>
      <c r="C234" s="143" t="s">
        <v>304</v>
      </c>
      <c r="D234" s="143" t="s">
        <v>184</v>
      </c>
      <c r="E234" s="144" t="s">
        <v>305</v>
      </c>
      <c r="F234" s="145" t="s">
        <v>306</v>
      </c>
      <c r="G234" s="146" t="s">
        <v>187</v>
      </c>
      <c r="H234" s="147">
        <v>1777.1690000000001</v>
      </c>
      <c r="I234" s="148"/>
      <c r="J234" s="149">
        <f>ROUND(I234*H234,2)</f>
        <v>0</v>
      </c>
      <c r="K234" s="150"/>
      <c r="L234" s="32"/>
      <c r="M234" s="151" t="s">
        <v>1</v>
      </c>
      <c r="N234" s="152" t="s">
        <v>40</v>
      </c>
      <c r="P234" s="153">
        <f>O234*H234</f>
        <v>0</v>
      </c>
      <c r="Q234" s="153">
        <v>0</v>
      </c>
      <c r="R234" s="153">
        <f>Q234*H234</f>
        <v>0</v>
      </c>
      <c r="S234" s="153">
        <v>0</v>
      </c>
      <c r="T234" s="154">
        <f>S234*H234</f>
        <v>0</v>
      </c>
      <c r="AR234" s="155" t="s">
        <v>188</v>
      </c>
      <c r="AT234" s="155" t="s">
        <v>184</v>
      </c>
      <c r="AU234" s="155" t="s">
        <v>88</v>
      </c>
      <c r="AY234" s="17" t="s">
        <v>182</v>
      </c>
      <c r="BE234" s="156">
        <f>IF(N234="základná",J234,0)</f>
        <v>0</v>
      </c>
      <c r="BF234" s="156">
        <f>IF(N234="znížená",J234,0)</f>
        <v>0</v>
      </c>
      <c r="BG234" s="156">
        <f>IF(N234="zákl. prenesená",J234,0)</f>
        <v>0</v>
      </c>
      <c r="BH234" s="156">
        <f>IF(N234="zníž. prenesená",J234,0)</f>
        <v>0</v>
      </c>
      <c r="BI234" s="156">
        <f>IF(N234="nulová",J234,0)</f>
        <v>0</v>
      </c>
      <c r="BJ234" s="17" t="s">
        <v>88</v>
      </c>
      <c r="BK234" s="156">
        <f>ROUND(I234*H234,2)</f>
        <v>0</v>
      </c>
      <c r="BL234" s="17" t="s">
        <v>188</v>
      </c>
      <c r="BM234" s="155" t="s">
        <v>307</v>
      </c>
    </row>
    <row r="235" spans="2:65" s="12" customFormat="1">
      <c r="B235" s="157"/>
      <c r="D235" s="158" t="s">
        <v>190</v>
      </c>
      <c r="E235" s="159" t="s">
        <v>1</v>
      </c>
      <c r="F235" s="160" t="s">
        <v>308</v>
      </c>
      <c r="H235" s="159" t="s">
        <v>1</v>
      </c>
      <c r="I235" s="161"/>
      <c r="L235" s="157"/>
      <c r="M235" s="162"/>
      <c r="T235" s="163"/>
      <c r="AT235" s="159" t="s">
        <v>190</v>
      </c>
      <c r="AU235" s="159" t="s">
        <v>88</v>
      </c>
      <c r="AV235" s="12" t="s">
        <v>78</v>
      </c>
      <c r="AW235" s="12" t="s">
        <v>30</v>
      </c>
      <c r="AX235" s="12" t="s">
        <v>74</v>
      </c>
      <c r="AY235" s="159" t="s">
        <v>182</v>
      </c>
    </row>
    <row r="236" spans="2:65" s="12" customFormat="1">
      <c r="B236" s="157"/>
      <c r="D236" s="158" t="s">
        <v>190</v>
      </c>
      <c r="E236" s="159" t="s">
        <v>1</v>
      </c>
      <c r="F236" s="160" t="s">
        <v>281</v>
      </c>
      <c r="H236" s="159" t="s">
        <v>1</v>
      </c>
      <c r="I236" s="161"/>
      <c r="L236" s="157"/>
      <c r="M236" s="162"/>
      <c r="T236" s="163"/>
      <c r="AT236" s="159" t="s">
        <v>190</v>
      </c>
      <c r="AU236" s="159" t="s">
        <v>88</v>
      </c>
      <c r="AV236" s="12" t="s">
        <v>78</v>
      </c>
      <c r="AW236" s="12" t="s">
        <v>30</v>
      </c>
      <c r="AX236" s="12" t="s">
        <v>74</v>
      </c>
      <c r="AY236" s="159" t="s">
        <v>182</v>
      </c>
    </row>
    <row r="237" spans="2:65" s="13" customFormat="1">
      <c r="B237" s="164"/>
      <c r="D237" s="158" t="s">
        <v>190</v>
      </c>
      <c r="E237" s="165" t="s">
        <v>1</v>
      </c>
      <c r="F237" s="166" t="s">
        <v>192</v>
      </c>
      <c r="H237" s="167">
        <v>1300</v>
      </c>
      <c r="I237" s="168"/>
      <c r="L237" s="164"/>
      <c r="M237" s="169"/>
      <c r="T237" s="170"/>
      <c r="AT237" s="165" t="s">
        <v>190</v>
      </c>
      <c r="AU237" s="165" t="s">
        <v>88</v>
      </c>
      <c r="AV237" s="13" t="s">
        <v>88</v>
      </c>
      <c r="AW237" s="13" t="s">
        <v>30</v>
      </c>
      <c r="AX237" s="13" t="s">
        <v>74</v>
      </c>
      <c r="AY237" s="165" t="s">
        <v>182</v>
      </c>
    </row>
    <row r="238" spans="2:65" s="12" customFormat="1">
      <c r="B238" s="157"/>
      <c r="D238" s="158" t="s">
        <v>190</v>
      </c>
      <c r="E238" s="159" t="s">
        <v>1</v>
      </c>
      <c r="F238" s="160" t="s">
        <v>273</v>
      </c>
      <c r="H238" s="159" t="s">
        <v>1</v>
      </c>
      <c r="I238" s="161"/>
      <c r="L238" s="157"/>
      <c r="M238" s="162"/>
      <c r="T238" s="163"/>
      <c r="AT238" s="159" t="s">
        <v>190</v>
      </c>
      <c r="AU238" s="159" t="s">
        <v>88</v>
      </c>
      <c r="AV238" s="12" t="s">
        <v>78</v>
      </c>
      <c r="AW238" s="12" t="s">
        <v>30</v>
      </c>
      <c r="AX238" s="12" t="s">
        <v>74</v>
      </c>
      <c r="AY238" s="159" t="s">
        <v>182</v>
      </c>
    </row>
    <row r="239" spans="2:65" s="13" customFormat="1">
      <c r="B239" s="164"/>
      <c r="D239" s="158" t="s">
        <v>190</v>
      </c>
      <c r="E239" s="165" t="s">
        <v>1</v>
      </c>
      <c r="F239" s="166" t="s">
        <v>274</v>
      </c>
      <c r="H239" s="167">
        <v>1323.769</v>
      </c>
      <c r="I239" s="168"/>
      <c r="L239" s="164"/>
      <c r="M239" s="169"/>
      <c r="T239" s="170"/>
      <c r="AT239" s="165" t="s">
        <v>190</v>
      </c>
      <c r="AU239" s="165" t="s">
        <v>88</v>
      </c>
      <c r="AV239" s="13" t="s">
        <v>88</v>
      </c>
      <c r="AW239" s="13" t="s">
        <v>30</v>
      </c>
      <c r="AX239" s="13" t="s">
        <v>74</v>
      </c>
      <c r="AY239" s="165" t="s">
        <v>182</v>
      </c>
    </row>
    <row r="240" spans="2:65" s="12" customFormat="1">
      <c r="B240" s="157"/>
      <c r="D240" s="158" t="s">
        <v>190</v>
      </c>
      <c r="E240" s="159" t="s">
        <v>1</v>
      </c>
      <c r="F240" s="160" t="s">
        <v>275</v>
      </c>
      <c r="H240" s="159" t="s">
        <v>1</v>
      </c>
      <c r="I240" s="161"/>
      <c r="L240" s="157"/>
      <c r="M240" s="162"/>
      <c r="T240" s="163"/>
      <c r="AT240" s="159" t="s">
        <v>190</v>
      </c>
      <c r="AU240" s="159" t="s">
        <v>88</v>
      </c>
      <c r="AV240" s="12" t="s">
        <v>78</v>
      </c>
      <c r="AW240" s="12" t="s">
        <v>30</v>
      </c>
      <c r="AX240" s="12" t="s">
        <v>74</v>
      </c>
      <c r="AY240" s="159" t="s">
        <v>182</v>
      </c>
    </row>
    <row r="241" spans="2:65" s="13" customFormat="1">
      <c r="B241" s="164"/>
      <c r="D241" s="158" t="s">
        <v>190</v>
      </c>
      <c r="E241" s="165" t="s">
        <v>1</v>
      </c>
      <c r="F241" s="166" t="s">
        <v>276</v>
      </c>
      <c r="H241" s="167">
        <v>-846.6</v>
      </c>
      <c r="I241" s="168"/>
      <c r="L241" s="164"/>
      <c r="M241" s="169"/>
      <c r="T241" s="170"/>
      <c r="AT241" s="165" t="s">
        <v>190</v>
      </c>
      <c r="AU241" s="165" t="s">
        <v>88</v>
      </c>
      <c r="AV241" s="13" t="s">
        <v>88</v>
      </c>
      <c r="AW241" s="13" t="s">
        <v>30</v>
      </c>
      <c r="AX241" s="13" t="s">
        <v>74</v>
      </c>
      <c r="AY241" s="165" t="s">
        <v>182</v>
      </c>
    </row>
    <row r="242" spans="2:65" s="15" customFormat="1">
      <c r="B242" s="178"/>
      <c r="D242" s="158" t="s">
        <v>190</v>
      </c>
      <c r="E242" s="179" t="s">
        <v>1</v>
      </c>
      <c r="F242" s="180" t="s">
        <v>212</v>
      </c>
      <c r="H242" s="181">
        <v>1777.1690000000003</v>
      </c>
      <c r="I242" s="182"/>
      <c r="L242" s="178"/>
      <c r="M242" s="183"/>
      <c r="T242" s="184"/>
      <c r="AT242" s="179" t="s">
        <v>190</v>
      </c>
      <c r="AU242" s="179" t="s">
        <v>88</v>
      </c>
      <c r="AV242" s="15" t="s">
        <v>188</v>
      </c>
      <c r="AW242" s="15" t="s">
        <v>30</v>
      </c>
      <c r="AX242" s="15" t="s">
        <v>78</v>
      </c>
      <c r="AY242" s="179" t="s">
        <v>182</v>
      </c>
    </row>
    <row r="243" spans="2:65" s="1" customFormat="1" ht="21.75" customHeight="1">
      <c r="B243" s="142"/>
      <c r="C243" s="143" t="s">
        <v>309</v>
      </c>
      <c r="D243" s="143" t="s">
        <v>184</v>
      </c>
      <c r="E243" s="144" t="s">
        <v>310</v>
      </c>
      <c r="F243" s="145" t="s">
        <v>311</v>
      </c>
      <c r="G243" s="146" t="s">
        <v>312</v>
      </c>
      <c r="H243" s="147">
        <v>3007.6320000000001</v>
      </c>
      <c r="I243" s="148"/>
      <c r="J243" s="149">
        <f>ROUND(I243*H243,2)</f>
        <v>0</v>
      </c>
      <c r="K243" s="150"/>
      <c r="L243" s="32"/>
      <c r="M243" s="151" t="s">
        <v>1</v>
      </c>
      <c r="N243" s="152" t="s">
        <v>40</v>
      </c>
      <c r="P243" s="153">
        <f>O243*H243</f>
        <v>0</v>
      </c>
      <c r="Q243" s="153">
        <v>0</v>
      </c>
      <c r="R243" s="153">
        <f>Q243*H243</f>
        <v>0</v>
      </c>
      <c r="S243" s="153">
        <v>0</v>
      </c>
      <c r="T243" s="154">
        <f>S243*H243</f>
        <v>0</v>
      </c>
      <c r="AR243" s="155" t="s">
        <v>188</v>
      </c>
      <c r="AT243" s="155" t="s">
        <v>184</v>
      </c>
      <c r="AU243" s="155" t="s">
        <v>88</v>
      </c>
      <c r="AY243" s="17" t="s">
        <v>182</v>
      </c>
      <c r="BE243" s="156">
        <f>IF(N243="základná",J243,0)</f>
        <v>0</v>
      </c>
      <c r="BF243" s="156">
        <f>IF(N243="znížená",J243,0)</f>
        <v>0</v>
      </c>
      <c r="BG243" s="156">
        <f>IF(N243="zákl. prenesená",J243,0)</f>
        <v>0</v>
      </c>
      <c r="BH243" s="156">
        <f>IF(N243="zníž. prenesená",J243,0)</f>
        <v>0</v>
      </c>
      <c r="BI243" s="156">
        <f>IF(N243="nulová",J243,0)</f>
        <v>0</v>
      </c>
      <c r="BJ243" s="17" t="s">
        <v>88</v>
      </c>
      <c r="BK243" s="156">
        <f>ROUND(I243*H243,2)</f>
        <v>0</v>
      </c>
      <c r="BL243" s="17" t="s">
        <v>188</v>
      </c>
      <c r="BM243" s="155" t="s">
        <v>313</v>
      </c>
    </row>
    <row r="244" spans="2:65" s="12" customFormat="1">
      <c r="B244" s="157"/>
      <c r="D244" s="158" t="s">
        <v>190</v>
      </c>
      <c r="E244" s="159" t="s">
        <v>1</v>
      </c>
      <c r="F244" s="160" t="s">
        <v>314</v>
      </c>
      <c r="H244" s="159" t="s">
        <v>1</v>
      </c>
      <c r="I244" s="161"/>
      <c r="L244" s="157"/>
      <c r="M244" s="162"/>
      <c r="T244" s="163"/>
      <c r="AT244" s="159" t="s">
        <v>190</v>
      </c>
      <c r="AU244" s="159" t="s">
        <v>88</v>
      </c>
      <c r="AV244" s="12" t="s">
        <v>78</v>
      </c>
      <c r="AW244" s="12" t="s">
        <v>30</v>
      </c>
      <c r="AX244" s="12" t="s">
        <v>74</v>
      </c>
      <c r="AY244" s="159" t="s">
        <v>182</v>
      </c>
    </row>
    <row r="245" spans="2:65" s="13" customFormat="1">
      <c r="B245" s="164"/>
      <c r="D245" s="158" t="s">
        <v>190</v>
      </c>
      <c r="E245" s="165" t="s">
        <v>1</v>
      </c>
      <c r="F245" s="166" t="s">
        <v>315</v>
      </c>
      <c r="H245" s="167">
        <v>38.4</v>
      </c>
      <c r="I245" s="168"/>
      <c r="L245" s="164"/>
      <c r="M245" s="169"/>
      <c r="T245" s="170"/>
      <c r="AT245" s="165" t="s">
        <v>190</v>
      </c>
      <c r="AU245" s="165" t="s">
        <v>88</v>
      </c>
      <c r="AV245" s="13" t="s">
        <v>88</v>
      </c>
      <c r="AW245" s="13" t="s">
        <v>30</v>
      </c>
      <c r="AX245" s="13" t="s">
        <v>74</v>
      </c>
      <c r="AY245" s="165" t="s">
        <v>182</v>
      </c>
    </row>
    <row r="246" spans="2:65" s="13" customFormat="1">
      <c r="B246" s="164"/>
      <c r="D246" s="158" t="s">
        <v>190</v>
      </c>
      <c r="E246" s="165" t="s">
        <v>1</v>
      </c>
      <c r="F246" s="166" t="s">
        <v>316</v>
      </c>
      <c r="H246" s="167">
        <v>21.28</v>
      </c>
      <c r="I246" s="168"/>
      <c r="L246" s="164"/>
      <c r="M246" s="169"/>
      <c r="T246" s="170"/>
      <c r="AT246" s="165" t="s">
        <v>190</v>
      </c>
      <c r="AU246" s="165" t="s">
        <v>88</v>
      </c>
      <c r="AV246" s="13" t="s">
        <v>88</v>
      </c>
      <c r="AW246" s="13" t="s">
        <v>30</v>
      </c>
      <c r="AX246" s="13" t="s">
        <v>74</v>
      </c>
      <c r="AY246" s="165" t="s">
        <v>182</v>
      </c>
    </row>
    <row r="247" spans="2:65" s="12" customFormat="1">
      <c r="B247" s="157"/>
      <c r="D247" s="158" t="s">
        <v>190</v>
      </c>
      <c r="E247" s="159" t="s">
        <v>1</v>
      </c>
      <c r="F247" s="160" t="s">
        <v>317</v>
      </c>
      <c r="H247" s="159" t="s">
        <v>1</v>
      </c>
      <c r="I247" s="161"/>
      <c r="L247" s="157"/>
      <c r="M247" s="162"/>
      <c r="T247" s="163"/>
      <c r="AT247" s="159" t="s">
        <v>190</v>
      </c>
      <c r="AU247" s="159" t="s">
        <v>88</v>
      </c>
      <c r="AV247" s="12" t="s">
        <v>78</v>
      </c>
      <c r="AW247" s="12" t="s">
        <v>30</v>
      </c>
      <c r="AX247" s="12" t="s">
        <v>74</v>
      </c>
      <c r="AY247" s="159" t="s">
        <v>182</v>
      </c>
    </row>
    <row r="248" spans="2:65" s="13" customFormat="1">
      <c r="B248" s="164"/>
      <c r="D248" s="158" t="s">
        <v>190</v>
      </c>
      <c r="E248" s="165" t="s">
        <v>1</v>
      </c>
      <c r="F248" s="166" t="s">
        <v>318</v>
      </c>
      <c r="H248" s="167">
        <v>2534.268</v>
      </c>
      <c r="I248" s="168"/>
      <c r="L248" s="164"/>
      <c r="M248" s="169"/>
      <c r="T248" s="170"/>
      <c r="AT248" s="165" t="s">
        <v>190</v>
      </c>
      <c r="AU248" s="165" t="s">
        <v>88</v>
      </c>
      <c r="AV248" s="13" t="s">
        <v>88</v>
      </c>
      <c r="AW248" s="13" t="s">
        <v>30</v>
      </c>
      <c r="AX248" s="13" t="s">
        <v>74</v>
      </c>
      <c r="AY248" s="165" t="s">
        <v>182</v>
      </c>
    </row>
    <row r="249" spans="2:65" s="13" customFormat="1">
      <c r="B249" s="164"/>
      <c r="D249" s="158" t="s">
        <v>190</v>
      </c>
      <c r="E249" s="165" t="s">
        <v>1</v>
      </c>
      <c r="F249" s="166" t="s">
        <v>319</v>
      </c>
      <c r="H249" s="167">
        <v>9.8019999999999996</v>
      </c>
      <c r="I249" s="168"/>
      <c r="L249" s="164"/>
      <c r="M249" s="169"/>
      <c r="T249" s="170"/>
      <c r="AT249" s="165" t="s">
        <v>190</v>
      </c>
      <c r="AU249" s="165" t="s">
        <v>88</v>
      </c>
      <c r="AV249" s="13" t="s">
        <v>88</v>
      </c>
      <c r="AW249" s="13" t="s">
        <v>30</v>
      </c>
      <c r="AX249" s="13" t="s">
        <v>74</v>
      </c>
      <c r="AY249" s="165" t="s">
        <v>182</v>
      </c>
    </row>
    <row r="250" spans="2:65" s="13" customFormat="1">
      <c r="B250" s="164"/>
      <c r="D250" s="158" t="s">
        <v>190</v>
      </c>
      <c r="E250" s="165" t="s">
        <v>1</v>
      </c>
      <c r="F250" s="166" t="s">
        <v>320</v>
      </c>
      <c r="H250" s="167">
        <v>0.97399999999999998</v>
      </c>
      <c r="I250" s="168"/>
      <c r="L250" s="164"/>
      <c r="M250" s="169"/>
      <c r="T250" s="170"/>
      <c r="AT250" s="165" t="s">
        <v>190</v>
      </c>
      <c r="AU250" s="165" t="s">
        <v>88</v>
      </c>
      <c r="AV250" s="13" t="s">
        <v>88</v>
      </c>
      <c r="AW250" s="13" t="s">
        <v>30</v>
      </c>
      <c r="AX250" s="13" t="s">
        <v>74</v>
      </c>
      <c r="AY250" s="165" t="s">
        <v>182</v>
      </c>
    </row>
    <row r="251" spans="2:65" s="13" customFormat="1">
      <c r="B251" s="164"/>
      <c r="D251" s="158" t="s">
        <v>190</v>
      </c>
      <c r="E251" s="165" t="s">
        <v>1</v>
      </c>
      <c r="F251" s="166" t="s">
        <v>321</v>
      </c>
      <c r="H251" s="167">
        <v>37.106000000000002</v>
      </c>
      <c r="I251" s="168"/>
      <c r="L251" s="164"/>
      <c r="M251" s="169"/>
      <c r="T251" s="170"/>
      <c r="AT251" s="165" t="s">
        <v>190</v>
      </c>
      <c r="AU251" s="165" t="s">
        <v>88</v>
      </c>
      <c r="AV251" s="13" t="s">
        <v>88</v>
      </c>
      <c r="AW251" s="13" t="s">
        <v>30</v>
      </c>
      <c r="AX251" s="13" t="s">
        <v>74</v>
      </c>
      <c r="AY251" s="165" t="s">
        <v>182</v>
      </c>
    </row>
    <row r="252" spans="2:65" s="14" customFormat="1">
      <c r="B252" s="171"/>
      <c r="D252" s="158" t="s">
        <v>190</v>
      </c>
      <c r="E252" s="172" t="s">
        <v>1</v>
      </c>
      <c r="F252" s="173" t="s">
        <v>195</v>
      </c>
      <c r="H252" s="174">
        <v>2641.8300000000004</v>
      </c>
      <c r="I252" s="175"/>
      <c r="L252" s="171"/>
      <c r="M252" s="176"/>
      <c r="T252" s="177"/>
      <c r="AT252" s="172" t="s">
        <v>190</v>
      </c>
      <c r="AU252" s="172" t="s">
        <v>88</v>
      </c>
      <c r="AV252" s="14" t="s">
        <v>196</v>
      </c>
      <c r="AW252" s="14" t="s">
        <v>30</v>
      </c>
      <c r="AX252" s="14" t="s">
        <v>74</v>
      </c>
      <c r="AY252" s="172" t="s">
        <v>182</v>
      </c>
    </row>
    <row r="253" spans="2:65" s="12" customFormat="1">
      <c r="B253" s="157"/>
      <c r="D253" s="158" t="s">
        <v>190</v>
      </c>
      <c r="E253" s="159" t="s">
        <v>1</v>
      </c>
      <c r="F253" s="160" t="s">
        <v>322</v>
      </c>
      <c r="H253" s="159" t="s">
        <v>1</v>
      </c>
      <c r="I253" s="161"/>
      <c r="L253" s="157"/>
      <c r="M253" s="162"/>
      <c r="T253" s="163"/>
      <c r="AT253" s="159" t="s">
        <v>190</v>
      </c>
      <c r="AU253" s="159" t="s">
        <v>88</v>
      </c>
      <c r="AV253" s="12" t="s">
        <v>78</v>
      </c>
      <c r="AW253" s="12" t="s">
        <v>30</v>
      </c>
      <c r="AX253" s="12" t="s">
        <v>74</v>
      </c>
      <c r="AY253" s="159" t="s">
        <v>182</v>
      </c>
    </row>
    <row r="254" spans="2:65" s="13" customFormat="1">
      <c r="B254" s="164"/>
      <c r="D254" s="158" t="s">
        <v>190</v>
      </c>
      <c r="E254" s="165" t="s">
        <v>1</v>
      </c>
      <c r="F254" s="166" t="s">
        <v>323</v>
      </c>
      <c r="H254" s="167">
        <v>53.475999999999999</v>
      </c>
      <c r="I254" s="168"/>
      <c r="L254" s="164"/>
      <c r="M254" s="169"/>
      <c r="T254" s="170"/>
      <c r="AT254" s="165" t="s">
        <v>190</v>
      </c>
      <c r="AU254" s="165" t="s">
        <v>88</v>
      </c>
      <c r="AV254" s="13" t="s">
        <v>88</v>
      </c>
      <c r="AW254" s="13" t="s">
        <v>30</v>
      </c>
      <c r="AX254" s="13" t="s">
        <v>74</v>
      </c>
      <c r="AY254" s="165" t="s">
        <v>182</v>
      </c>
    </row>
    <row r="255" spans="2:65" s="13" customFormat="1">
      <c r="B255" s="164"/>
      <c r="D255" s="158" t="s">
        <v>190</v>
      </c>
      <c r="E255" s="165" t="s">
        <v>1</v>
      </c>
      <c r="F255" s="166" t="s">
        <v>324</v>
      </c>
      <c r="H255" s="167">
        <v>8.8279999999999994</v>
      </c>
      <c r="I255" s="168"/>
      <c r="L255" s="164"/>
      <c r="M255" s="169"/>
      <c r="T255" s="170"/>
      <c r="AT255" s="165" t="s">
        <v>190</v>
      </c>
      <c r="AU255" s="165" t="s">
        <v>88</v>
      </c>
      <c r="AV255" s="13" t="s">
        <v>88</v>
      </c>
      <c r="AW255" s="13" t="s">
        <v>30</v>
      </c>
      <c r="AX255" s="13" t="s">
        <v>74</v>
      </c>
      <c r="AY255" s="165" t="s">
        <v>182</v>
      </c>
    </row>
    <row r="256" spans="2:65" s="13" customFormat="1">
      <c r="B256" s="164"/>
      <c r="D256" s="158" t="s">
        <v>190</v>
      </c>
      <c r="E256" s="165" t="s">
        <v>1</v>
      </c>
      <c r="F256" s="166" t="s">
        <v>325</v>
      </c>
      <c r="H256" s="167">
        <v>0.64</v>
      </c>
      <c r="I256" s="168"/>
      <c r="L256" s="164"/>
      <c r="M256" s="169"/>
      <c r="T256" s="170"/>
      <c r="AT256" s="165" t="s">
        <v>190</v>
      </c>
      <c r="AU256" s="165" t="s">
        <v>88</v>
      </c>
      <c r="AV256" s="13" t="s">
        <v>88</v>
      </c>
      <c r="AW256" s="13" t="s">
        <v>30</v>
      </c>
      <c r="AX256" s="13" t="s">
        <v>74</v>
      </c>
      <c r="AY256" s="165" t="s">
        <v>182</v>
      </c>
    </row>
    <row r="257" spans="2:51" s="14" customFormat="1">
      <c r="B257" s="171"/>
      <c r="D257" s="158" t="s">
        <v>190</v>
      </c>
      <c r="E257" s="172" t="s">
        <v>1</v>
      </c>
      <c r="F257" s="173" t="s">
        <v>195</v>
      </c>
      <c r="H257" s="174">
        <v>62.944000000000003</v>
      </c>
      <c r="I257" s="175"/>
      <c r="L257" s="171"/>
      <c r="M257" s="176"/>
      <c r="T257" s="177"/>
      <c r="AT257" s="172" t="s">
        <v>190</v>
      </c>
      <c r="AU257" s="172" t="s">
        <v>88</v>
      </c>
      <c r="AV257" s="14" t="s">
        <v>196</v>
      </c>
      <c r="AW257" s="14" t="s">
        <v>30</v>
      </c>
      <c r="AX257" s="14" t="s">
        <v>74</v>
      </c>
      <c r="AY257" s="172" t="s">
        <v>182</v>
      </c>
    </row>
    <row r="258" spans="2:51" s="12" customFormat="1">
      <c r="B258" s="157"/>
      <c r="D258" s="158" t="s">
        <v>190</v>
      </c>
      <c r="E258" s="159" t="s">
        <v>1</v>
      </c>
      <c r="F258" s="160" t="s">
        <v>326</v>
      </c>
      <c r="H258" s="159" t="s">
        <v>1</v>
      </c>
      <c r="I258" s="161"/>
      <c r="L258" s="157"/>
      <c r="M258" s="162"/>
      <c r="T258" s="163"/>
      <c r="AT258" s="159" t="s">
        <v>190</v>
      </c>
      <c r="AU258" s="159" t="s">
        <v>88</v>
      </c>
      <c r="AV258" s="12" t="s">
        <v>78</v>
      </c>
      <c r="AW258" s="12" t="s">
        <v>30</v>
      </c>
      <c r="AX258" s="12" t="s">
        <v>74</v>
      </c>
      <c r="AY258" s="159" t="s">
        <v>182</v>
      </c>
    </row>
    <row r="259" spans="2:51" s="13" customFormat="1">
      <c r="B259" s="164"/>
      <c r="D259" s="158" t="s">
        <v>190</v>
      </c>
      <c r="E259" s="165" t="s">
        <v>1</v>
      </c>
      <c r="F259" s="166" t="s">
        <v>327</v>
      </c>
      <c r="H259" s="167">
        <v>3.48</v>
      </c>
      <c r="I259" s="168"/>
      <c r="L259" s="164"/>
      <c r="M259" s="169"/>
      <c r="T259" s="170"/>
      <c r="AT259" s="165" t="s">
        <v>190</v>
      </c>
      <c r="AU259" s="165" t="s">
        <v>88</v>
      </c>
      <c r="AV259" s="13" t="s">
        <v>88</v>
      </c>
      <c r="AW259" s="13" t="s">
        <v>30</v>
      </c>
      <c r="AX259" s="13" t="s">
        <v>74</v>
      </c>
      <c r="AY259" s="165" t="s">
        <v>182</v>
      </c>
    </row>
    <row r="260" spans="2:51" s="13" customFormat="1">
      <c r="B260" s="164"/>
      <c r="D260" s="158" t="s">
        <v>190</v>
      </c>
      <c r="E260" s="165" t="s">
        <v>1</v>
      </c>
      <c r="F260" s="166" t="s">
        <v>328</v>
      </c>
      <c r="H260" s="167">
        <v>3</v>
      </c>
      <c r="I260" s="168"/>
      <c r="L260" s="164"/>
      <c r="M260" s="169"/>
      <c r="T260" s="170"/>
      <c r="AT260" s="165" t="s">
        <v>190</v>
      </c>
      <c r="AU260" s="165" t="s">
        <v>88</v>
      </c>
      <c r="AV260" s="13" t="s">
        <v>88</v>
      </c>
      <c r="AW260" s="13" t="s">
        <v>30</v>
      </c>
      <c r="AX260" s="13" t="s">
        <v>74</v>
      </c>
      <c r="AY260" s="165" t="s">
        <v>182</v>
      </c>
    </row>
    <row r="261" spans="2:51" s="13" customFormat="1">
      <c r="B261" s="164"/>
      <c r="D261" s="158" t="s">
        <v>190</v>
      </c>
      <c r="E261" s="165" t="s">
        <v>1</v>
      </c>
      <c r="F261" s="166" t="s">
        <v>329</v>
      </c>
      <c r="H261" s="167">
        <v>2.76</v>
      </c>
      <c r="I261" s="168"/>
      <c r="L261" s="164"/>
      <c r="M261" s="169"/>
      <c r="T261" s="170"/>
      <c r="AT261" s="165" t="s">
        <v>190</v>
      </c>
      <c r="AU261" s="165" t="s">
        <v>88</v>
      </c>
      <c r="AV261" s="13" t="s">
        <v>88</v>
      </c>
      <c r="AW261" s="13" t="s">
        <v>30</v>
      </c>
      <c r="AX261" s="13" t="s">
        <v>74</v>
      </c>
      <c r="AY261" s="165" t="s">
        <v>182</v>
      </c>
    </row>
    <row r="262" spans="2:51" s="13" customFormat="1">
      <c r="B262" s="164"/>
      <c r="D262" s="158" t="s">
        <v>190</v>
      </c>
      <c r="E262" s="165" t="s">
        <v>1</v>
      </c>
      <c r="F262" s="166" t="s">
        <v>330</v>
      </c>
      <c r="H262" s="167">
        <v>2.0880000000000001</v>
      </c>
      <c r="I262" s="168"/>
      <c r="L262" s="164"/>
      <c r="M262" s="169"/>
      <c r="T262" s="170"/>
      <c r="AT262" s="165" t="s">
        <v>190</v>
      </c>
      <c r="AU262" s="165" t="s">
        <v>88</v>
      </c>
      <c r="AV262" s="13" t="s">
        <v>88</v>
      </c>
      <c r="AW262" s="13" t="s">
        <v>30</v>
      </c>
      <c r="AX262" s="13" t="s">
        <v>74</v>
      </c>
      <c r="AY262" s="165" t="s">
        <v>182</v>
      </c>
    </row>
    <row r="263" spans="2:51" s="14" customFormat="1">
      <c r="B263" s="171"/>
      <c r="D263" s="158" t="s">
        <v>190</v>
      </c>
      <c r="E263" s="172" t="s">
        <v>1</v>
      </c>
      <c r="F263" s="173" t="s">
        <v>195</v>
      </c>
      <c r="H263" s="174">
        <v>11.327999999999999</v>
      </c>
      <c r="I263" s="175"/>
      <c r="L263" s="171"/>
      <c r="M263" s="176"/>
      <c r="T263" s="177"/>
      <c r="AT263" s="172" t="s">
        <v>190</v>
      </c>
      <c r="AU263" s="172" t="s">
        <v>88</v>
      </c>
      <c r="AV263" s="14" t="s">
        <v>196</v>
      </c>
      <c r="AW263" s="14" t="s">
        <v>30</v>
      </c>
      <c r="AX263" s="14" t="s">
        <v>74</v>
      </c>
      <c r="AY263" s="172" t="s">
        <v>182</v>
      </c>
    </row>
    <row r="264" spans="2:51" s="12" customFormat="1">
      <c r="B264" s="157"/>
      <c r="D264" s="158" t="s">
        <v>190</v>
      </c>
      <c r="E264" s="159" t="s">
        <v>1</v>
      </c>
      <c r="F264" s="160" t="s">
        <v>331</v>
      </c>
      <c r="H264" s="159" t="s">
        <v>1</v>
      </c>
      <c r="I264" s="161"/>
      <c r="L264" s="157"/>
      <c r="M264" s="162"/>
      <c r="T264" s="163"/>
      <c r="AT264" s="159" t="s">
        <v>190</v>
      </c>
      <c r="AU264" s="159" t="s">
        <v>88</v>
      </c>
      <c r="AV264" s="12" t="s">
        <v>78</v>
      </c>
      <c r="AW264" s="12" t="s">
        <v>30</v>
      </c>
      <c r="AX264" s="12" t="s">
        <v>74</v>
      </c>
      <c r="AY264" s="159" t="s">
        <v>182</v>
      </c>
    </row>
    <row r="265" spans="2:51" s="13" customFormat="1">
      <c r="B265" s="164"/>
      <c r="D265" s="158" t="s">
        <v>190</v>
      </c>
      <c r="E265" s="165" t="s">
        <v>1</v>
      </c>
      <c r="F265" s="166" t="s">
        <v>332</v>
      </c>
      <c r="H265" s="167">
        <v>92</v>
      </c>
      <c r="I265" s="168"/>
      <c r="L265" s="164"/>
      <c r="M265" s="169"/>
      <c r="T265" s="170"/>
      <c r="AT265" s="165" t="s">
        <v>190</v>
      </c>
      <c r="AU265" s="165" t="s">
        <v>88</v>
      </c>
      <c r="AV265" s="13" t="s">
        <v>88</v>
      </c>
      <c r="AW265" s="13" t="s">
        <v>30</v>
      </c>
      <c r="AX265" s="13" t="s">
        <v>74</v>
      </c>
      <c r="AY265" s="165" t="s">
        <v>182</v>
      </c>
    </row>
    <row r="266" spans="2:51" s="13" customFormat="1">
      <c r="B266" s="164"/>
      <c r="D266" s="158" t="s">
        <v>190</v>
      </c>
      <c r="E266" s="165" t="s">
        <v>1</v>
      </c>
      <c r="F266" s="166" t="s">
        <v>333</v>
      </c>
      <c r="H266" s="167">
        <v>32.299999999999997</v>
      </c>
      <c r="I266" s="168"/>
      <c r="L266" s="164"/>
      <c r="M266" s="169"/>
      <c r="T266" s="170"/>
      <c r="AT266" s="165" t="s">
        <v>190</v>
      </c>
      <c r="AU266" s="165" t="s">
        <v>88</v>
      </c>
      <c r="AV266" s="13" t="s">
        <v>88</v>
      </c>
      <c r="AW266" s="13" t="s">
        <v>30</v>
      </c>
      <c r="AX266" s="13" t="s">
        <v>74</v>
      </c>
      <c r="AY266" s="165" t="s">
        <v>182</v>
      </c>
    </row>
    <row r="267" spans="2:51" s="13" customFormat="1">
      <c r="B267" s="164"/>
      <c r="D267" s="158" t="s">
        <v>190</v>
      </c>
      <c r="E267" s="165" t="s">
        <v>1</v>
      </c>
      <c r="F267" s="166" t="s">
        <v>334</v>
      </c>
      <c r="H267" s="167">
        <v>9</v>
      </c>
      <c r="I267" s="168"/>
      <c r="L267" s="164"/>
      <c r="M267" s="169"/>
      <c r="T267" s="170"/>
      <c r="AT267" s="165" t="s">
        <v>190</v>
      </c>
      <c r="AU267" s="165" t="s">
        <v>88</v>
      </c>
      <c r="AV267" s="13" t="s">
        <v>88</v>
      </c>
      <c r="AW267" s="13" t="s">
        <v>30</v>
      </c>
      <c r="AX267" s="13" t="s">
        <v>74</v>
      </c>
      <c r="AY267" s="165" t="s">
        <v>182</v>
      </c>
    </row>
    <row r="268" spans="2:51" s="13" customFormat="1">
      <c r="B268" s="164"/>
      <c r="D268" s="158" t="s">
        <v>190</v>
      </c>
      <c r="E268" s="165" t="s">
        <v>1</v>
      </c>
      <c r="F268" s="166" t="s">
        <v>335</v>
      </c>
      <c r="H268" s="167">
        <v>4.62</v>
      </c>
      <c r="I268" s="168"/>
      <c r="L268" s="164"/>
      <c r="M268" s="169"/>
      <c r="T268" s="170"/>
      <c r="AT268" s="165" t="s">
        <v>190</v>
      </c>
      <c r="AU268" s="165" t="s">
        <v>88</v>
      </c>
      <c r="AV268" s="13" t="s">
        <v>88</v>
      </c>
      <c r="AW268" s="13" t="s">
        <v>30</v>
      </c>
      <c r="AX268" s="13" t="s">
        <v>74</v>
      </c>
      <c r="AY268" s="165" t="s">
        <v>182</v>
      </c>
    </row>
    <row r="269" spans="2:51" s="13" customFormat="1">
      <c r="B269" s="164"/>
      <c r="D269" s="158" t="s">
        <v>190</v>
      </c>
      <c r="E269" s="165" t="s">
        <v>1</v>
      </c>
      <c r="F269" s="166" t="s">
        <v>336</v>
      </c>
      <c r="H269" s="167">
        <v>6.76</v>
      </c>
      <c r="I269" s="168"/>
      <c r="L269" s="164"/>
      <c r="M269" s="169"/>
      <c r="T269" s="170"/>
      <c r="AT269" s="165" t="s">
        <v>190</v>
      </c>
      <c r="AU269" s="165" t="s">
        <v>88</v>
      </c>
      <c r="AV269" s="13" t="s">
        <v>88</v>
      </c>
      <c r="AW269" s="13" t="s">
        <v>30</v>
      </c>
      <c r="AX269" s="13" t="s">
        <v>74</v>
      </c>
      <c r="AY269" s="165" t="s">
        <v>182</v>
      </c>
    </row>
    <row r="270" spans="2:51" s="13" customFormat="1">
      <c r="B270" s="164"/>
      <c r="D270" s="158" t="s">
        <v>190</v>
      </c>
      <c r="E270" s="165" t="s">
        <v>1</v>
      </c>
      <c r="F270" s="166" t="s">
        <v>337</v>
      </c>
      <c r="H270" s="167">
        <v>6.8</v>
      </c>
      <c r="I270" s="168"/>
      <c r="L270" s="164"/>
      <c r="M270" s="169"/>
      <c r="T270" s="170"/>
      <c r="AT270" s="165" t="s">
        <v>190</v>
      </c>
      <c r="AU270" s="165" t="s">
        <v>88</v>
      </c>
      <c r="AV270" s="13" t="s">
        <v>88</v>
      </c>
      <c r="AW270" s="13" t="s">
        <v>30</v>
      </c>
      <c r="AX270" s="13" t="s">
        <v>74</v>
      </c>
      <c r="AY270" s="165" t="s">
        <v>182</v>
      </c>
    </row>
    <row r="271" spans="2:51" s="13" customFormat="1">
      <c r="B271" s="164"/>
      <c r="D271" s="158" t="s">
        <v>190</v>
      </c>
      <c r="E271" s="165" t="s">
        <v>1</v>
      </c>
      <c r="F271" s="166" t="s">
        <v>338</v>
      </c>
      <c r="H271" s="167">
        <v>9.69</v>
      </c>
      <c r="I271" s="168"/>
      <c r="L271" s="164"/>
      <c r="M271" s="169"/>
      <c r="T271" s="170"/>
      <c r="AT271" s="165" t="s">
        <v>190</v>
      </c>
      <c r="AU271" s="165" t="s">
        <v>88</v>
      </c>
      <c r="AV271" s="13" t="s">
        <v>88</v>
      </c>
      <c r="AW271" s="13" t="s">
        <v>30</v>
      </c>
      <c r="AX271" s="13" t="s">
        <v>74</v>
      </c>
      <c r="AY271" s="165" t="s">
        <v>182</v>
      </c>
    </row>
    <row r="272" spans="2:51" s="13" customFormat="1">
      <c r="B272" s="164"/>
      <c r="D272" s="158" t="s">
        <v>190</v>
      </c>
      <c r="E272" s="165" t="s">
        <v>1</v>
      </c>
      <c r="F272" s="166" t="s">
        <v>339</v>
      </c>
      <c r="H272" s="167">
        <v>49.61</v>
      </c>
      <c r="I272" s="168"/>
      <c r="L272" s="164"/>
      <c r="M272" s="169"/>
      <c r="T272" s="170"/>
      <c r="AT272" s="165" t="s">
        <v>190</v>
      </c>
      <c r="AU272" s="165" t="s">
        <v>88</v>
      </c>
      <c r="AV272" s="13" t="s">
        <v>88</v>
      </c>
      <c r="AW272" s="13" t="s">
        <v>30</v>
      </c>
      <c r="AX272" s="13" t="s">
        <v>74</v>
      </c>
      <c r="AY272" s="165" t="s">
        <v>182</v>
      </c>
    </row>
    <row r="273" spans="2:51" s="13" customFormat="1">
      <c r="B273" s="164"/>
      <c r="D273" s="158" t="s">
        <v>190</v>
      </c>
      <c r="E273" s="165" t="s">
        <v>1</v>
      </c>
      <c r="F273" s="166" t="s">
        <v>340</v>
      </c>
      <c r="H273" s="167">
        <v>13.5</v>
      </c>
      <c r="I273" s="168"/>
      <c r="L273" s="164"/>
      <c r="M273" s="169"/>
      <c r="T273" s="170"/>
      <c r="AT273" s="165" t="s">
        <v>190</v>
      </c>
      <c r="AU273" s="165" t="s">
        <v>88</v>
      </c>
      <c r="AV273" s="13" t="s">
        <v>88</v>
      </c>
      <c r="AW273" s="13" t="s">
        <v>30</v>
      </c>
      <c r="AX273" s="13" t="s">
        <v>74</v>
      </c>
      <c r="AY273" s="165" t="s">
        <v>182</v>
      </c>
    </row>
    <row r="274" spans="2:51" s="14" customFormat="1">
      <c r="B274" s="171"/>
      <c r="D274" s="158" t="s">
        <v>190</v>
      </c>
      <c r="E274" s="172" t="s">
        <v>1</v>
      </c>
      <c r="F274" s="173" t="s">
        <v>195</v>
      </c>
      <c r="H274" s="174">
        <v>224.28000000000003</v>
      </c>
      <c r="I274" s="175"/>
      <c r="L274" s="171"/>
      <c r="M274" s="176"/>
      <c r="T274" s="177"/>
      <c r="AT274" s="172" t="s">
        <v>190</v>
      </c>
      <c r="AU274" s="172" t="s">
        <v>88</v>
      </c>
      <c r="AV274" s="14" t="s">
        <v>196</v>
      </c>
      <c r="AW274" s="14" t="s">
        <v>30</v>
      </c>
      <c r="AX274" s="14" t="s">
        <v>74</v>
      </c>
      <c r="AY274" s="172" t="s">
        <v>182</v>
      </c>
    </row>
    <row r="275" spans="2:51" s="12" customFormat="1">
      <c r="B275" s="157"/>
      <c r="D275" s="158" t="s">
        <v>190</v>
      </c>
      <c r="E275" s="159" t="s">
        <v>1</v>
      </c>
      <c r="F275" s="160" t="s">
        <v>341</v>
      </c>
      <c r="H275" s="159" t="s">
        <v>1</v>
      </c>
      <c r="I275" s="161"/>
      <c r="L275" s="157"/>
      <c r="M275" s="162"/>
      <c r="T275" s="163"/>
      <c r="AT275" s="159" t="s">
        <v>190</v>
      </c>
      <c r="AU275" s="159" t="s">
        <v>88</v>
      </c>
      <c r="AV275" s="12" t="s">
        <v>78</v>
      </c>
      <c r="AW275" s="12" t="s">
        <v>30</v>
      </c>
      <c r="AX275" s="12" t="s">
        <v>74</v>
      </c>
      <c r="AY275" s="159" t="s">
        <v>182</v>
      </c>
    </row>
    <row r="276" spans="2:51" s="13" customFormat="1">
      <c r="B276" s="164"/>
      <c r="D276" s="158" t="s">
        <v>190</v>
      </c>
      <c r="E276" s="165" t="s">
        <v>1</v>
      </c>
      <c r="F276" s="166" t="s">
        <v>342</v>
      </c>
      <c r="H276" s="167">
        <v>5.76</v>
      </c>
      <c r="I276" s="168"/>
      <c r="L276" s="164"/>
      <c r="M276" s="169"/>
      <c r="T276" s="170"/>
      <c r="AT276" s="165" t="s">
        <v>190</v>
      </c>
      <c r="AU276" s="165" t="s">
        <v>88</v>
      </c>
      <c r="AV276" s="13" t="s">
        <v>88</v>
      </c>
      <c r="AW276" s="13" t="s">
        <v>30</v>
      </c>
      <c r="AX276" s="13" t="s">
        <v>74</v>
      </c>
      <c r="AY276" s="165" t="s">
        <v>182</v>
      </c>
    </row>
    <row r="277" spans="2:51" s="13" customFormat="1">
      <c r="B277" s="164"/>
      <c r="D277" s="158" t="s">
        <v>190</v>
      </c>
      <c r="E277" s="165" t="s">
        <v>1</v>
      </c>
      <c r="F277" s="166" t="s">
        <v>343</v>
      </c>
      <c r="H277" s="167">
        <v>0.46800000000000003</v>
      </c>
      <c r="I277" s="168"/>
      <c r="L277" s="164"/>
      <c r="M277" s="169"/>
      <c r="T277" s="170"/>
      <c r="AT277" s="165" t="s">
        <v>190</v>
      </c>
      <c r="AU277" s="165" t="s">
        <v>88</v>
      </c>
      <c r="AV277" s="13" t="s">
        <v>88</v>
      </c>
      <c r="AW277" s="13" t="s">
        <v>30</v>
      </c>
      <c r="AX277" s="13" t="s">
        <v>74</v>
      </c>
      <c r="AY277" s="165" t="s">
        <v>182</v>
      </c>
    </row>
    <row r="278" spans="2:51" s="13" customFormat="1">
      <c r="B278" s="164"/>
      <c r="D278" s="158" t="s">
        <v>190</v>
      </c>
      <c r="E278" s="165" t="s">
        <v>1</v>
      </c>
      <c r="F278" s="166" t="s">
        <v>344</v>
      </c>
      <c r="H278" s="167">
        <v>1.3280000000000001</v>
      </c>
      <c r="I278" s="168"/>
      <c r="L278" s="164"/>
      <c r="M278" s="169"/>
      <c r="T278" s="170"/>
      <c r="AT278" s="165" t="s">
        <v>190</v>
      </c>
      <c r="AU278" s="165" t="s">
        <v>88</v>
      </c>
      <c r="AV278" s="13" t="s">
        <v>88</v>
      </c>
      <c r="AW278" s="13" t="s">
        <v>30</v>
      </c>
      <c r="AX278" s="13" t="s">
        <v>74</v>
      </c>
      <c r="AY278" s="165" t="s">
        <v>182</v>
      </c>
    </row>
    <row r="279" spans="2:51" s="13" customFormat="1">
      <c r="B279" s="164"/>
      <c r="D279" s="158" t="s">
        <v>190</v>
      </c>
      <c r="E279" s="165" t="s">
        <v>1</v>
      </c>
      <c r="F279" s="166" t="s">
        <v>345</v>
      </c>
      <c r="H279" s="167">
        <v>0.71399999999999997</v>
      </c>
      <c r="I279" s="168"/>
      <c r="L279" s="164"/>
      <c r="M279" s="169"/>
      <c r="T279" s="170"/>
      <c r="AT279" s="165" t="s">
        <v>190</v>
      </c>
      <c r="AU279" s="165" t="s">
        <v>88</v>
      </c>
      <c r="AV279" s="13" t="s">
        <v>88</v>
      </c>
      <c r="AW279" s="13" t="s">
        <v>30</v>
      </c>
      <c r="AX279" s="13" t="s">
        <v>74</v>
      </c>
      <c r="AY279" s="165" t="s">
        <v>182</v>
      </c>
    </row>
    <row r="280" spans="2:51" s="13" customFormat="1">
      <c r="B280" s="164"/>
      <c r="D280" s="158" t="s">
        <v>190</v>
      </c>
      <c r="E280" s="165" t="s">
        <v>1</v>
      </c>
      <c r="F280" s="166" t="s">
        <v>346</v>
      </c>
      <c r="H280" s="167">
        <v>3.9550000000000001</v>
      </c>
      <c r="I280" s="168"/>
      <c r="L280" s="164"/>
      <c r="M280" s="169"/>
      <c r="T280" s="170"/>
      <c r="AT280" s="165" t="s">
        <v>190</v>
      </c>
      <c r="AU280" s="165" t="s">
        <v>88</v>
      </c>
      <c r="AV280" s="13" t="s">
        <v>88</v>
      </c>
      <c r="AW280" s="13" t="s">
        <v>30</v>
      </c>
      <c r="AX280" s="13" t="s">
        <v>74</v>
      </c>
      <c r="AY280" s="165" t="s">
        <v>182</v>
      </c>
    </row>
    <row r="281" spans="2:51" s="13" customFormat="1">
      <c r="B281" s="164"/>
      <c r="D281" s="158" t="s">
        <v>190</v>
      </c>
      <c r="E281" s="165" t="s">
        <v>1</v>
      </c>
      <c r="F281" s="166" t="s">
        <v>347</v>
      </c>
      <c r="H281" s="167">
        <v>0.43099999999999999</v>
      </c>
      <c r="I281" s="168"/>
      <c r="L281" s="164"/>
      <c r="M281" s="169"/>
      <c r="T281" s="170"/>
      <c r="AT281" s="165" t="s">
        <v>190</v>
      </c>
      <c r="AU281" s="165" t="s">
        <v>88</v>
      </c>
      <c r="AV281" s="13" t="s">
        <v>88</v>
      </c>
      <c r="AW281" s="13" t="s">
        <v>30</v>
      </c>
      <c r="AX281" s="13" t="s">
        <v>74</v>
      </c>
      <c r="AY281" s="165" t="s">
        <v>182</v>
      </c>
    </row>
    <row r="282" spans="2:51" s="13" customFormat="1">
      <c r="B282" s="164"/>
      <c r="D282" s="158" t="s">
        <v>190</v>
      </c>
      <c r="E282" s="165" t="s">
        <v>1</v>
      </c>
      <c r="F282" s="166" t="s">
        <v>348</v>
      </c>
      <c r="H282" s="167">
        <v>10.791</v>
      </c>
      <c r="I282" s="168"/>
      <c r="L282" s="164"/>
      <c r="M282" s="169"/>
      <c r="T282" s="170"/>
      <c r="AT282" s="165" t="s">
        <v>190</v>
      </c>
      <c r="AU282" s="165" t="s">
        <v>88</v>
      </c>
      <c r="AV282" s="13" t="s">
        <v>88</v>
      </c>
      <c r="AW282" s="13" t="s">
        <v>30</v>
      </c>
      <c r="AX282" s="13" t="s">
        <v>74</v>
      </c>
      <c r="AY282" s="165" t="s">
        <v>182</v>
      </c>
    </row>
    <row r="283" spans="2:51" s="13" customFormat="1">
      <c r="B283" s="164"/>
      <c r="D283" s="158" t="s">
        <v>190</v>
      </c>
      <c r="E283" s="165" t="s">
        <v>1</v>
      </c>
      <c r="F283" s="166" t="s">
        <v>349</v>
      </c>
      <c r="H283" s="167">
        <v>0.437</v>
      </c>
      <c r="I283" s="168"/>
      <c r="L283" s="164"/>
      <c r="M283" s="169"/>
      <c r="T283" s="170"/>
      <c r="AT283" s="165" t="s">
        <v>190</v>
      </c>
      <c r="AU283" s="165" t="s">
        <v>88</v>
      </c>
      <c r="AV283" s="13" t="s">
        <v>88</v>
      </c>
      <c r="AW283" s="13" t="s">
        <v>30</v>
      </c>
      <c r="AX283" s="13" t="s">
        <v>74</v>
      </c>
      <c r="AY283" s="165" t="s">
        <v>182</v>
      </c>
    </row>
    <row r="284" spans="2:51" s="13" customFormat="1">
      <c r="B284" s="164"/>
      <c r="D284" s="158" t="s">
        <v>190</v>
      </c>
      <c r="E284" s="165" t="s">
        <v>1</v>
      </c>
      <c r="F284" s="166" t="s">
        <v>350</v>
      </c>
      <c r="H284" s="167">
        <v>0.71799999999999997</v>
      </c>
      <c r="I284" s="168"/>
      <c r="L284" s="164"/>
      <c r="M284" s="169"/>
      <c r="T284" s="170"/>
      <c r="AT284" s="165" t="s">
        <v>190</v>
      </c>
      <c r="AU284" s="165" t="s">
        <v>88</v>
      </c>
      <c r="AV284" s="13" t="s">
        <v>88</v>
      </c>
      <c r="AW284" s="13" t="s">
        <v>30</v>
      </c>
      <c r="AX284" s="13" t="s">
        <v>74</v>
      </c>
      <c r="AY284" s="165" t="s">
        <v>182</v>
      </c>
    </row>
    <row r="285" spans="2:51" s="13" customFormat="1">
      <c r="B285" s="164"/>
      <c r="D285" s="158" t="s">
        <v>190</v>
      </c>
      <c r="E285" s="165" t="s">
        <v>1</v>
      </c>
      <c r="F285" s="166" t="s">
        <v>351</v>
      </c>
      <c r="H285" s="167">
        <v>0.65200000000000002</v>
      </c>
      <c r="I285" s="168"/>
      <c r="L285" s="164"/>
      <c r="M285" s="169"/>
      <c r="T285" s="170"/>
      <c r="AT285" s="165" t="s">
        <v>190</v>
      </c>
      <c r="AU285" s="165" t="s">
        <v>88</v>
      </c>
      <c r="AV285" s="13" t="s">
        <v>88</v>
      </c>
      <c r="AW285" s="13" t="s">
        <v>30</v>
      </c>
      <c r="AX285" s="13" t="s">
        <v>74</v>
      </c>
      <c r="AY285" s="165" t="s">
        <v>182</v>
      </c>
    </row>
    <row r="286" spans="2:51" s="13" customFormat="1">
      <c r="B286" s="164"/>
      <c r="D286" s="158" t="s">
        <v>190</v>
      </c>
      <c r="E286" s="165" t="s">
        <v>1</v>
      </c>
      <c r="F286" s="166" t="s">
        <v>352</v>
      </c>
      <c r="H286" s="167">
        <v>0.437</v>
      </c>
      <c r="I286" s="168"/>
      <c r="L286" s="164"/>
      <c r="M286" s="169"/>
      <c r="T286" s="170"/>
      <c r="AT286" s="165" t="s">
        <v>190</v>
      </c>
      <c r="AU286" s="165" t="s">
        <v>88</v>
      </c>
      <c r="AV286" s="13" t="s">
        <v>88</v>
      </c>
      <c r="AW286" s="13" t="s">
        <v>30</v>
      </c>
      <c r="AX286" s="13" t="s">
        <v>74</v>
      </c>
      <c r="AY286" s="165" t="s">
        <v>182</v>
      </c>
    </row>
    <row r="287" spans="2:51" s="13" customFormat="1">
      <c r="B287" s="164"/>
      <c r="D287" s="158" t="s">
        <v>190</v>
      </c>
      <c r="E287" s="165" t="s">
        <v>1</v>
      </c>
      <c r="F287" s="166" t="s">
        <v>353</v>
      </c>
      <c r="H287" s="167">
        <v>8.9930000000000003</v>
      </c>
      <c r="I287" s="168"/>
      <c r="L287" s="164"/>
      <c r="M287" s="169"/>
      <c r="T287" s="170"/>
      <c r="AT287" s="165" t="s">
        <v>190</v>
      </c>
      <c r="AU287" s="165" t="s">
        <v>88</v>
      </c>
      <c r="AV287" s="13" t="s">
        <v>88</v>
      </c>
      <c r="AW287" s="13" t="s">
        <v>30</v>
      </c>
      <c r="AX287" s="13" t="s">
        <v>74</v>
      </c>
      <c r="AY287" s="165" t="s">
        <v>182</v>
      </c>
    </row>
    <row r="288" spans="2:51" s="13" customFormat="1">
      <c r="B288" s="164"/>
      <c r="D288" s="158" t="s">
        <v>190</v>
      </c>
      <c r="E288" s="165" t="s">
        <v>1</v>
      </c>
      <c r="F288" s="166" t="s">
        <v>354</v>
      </c>
      <c r="H288" s="167">
        <v>8.9930000000000003</v>
      </c>
      <c r="I288" s="168"/>
      <c r="L288" s="164"/>
      <c r="M288" s="169"/>
      <c r="T288" s="170"/>
      <c r="AT288" s="165" t="s">
        <v>190</v>
      </c>
      <c r="AU288" s="165" t="s">
        <v>88</v>
      </c>
      <c r="AV288" s="13" t="s">
        <v>88</v>
      </c>
      <c r="AW288" s="13" t="s">
        <v>30</v>
      </c>
      <c r="AX288" s="13" t="s">
        <v>74</v>
      </c>
      <c r="AY288" s="165" t="s">
        <v>182</v>
      </c>
    </row>
    <row r="289" spans="2:51" s="13" customFormat="1">
      <c r="B289" s="164"/>
      <c r="D289" s="158" t="s">
        <v>190</v>
      </c>
      <c r="E289" s="165" t="s">
        <v>1</v>
      </c>
      <c r="F289" s="166" t="s">
        <v>355</v>
      </c>
      <c r="H289" s="167">
        <v>0.89900000000000002</v>
      </c>
      <c r="I289" s="168"/>
      <c r="L289" s="164"/>
      <c r="M289" s="169"/>
      <c r="T289" s="170"/>
      <c r="AT289" s="165" t="s">
        <v>190</v>
      </c>
      <c r="AU289" s="165" t="s">
        <v>88</v>
      </c>
      <c r="AV289" s="13" t="s">
        <v>88</v>
      </c>
      <c r="AW289" s="13" t="s">
        <v>30</v>
      </c>
      <c r="AX289" s="13" t="s">
        <v>74</v>
      </c>
      <c r="AY289" s="165" t="s">
        <v>182</v>
      </c>
    </row>
    <row r="290" spans="2:51" s="13" customFormat="1">
      <c r="B290" s="164"/>
      <c r="D290" s="158" t="s">
        <v>190</v>
      </c>
      <c r="E290" s="165" t="s">
        <v>1</v>
      </c>
      <c r="F290" s="166" t="s">
        <v>356</v>
      </c>
      <c r="H290" s="167">
        <v>0.41799999999999998</v>
      </c>
      <c r="I290" s="168"/>
      <c r="L290" s="164"/>
      <c r="M290" s="169"/>
      <c r="T290" s="170"/>
      <c r="AT290" s="165" t="s">
        <v>190</v>
      </c>
      <c r="AU290" s="165" t="s">
        <v>88</v>
      </c>
      <c r="AV290" s="13" t="s">
        <v>88</v>
      </c>
      <c r="AW290" s="13" t="s">
        <v>30</v>
      </c>
      <c r="AX290" s="13" t="s">
        <v>74</v>
      </c>
      <c r="AY290" s="165" t="s">
        <v>182</v>
      </c>
    </row>
    <row r="291" spans="2:51" s="13" customFormat="1">
      <c r="B291" s="164"/>
      <c r="D291" s="158" t="s">
        <v>190</v>
      </c>
      <c r="E291" s="165" t="s">
        <v>1</v>
      </c>
      <c r="F291" s="166" t="s">
        <v>357</v>
      </c>
      <c r="H291" s="167">
        <v>0.14899999999999999</v>
      </c>
      <c r="I291" s="168"/>
      <c r="L291" s="164"/>
      <c r="M291" s="169"/>
      <c r="T291" s="170"/>
      <c r="AT291" s="165" t="s">
        <v>190</v>
      </c>
      <c r="AU291" s="165" t="s">
        <v>88</v>
      </c>
      <c r="AV291" s="13" t="s">
        <v>88</v>
      </c>
      <c r="AW291" s="13" t="s">
        <v>30</v>
      </c>
      <c r="AX291" s="13" t="s">
        <v>74</v>
      </c>
      <c r="AY291" s="165" t="s">
        <v>182</v>
      </c>
    </row>
    <row r="292" spans="2:51" s="13" customFormat="1">
      <c r="B292" s="164"/>
      <c r="D292" s="158" t="s">
        <v>190</v>
      </c>
      <c r="E292" s="165" t="s">
        <v>1</v>
      </c>
      <c r="F292" s="166" t="s">
        <v>358</v>
      </c>
      <c r="H292" s="167">
        <v>10.791</v>
      </c>
      <c r="I292" s="168"/>
      <c r="L292" s="164"/>
      <c r="M292" s="169"/>
      <c r="T292" s="170"/>
      <c r="AT292" s="165" t="s">
        <v>190</v>
      </c>
      <c r="AU292" s="165" t="s">
        <v>88</v>
      </c>
      <c r="AV292" s="13" t="s">
        <v>88</v>
      </c>
      <c r="AW292" s="13" t="s">
        <v>30</v>
      </c>
      <c r="AX292" s="13" t="s">
        <v>74</v>
      </c>
      <c r="AY292" s="165" t="s">
        <v>182</v>
      </c>
    </row>
    <row r="293" spans="2:51" s="13" customFormat="1">
      <c r="B293" s="164"/>
      <c r="D293" s="158" t="s">
        <v>190</v>
      </c>
      <c r="E293" s="165" t="s">
        <v>1</v>
      </c>
      <c r="F293" s="166" t="s">
        <v>359</v>
      </c>
      <c r="H293" s="167">
        <v>0.14899999999999999</v>
      </c>
      <c r="I293" s="168"/>
      <c r="L293" s="164"/>
      <c r="M293" s="169"/>
      <c r="T293" s="170"/>
      <c r="AT293" s="165" t="s">
        <v>190</v>
      </c>
      <c r="AU293" s="165" t="s">
        <v>88</v>
      </c>
      <c r="AV293" s="13" t="s">
        <v>88</v>
      </c>
      <c r="AW293" s="13" t="s">
        <v>30</v>
      </c>
      <c r="AX293" s="13" t="s">
        <v>74</v>
      </c>
      <c r="AY293" s="165" t="s">
        <v>182</v>
      </c>
    </row>
    <row r="294" spans="2:51" s="13" customFormat="1">
      <c r="B294" s="164"/>
      <c r="D294" s="158" t="s">
        <v>190</v>
      </c>
      <c r="E294" s="165" t="s">
        <v>1</v>
      </c>
      <c r="F294" s="166" t="s">
        <v>360</v>
      </c>
      <c r="H294" s="167">
        <v>0.219</v>
      </c>
      <c r="I294" s="168"/>
      <c r="L294" s="164"/>
      <c r="M294" s="169"/>
      <c r="T294" s="170"/>
      <c r="AT294" s="165" t="s">
        <v>190</v>
      </c>
      <c r="AU294" s="165" t="s">
        <v>88</v>
      </c>
      <c r="AV294" s="13" t="s">
        <v>88</v>
      </c>
      <c r="AW294" s="13" t="s">
        <v>30</v>
      </c>
      <c r="AX294" s="13" t="s">
        <v>74</v>
      </c>
      <c r="AY294" s="165" t="s">
        <v>182</v>
      </c>
    </row>
    <row r="295" spans="2:51" s="13" customFormat="1">
      <c r="B295" s="164"/>
      <c r="D295" s="158" t="s">
        <v>190</v>
      </c>
      <c r="E295" s="165" t="s">
        <v>1</v>
      </c>
      <c r="F295" s="166" t="s">
        <v>361</v>
      </c>
      <c r="H295" s="167">
        <v>0.875</v>
      </c>
      <c r="I295" s="168"/>
      <c r="L295" s="164"/>
      <c r="M295" s="169"/>
      <c r="T295" s="170"/>
      <c r="AT295" s="165" t="s">
        <v>190</v>
      </c>
      <c r="AU295" s="165" t="s">
        <v>88</v>
      </c>
      <c r="AV295" s="13" t="s">
        <v>88</v>
      </c>
      <c r="AW295" s="13" t="s">
        <v>30</v>
      </c>
      <c r="AX295" s="13" t="s">
        <v>74</v>
      </c>
      <c r="AY295" s="165" t="s">
        <v>182</v>
      </c>
    </row>
    <row r="296" spans="2:51" s="13" customFormat="1">
      <c r="B296" s="164"/>
      <c r="D296" s="158" t="s">
        <v>190</v>
      </c>
      <c r="E296" s="165" t="s">
        <v>1</v>
      </c>
      <c r="F296" s="166" t="s">
        <v>362</v>
      </c>
      <c r="H296" s="167">
        <v>0.89900000000000002</v>
      </c>
      <c r="I296" s="168"/>
      <c r="L296" s="164"/>
      <c r="M296" s="169"/>
      <c r="T296" s="170"/>
      <c r="AT296" s="165" t="s">
        <v>190</v>
      </c>
      <c r="AU296" s="165" t="s">
        <v>88</v>
      </c>
      <c r="AV296" s="13" t="s">
        <v>88</v>
      </c>
      <c r="AW296" s="13" t="s">
        <v>30</v>
      </c>
      <c r="AX296" s="13" t="s">
        <v>74</v>
      </c>
      <c r="AY296" s="165" t="s">
        <v>182</v>
      </c>
    </row>
    <row r="297" spans="2:51" s="13" customFormat="1">
      <c r="B297" s="164"/>
      <c r="D297" s="158" t="s">
        <v>190</v>
      </c>
      <c r="E297" s="165" t="s">
        <v>1</v>
      </c>
      <c r="F297" s="166" t="s">
        <v>363</v>
      </c>
      <c r="H297" s="167">
        <v>0.6</v>
      </c>
      <c r="I297" s="168"/>
      <c r="L297" s="164"/>
      <c r="M297" s="169"/>
      <c r="T297" s="170"/>
      <c r="AT297" s="165" t="s">
        <v>190</v>
      </c>
      <c r="AU297" s="165" t="s">
        <v>88</v>
      </c>
      <c r="AV297" s="13" t="s">
        <v>88</v>
      </c>
      <c r="AW297" s="13" t="s">
        <v>30</v>
      </c>
      <c r="AX297" s="13" t="s">
        <v>74</v>
      </c>
      <c r="AY297" s="165" t="s">
        <v>182</v>
      </c>
    </row>
    <row r="298" spans="2:51" s="13" customFormat="1">
      <c r="B298" s="164"/>
      <c r="D298" s="158" t="s">
        <v>190</v>
      </c>
      <c r="E298" s="165" t="s">
        <v>1</v>
      </c>
      <c r="F298" s="166" t="s">
        <v>364</v>
      </c>
      <c r="H298" s="167">
        <v>0.437</v>
      </c>
      <c r="I298" s="168"/>
      <c r="L298" s="164"/>
      <c r="M298" s="169"/>
      <c r="T298" s="170"/>
      <c r="AT298" s="165" t="s">
        <v>190</v>
      </c>
      <c r="AU298" s="165" t="s">
        <v>88</v>
      </c>
      <c r="AV298" s="13" t="s">
        <v>88</v>
      </c>
      <c r="AW298" s="13" t="s">
        <v>30</v>
      </c>
      <c r="AX298" s="13" t="s">
        <v>74</v>
      </c>
      <c r="AY298" s="165" t="s">
        <v>182</v>
      </c>
    </row>
    <row r="299" spans="2:51" s="13" customFormat="1">
      <c r="B299" s="164"/>
      <c r="D299" s="158" t="s">
        <v>190</v>
      </c>
      <c r="E299" s="165" t="s">
        <v>1</v>
      </c>
      <c r="F299" s="166" t="s">
        <v>365</v>
      </c>
      <c r="H299" s="167">
        <v>0.85799999999999998</v>
      </c>
      <c r="I299" s="168"/>
      <c r="L299" s="164"/>
      <c r="M299" s="169"/>
      <c r="T299" s="170"/>
      <c r="AT299" s="165" t="s">
        <v>190</v>
      </c>
      <c r="AU299" s="165" t="s">
        <v>88</v>
      </c>
      <c r="AV299" s="13" t="s">
        <v>88</v>
      </c>
      <c r="AW299" s="13" t="s">
        <v>30</v>
      </c>
      <c r="AX299" s="13" t="s">
        <v>74</v>
      </c>
      <c r="AY299" s="165" t="s">
        <v>182</v>
      </c>
    </row>
    <row r="300" spans="2:51" s="13" customFormat="1">
      <c r="B300" s="164"/>
      <c r="D300" s="158" t="s">
        <v>190</v>
      </c>
      <c r="E300" s="165" t="s">
        <v>1</v>
      </c>
      <c r="F300" s="166" t="s">
        <v>366</v>
      </c>
      <c r="H300" s="167">
        <v>1.95</v>
      </c>
      <c r="I300" s="168"/>
      <c r="L300" s="164"/>
      <c r="M300" s="169"/>
      <c r="T300" s="170"/>
      <c r="AT300" s="165" t="s">
        <v>190</v>
      </c>
      <c r="AU300" s="165" t="s">
        <v>88</v>
      </c>
      <c r="AV300" s="13" t="s">
        <v>88</v>
      </c>
      <c r="AW300" s="13" t="s">
        <v>30</v>
      </c>
      <c r="AX300" s="13" t="s">
        <v>74</v>
      </c>
      <c r="AY300" s="165" t="s">
        <v>182</v>
      </c>
    </row>
    <row r="301" spans="2:51" s="13" customFormat="1">
      <c r="B301" s="164"/>
      <c r="D301" s="158" t="s">
        <v>190</v>
      </c>
      <c r="E301" s="165" t="s">
        <v>1</v>
      </c>
      <c r="F301" s="166" t="s">
        <v>367</v>
      </c>
      <c r="H301" s="167">
        <v>1.7989999999999999</v>
      </c>
      <c r="I301" s="168"/>
      <c r="L301" s="164"/>
      <c r="M301" s="169"/>
      <c r="T301" s="170"/>
      <c r="AT301" s="165" t="s">
        <v>190</v>
      </c>
      <c r="AU301" s="165" t="s">
        <v>88</v>
      </c>
      <c r="AV301" s="13" t="s">
        <v>88</v>
      </c>
      <c r="AW301" s="13" t="s">
        <v>30</v>
      </c>
      <c r="AX301" s="13" t="s">
        <v>74</v>
      </c>
      <c r="AY301" s="165" t="s">
        <v>182</v>
      </c>
    </row>
    <row r="302" spans="2:51" s="13" customFormat="1">
      <c r="B302" s="164"/>
      <c r="D302" s="158" t="s">
        <v>190</v>
      </c>
      <c r="E302" s="165" t="s">
        <v>1</v>
      </c>
      <c r="F302" s="166" t="s">
        <v>368</v>
      </c>
      <c r="H302" s="167">
        <v>0.54</v>
      </c>
      <c r="I302" s="168"/>
      <c r="L302" s="164"/>
      <c r="M302" s="169"/>
      <c r="T302" s="170"/>
      <c r="AT302" s="165" t="s">
        <v>190</v>
      </c>
      <c r="AU302" s="165" t="s">
        <v>88</v>
      </c>
      <c r="AV302" s="13" t="s">
        <v>88</v>
      </c>
      <c r="AW302" s="13" t="s">
        <v>30</v>
      </c>
      <c r="AX302" s="13" t="s">
        <v>74</v>
      </c>
      <c r="AY302" s="165" t="s">
        <v>182</v>
      </c>
    </row>
    <row r="303" spans="2:51" s="13" customFormat="1">
      <c r="B303" s="164"/>
      <c r="D303" s="158" t="s">
        <v>190</v>
      </c>
      <c r="E303" s="165" t="s">
        <v>1</v>
      </c>
      <c r="F303" s="166" t="s">
        <v>369</v>
      </c>
      <c r="H303" s="167">
        <v>1.673</v>
      </c>
      <c r="I303" s="168"/>
      <c r="L303" s="164"/>
      <c r="M303" s="169"/>
      <c r="T303" s="170"/>
      <c r="AT303" s="165" t="s">
        <v>190</v>
      </c>
      <c r="AU303" s="165" t="s">
        <v>88</v>
      </c>
      <c r="AV303" s="13" t="s">
        <v>88</v>
      </c>
      <c r="AW303" s="13" t="s">
        <v>30</v>
      </c>
      <c r="AX303" s="13" t="s">
        <v>74</v>
      </c>
      <c r="AY303" s="165" t="s">
        <v>182</v>
      </c>
    </row>
    <row r="304" spans="2:51" s="13" customFormat="1">
      <c r="B304" s="164"/>
      <c r="D304" s="158" t="s">
        <v>190</v>
      </c>
      <c r="E304" s="165" t="s">
        <v>1</v>
      </c>
      <c r="F304" s="166" t="s">
        <v>370</v>
      </c>
      <c r="H304" s="167">
        <v>0.68700000000000006</v>
      </c>
      <c r="I304" s="168"/>
      <c r="L304" s="164"/>
      <c r="M304" s="169"/>
      <c r="T304" s="170"/>
      <c r="AT304" s="165" t="s">
        <v>190</v>
      </c>
      <c r="AU304" s="165" t="s">
        <v>88</v>
      </c>
      <c r="AV304" s="13" t="s">
        <v>88</v>
      </c>
      <c r="AW304" s="13" t="s">
        <v>30</v>
      </c>
      <c r="AX304" s="13" t="s">
        <v>74</v>
      </c>
      <c r="AY304" s="165" t="s">
        <v>182</v>
      </c>
    </row>
    <row r="305" spans="2:65" s="13" customFormat="1">
      <c r="B305" s="164"/>
      <c r="D305" s="158" t="s">
        <v>190</v>
      </c>
      <c r="E305" s="165" t="s">
        <v>1</v>
      </c>
      <c r="F305" s="166" t="s">
        <v>371</v>
      </c>
      <c r="H305" s="167">
        <v>0.63</v>
      </c>
      <c r="I305" s="168"/>
      <c r="L305" s="164"/>
      <c r="M305" s="169"/>
      <c r="T305" s="170"/>
      <c r="AT305" s="165" t="s">
        <v>190</v>
      </c>
      <c r="AU305" s="165" t="s">
        <v>88</v>
      </c>
      <c r="AV305" s="13" t="s">
        <v>88</v>
      </c>
      <c r="AW305" s="13" t="s">
        <v>30</v>
      </c>
      <c r="AX305" s="13" t="s">
        <v>74</v>
      </c>
      <c r="AY305" s="165" t="s">
        <v>182</v>
      </c>
    </row>
    <row r="306" spans="2:65" s="14" customFormat="1">
      <c r="B306" s="171"/>
      <c r="D306" s="158" t="s">
        <v>190</v>
      </c>
      <c r="E306" s="172" t="s">
        <v>1</v>
      </c>
      <c r="F306" s="173" t="s">
        <v>195</v>
      </c>
      <c r="H306" s="174">
        <v>67.250000000000014</v>
      </c>
      <c r="I306" s="175"/>
      <c r="L306" s="171"/>
      <c r="M306" s="176"/>
      <c r="T306" s="177"/>
      <c r="AT306" s="172" t="s">
        <v>190</v>
      </c>
      <c r="AU306" s="172" t="s">
        <v>88</v>
      </c>
      <c r="AV306" s="14" t="s">
        <v>196</v>
      </c>
      <c r="AW306" s="14" t="s">
        <v>30</v>
      </c>
      <c r="AX306" s="14" t="s">
        <v>74</v>
      </c>
      <c r="AY306" s="172" t="s">
        <v>182</v>
      </c>
    </row>
    <row r="307" spans="2:65" s="15" customFormat="1">
      <c r="B307" s="178"/>
      <c r="D307" s="158" t="s">
        <v>190</v>
      </c>
      <c r="E307" s="179" t="s">
        <v>1</v>
      </c>
      <c r="F307" s="180" t="s">
        <v>212</v>
      </c>
      <c r="H307" s="181">
        <v>3007.6320000000005</v>
      </c>
      <c r="I307" s="182"/>
      <c r="L307" s="178"/>
      <c r="M307" s="183"/>
      <c r="T307" s="184"/>
      <c r="AT307" s="179" t="s">
        <v>190</v>
      </c>
      <c r="AU307" s="179" t="s">
        <v>88</v>
      </c>
      <c r="AV307" s="15" t="s">
        <v>188</v>
      </c>
      <c r="AW307" s="15" t="s">
        <v>30</v>
      </c>
      <c r="AX307" s="15" t="s">
        <v>78</v>
      </c>
      <c r="AY307" s="179" t="s">
        <v>182</v>
      </c>
    </row>
    <row r="308" spans="2:65" s="11" customFormat="1" ht="22.9" customHeight="1">
      <c r="B308" s="130"/>
      <c r="D308" s="131" t="s">
        <v>73</v>
      </c>
      <c r="E308" s="140" t="s">
        <v>88</v>
      </c>
      <c r="F308" s="140" t="s">
        <v>372</v>
      </c>
      <c r="I308" s="133"/>
      <c r="J308" s="141">
        <f>BK308</f>
        <v>0</v>
      </c>
      <c r="L308" s="130"/>
      <c r="M308" s="135"/>
      <c r="P308" s="136">
        <f>SUM(P309:P429)</f>
        <v>0</v>
      </c>
      <c r="R308" s="136">
        <f>SUM(R309:R429)</f>
        <v>4654.2665700189955</v>
      </c>
      <c r="T308" s="137">
        <f>SUM(T309:T429)</f>
        <v>0</v>
      </c>
      <c r="AR308" s="131" t="s">
        <v>78</v>
      </c>
      <c r="AT308" s="138" t="s">
        <v>73</v>
      </c>
      <c r="AU308" s="138" t="s">
        <v>78</v>
      </c>
      <c r="AY308" s="131" t="s">
        <v>182</v>
      </c>
      <c r="BK308" s="139">
        <f>SUM(BK309:BK429)</f>
        <v>0</v>
      </c>
    </row>
    <row r="309" spans="2:65" s="1" customFormat="1" ht="33" customHeight="1">
      <c r="B309" s="142"/>
      <c r="C309" s="143" t="s">
        <v>373</v>
      </c>
      <c r="D309" s="143" t="s">
        <v>184</v>
      </c>
      <c r="E309" s="144" t="s">
        <v>374</v>
      </c>
      <c r="F309" s="145" t="s">
        <v>375</v>
      </c>
      <c r="G309" s="146" t="s">
        <v>312</v>
      </c>
      <c r="H309" s="147">
        <v>56.61</v>
      </c>
      <c r="I309" s="148"/>
      <c r="J309" s="149">
        <f>ROUND(I309*H309,2)</f>
        <v>0</v>
      </c>
      <c r="K309" s="150"/>
      <c r="L309" s="32"/>
      <c r="M309" s="151" t="s">
        <v>1</v>
      </c>
      <c r="N309" s="152" t="s">
        <v>40</v>
      </c>
      <c r="P309" s="153">
        <f>O309*H309</f>
        <v>0</v>
      </c>
      <c r="Q309" s="153">
        <v>1.8000000000000001E-4</v>
      </c>
      <c r="R309" s="153">
        <f>Q309*H309</f>
        <v>1.0189800000000001E-2</v>
      </c>
      <c r="S309" s="153">
        <v>0</v>
      </c>
      <c r="T309" s="154">
        <f>S309*H309</f>
        <v>0</v>
      </c>
      <c r="AR309" s="155" t="s">
        <v>188</v>
      </c>
      <c r="AT309" s="155" t="s">
        <v>184</v>
      </c>
      <c r="AU309" s="155" t="s">
        <v>88</v>
      </c>
      <c r="AY309" s="17" t="s">
        <v>182</v>
      </c>
      <c r="BE309" s="156">
        <f>IF(N309="základná",J309,0)</f>
        <v>0</v>
      </c>
      <c r="BF309" s="156">
        <f>IF(N309="znížená",J309,0)</f>
        <v>0</v>
      </c>
      <c r="BG309" s="156">
        <f>IF(N309="zákl. prenesená",J309,0)</f>
        <v>0</v>
      </c>
      <c r="BH309" s="156">
        <f>IF(N309="zníž. prenesená",J309,0)</f>
        <v>0</v>
      </c>
      <c r="BI309" s="156">
        <f>IF(N309="nulová",J309,0)</f>
        <v>0</v>
      </c>
      <c r="BJ309" s="17" t="s">
        <v>88</v>
      </c>
      <c r="BK309" s="156">
        <f>ROUND(I309*H309,2)</f>
        <v>0</v>
      </c>
      <c r="BL309" s="17" t="s">
        <v>188</v>
      </c>
      <c r="BM309" s="155" t="s">
        <v>376</v>
      </c>
    </row>
    <row r="310" spans="2:65" s="13" customFormat="1">
      <c r="B310" s="164"/>
      <c r="D310" s="158" t="s">
        <v>190</v>
      </c>
      <c r="E310" s="165" t="s">
        <v>1</v>
      </c>
      <c r="F310" s="166" t="s">
        <v>377</v>
      </c>
      <c r="H310" s="167">
        <v>56.61</v>
      </c>
      <c r="I310" s="168"/>
      <c r="L310" s="164"/>
      <c r="M310" s="169"/>
      <c r="T310" s="170"/>
      <c r="AT310" s="165" t="s">
        <v>190</v>
      </c>
      <c r="AU310" s="165" t="s">
        <v>88</v>
      </c>
      <c r="AV310" s="13" t="s">
        <v>88</v>
      </c>
      <c r="AW310" s="13" t="s">
        <v>30</v>
      </c>
      <c r="AX310" s="13" t="s">
        <v>74</v>
      </c>
      <c r="AY310" s="165" t="s">
        <v>182</v>
      </c>
    </row>
    <row r="311" spans="2:65" s="15" customFormat="1">
      <c r="B311" s="178"/>
      <c r="D311" s="158" t="s">
        <v>190</v>
      </c>
      <c r="E311" s="179" t="s">
        <v>1</v>
      </c>
      <c r="F311" s="180" t="s">
        <v>212</v>
      </c>
      <c r="H311" s="181">
        <v>56.61</v>
      </c>
      <c r="I311" s="182"/>
      <c r="L311" s="178"/>
      <c r="M311" s="183"/>
      <c r="T311" s="184"/>
      <c r="AT311" s="179" t="s">
        <v>190</v>
      </c>
      <c r="AU311" s="179" t="s">
        <v>88</v>
      </c>
      <c r="AV311" s="15" t="s">
        <v>188</v>
      </c>
      <c r="AW311" s="15" t="s">
        <v>30</v>
      </c>
      <c r="AX311" s="15" t="s">
        <v>78</v>
      </c>
      <c r="AY311" s="179" t="s">
        <v>182</v>
      </c>
    </row>
    <row r="312" spans="2:65" s="1" customFormat="1" ht="16.5" customHeight="1">
      <c r="B312" s="142"/>
      <c r="C312" s="185" t="s">
        <v>378</v>
      </c>
      <c r="D312" s="185" t="s">
        <v>379</v>
      </c>
      <c r="E312" s="186" t="s">
        <v>380</v>
      </c>
      <c r="F312" s="187" t="s">
        <v>381</v>
      </c>
      <c r="G312" s="188" t="s">
        <v>312</v>
      </c>
      <c r="H312" s="189">
        <v>62.271000000000001</v>
      </c>
      <c r="I312" s="190"/>
      <c r="J312" s="191">
        <f>ROUND(I312*H312,2)</f>
        <v>0</v>
      </c>
      <c r="K312" s="192"/>
      <c r="L312" s="193"/>
      <c r="M312" s="194" t="s">
        <v>1</v>
      </c>
      <c r="N312" s="195" t="s">
        <v>40</v>
      </c>
      <c r="P312" s="153">
        <f>O312*H312</f>
        <v>0</v>
      </c>
      <c r="Q312" s="153">
        <v>2.9999999999999997E-4</v>
      </c>
      <c r="R312" s="153">
        <f>Q312*H312</f>
        <v>1.8681299999999998E-2</v>
      </c>
      <c r="S312" s="153">
        <v>0</v>
      </c>
      <c r="T312" s="154">
        <f>S312*H312</f>
        <v>0</v>
      </c>
      <c r="AR312" s="155" t="s">
        <v>259</v>
      </c>
      <c r="AT312" s="155" t="s">
        <v>379</v>
      </c>
      <c r="AU312" s="155" t="s">
        <v>88</v>
      </c>
      <c r="AY312" s="17" t="s">
        <v>182</v>
      </c>
      <c r="BE312" s="156">
        <f>IF(N312="základná",J312,0)</f>
        <v>0</v>
      </c>
      <c r="BF312" s="156">
        <f>IF(N312="znížená",J312,0)</f>
        <v>0</v>
      </c>
      <c r="BG312" s="156">
        <f>IF(N312="zákl. prenesená",J312,0)</f>
        <v>0</v>
      </c>
      <c r="BH312" s="156">
        <f>IF(N312="zníž. prenesená",J312,0)</f>
        <v>0</v>
      </c>
      <c r="BI312" s="156">
        <f>IF(N312="nulová",J312,0)</f>
        <v>0</v>
      </c>
      <c r="BJ312" s="17" t="s">
        <v>88</v>
      </c>
      <c r="BK312" s="156">
        <f>ROUND(I312*H312,2)</f>
        <v>0</v>
      </c>
      <c r="BL312" s="17" t="s">
        <v>188</v>
      </c>
      <c r="BM312" s="155" t="s">
        <v>382</v>
      </c>
    </row>
    <row r="313" spans="2:65" s="13" customFormat="1">
      <c r="B313" s="164"/>
      <c r="D313" s="158" t="s">
        <v>190</v>
      </c>
      <c r="E313" s="165" t="s">
        <v>1</v>
      </c>
      <c r="F313" s="166" t="s">
        <v>383</v>
      </c>
      <c r="H313" s="167">
        <v>62.271000000000001</v>
      </c>
      <c r="I313" s="168"/>
      <c r="L313" s="164"/>
      <c r="M313" s="169"/>
      <c r="T313" s="170"/>
      <c r="AT313" s="165" t="s">
        <v>190</v>
      </c>
      <c r="AU313" s="165" t="s">
        <v>88</v>
      </c>
      <c r="AV313" s="13" t="s">
        <v>88</v>
      </c>
      <c r="AW313" s="13" t="s">
        <v>30</v>
      </c>
      <c r="AX313" s="13" t="s">
        <v>78</v>
      </c>
      <c r="AY313" s="165" t="s">
        <v>182</v>
      </c>
    </row>
    <row r="314" spans="2:65" s="1" customFormat="1" ht="24.25" customHeight="1">
      <c r="B314" s="142"/>
      <c r="C314" s="143" t="s">
        <v>7</v>
      </c>
      <c r="D314" s="143" t="s">
        <v>184</v>
      </c>
      <c r="E314" s="144" t="s">
        <v>384</v>
      </c>
      <c r="F314" s="145" t="s">
        <v>385</v>
      </c>
      <c r="G314" s="146" t="s">
        <v>386</v>
      </c>
      <c r="H314" s="147">
        <v>31.45</v>
      </c>
      <c r="I314" s="148"/>
      <c r="J314" s="149">
        <f>ROUND(I314*H314,2)</f>
        <v>0</v>
      </c>
      <c r="K314" s="150"/>
      <c r="L314" s="32"/>
      <c r="M314" s="151" t="s">
        <v>1</v>
      </c>
      <c r="N314" s="152" t="s">
        <v>40</v>
      </c>
      <c r="P314" s="153">
        <f>O314*H314</f>
        <v>0</v>
      </c>
      <c r="Q314" s="153">
        <v>0.33307100000000001</v>
      </c>
      <c r="R314" s="153">
        <f>Q314*H314</f>
        <v>10.475082949999999</v>
      </c>
      <c r="S314" s="153">
        <v>0</v>
      </c>
      <c r="T314" s="154">
        <f>S314*H314</f>
        <v>0</v>
      </c>
      <c r="AR314" s="155" t="s">
        <v>188</v>
      </c>
      <c r="AT314" s="155" t="s">
        <v>184</v>
      </c>
      <c r="AU314" s="155" t="s">
        <v>88</v>
      </c>
      <c r="AY314" s="17" t="s">
        <v>182</v>
      </c>
      <c r="BE314" s="156">
        <f>IF(N314="základná",J314,0)</f>
        <v>0</v>
      </c>
      <c r="BF314" s="156">
        <f>IF(N314="znížená",J314,0)</f>
        <v>0</v>
      </c>
      <c r="BG314" s="156">
        <f>IF(N314="zákl. prenesená",J314,0)</f>
        <v>0</v>
      </c>
      <c r="BH314" s="156">
        <f>IF(N314="zníž. prenesená",J314,0)</f>
        <v>0</v>
      </c>
      <c r="BI314" s="156">
        <f>IF(N314="nulová",J314,0)</f>
        <v>0</v>
      </c>
      <c r="BJ314" s="17" t="s">
        <v>88</v>
      </c>
      <c r="BK314" s="156">
        <f>ROUND(I314*H314,2)</f>
        <v>0</v>
      </c>
      <c r="BL314" s="17" t="s">
        <v>188</v>
      </c>
      <c r="BM314" s="155" t="s">
        <v>387</v>
      </c>
    </row>
    <row r="315" spans="2:65" s="13" customFormat="1">
      <c r="B315" s="164"/>
      <c r="D315" s="158" t="s">
        <v>190</v>
      </c>
      <c r="E315" s="165" t="s">
        <v>1</v>
      </c>
      <c r="F315" s="166" t="s">
        <v>388</v>
      </c>
      <c r="H315" s="167">
        <v>31.45</v>
      </c>
      <c r="I315" s="168"/>
      <c r="L315" s="164"/>
      <c r="M315" s="169"/>
      <c r="T315" s="170"/>
      <c r="AT315" s="165" t="s">
        <v>190</v>
      </c>
      <c r="AU315" s="165" t="s">
        <v>88</v>
      </c>
      <c r="AV315" s="13" t="s">
        <v>88</v>
      </c>
      <c r="AW315" s="13" t="s">
        <v>30</v>
      </c>
      <c r="AX315" s="13" t="s">
        <v>78</v>
      </c>
      <c r="AY315" s="165" t="s">
        <v>182</v>
      </c>
    </row>
    <row r="316" spans="2:65" s="1" customFormat="1" ht="24.25" customHeight="1">
      <c r="B316" s="142"/>
      <c r="C316" s="143" t="s">
        <v>389</v>
      </c>
      <c r="D316" s="143" t="s">
        <v>184</v>
      </c>
      <c r="E316" s="144" t="s">
        <v>390</v>
      </c>
      <c r="F316" s="145" t="s">
        <v>391</v>
      </c>
      <c r="G316" s="146" t="s">
        <v>187</v>
      </c>
      <c r="H316" s="147">
        <v>256.60199999999998</v>
      </c>
      <c r="I316" s="148"/>
      <c r="J316" s="149">
        <f>ROUND(I316*H316,2)</f>
        <v>0</v>
      </c>
      <c r="K316" s="150"/>
      <c r="L316" s="32"/>
      <c r="M316" s="151" t="s">
        <v>1</v>
      </c>
      <c r="N316" s="152" t="s">
        <v>40</v>
      </c>
      <c r="P316" s="153">
        <f>O316*H316</f>
        <v>0</v>
      </c>
      <c r="Q316" s="153">
        <v>1.9319999999999999</v>
      </c>
      <c r="R316" s="153">
        <f>Q316*H316</f>
        <v>495.75506399999995</v>
      </c>
      <c r="S316" s="153">
        <v>0</v>
      </c>
      <c r="T316" s="154">
        <f>S316*H316</f>
        <v>0</v>
      </c>
      <c r="AR316" s="155" t="s">
        <v>188</v>
      </c>
      <c r="AT316" s="155" t="s">
        <v>184</v>
      </c>
      <c r="AU316" s="155" t="s">
        <v>88</v>
      </c>
      <c r="AY316" s="17" t="s">
        <v>182</v>
      </c>
      <c r="BE316" s="156">
        <f>IF(N316="základná",J316,0)</f>
        <v>0</v>
      </c>
      <c r="BF316" s="156">
        <f>IF(N316="znížená",J316,0)</f>
        <v>0</v>
      </c>
      <c r="BG316" s="156">
        <f>IF(N316="zákl. prenesená",J316,0)</f>
        <v>0</v>
      </c>
      <c r="BH316" s="156">
        <f>IF(N316="zníž. prenesená",J316,0)</f>
        <v>0</v>
      </c>
      <c r="BI316" s="156">
        <f>IF(N316="nulová",J316,0)</f>
        <v>0</v>
      </c>
      <c r="BJ316" s="17" t="s">
        <v>88</v>
      </c>
      <c r="BK316" s="156">
        <f>ROUND(I316*H316,2)</f>
        <v>0</v>
      </c>
      <c r="BL316" s="17" t="s">
        <v>188</v>
      </c>
      <c r="BM316" s="155" t="s">
        <v>392</v>
      </c>
    </row>
    <row r="317" spans="2:65" s="12" customFormat="1">
      <c r="B317" s="157"/>
      <c r="D317" s="158" t="s">
        <v>190</v>
      </c>
      <c r="E317" s="159" t="s">
        <v>1</v>
      </c>
      <c r="F317" s="160" t="s">
        <v>393</v>
      </c>
      <c r="H317" s="159" t="s">
        <v>1</v>
      </c>
      <c r="I317" s="161"/>
      <c r="L317" s="157"/>
      <c r="M317" s="162"/>
      <c r="T317" s="163"/>
      <c r="AT317" s="159" t="s">
        <v>190</v>
      </c>
      <c r="AU317" s="159" t="s">
        <v>88</v>
      </c>
      <c r="AV317" s="12" t="s">
        <v>78</v>
      </c>
      <c r="AW317" s="12" t="s">
        <v>30</v>
      </c>
      <c r="AX317" s="12" t="s">
        <v>74</v>
      </c>
      <c r="AY317" s="159" t="s">
        <v>182</v>
      </c>
    </row>
    <row r="318" spans="2:65" s="13" customFormat="1">
      <c r="B318" s="164"/>
      <c r="D318" s="158" t="s">
        <v>190</v>
      </c>
      <c r="E318" s="165" t="s">
        <v>1</v>
      </c>
      <c r="F318" s="166" t="s">
        <v>394</v>
      </c>
      <c r="H318" s="167">
        <v>253.52</v>
      </c>
      <c r="I318" s="168"/>
      <c r="L318" s="164"/>
      <c r="M318" s="169"/>
      <c r="T318" s="170"/>
      <c r="AT318" s="165" t="s">
        <v>190</v>
      </c>
      <c r="AU318" s="165" t="s">
        <v>88</v>
      </c>
      <c r="AV318" s="13" t="s">
        <v>88</v>
      </c>
      <c r="AW318" s="13" t="s">
        <v>30</v>
      </c>
      <c r="AX318" s="13" t="s">
        <v>74</v>
      </c>
      <c r="AY318" s="165" t="s">
        <v>182</v>
      </c>
    </row>
    <row r="319" spans="2:65" s="12" customFormat="1">
      <c r="B319" s="157"/>
      <c r="D319" s="158" t="s">
        <v>190</v>
      </c>
      <c r="E319" s="159" t="s">
        <v>1</v>
      </c>
      <c r="F319" s="160" t="s">
        <v>395</v>
      </c>
      <c r="H319" s="159" t="s">
        <v>1</v>
      </c>
      <c r="I319" s="161"/>
      <c r="L319" s="157"/>
      <c r="M319" s="162"/>
      <c r="T319" s="163"/>
      <c r="AT319" s="159" t="s">
        <v>190</v>
      </c>
      <c r="AU319" s="159" t="s">
        <v>88</v>
      </c>
      <c r="AV319" s="12" t="s">
        <v>78</v>
      </c>
      <c r="AW319" s="12" t="s">
        <v>30</v>
      </c>
      <c r="AX319" s="12" t="s">
        <v>74</v>
      </c>
      <c r="AY319" s="159" t="s">
        <v>182</v>
      </c>
    </row>
    <row r="320" spans="2:65" s="13" customFormat="1">
      <c r="B320" s="164"/>
      <c r="D320" s="158" t="s">
        <v>190</v>
      </c>
      <c r="E320" s="165" t="s">
        <v>1</v>
      </c>
      <c r="F320" s="166" t="s">
        <v>396</v>
      </c>
      <c r="H320" s="167">
        <v>3.0819999999999999</v>
      </c>
      <c r="I320" s="168"/>
      <c r="L320" s="164"/>
      <c r="M320" s="169"/>
      <c r="T320" s="170"/>
      <c r="AT320" s="165" t="s">
        <v>190</v>
      </c>
      <c r="AU320" s="165" t="s">
        <v>88</v>
      </c>
      <c r="AV320" s="13" t="s">
        <v>88</v>
      </c>
      <c r="AW320" s="13" t="s">
        <v>30</v>
      </c>
      <c r="AX320" s="13" t="s">
        <v>74</v>
      </c>
      <c r="AY320" s="165" t="s">
        <v>182</v>
      </c>
    </row>
    <row r="321" spans="2:65" s="15" customFormat="1">
      <c r="B321" s="178"/>
      <c r="D321" s="158" t="s">
        <v>190</v>
      </c>
      <c r="E321" s="179" t="s">
        <v>1</v>
      </c>
      <c r="F321" s="180" t="s">
        <v>212</v>
      </c>
      <c r="H321" s="181">
        <v>256.60199999999998</v>
      </c>
      <c r="I321" s="182"/>
      <c r="L321" s="178"/>
      <c r="M321" s="183"/>
      <c r="T321" s="184"/>
      <c r="AT321" s="179" t="s">
        <v>190</v>
      </c>
      <c r="AU321" s="179" t="s">
        <v>88</v>
      </c>
      <c r="AV321" s="15" t="s">
        <v>188</v>
      </c>
      <c r="AW321" s="15" t="s">
        <v>30</v>
      </c>
      <c r="AX321" s="15" t="s">
        <v>78</v>
      </c>
      <c r="AY321" s="179" t="s">
        <v>182</v>
      </c>
    </row>
    <row r="322" spans="2:65" s="1" customFormat="1" ht="24.25" customHeight="1">
      <c r="B322" s="142"/>
      <c r="C322" s="143" t="s">
        <v>397</v>
      </c>
      <c r="D322" s="143" t="s">
        <v>184</v>
      </c>
      <c r="E322" s="144" t="s">
        <v>398</v>
      </c>
      <c r="F322" s="145" t="s">
        <v>399</v>
      </c>
      <c r="G322" s="146" t="s">
        <v>187</v>
      </c>
      <c r="H322" s="147">
        <v>1042.8599999999999</v>
      </c>
      <c r="I322" s="148"/>
      <c r="J322" s="149">
        <f>ROUND(I322*H322,2)</f>
        <v>0</v>
      </c>
      <c r="K322" s="150"/>
      <c r="L322" s="32"/>
      <c r="M322" s="151" t="s">
        <v>1</v>
      </c>
      <c r="N322" s="152" t="s">
        <v>40</v>
      </c>
      <c r="P322" s="153">
        <f>O322*H322</f>
        <v>0</v>
      </c>
      <c r="Q322" s="153">
        <v>2.0699999999999998</v>
      </c>
      <c r="R322" s="153">
        <f>Q322*H322</f>
        <v>2158.7201999999997</v>
      </c>
      <c r="S322" s="153">
        <v>0</v>
      </c>
      <c r="T322" s="154">
        <f>S322*H322</f>
        <v>0</v>
      </c>
      <c r="AR322" s="155" t="s">
        <v>188</v>
      </c>
      <c r="AT322" s="155" t="s">
        <v>184</v>
      </c>
      <c r="AU322" s="155" t="s">
        <v>88</v>
      </c>
      <c r="AY322" s="17" t="s">
        <v>182</v>
      </c>
      <c r="BE322" s="156">
        <f>IF(N322="základná",J322,0)</f>
        <v>0</v>
      </c>
      <c r="BF322" s="156">
        <f>IF(N322="znížená",J322,0)</f>
        <v>0</v>
      </c>
      <c r="BG322" s="156">
        <f>IF(N322="zákl. prenesená",J322,0)</f>
        <v>0</v>
      </c>
      <c r="BH322" s="156">
        <f>IF(N322="zníž. prenesená",J322,0)</f>
        <v>0</v>
      </c>
      <c r="BI322" s="156">
        <f>IF(N322="nulová",J322,0)</f>
        <v>0</v>
      </c>
      <c r="BJ322" s="17" t="s">
        <v>88</v>
      </c>
      <c r="BK322" s="156">
        <f>ROUND(I322*H322,2)</f>
        <v>0</v>
      </c>
      <c r="BL322" s="17" t="s">
        <v>188</v>
      </c>
      <c r="BM322" s="155" t="s">
        <v>400</v>
      </c>
    </row>
    <row r="323" spans="2:65" s="12" customFormat="1">
      <c r="B323" s="157"/>
      <c r="D323" s="158" t="s">
        <v>190</v>
      </c>
      <c r="E323" s="159" t="s">
        <v>1</v>
      </c>
      <c r="F323" s="160" t="s">
        <v>401</v>
      </c>
      <c r="H323" s="159" t="s">
        <v>1</v>
      </c>
      <c r="I323" s="161"/>
      <c r="L323" s="157"/>
      <c r="M323" s="162"/>
      <c r="T323" s="163"/>
      <c r="AT323" s="159" t="s">
        <v>190</v>
      </c>
      <c r="AU323" s="159" t="s">
        <v>88</v>
      </c>
      <c r="AV323" s="12" t="s">
        <v>78</v>
      </c>
      <c r="AW323" s="12" t="s">
        <v>30</v>
      </c>
      <c r="AX323" s="12" t="s">
        <v>74</v>
      </c>
      <c r="AY323" s="159" t="s">
        <v>182</v>
      </c>
    </row>
    <row r="324" spans="2:65" s="13" customFormat="1">
      <c r="B324" s="164"/>
      <c r="D324" s="158" t="s">
        <v>190</v>
      </c>
      <c r="E324" s="165" t="s">
        <v>1</v>
      </c>
      <c r="F324" s="166" t="s">
        <v>402</v>
      </c>
      <c r="H324" s="167">
        <v>1013.707</v>
      </c>
      <c r="I324" s="168"/>
      <c r="L324" s="164"/>
      <c r="M324" s="169"/>
      <c r="T324" s="170"/>
      <c r="AT324" s="165" t="s">
        <v>190</v>
      </c>
      <c r="AU324" s="165" t="s">
        <v>88</v>
      </c>
      <c r="AV324" s="13" t="s">
        <v>88</v>
      </c>
      <c r="AW324" s="13" t="s">
        <v>30</v>
      </c>
      <c r="AX324" s="13" t="s">
        <v>74</v>
      </c>
      <c r="AY324" s="165" t="s">
        <v>182</v>
      </c>
    </row>
    <row r="325" spans="2:65" s="13" customFormat="1">
      <c r="B325" s="164"/>
      <c r="D325" s="158" t="s">
        <v>190</v>
      </c>
      <c r="E325" s="165" t="s">
        <v>1</v>
      </c>
      <c r="F325" s="166" t="s">
        <v>403</v>
      </c>
      <c r="H325" s="167">
        <v>3.9209999999999998</v>
      </c>
      <c r="I325" s="168"/>
      <c r="L325" s="164"/>
      <c r="M325" s="169"/>
      <c r="T325" s="170"/>
      <c r="AT325" s="165" t="s">
        <v>190</v>
      </c>
      <c r="AU325" s="165" t="s">
        <v>88</v>
      </c>
      <c r="AV325" s="13" t="s">
        <v>88</v>
      </c>
      <c r="AW325" s="13" t="s">
        <v>30</v>
      </c>
      <c r="AX325" s="13" t="s">
        <v>74</v>
      </c>
      <c r="AY325" s="165" t="s">
        <v>182</v>
      </c>
    </row>
    <row r="326" spans="2:65" s="13" customFormat="1">
      <c r="B326" s="164"/>
      <c r="D326" s="158" t="s">
        <v>190</v>
      </c>
      <c r="E326" s="165" t="s">
        <v>1</v>
      </c>
      <c r="F326" s="166" t="s">
        <v>404</v>
      </c>
      <c r="H326" s="167">
        <v>0.39</v>
      </c>
      <c r="I326" s="168"/>
      <c r="L326" s="164"/>
      <c r="M326" s="169"/>
      <c r="T326" s="170"/>
      <c r="AT326" s="165" t="s">
        <v>190</v>
      </c>
      <c r="AU326" s="165" t="s">
        <v>88</v>
      </c>
      <c r="AV326" s="13" t="s">
        <v>88</v>
      </c>
      <c r="AW326" s="13" t="s">
        <v>30</v>
      </c>
      <c r="AX326" s="13" t="s">
        <v>74</v>
      </c>
      <c r="AY326" s="165" t="s">
        <v>182</v>
      </c>
    </row>
    <row r="327" spans="2:65" s="13" customFormat="1">
      <c r="B327" s="164"/>
      <c r="D327" s="158" t="s">
        <v>190</v>
      </c>
      <c r="E327" s="165" t="s">
        <v>1</v>
      </c>
      <c r="F327" s="166" t="s">
        <v>405</v>
      </c>
      <c r="H327" s="167">
        <v>14.842000000000001</v>
      </c>
      <c r="I327" s="168"/>
      <c r="L327" s="164"/>
      <c r="M327" s="169"/>
      <c r="T327" s="170"/>
      <c r="AT327" s="165" t="s">
        <v>190</v>
      </c>
      <c r="AU327" s="165" t="s">
        <v>88</v>
      </c>
      <c r="AV327" s="13" t="s">
        <v>88</v>
      </c>
      <c r="AW327" s="13" t="s">
        <v>30</v>
      </c>
      <c r="AX327" s="13" t="s">
        <v>74</v>
      </c>
      <c r="AY327" s="165" t="s">
        <v>182</v>
      </c>
    </row>
    <row r="328" spans="2:65" s="12" customFormat="1">
      <c r="B328" s="157"/>
      <c r="D328" s="158" t="s">
        <v>190</v>
      </c>
      <c r="E328" s="159" t="s">
        <v>1</v>
      </c>
      <c r="F328" s="160" t="s">
        <v>406</v>
      </c>
      <c r="H328" s="159" t="s">
        <v>1</v>
      </c>
      <c r="I328" s="161"/>
      <c r="L328" s="157"/>
      <c r="M328" s="162"/>
      <c r="T328" s="163"/>
      <c r="AT328" s="159" t="s">
        <v>190</v>
      </c>
      <c r="AU328" s="159" t="s">
        <v>88</v>
      </c>
      <c r="AV328" s="12" t="s">
        <v>78</v>
      </c>
      <c r="AW328" s="12" t="s">
        <v>30</v>
      </c>
      <c r="AX328" s="12" t="s">
        <v>74</v>
      </c>
      <c r="AY328" s="159" t="s">
        <v>182</v>
      </c>
    </row>
    <row r="329" spans="2:65" s="13" customFormat="1">
      <c r="B329" s="164"/>
      <c r="D329" s="158" t="s">
        <v>190</v>
      </c>
      <c r="E329" s="165" t="s">
        <v>1</v>
      </c>
      <c r="F329" s="166" t="s">
        <v>407</v>
      </c>
      <c r="H329" s="167">
        <v>10</v>
      </c>
      <c r="I329" s="168"/>
      <c r="L329" s="164"/>
      <c r="M329" s="169"/>
      <c r="T329" s="170"/>
      <c r="AT329" s="165" t="s">
        <v>190</v>
      </c>
      <c r="AU329" s="165" t="s">
        <v>88</v>
      </c>
      <c r="AV329" s="13" t="s">
        <v>88</v>
      </c>
      <c r="AW329" s="13" t="s">
        <v>30</v>
      </c>
      <c r="AX329" s="13" t="s">
        <v>74</v>
      </c>
      <c r="AY329" s="165" t="s">
        <v>182</v>
      </c>
    </row>
    <row r="330" spans="2:65" s="15" customFormat="1">
      <c r="B330" s="178"/>
      <c r="D330" s="158" t="s">
        <v>190</v>
      </c>
      <c r="E330" s="179" t="s">
        <v>1</v>
      </c>
      <c r="F330" s="180" t="s">
        <v>212</v>
      </c>
      <c r="H330" s="181">
        <v>1042.8599999999999</v>
      </c>
      <c r="I330" s="182"/>
      <c r="L330" s="178"/>
      <c r="M330" s="183"/>
      <c r="T330" s="184"/>
      <c r="AT330" s="179" t="s">
        <v>190</v>
      </c>
      <c r="AU330" s="179" t="s">
        <v>88</v>
      </c>
      <c r="AV330" s="15" t="s">
        <v>188</v>
      </c>
      <c r="AW330" s="15" t="s">
        <v>30</v>
      </c>
      <c r="AX330" s="15" t="s">
        <v>78</v>
      </c>
      <c r="AY330" s="179" t="s">
        <v>182</v>
      </c>
    </row>
    <row r="331" spans="2:65" s="1" customFormat="1" ht="24.25" customHeight="1">
      <c r="B331" s="142"/>
      <c r="C331" s="143" t="s">
        <v>408</v>
      </c>
      <c r="D331" s="143" t="s">
        <v>184</v>
      </c>
      <c r="E331" s="144" t="s">
        <v>409</v>
      </c>
      <c r="F331" s="145" t="s">
        <v>410</v>
      </c>
      <c r="G331" s="146" t="s">
        <v>187</v>
      </c>
      <c r="H331" s="147">
        <v>505.26299999999998</v>
      </c>
      <c r="I331" s="148"/>
      <c r="J331" s="149">
        <f>ROUND(I331*H331,2)</f>
        <v>0</v>
      </c>
      <c r="K331" s="150"/>
      <c r="L331" s="32"/>
      <c r="M331" s="151" t="s">
        <v>1</v>
      </c>
      <c r="N331" s="152" t="s">
        <v>40</v>
      </c>
      <c r="P331" s="153">
        <f>O331*H331</f>
        <v>0</v>
      </c>
      <c r="Q331" s="153">
        <v>2.6640000000000001</v>
      </c>
      <c r="R331" s="153">
        <f>Q331*H331</f>
        <v>1346.020632</v>
      </c>
      <c r="S331" s="153">
        <v>0</v>
      </c>
      <c r="T331" s="154">
        <f>S331*H331</f>
        <v>0</v>
      </c>
      <c r="AR331" s="155" t="s">
        <v>188</v>
      </c>
      <c r="AT331" s="155" t="s">
        <v>184</v>
      </c>
      <c r="AU331" s="155" t="s">
        <v>88</v>
      </c>
      <c r="AY331" s="17" t="s">
        <v>182</v>
      </c>
      <c r="BE331" s="156">
        <f>IF(N331="základná",J331,0)</f>
        <v>0</v>
      </c>
      <c r="BF331" s="156">
        <f>IF(N331="znížená",J331,0)</f>
        <v>0</v>
      </c>
      <c r="BG331" s="156">
        <f>IF(N331="zákl. prenesená",J331,0)</f>
        <v>0</v>
      </c>
      <c r="BH331" s="156">
        <f>IF(N331="zníž. prenesená",J331,0)</f>
        <v>0</v>
      </c>
      <c r="BI331" s="156">
        <f>IF(N331="nulová",J331,0)</f>
        <v>0</v>
      </c>
      <c r="BJ331" s="17" t="s">
        <v>88</v>
      </c>
      <c r="BK331" s="156">
        <f>ROUND(I331*H331,2)</f>
        <v>0</v>
      </c>
      <c r="BL331" s="17" t="s">
        <v>188</v>
      </c>
      <c r="BM331" s="155" t="s">
        <v>411</v>
      </c>
    </row>
    <row r="332" spans="2:65" s="12" customFormat="1">
      <c r="B332" s="157"/>
      <c r="D332" s="158" t="s">
        <v>190</v>
      </c>
      <c r="E332" s="159" t="s">
        <v>1</v>
      </c>
      <c r="F332" s="160" t="s">
        <v>412</v>
      </c>
      <c r="H332" s="159" t="s">
        <v>1</v>
      </c>
      <c r="I332" s="161"/>
      <c r="L332" s="157"/>
      <c r="M332" s="162"/>
      <c r="T332" s="163"/>
      <c r="AT332" s="159" t="s">
        <v>190</v>
      </c>
      <c r="AU332" s="159" t="s">
        <v>88</v>
      </c>
      <c r="AV332" s="12" t="s">
        <v>78</v>
      </c>
      <c r="AW332" s="12" t="s">
        <v>30</v>
      </c>
      <c r="AX332" s="12" t="s">
        <v>74</v>
      </c>
      <c r="AY332" s="159" t="s">
        <v>182</v>
      </c>
    </row>
    <row r="333" spans="2:65" s="13" customFormat="1">
      <c r="B333" s="164"/>
      <c r="D333" s="158" t="s">
        <v>190</v>
      </c>
      <c r="E333" s="165" t="s">
        <v>1</v>
      </c>
      <c r="F333" s="166" t="s">
        <v>413</v>
      </c>
      <c r="H333" s="167">
        <v>65.653999999999996</v>
      </c>
      <c r="I333" s="168"/>
      <c r="L333" s="164"/>
      <c r="M333" s="169"/>
      <c r="T333" s="170"/>
      <c r="AT333" s="165" t="s">
        <v>190</v>
      </c>
      <c r="AU333" s="165" t="s">
        <v>88</v>
      </c>
      <c r="AV333" s="13" t="s">
        <v>88</v>
      </c>
      <c r="AW333" s="13" t="s">
        <v>30</v>
      </c>
      <c r="AX333" s="13" t="s">
        <v>74</v>
      </c>
      <c r="AY333" s="165" t="s">
        <v>182</v>
      </c>
    </row>
    <row r="334" spans="2:65" s="13" customFormat="1">
      <c r="B334" s="164"/>
      <c r="D334" s="158" t="s">
        <v>190</v>
      </c>
      <c r="E334" s="165" t="s">
        <v>1</v>
      </c>
      <c r="F334" s="166" t="s">
        <v>414</v>
      </c>
      <c r="H334" s="167">
        <v>7.774</v>
      </c>
      <c r="I334" s="168"/>
      <c r="L334" s="164"/>
      <c r="M334" s="169"/>
      <c r="T334" s="170"/>
      <c r="AT334" s="165" t="s">
        <v>190</v>
      </c>
      <c r="AU334" s="165" t="s">
        <v>88</v>
      </c>
      <c r="AV334" s="13" t="s">
        <v>88</v>
      </c>
      <c r="AW334" s="13" t="s">
        <v>30</v>
      </c>
      <c r="AX334" s="13" t="s">
        <v>74</v>
      </c>
      <c r="AY334" s="165" t="s">
        <v>182</v>
      </c>
    </row>
    <row r="335" spans="2:65" s="13" customFormat="1">
      <c r="B335" s="164"/>
      <c r="D335" s="158" t="s">
        <v>190</v>
      </c>
      <c r="E335" s="165" t="s">
        <v>1</v>
      </c>
      <c r="F335" s="166" t="s">
        <v>415</v>
      </c>
      <c r="H335" s="167">
        <v>3.5760000000000001</v>
      </c>
      <c r="I335" s="168"/>
      <c r="L335" s="164"/>
      <c r="M335" s="169"/>
      <c r="T335" s="170"/>
      <c r="AT335" s="165" t="s">
        <v>190</v>
      </c>
      <c r="AU335" s="165" t="s">
        <v>88</v>
      </c>
      <c r="AV335" s="13" t="s">
        <v>88</v>
      </c>
      <c r="AW335" s="13" t="s">
        <v>30</v>
      </c>
      <c r="AX335" s="13" t="s">
        <v>74</v>
      </c>
      <c r="AY335" s="165" t="s">
        <v>182</v>
      </c>
    </row>
    <row r="336" spans="2:65" s="13" customFormat="1">
      <c r="B336" s="164"/>
      <c r="D336" s="158" t="s">
        <v>190</v>
      </c>
      <c r="E336" s="165" t="s">
        <v>1</v>
      </c>
      <c r="F336" s="166" t="s">
        <v>416</v>
      </c>
      <c r="H336" s="167">
        <v>415.76600000000002</v>
      </c>
      <c r="I336" s="168"/>
      <c r="L336" s="164"/>
      <c r="M336" s="169"/>
      <c r="T336" s="170"/>
      <c r="AT336" s="165" t="s">
        <v>190</v>
      </c>
      <c r="AU336" s="165" t="s">
        <v>88</v>
      </c>
      <c r="AV336" s="13" t="s">
        <v>88</v>
      </c>
      <c r="AW336" s="13" t="s">
        <v>30</v>
      </c>
      <c r="AX336" s="13" t="s">
        <v>74</v>
      </c>
      <c r="AY336" s="165" t="s">
        <v>182</v>
      </c>
    </row>
    <row r="337" spans="2:65" s="12" customFormat="1">
      <c r="B337" s="157"/>
      <c r="D337" s="158" t="s">
        <v>190</v>
      </c>
      <c r="E337" s="159" t="s">
        <v>1</v>
      </c>
      <c r="F337" s="160" t="s">
        <v>417</v>
      </c>
      <c r="H337" s="159" t="s">
        <v>1</v>
      </c>
      <c r="I337" s="161"/>
      <c r="L337" s="157"/>
      <c r="M337" s="162"/>
      <c r="T337" s="163"/>
      <c r="AT337" s="159" t="s">
        <v>190</v>
      </c>
      <c r="AU337" s="159" t="s">
        <v>88</v>
      </c>
      <c r="AV337" s="12" t="s">
        <v>78</v>
      </c>
      <c r="AW337" s="12" t="s">
        <v>30</v>
      </c>
      <c r="AX337" s="12" t="s">
        <v>74</v>
      </c>
      <c r="AY337" s="159" t="s">
        <v>182</v>
      </c>
    </row>
    <row r="338" spans="2:65" s="13" customFormat="1">
      <c r="B338" s="164"/>
      <c r="D338" s="158" t="s">
        <v>190</v>
      </c>
      <c r="E338" s="165" t="s">
        <v>1</v>
      </c>
      <c r="F338" s="166" t="s">
        <v>418</v>
      </c>
      <c r="H338" s="167">
        <v>10.695</v>
      </c>
      <c r="I338" s="168"/>
      <c r="L338" s="164"/>
      <c r="M338" s="169"/>
      <c r="T338" s="170"/>
      <c r="AT338" s="165" t="s">
        <v>190</v>
      </c>
      <c r="AU338" s="165" t="s">
        <v>88</v>
      </c>
      <c r="AV338" s="13" t="s">
        <v>88</v>
      </c>
      <c r="AW338" s="13" t="s">
        <v>30</v>
      </c>
      <c r="AX338" s="13" t="s">
        <v>74</v>
      </c>
      <c r="AY338" s="165" t="s">
        <v>182</v>
      </c>
    </row>
    <row r="339" spans="2:65" s="13" customFormat="1">
      <c r="B339" s="164"/>
      <c r="D339" s="158" t="s">
        <v>190</v>
      </c>
      <c r="E339" s="165" t="s">
        <v>1</v>
      </c>
      <c r="F339" s="166" t="s">
        <v>419</v>
      </c>
      <c r="H339" s="167">
        <v>1.798</v>
      </c>
      <c r="I339" s="168"/>
      <c r="L339" s="164"/>
      <c r="M339" s="169"/>
      <c r="T339" s="170"/>
      <c r="AT339" s="165" t="s">
        <v>190</v>
      </c>
      <c r="AU339" s="165" t="s">
        <v>88</v>
      </c>
      <c r="AV339" s="13" t="s">
        <v>88</v>
      </c>
      <c r="AW339" s="13" t="s">
        <v>30</v>
      </c>
      <c r="AX339" s="13" t="s">
        <v>74</v>
      </c>
      <c r="AY339" s="165" t="s">
        <v>182</v>
      </c>
    </row>
    <row r="340" spans="2:65" s="15" customFormat="1">
      <c r="B340" s="178"/>
      <c r="D340" s="158" t="s">
        <v>190</v>
      </c>
      <c r="E340" s="179" t="s">
        <v>1</v>
      </c>
      <c r="F340" s="180" t="s">
        <v>212</v>
      </c>
      <c r="H340" s="181">
        <v>505.26299999999998</v>
      </c>
      <c r="I340" s="182"/>
      <c r="L340" s="178"/>
      <c r="M340" s="183"/>
      <c r="T340" s="184"/>
      <c r="AT340" s="179" t="s">
        <v>190</v>
      </c>
      <c r="AU340" s="179" t="s">
        <v>88</v>
      </c>
      <c r="AV340" s="15" t="s">
        <v>188</v>
      </c>
      <c r="AW340" s="15" t="s">
        <v>30</v>
      </c>
      <c r="AX340" s="15" t="s">
        <v>78</v>
      </c>
      <c r="AY340" s="179" t="s">
        <v>182</v>
      </c>
    </row>
    <row r="341" spans="2:65" s="1" customFormat="1" ht="24.25" customHeight="1">
      <c r="B341" s="142"/>
      <c r="C341" s="143" t="s">
        <v>420</v>
      </c>
      <c r="D341" s="143" t="s">
        <v>184</v>
      </c>
      <c r="E341" s="144" t="s">
        <v>421</v>
      </c>
      <c r="F341" s="145" t="s">
        <v>422</v>
      </c>
      <c r="G341" s="146" t="s">
        <v>187</v>
      </c>
      <c r="H341" s="147">
        <v>12.653</v>
      </c>
      <c r="I341" s="148"/>
      <c r="J341" s="149">
        <f>ROUND(I341*H341,2)</f>
        <v>0</v>
      </c>
      <c r="K341" s="150"/>
      <c r="L341" s="32"/>
      <c r="M341" s="151" t="s">
        <v>1</v>
      </c>
      <c r="N341" s="152" t="s">
        <v>40</v>
      </c>
      <c r="P341" s="153">
        <f>O341*H341</f>
        <v>0</v>
      </c>
      <c r="Q341" s="153">
        <v>2.4157199999999999</v>
      </c>
      <c r="R341" s="153">
        <f>Q341*H341</f>
        <v>30.566105159999999</v>
      </c>
      <c r="S341" s="153">
        <v>0</v>
      </c>
      <c r="T341" s="154">
        <f>S341*H341</f>
        <v>0</v>
      </c>
      <c r="AR341" s="155" t="s">
        <v>188</v>
      </c>
      <c r="AT341" s="155" t="s">
        <v>184</v>
      </c>
      <c r="AU341" s="155" t="s">
        <v>88</v>
      </c>
      <c r="AY341" s="17" t="s">
        <v>182</v>
      </c>
      <c r="BE341" s="156">
        <f>IF(N341="základná",J341,0)</f>
        <v>0</v>
      </c>
      <c r="BF341" s="156">
        <f>IF(N341="znížená",J341,0)</f>
        <v>0</v>
      </c>
      <c r="BG341" s="156">
        <f>IF(N341="zákl. prenesená",J341,0)</f>
        <v>0</v>
      </c>
      <c r="BH341" s="156">
        <f>IF(N341="zníž. prenesená",J341,0)</f>
        <v>0</v>
      </c>
      <c r="BI341" s="156">
        <f>IF(N341="nulová",J341,0)</f>
        <v>0</v>
      </c>
      <c r="BJ341" s="17" t="s">
        <v>88</v>
      </c>
      <c r="BK341" s="156">
        <f>ROUND(I341*H341,2)</f>
        <v>0</v>
      </c>
      <c r="BL341" s="17" t="s">
        <v>188</v>
      </c>
      <c r="BM341" s="155" t="s">
        <v>423</v>
      </c>
    </row>
    <row r="342" spans="2:65" s="12" customFormat="1">
      <c r="B342" s="157"/>
      <c r="D342" s="158" t="s">
        <v>190</v>
      </c>
      <c r="E342" s="159" t="s">
        <v>1</v>
      </c>
      <c r="F342" s="160" t="s">
        <v>322</v>
      </c>
      <c r="H342" s="159" t="s">
        <v>1</v>
      </c>
      <c r="I342" s="161"/>
      <c r="L342" s="157"/>
      <c r="M342" s="162"/>
      <c r="T342" s="163"/>
      <c r="AT342" s="159" t="s">
        <v>190</v>
      </c>
      <c r="AU342" s="159" t="s">
        <v>88</v>
      </c>
      <c r="AV342" s="12" t="s">
        <v>78</v>
      </c>
      <c r="AW342" s="12" t="s">
        <v>30</v>
      </c>
      <c r="AX342" s="12" t="s">
        <v>74</v>
      </c>
      <c r="AY342" s="159" t="s">
        <v>182</v>
      </c>
    </row>
    <row r="343" spans="2:65" s="13" customFormat="1">
      <c r="B343" s="164"/>
      <c r="D343" s="158" t="s">
        <v>190</v>
      </c>
      <c r="E343" s="165" t="s">
        <v>1</v>
      </c>
      <c r="F343" s="166" t="s">
        <v>418</v>
      </c>
      <c r="H343" s="167">
        <v>10.695</v>
      </c>
      <c r="I343" s="168"/>
      <c r="L343" s="164"/>
      <c r="M343" s="169"/>
      <c r="T343" s="170"/>
      <c r="AT343" s="165" t="s">
        <v>190</v>
      </c>
      <c r="AU343" s="165" t="s">
        <v>88</v>
      </c>
      <c r="AV343" s="13" t="s">
        <v>88</v>
      </c>
      <c r="AW343" s="13" t="s">
        <v>30</v>
      </c>
      <c r="AX343" s="13" t="s">
        <v>74</v>
      </c>
      <c r="AY343" s="165" t="s">
        <v>182</v>
      </c>
    </row>
    <row r="344" spans="2:65" s="13" customFormat="1">
      <c r="B344" s="164"/>
      <c r="D344" s="158" t="s">
        <v>190</v>
      </c>
      <c r="E344" s="165" t="s">
        <v>1</v>
      </c>
      <c r="F344" s="166" t="s">
        <v>424</v>
      </c>
      <c r="H344" s="167">
        <v>1.766</v>
      </c>
      <c r="I344" s="168"/>
      <c r="L344" s="164"/>
      <c r="M344" s="169"/>
      <c r="T344" s="170"/>
      <c r="AT344" s="165" t="s">
        <v>190</v>
      </c>
      <c r="AU344" s="165" t="s">
        <v>88</v>
      </c>
      <c r="AV344" s="13" t="s">
        <v>88</v>
      </c>
      <c r="AW344" s="13" t="s">
        <v>30</v>
      </c>
      <c r="AX344" s="13" t="s">
        <v>74</v>
      </c>
      <c r="AY344" s="165" t="s">
        <v>182</v>
      </c>
    </row>
    <row r="345" spans="2:65" s="13" customFormat="1">
      <c r="B345" s="164"/>
      <c r="D345" s="158" t="s">
        <v>190</v>
      </c>
      <c r="E345" s="165" t="s">
        <v>1</v>
      </c>
      <c r="F345" s="166" t="s">
        <v>425</v>
      </c>
      <c r="H345" s="167">
        <v>0.192</v>
      </c>
      <c r="I345" s="168"/>
      <c r="L345" s="164"/>
      <c r="M345" s="169"/>
      <c r="T345" s="170"/>
      <c r="AT345" s="165" t="s">
        <v>190</v>
      </c>
      <c r="AU345" s="165" t="s">
        <v>88</v>
      </c>
      <c r="AV345" s="13" t="s">
        <v>88</v>
      </c>
      <c r="AW345" s="13" t="s">
        <v>30</v>
      </c>
      <c r="AX345" s="13" t="s">
        <v>74</v>
      </c>
      <c r="AY345" s="165" t="s">
        <v>182</v>
      </c>
    </row>
    <row r="346" spans="2:65" s="15" customFormat="1">
      <c r="B346" s="178"/>
      <c r="D346" s="158" t="s">
        <v>190</v>
      </c>
      <c r="E346" s="179" t="s">
        <v>1</v>
      </c>
      <c r="F346" s="180" t="s">
        <v>212</v>
      </c>
      <c r="H346" s="181">
        <v>12.653</v>
      </c>
      <c r="I346" s="182"/>
      <c r="L346" s="178"/>
      <c r="M346" s="183"/>
      <c r="T346" s="184"/>
      <c r="AT346" s="179" t="s">
        <v>190</v>
      </c>
      <c r="AU346" s="179" t="s">
        <v>88</v>
      </c>
      <c r="AV346" s="15" t="s">
        <v>188</v>
      </c>
      <c r="AW346" s="15" t="s">
        <v>30</v>
      </c>
      <c r="AX346" s="15" t="s">
        <v>78</v>
      </c>
      <c r="AY346" s="179" t="s">
        <v>182</v>
      </c>
    </row>
    <row r="347" spans="2:65" s="1" customFormat="1" ht="24.25" customHeight="1">
      <c r="B347" s="142"/>
      <c r="C347" s="143" t="s">
        <v>426</v>
      </c>
      <c r="D347" s="143" t="s">
        <v>184</v>
      </c>
      <c r="E347" s="144" t="s">
        <v>427</v>
      </c>
      <c r="F347" s="145" t="s">
        <v>428</v>
      </c>
      <c r="G347" s="146" t="s">
        <v>187</v>
      </c>
      <c r="H347" s="147">
        <v>68.632000000000005</v>
      </c>
      <c r="I347" s="148"/>
      <c r="J347" s="149">
        <f>ROUND(I347*H347,2)</f>
        <v>0</v>
      </c>
      <c r="K347" s="150"/>
      <c r="L347" s="32"/>
      <c r="M347" s="151" t="s">
        <v>1</v>
      </c>
      <c r="N347" s="152" t="s">
        <v>40</v>
      </c>
      <c r="P347" s="153">
        <f>O347*H347</f>
        <v>0</v>
      </c>
      <c r="Q347" s="153">
        <v>2.3852699999999998</v>
      </c>
      <c r="R347" s="153">
        <f>Q347*H347</f>
        <v>163.70585063999999</v>
      </c>
      <c r="S347" s="153">
        <v>0</v>
      </c>
      <c r="T347" s="154">
        <f>S347*H347</f>
        <v>0</v>
      </c>
      <c r="AR347" s="155" t="s">
        <v>188</v>
      </c>
      <c r="AT347" s="155" t="s">
        <v>184</v>
      </c>
      <c r="AU347" s="155" t="s">
        <v>88</v>
      </c>
      <c r="AY347" s="17" t="s">
        <v>182</v>
      </c>
      <c r="BE347" s="156">
        <f>IF(N347="základná",J347,0)</f>
        <v>0</v>
      </c>
      <c r="BF347" s="156">
        <f>IF(N347="znížená",J347,0)</f>
        <v>0</v>
      </c>
      <c r="BG347" s="156">
        <f>IF(N347="zákl. prenesená",J347,0)</f>
        <v>0</v>
      </c>
      <c r="BH347" s="156">
        <f>IF(N347="zníž. prenesená",J347,0)</f>
        <v>0</v>
      </c>
      <c r="BI347" s="156">
        <f>IF(N347="nulová",J347,0)</f>
        <v>0</v>
      </c>
      <c r="BJ347" s="17" t="s">
        <v>88</v>
      </c>
      <c r="BK347" s="156">
        <f>ROUND(I347*H347,2)</f>
        <v>0</v>
      </c>
      <c r="BL347" s="17" t="s">
        <v>188</v>
      </c>
      <c r="BM347" s="155" t="s">
        <v>429</v>
      </c>
    </row>
    <row r="348" spans="2:65" s="13" customFormat="1">
      <c r="B348" s="164"/>
      <c r="D348" s="158" t="s">
        <v>190</v>
      </c>
      <c r="E348" s="165" t="s">
        <v>1</v>
      </c>
      <c r="F348" s="166" t="s">
        <v>430</v>
      </c>
      <c r="H348" s="167">
        <v>44.16</v>
      </c>
      <c r="I348" s="168"/>
      <c r="L348" s="164"/>
      <c r="M348" s="169"/>
      <c r="T348" s="170"/>
      <c r="AT348" s="165" t="s">
        <v>190</v>
      </c>
      <c r="AU348" s="165" t="s">
        <v>88</v>
      </c>
      <c r="AV348" s="13" t="s">
        <v>88</v>
      </c>
      <c r="AW348" s="13" t="s">
        <v>30</v>
      </c>
      <c r="AX348" s="13" t="s">
        <v>74</v>
      </c>
      <c r="AY348" s="165" t="s">
        <v>182</v>
      </c>
    </row>
    <row r="349" spans="2:65" s="13" customFormat="1">
      <c r="B349" s="164"/>
      <c r="D349" s="158" t="s">
        <v>190</v>
      </c>
      <c r="E349" s="165" t="s">
        <v>1</v>
      </c>
      <c r="F349" s="166" t="s">
        <v>431</v>
      </c>
      <c r="H349" s="167">
        <v>24.472000000000001</v>
      </c>
      <c r="I349" s="168"/>
      <c r="L349" s="164"/>
      <c r="M349" s="169"/>
      <c r="T349" s="170"/>
      <c r="AT349" s="165" t="s">
        <v>190</v>
      </c>
      <c r="AU349" s="165" t="s">
        <v>88</v>
      </c>
      <c r="AV349" s="13" t="s">
        <v>88</v>
      </c>
      <c r="AW349" s="13" t="s">
        <v>30</v>
      </c>
      <c r="AX349" s="13" t="s">
        <v>74</v>
      </c>
      <c r="AY349" s="165" t="s">
        <v>182</v>
      </c>
    </row>
    <row r="350" spans="2:65" s="15" customFormat="1">
      <c r="B350" s="178"/>
      <c r="D350" s="158" t="s">
        <v>190</v>
      </c>
      <c r="E350" s="179" t="s">
        <v>1</v>
      </c>
      <c r="F350" s="180" t="s">
        <v>212</v>
      </c>
      <c r="H350" s="181">
        <v>68.632000000000005</v>
      </c>
      <c r="I350" s="182"/>
      <c r="L350" s="178"/>
      <c r="M350" s="183"/>
      <c r="T350" s="184"/>
      <c r="AT350" s="179" t="s">
        <v>190</v>
      </c>
      <c r="AU350" s="179" t="s">
        <v>88</v>
      </c>
      <c r="AV350" s="15" t="s">
        <v>188</v>
      </c>
      <c r="AW350" s="15" t="s">
        <v>30</v>
      </c>
      <c r="AX350" s="15" t="s">
        <v>78</v>
      </c>
      <c r="AY350" s="179" t="s">
        <v>182</v>
      </c>
    </row>
    <row r="351" spans="2:65" s="1" customFormat="1" ht="21.75" customHeight="1">
      <c r="B351" s="142"/>
      <c r="C351" s="143" t="s">
        <v>432</v>
      </c>
      <c r="D351" s="143" t="s">
        <v>184</v>
      </c>
      <c r="E351" s="144" t="s">
        <v>433</v>
      </c>
      <c r="F351" s="145" t="s">
        <v>434</v>
      </c>
      <c r="G351" s="146" t="s">
        <v>312</v>
      </c>
      <c r="H351" s="147">
        <v>67.135999999999996</v>
      </c>
      <c r="I351" s="148"/>
      <c r="J351" s="149">
        <f>ROUND(I351*H351,2)</f>
        <v>0</v>
      </c>
      <c r="K351" s="150"/>
      <c r="L351" s="32"/>
      <c r="M351" s="151" t="s">
        <v>1</v>
      </c>
      <c r="N351" s="152" t="s">
        <v>40</v>
      </c>
      <c r="P351" s="153">
        <f>O351*H351</f>
        <v>0</v>
      </c>
      <c r="Q351" s="153">
        <v>0.15018133</v>
      </c>
      <c r="R351" s="153">
        <f>Q351*H351</f>
        <v>10.08257377088</v>
      </c>
      <c r="S351" s="153">
        <v>0</v>
      </c>
      <c r="T351" s="154">
        <f>S351*H351</f>
        <v>0</v>
      </c>
      <c r="AR351" s="155" t="s">
        <v>188</v>
      </c>
      <c r="AT351" s="155" t="s">
        <v>184</v>
      </c>
      <c r="AU351" s="155" t="s">
        <v>88</v>
      </c>
      <c r="AY351" s="17" t="s">
        <v>182</v>
      </c>
      <c r="BE351" s="156">
        <f>IF(N351="základná",J351,0)</f>
        <v>0</v>
      </c>
      <c r="BF351" s="156">
        <f>IF(N351="znížená",J351,0)</f>
        <v>0</v>
      </c>
      <c r="BG351" s="156">
        <f>IF(N351="zákl. prenesená",J351,0)</f>
        <v>0</v>
      </c>
      <c r="BH351" s="156">
        <f>IF(N351="zníž. prenesená",J351,0)</f>
        <v>0</v>
      </c>
      <c r="BI351" s="156">
        <f>IF(N351="nulová",J351,0)</f>
        <v>0</v>
      </c>
      <c r="BJ351" s="17" t="s">
        <v>88</v>
      </c>
      <c r="BK351" s="156">
        <f>ROUND(I351*H351,2)</f>
        <v>0</v>
      </c>
      <c r="BL351" s="17" t="s">
        <v>188</v>
      </c>
      <c r="BM351" s="155" t="s">
        <v>435</v>
      </c>
    </row>
    <row r="352" spans="2:65" s="13" customFormat="1">
      <c r="B352" s="164"/>
      <c r="D352" s="158" t="s">
        <v>190</v>
      </c>
      <c r="E352" s="165" t="s">
        <v>1</v>
      </c>
      <c r="F352" s="166" t="s">
        <v>436</v>
      </c>
      <c r="H352" s="167">
        <v>29.44</v>
      </c>
      <c r="I352" s="168"/>
      <c r="L352" s="164"/>
      <c r="M352" s="169"/>
      <c r="T352" s="170"/>
      <c r="AT352" s="165" t="s">
        <v>190</v>
      </c>
      <c r="AU352" s="165" t="s">
        <v>88</v>
      </c>
      <c r="AV352" s="13" t="s">
        <v>88</v>
      </c>
      <c r="AW352" s="13" t="s">
        <v>30</v>
      </c>
      <c r="AX352" s="13" t="s">
        <v>74</v>
      </c>
      <c r="AY352" s="165" t="s">
        <v>182</v>
      </c>
    </row>
    <row r="353" spans="2:65" s="13" customFormat="1">
      <c r="B353" s="164"/>
      <c r="D353" s="158" t="s">
        <v>190</v>
      </c>
      <c r="E353" s="165" t="s">
        <v>1</v>
      </c>
      <c r="F353" s="166" t="s">
        <v>437</v>
      </c>
      <c r="H353" s="167">
        <v>21.62</v>
      </c>
      <c r="I353" s="168"/>
      <c r="L353" s="164"/>
      <c r="M353" s="169"/>
      <c r="T353" s="170"/>
      <c r="AT353" s="165" t="s">
        <v>190</v>
      </c>
      <c r="AU353" s="165" t="s">
        <v>88</v>
      </c>
      <c r="AV353" s="13" t="s">
        <v>88</v>
      </c>
      <c r="AW353" s="13" t="s">
        <v>30</v>
      </c>
      <c r="AX353" s="13" t="s">
        <v>74</v>
      </c>
      <c r="AY353" s="165" t="s">
        <v>182</v>
      </c>
    </row>
    <row r="354" spans="2:65" s="12" customFormat="1">
      <c r="B354" s="157"/>
      <c r="D354" s="158" t="s">
        <v>190</v>
      </c>
      <c r="E354" s="159" t="s">
        <v>1</v>
      </c>
      <c r="F354" s="160" t="s">
        <v>322</v>
      </c>
      <c r="H354" s="159" t="s">
        <v>1</v>
      </c>
      <c r="I354" s="161"/>
      <c r="L354" s="157"/>
      <c r="M354" s="162"/>
      <c r="T354" s="163"/>
      <c r="AT354" s="159" t="s">
        <v>190</v>
      </c>
      <c r="AU354" s="159" t="s">
        <v>88</v>
      </c>
      <c r="AV354" s="12" t="s">
        <v>78</v>
      </c>
      <c r="AW354" s="12" t="s">
        <v>30</v>
      </c>
      <c r="AX354" s="12" t="s">
        <v>74</v>
      </c>
      <c r="AY354" s="159" t="s">
        <v>182</v>
      </c>
    </row>
    <row r="355" spans="2:65" s="13" customFormat="1">
      <c r="B355" s="164"/>
      <c r="D355" s="158" t="s">
        <v>190</v>
      </c>
      <c r="E355" s="165" t="s">
        <v>1</v>
      </c>
      <c r="F355" s="166" t="s">
        <v>438</v>
      </c>
      <c r="H355" s="167">
        <v>12.244</v>
      </c>
      <c r="I355" s="168"/>
      <c r="L355" s="164"/>
      <c r="M355" s="169"/>
      <c r="T355" s="170"/>
      <c r="AT355" s="165" t="s">
        <v>190</v>
      </c>
      <c r="AU355" s="165" t="s">
        <v>88</v>
      </c>
      <c r="AV355" s="13" t="s">
        <v>88</v>
      </c>
      <c r="AW355" s="13" t="s">
        <v>30</v>
      </c>
      <c r="AX355" s="13" t="s">
        <v>74</v>
      </c>
      <c r="AY355" s="165" t="s">
        <v>182</v>
      </c>
    </row>
    <row r="356" spans="2:65" s="13" customFormat="1">
      <c r="B356" s="164"/>
      <c r="D356" s="158" t="s">
        <v>190</v>
      </c>
      <c r="E356" s="165" t="s">
        <v>1</v>
      </c>
      <c r="F356" s="166" t="s">
        <v>439</v>
      </c>
      <c r="H356" s="167">
        <v>2.552</v>
      </c>
      <c r="I356" s="168"/>
      <c r="L356" s="164"/>
      <c r="M356" s="169"/>
      <c r="T356" s="170"/>
      <c r="AT356" s="165" t="s">
        <v>190</v>
      </c>
      <c r="AU356" s="165" t="s">
        <v>88</v>
      </c>
      <c r="AV356" s="13" t="s">
        <v>88</v>
      </c>
      <c r="AW356" s="13" t="s">
        <v>30</v>
      </c>
      <c r="AX356" s="13" t="s">
        <v>74</v>
      </c>
      <c r="AY356" s="165" t="s">
        <v>182</v>
      </c>
    </row>
    <row r="357" spans="2:65" s="13" customFormat="1">
      <c r="B357" s="164"/>
      <c r="D357" s="158" t="s">
        <v>190</v>
      </c>
      <c r="E357" s="165" t="s">
        <v>1</v>
      </c>
      <c r="F357" s="166" t="s">
        <v>440</v>
      </c>
      <c r="H357" s="167">
        <v>0.32</v>
      </c>
      <c r="I357" s="168"/>
      <c r="L357" s="164"/>
      <c r="M357" s="169"/>
      <c r="T357" s="170"/>
      <c r="AT357" s="165" t="s">
        <v>190</v>
      </c>
      <c r="AU357" s="165" t="s">
        <v>88</v>
      </c>
      <c r="AV357" s="13" t="s">
        <v>88</v>
      </c>
      <c r="AW357" s="13" t="s">
        <v>30</v>
      </c>
      <c r="AX357" s="13" t="s">
        <v>74</v>
      </c>
      <c r="AY357" s="165" t="s">
        <v>182</v>
      </c>
    </row>
    <row r="358" spans="2:65" s="13" customFormat="1">
      <c r="B358" s="164"/>
      <c r="D358" s="158" t="s">
        <v>190</v>
      </c>
      <c r="E358" s="165" t="s">
        <v>1</v>
      </c>
      <c r="F358" s="166" t="s">
        <v>441</v>
      </c>
      <c r="H358" s="167">
        <v>0.96</v>
      </c>
      <c r="I358" s="168"/>
      <c r="L358" s="164"/>
      <c r="M358" s="169"/>
      <c r="T358" s="170"/>
      <c r="AT358" s="165" t="s">
        <v>190</v>
      </c>
      <c r="AU358" s="165" t="s">
        <v>88</v>
      </c>
      <c r="AV358" s="13" t="s">
        <v>88</v>
      </c>
      <c r="AW358" s="13" t="s">
        <v>30</v>
      </c>
      <c r="AX358" s="13" t="s">
        <v>74</v>
      </c>
      <c r="AY358" s="165" t="s">
        <v>182</v>
      </c>
    </row>
    <row r="359" spans="2:65" s="15" customFormat="1">
      <c r="B359" s="178"/>
      <c r="D359" s="158" t="s">
        <v>190</v>
      </c>
      <c r="E359" s="179" t="s">
        <v>1</v>
      </c>
      <c r="F359" s="180" t="s">
        <v>212</v>
      </c>
      <c r="H359" s="181">
        <v>67.135999999999996</v>
      </c>
      <c r="I359" s="182"/>
      <c r="L359" s="178"/>
      <c r="M359" s="183"/>
      <c r="T359" s="184"/>
      <c r="AT359" s="179" t="s">
        <v>190</v>
      </c>
      <c r="AU359" s="179" t="s">
        <v>88</v>
      </c>
      <c r="AV359" s="15" t="s">
        <v>188</v>
      </c>
      <c r="AW359" s="15" t="s">
        <v>30</v>
      </c>
      <c r="AX359" s="15" t="s">
        <v>78</v>
      </c>
      <c r="AY359" s="179" t="s">
        <v>182</v>
      </c>
    </row>
    <row r="360" spans="2:65" s="1" customFormat="1" ht="21.75" customHeight="1">
      <c r="B360" s="142"/>
      <c r="C360" s="143" t="s">
        <v>442</v>
      </c>
      <c r="D360" s="143" t="s">
        <v>184</v>
      </c>
      <c r="E360" s="144" t="s">
        <v>443</v>
      </c>
      <c r="F360" s="145" t="s">
        <v>444</v>
      </c>
      <c r="G360" s="146" t="s">
        <v>312</v>
      </c>
      <c r="H360" s="147">
        <v>67.135999999999996</v>
      </c>
      <c r="I360" s="148"/>
      <c r="J360" s="149">
        <f>ROUND(I360*H360,2)</f>
        <v>0</v>
      </c>
      <c r="K360" s="150"/>
      <c r="L360" s="32"/>
      <c r="M360" s="151" t="s">
        <v>1</v>
      </c>
      <c r="N360" s="152" t="s">
        <v>40</v>
      </c>
      <c r="P360" s="153">
        <f>O360*H360</f>
        <v>0</v>
      </c>
      <c r="Q360" s="153">
        <v>0</v>
      </c>
      <c r="R360" s="153">
        <f>Q360*H360</f>
        <v>0</v>
      </c>
      <c r="S360" s="153">
        <v>0</v>
      </c>
      <c r="T360" s="154">
        <f>S360*H360</f>
        <v>0</v>
      </c>
      <c r="AR360" s="155" t="s">
        <v>188</v>
      </c>
      <c r="AT360" s="155" t="s">
        <v>184</v>
      </c>
      <c r="AU360" s="155" t="s">
        <v>88</v>
      </c>
      <c r="AY360" s="17" t="s">
        <v>182</v>
      </c>
      <c r="BE360" s="156">
        <f>IF(N360="základná",J360,0)</f>
        <v>0</v>
      </c>
      <c r="BF360" s="156">
        <f>IF(N360="znížená",J360,0)</f>
        <v>0</v>
      </c>
      <c r="BG360" s="156">
        <f>IF(N360="zákl. prenesená",J360,0)</f>
        <v>0</v>
      </c>
      <c r="BH360" s="156">
        <f>IF(N360="zníž. prenesená",J360,0)</f>
        <v>0</v>
      </c>
      <c r="BI360" s="156">
        <f>IF(N360="nulová",J360,0)</f>
        <v>0</v>
      </c>
      <c r="BJ360" s="17" t="s">
        <v>88</v>
      </c>
      <c r="BK360" s="156">
        <f>ROUND(I360*H360,2)</f>
        <v>0</v>
      </c>
      <c r="BL360" s="17" t="s">
        <v>188</v>
      </c>
      <c r="BM360" s="155" t="s">
        <v>445</v>
      </c>
    </row>
    <row r="361" spans="2:65" s="1" customFormat="1" ht="16.5" customHeight="1">
      <c r="B361" s="142"/>
      <c r="C361" s="143" t="s">
        <v>446</v>
      </c>
      <c r="D361" s="143" t="s">
        <v>184</v>
      </c>
      <c r="E361" s="144" t="s">
        <v>447</v>
      </c>
      <c r="F361" s="145" t="s">
        <v>448</v>
      </c>
      <c r="G361" s="146" t="s">
        <v>449</v>
      </c>
      <c r="H361" s="147">
        <v>6.907</v>
      </c>
      <c r="I361" s="148"/>
      <c r="J361" s="149">
        <f>ROUND(I361*H361,2)</f>
        <v>0</v>
      </c>
      <c r="K361" s="150"/>
      <c r="L361" s="32"/>
      <c r="M361" s="151" t="s">
        <v>1</v>
      </c>
      <c r="N361" s="152" t="s">
        <v>40</v>
      </c>
      <c r="P361" s="153">
        <f>O361*H361</f>
        <v>0</v>
      </c>
      <c r="Q361" s="153">
        <v>1.01895</v>
      </c>
      <c r="R361" s="153">
        <f>Q361*H361</f>
        <v>7.0378876500000001</v>
      </c>
      <c r="S361" s="153">
        <v>0</v>
      </c>
      <c r="T361" s="154">
        <f>S361*H361</f>
        <v>0</v>
      </c>
      <c r="AR361" s="155" t="s">
        <v>188</v>
      </c>
      <c r="AT361" s="155" t="s">
        <v>184</v>
      </c>
      <c r="AU361" s="155" t="s">
        <v>88</v>
      </c>
      <c r="AY361" s="17" t="s">
        <v>182</v>
      </c>
      <c r="BE361" s="156">
        <f>IF(N361="základná",J361,0)</f>
        <v>0</v>
      </c>
      <c r="BF361" s="156">
        <f>IF(N361="znížená",J361,0)</f>
        <v>0</v>
      </c>
      <c r="BG361" s="156">
        <f>IF(N361="zákl. prenesená",J361,0)</f>
        <v>0</v>
      </c>
      <c r="BH361" s="156">
        <f>IF(N361="zníž. prenesená",J361,0)</f>
        <v>0</v>
      </c>
      <c r="BI361" s="156">
        <f>IF(N361="nulová",J361,0)</f>
        <v>0</v>
      </c>
      <c r="BJ361" s="17" t="s">
        <v>88</v>
      </c>
      <c r="BK361" s="156">
        <f>ROUND(I361*H361,2)</f>
        <v>0</v>
      </c>
      <c r="BL361" s="17" t="s">
        <v>188</v>
      </c>
      <c r="BM361" s="155" t="s">
        <v>450</v>
      </c>
    </row>
    <row r="362" spans="2:65" s="13" customFormat="1">
      <c r="B362" s="164"/>
      <c r="D362" s="158" t="s">
        <v>190</v>
      </c>
      <c r="E362" s="165" t="s">
        <v>1</v>
      </c>
      <c r="F362" s="166" t="s">
        <v>451</v>
      </c>
      <c r="H362" s="167">
        <v>2.3940000000000001</v>
      </c>
      <c r="I362" s="168"/>
      <c r="L362" s="164"/>
      <c r="M362" s="169"/>
      <c r="T362" s="170"/>
      <c r="AT362" s="165" t="s">
        <v>190</v>
      </c>
      <c r="AU362" s="165" t="s">
        <v>88</v>
      </c>
      <c r="AV362" s="13" t="s">
        <v>88</v>
      </c>
      <c r="AW362" s="13" t="s">
        <v>30</v>
      </c>
      <c r="AX362" s="13" t="s">
        <v>74</v>
      </c>
      <c r="AY362" s="165" t="s">
        <v>182</v>
      </c>
    </row>
    <row r="363" spans="2:65" s="13" customFormat="1">
      <c r="B363" s="164"/>
      <c r="D363" s="158" t="s">
        <v>190</v>
      </c>
      <c r="E363" s="165" t="s">
        <v>1</v>
      </c>
      <c r="F363" s="166" t="s">
        <v>452</v>
      </c>
      <c r="H363" s="167">
        <v>1.4710000000000001</v>
      </c>
      <c r="I363" s="168"/>
      <c r="L363" s="164"/>
      <c r="M363" s="169"/>
      <c r="T363" s="170"/>
      <c r="AT363" s="165" t="s">
        <v>190</v>
      </c>
      <c r="AU363" s="165" t="s">
        <v>88</v>
      </c>
      <c r="AV363" s="13" t="s">
        <v>88</v>
      </c>
      <c r="AW363" s="13" t="s">
        <v>30</v>
      </c>
      <c r="AX363" s="13" t="s">
        <v>74</v>
      </c>
      <c r="AY363" s="165" t="s">
        <v>182</v>
      </c>
    </row>
    <row r="364" spans="2:65" s="13" customFormat="1">
      <c r="B364" s="164"/>
      <c r="D364" s="158" t="s">
        <v>190</v>
      </c>
      <c r="E364" s="165" t="s">
        <v>1</v>
      </c>
      <c r="F364" s="166" t="s">
        <v>453</v>
      </c>
      <c r="H364" s="167">
        <v>3.0419999999999998</v>
      </c>
      <c r="I364" s="168"/>
      <c r="L364" s="164"/>
      <c r="M364" s="169"/>
      <c r="T364" s="170"/>
      <c r="AT364" s="165" t="s">
        <v>190</v>
      </c>
      <c r="AU364" s="165" t="s">
        <v>88</v>
      </c>
      <c r="AV364" s="13" t="s">
        <v>88</v>
      </c>
      <c r="AW364" s="13" t="s">
        <v>30</v>
      </c>
      <c r="AX364" s="13" t="s">
        <v>74</v>
      </c>
      <c r="AY364" s="165" t="s">
        <v>182</v>
      </c>
    </row>
    <row r="365" spans="2:65" s="15" customFormat="1">
      <c r="B365" s="178"/>
      <c r="D365" s="158" t="s">
        <v>190</v>
      </c>
      <c r="E365" s="179" t="s">
        <v>1</v>
      </c>
      <c r="F365" s="180" t="s">
        <v>212</v>
      </c>
      <c r="H365" s="181">
        <v>6.907</v>
      </c>
      <c r="I365" s="182"/>
      <c r="L365" s="178"/>
      <c r="M365" s="183"/>
      <c r="T365" s="184"/>
      <c r="AT365" s="179" t="s">
        <v>190</v>
      </c>
      <c r="AU365" s="179" t="s">
        <v>88</v>
      </c>
      <c r="AV365" s="15" t="s">
        <v>188</v>
      </c>
      <c r="AW365" s="15" t="s">
        <v>30</v>
      </c>
      <c r="AX365" s="15" t="s">
        <v>78</v>
      </c>
      <c r="AY365" s="179" t="s">
        <v>182</v>
      </c>
    </row>
    <row r="366" spans="2:65" s="1" customFormat="1" ht="24.25" customHeight="1">
      <c r="B366" s="142"/>
      <c r="C366" s="143" t="s">
        <v>454</v>
      </c>
      <c r="D366" s="143" t="s">
        <v>184</v>
      </c>
      <c r="E366" s="144" t="s">
        <v>455</v>
      </c>
      <c r="F366" s="145" t="s">
        <v>456</v>
      </c>
      <c r="G366" s="146" t="s">
        <v>187</v>
      </c>
      <c r="H366" s="147">
        <v>7.3630000000000004</v>
      </c>
      <c r="I366" s="148"/>
      <c r="J366" s="149">
        <f>ROUND(I366*H366,2)</f>
        <v>0</v>
      </c>
      <c r="K366" s="150"/>
      <c r="L366" s="32"/>
      <c r="M366" s="151" t="s">
        <v>1</v>
      </c>
      <c r="N366" s="152" t="s">
        <v>40</v>
      </c>
      <c r="P366" s="153">
        <f>O366*H366</f>
        <v>0</v>
      </c>
      <c r="Q366" s="153">
        <v>2.2151342039999999</v>
      </c>
      <c r="R366" s="153">
        <f>Q366*H366</f>
        <v>16.310033144051999</v>
      </c>
      <c r="S366" s="153">
        <v>0</v>
      </c>
      <c r="T366" s="154">
        <f>S366*H366</f>
        <v>0</v>
      </c>
      <c r="AR366" s="155" t="s">
        <v>188</v>
      </c>
      <c r="AT366" s="155" t="s">
        <v>184</v>
      </c>
      <c r="AU366" s="155" t="s">
        <v>88</v>
      </c>
      <c r="AY366" s="17" t="s">
        <v>182</v>
      </c>
      <c r="BE366" s="156">
        <f>IF(N366="základná",J366,0)</f>
        <v>0</v>
      </c>
      <c r="BF366" s="156">
        <f>IF(N366="znížená",J366,0)</f>
        <v>0</v>
      </c>
      <c r="BG366" s="156">
        <f>IF(N366="zákl. prenesená",J366,0)</f>
        <v>0</v>
      </c>
      <c r="BH366" s="156">
        <f>IF(N366="zníž. prenesená",J366,0)</f>
        <v>0</v>
      </c>
      <c r="BI366" s="156">
        <f>IF(N366="nulová",J366,0)</f>
        <v>0</v>
      </c>
      <c r="BJ366" s="17" t="s">
        <v>88</v>
      </c>
      <c r="BK366" s="156">
        <f>ROUND(I366*H366,2)</f>
        <v>0</v>
      </c>
      <c r="BL366" s="17" t="s">
        <v>188</v>
      </c>
      <c r="BM366" s="155" t="s">
        <v>457</v>
      </c>
    </row>
    <row r="367" spans="2:65" s="13" customFormat="1">
      <c r="B367" s="164"/>
      <c r="D367" s="158" t="s">
        <v>190</v>
      </c>
      <c r="E367" s="165" t="s">
        <v>1</v>
      </c>
      <c r="F367" s="166" t="s">
        <v>458</v>
      </c>
      <c r="H367" s="167">
        <v>2.262</v>
      </c>
      <c r="I367" s="168"/>
      <c r="L367" s="164"/>
      <c r="M367" s="169"/>
      <c r="T367" s="170"/>
      <c r="AT367" s="165" t="s">
        <v>190</v>
      </c>
      <c r="AU367" s="165" t="s">
        <v>88</v>
      </c>
      <c r="AV367" s="13" t="s">
        <v>88</v>
      </c>
      <c r="AW367" s="13" t="s">
        <v>30</v>
      </c>
      <c r="AX367" s="13" t="s">
        <v>74</v>
      </c>
      <c r="AY367" s="165" t="s">
        <v>182</v>
      </c>
    </row>
    <row r="368" spans="2:65" s="13" customFormat="1">
      <c r="B368" s="164"/>
      <c r="D368" s="158" t="s">
        <v>190</v>
      </c>
      <c r="E368" s="165" t="s">
        <v>1</v>
      </c>
      <c r="F368" s="166" t="s">
        <v>459</v>
      </c>
      <c r="H368" s="167">
        <v>1.95</v>
      </c>
      <c r="I368" s="168"/>
      <c r="L368" s="164"/>
      <c r="M368" s="169"/>
      <c r="T368" s="170"/>
      <c r="AT368" s="165" t="s">
        <v>190</v>
      </c>
      <c r="AU368" s="165" t="s">
        <v>88</v>
      </c>
      <c r="AV368" s="13" t="s">
        <v>88</v>
      </c>
      <c r="AW368" s="13" t="s">
        <v>30</v>
      </c>
      <c r="AX368" s="13" t="s">
        <v>74</v>
      </c>
      <c r="AY368" s="165" t="s">
        <v>182</v>
      </c>
    </row>
    <row r="369" spans="2:65" s="13" customFormat="1">
      <c r="B369" s="164"/>
      <c r="D369" s="158" t="s">
        <v>190</v>
      </c>
      <c r="E369" s="165" t="s">
        <v>1</v>
      </c>
      <c r="F369" s="166" t="s">
        <v>460</v>
      </c>
      <c r="H369" s="167">
        <v>1.794</v>
      </c>
      <c r="I369" s="168"/>
      <c r="L369" s="164"/>
      <c r="M369" s="169"/>
      <c r="T369" s="170"/>
      <c r="AT369" s="165" t="s">
        <v>190</v>
      </c>
      <c r="AU369" s="165" t="s">
        <v>88</v>
      </c>
      <c r="AV369" s="13" t="s">
        <v>88</v>
      </c>
      <c r="AW369" s="13" t="s">
        <v>30</v>
      </c>
      <c r="AX369" s="13" t="s">
        <v>74</v>
      </c>
      <c r="AY369" s="165" t="s">
        <v>182</v>
      </c>
    </row>
    <row r="370" spans="2:65" s="13" customFormat="1">
      <c r="B370" s="164"/>
      <c r="D370" s="158" t="s">
        <v>190</v>
      </c>
      <c r="E370" s="165" t="s">
        <v>1</v>
      </c>
      <c r="F370" s="166" t="s">
        <v>461</v>
      </c>
      <c r="H370" s="167">
        <v>1.357</v>
      </c>
      <c r="I370" s="168"/>
      <c r="L370" s="164"/>
      <c r="M370" s="169"/>
      <c r="T370" s="170"/>
      <c r="AT370" s="165" t="s">
        <v>190</v>
      </c>
      <c r="AU370" s="165" t="s">
        <v>88</v>
      </c>
      <c r="AV370" s="13" t="s">
        <v>88</v>
      </c>
      <c r="AW370" s="13" t="s">
        <v>30</v>
      </c>
      <c r="AX370" s="13" t="s">
        <v>74</v>
      </c>
      <c r="AY370" s="165" t="s">
        <v>182</v>
      </c>
    </row>
    <row r="371" spans="2:65" s="15" customFormat="1">
      <c r="B371" s="178"/>
      <c r="D371" s="158" t="s">
        <v>190</v>
      </c>
      <c r="E371" s="179" t="s">
        <v>1</v>
      </c>
      <c r="F371" s="180" t="s">
        <v>212</v>
      </c>
      <c r="H371" s="181">
        <v>7.3630000000000004</v>
      </c>
      <c r="I371" s="182"/>
      <c r="L371" s="178"/>
      <c r="M371" s="183"/>
      <c r="T371" s="184"/>
      <c r="AT371" s="179" t="s">
        <v>190</v>
      </c>
      <c r="AU371" s="179" t="s">
        <v>88</v>
      </c>
      <c r="AV371" s="15" t="s">
        <v>188</v>
      </c>
      <c r="AW371" s="15" t="s">
        <v>30</v>
      </c>
      <c r="AX371" s="15" t="s">
        <v>78</v>
      </c>
      <c r="AY371" s="179" t="s">
        <v>182</v>
      </c>
    </row>
    <row r="372" spans="2:65" s="1" customFormat="1" ht="21.75" customHeight="1">
      <c r="B372" s="142"/>
      <c r="C372" s="143" t="s">
        <v>462</v>
      </c>
      <c r="D372" s="143" t="s">
        <v>184</v>
      </c>
      <c r="E372" s="144" t="s">
        <v>463</v>
      </c>
      <c r="F372" s="145" t="s">
        <v>464</v>
      </c>
      <c r="G372" s="146" t="s">
        <v>312</v>
      </c>
      <c r="H372" s="147">
        <v>36.816000000000003</v>
      </c>
      <c r="I372" s="148"/>
      <c r="J372" s="149">
        <f>ROUND(I372*H372,2)</f>
        <v>0</v>
      </c>
      <c r="K372" s="150"/>
      <c r="L372" s="32"/>
      <c r="M372" s="151" t="s">
        <v>1</v>
      </c>
      <c r="N372" s="152" t="s">
        <v>40</v>
      </c>
      <c r="P372" s="153">
        <f>O372*H372</f>
        <v>0</v>
      </c>
      <c r="Q372" s="153">
        <v>0.15018133</v>
      </c>
      <c r="R372" s="153">
        <f>Q372*H372</f>
        <v>5.5290758452800004</v>
      </c>
      <c r="S372" s="153">
        <v>0</v>
      </c>
      <c r="T372" s="154">
        <f>S372*H372</f>
        <v>0</v>
      </c>
      <c r="AR372" s="155" t="s">
        <v>188</v>
      </c>
      <c r="AT372" s="155" t="s">
        <v>184</v>
      </c>
      <c r="AU372" s="155" t="s">
        <v>88</v>
      </c>
      <c r="AY372" s="17" t="s">
        <v>182</v>
      </c>
      <c r="BE372" s="156">
        <f>IF(N372="základná",J372,0)</f>
        <v>0</v>
      </c>
      <c r="BF372" s="156">
        <f>IF(N372="znížená",J372,0)</f>
        <v>0</v>
      </c>
      <c r="BG372" s="156">
        <f>IF(N372="zákl. prenesená",J372,0)</f>
        <v>0</v>
      </c>
      <c r="BH372" s="156">
        <f>IF(N372="zníž. prenesená",J372,0)</f>
        <v>0</v>
      </c>
      <c r="BI372" s="156">
        <f>IF(N372="nulová",J372,0)</f>
        <v>0</v>
      </c>
      <c r="BJ372" s="17" t="s">
        <v>88</v>
      </c>
      <c r="BK372" s="156">
        <f>ROUND(I372*H372,2)</f>
        <v>0</v>
      </c>
      <c r="BL372" s="17" t="s">
        <v>188</v>
      </c>
      <c r="BM372" s="155" t="s">
        <v>465</v>
      </c>
    </row>
    <row r="373" spans="2:65" s="13" customFormat="1">
      <c r="B373" s="164"/>
      <c r="D373" s="158" t="s">
        <v>190</v>
      </c>
      <c r="E373" s="165" t="s">
        <v>1</v>
      </c>
      <c r="F373" s="166" t="s">
        <v>466</v>
      </c>
      <c r="H373" s="167">
        <v>11.31</v>
      </c>
      <c r="I373" s="168"/>
      <c r="L373" s="164"/>
      <c r="M373" s="169"/>
      <c r="T373" s="170"/>
      <c r="AT373" s="165" t="s">
        <v>190</v>
      </c>
      <c r="AU373" s="165" t="s">
        <v>88</v>
      </c>
      <c r="AV373" s="13" t="s">
        <v>88</v>
      </c>
      <c r="AW373" s="13" t="s">
        <v>30</v>
      </c>
      <c r="AX373" s="13" t="s">
        <v>74</v>
      </c>
      <c r="AY373" s="165" t="s">
        <v>182</v>
      </c>
    </row>
    <row r="374" spans="2:65" s="13" customFormat="1">
      <c r="B374" s="164"/>
      <c r="D374" s="158" t="s">
        <v>190</v>
      </c>
      <c r="E374" s="165" t="s">
        <v>1</v>
      </c>
      <c r="F374" s="166" t="s">
        <v>467</v>
      </c>
      <c r="H374" s="167">
        <v>9.75</v>
      </c>
      <c r="I374" s="168"/>
      <c r="L374" s="164"/>
      <c r="M374" s="169"/>
      <c r="T374" s="170"/>
      <c r="AT374" s="165" t="s">
        <v>190</v>
      </c>
      <c r="AU374" s="165" t="s">
        <v>88</v>
      </c>
      <c r="AV374" s="13" t="s">
        <v>88</v>
      </c>
      <c r="AW374" s="13" t="s">
        <v>30</v>
      </c>
      <c r="AX374" s="13" t="s">
        <v>74</v>
      </c>
      <c r="AY374" s="165" t="s">
        <v>182</v>
      </c>
    </row>
    <row r="375" spans="2:65" s="13" customFormat="1">
      <c r="B375" s="164"/>
      <c r="D375" s="158" t="s">
        <v>190</v>
      </c>
      <c r="E375" s="165" t="s">
        <v>1</v>
      </c>
      <c r="F375" s="166" t="s">
        <v>468</v>
      </c>
      <c r="H375" s="167">
        <v>8.9700000000000006</v>
      </c>
      <c r="I375" s="168"/>
      <c r="L375" s="164"/>
      <c r="M375" s="169"/>
      <c r="T375" s="170"/>
      <c r="AT375" s="165" t="s">
        <v>190</v>
      </c>
      <c r="AU375" s="165" t="s">
        <v>88</v>
      </c>
      <c r="AV375" s="13" t="s">
        <v>88</v>
      </c>
      <c r="AW375" s="13" t="s">
        <v>30</v>
      </c>
      <c r="AX375" s="13" t="s">
        <v>74</v>
      </c>
      <c r="AY375" s="165" t="s">
        <v>182</v>
      </c>
    </row>
    <row r="376" spans="2:65" s="13" customFormat="1">
      <c r="B376" s="164"/>
      <c r="D376" s="158" t="s">
        <v>190</v>
      </c>
      <c r="E376" s="165" t="s">
        <v>1</v>
      </c>
      <c r="F376" s="166" t="s">
        <v>469</v>
      </c>
      <c r="H376" s="167">
        <v>6.7859999999999996</v>
      </c>
      <c r="I376" s="168"/>
      <c r="L376" s="164"/>
      <c r="M376" s="169"/>
      <c r="T376" s="170"/>
      <c r="AT376" s="165" t="s">
        <v>190</v>
      </c>
      <c r="AU376" s="165" t="s">
        <v>88</v>
      </c>
      <c r="AV376" s="13" t="s">
        <v>88</v>
      </c>
      <c r="AW376" s="13" t="s">
        <v>30</v>
      </c>
      <c r="AX376" s="13" t="s">
        <v>74</v>
      </c>
      <c r="AY376" s="165" t="s">
        <v>182</v>
      </c>
    </row>
    <row r="377" spans="2:65" s="15" customFormat="1">
      <c r="B377" s="178"/>
      <c r="D377" s="158" t="s">
        <v>190</v>
      </c>
      <c r="E377" s="179" t="s">
        <v>1</v>
      </c>
      <c r="F377" s="180" t="s">
        <v>212</v>
      </c>
      <c r="H377" s="181">
        <v>36.816000000000003</v>
      </c>
      <c r="I377" s="182"/>
      <c r="L377" s="178"/>
      <c r="M377" s="183"/>
      <c r="T377" s="184"/>
      <c r="AT377" s="179" t="s">
        <v>190</v>
      </c>
      <c r="AU377" s="179" t="s">
        <v>88</v>
      </c>
      <c r="AV377" s="15" t="s">
        <v>188</v>
      </c>
      <c r="AW377" s="15" t="s">
        <v>30</v>
      </c>
      <c r="AX377" s="15" t="s">
        <v>78</v>
      </c>
      <c r="AY377" s="179" t="s">
        <v>182</v>
      </c>
    </row>
    <row r="378" spans="2:65" s="1" customFormat="1" ht="21.75" customHeight="1">
      <c r="B378" s="142"/>
      <c r="C378" s="143" t="s">
        <v>470</v>
      </c>
      <c r="D378" s="143" t="s">
        <v>184</v>
      </c>
      <c r="E378" s="144" t="s">
        <v>471</v>
      </c>
      <c r="F378" s="145" t="s">
        <v>472</v>
      </c>
      <c r="G378" s="146" t="s">
        <v>312</v>
      </c>
      <c r="H378" s="147">
        <v>36.816000000000003</v>
      </c>
      <c r="I378" s="148"/>
      <c r="J378" s="149">
        <f>ROUND(I378*H378,2)</f>
        <v>0</v>
      </c>
      <c r="K378" s="150"/>
      <c r="L378" s="32"/>
      <c r="M378" s="151" t="s">
        <v>1</v>
      </c>
      <c r="N378" s="152" t="s">
        <v>40</v>
      </c>
      <c r="P378" s="153">
        <f>O378*H378</f>
        <v>0</v>
      </c>
      <c r="Q378" s="153">
        <v>0</v>
      </c>
      <c r="R378" s="153">
        <f>Q378*H378</f>
        <v>0</v>
      </c>
      <c r="S378" s="153">
        <v>0</v>
      </c>
      <c r="T378" s="154">
        <f>S378*H378</f>
        <v>0</v>
      </c>
      <c r="AR378" s="155" t="s">
        <v>188</v>
      </c>
      <c r="AT378" s="155" t="s">
        <v>184</v>
      </c>
      <c r="AU378" s="155" t="s">
        <v>88</v>
      </c>
      <c r="AY378" s="17" t="s">
        <v>182</v>
      </c>
      <c r="BE378" s="156">
        <f>IF(N378="základná",J378,0)</f>
        <v>0</v>
      </c>
      <c r="BF378" s="156">
        <f>IF(N378="znížená",J378,0)</f>
        <v>0</v>
      </c>
      <c r="BG378" s="156">
        <f>IF(N378="zákl. prenesená",J378,0)</f>
        <v>0</v>
      </c>
      <c r="BH378" s="156">
        <f>IF(N378="zníž. prenesená",J378,0)</f>
        <v>0</v>
      </c>
      <c r="BI378" s="156">
        <f>IF(N378="nulová",J378,0)</f>
        <v>0</v>
      </c>
      <c r="BJ378" s="17" t="s">
        <v>88</v>
      </c>
      <c r="BK378" s="156">
        <f>ROUND(I378*H378,2)</f>
        <v>0</v>
      </c>
      <c r="BL378" s="17" t="s">
        <v>188</v>
      </c>
      <c r="BM378" s="155" t="s">
        <v>473</v>
      </c>
    </row>
    <row r="379" spans="2:65" s="1" customFormat="1" ht="16.5" customHeight="1">
      <c r="B379" s="142"/>
      <c r="C379" s="143" t="s">
        <v>474</v>
      </c>
      <c r="D379" s="143" t="s">
        <v>184</v>
      </c>
      <c r="E379" s="144" t="s">
        <v>475</v>
      </c>
      <c r="F379" s="145" t="s">
        <v>476</v>
      </c>
      <c r="G379" s="146" t="s">
        <v>449</v>
      </c>
      <c r="H379" s="147">
        <v>0.19</v>
      </c>
      <c r="I379" s="148"/>
      <c r="J379" s="149">
        <f>ROUND(I379*H379,2)</f>
        <v>0</v>
      </c>
      <c r="K379" s="150"/>
      <c r="L379" s="32"/>
      <c r="M379" s="151" t="s">
        <v>1</v>
      </c>
      <c r="N379" s="152" t="s">
        <v>40</v>
      </c>
      <c r="P379" s="153">
        <f>O379*H379</f>
        <v>0</v>
      </c>
      <c r="Q379" s="153">
        <v>1.0189584970000001</v>
      </c>
      <c r="R379" s="153">
        <f>Q379*H379</f>
        <v>0.19360211443000003</v>
      </c>
      <c r="S379" s="153">
        <v>0</v>
      </c>
      <c r="T379" s="154">
        <f>S379*H379</f>
        <v>0</v>
      </c>
      <c r="AR379" s="155" t="s">
        <v>188</v>
      </c>
      <c r="AT379" s="155" t="s">
        <v>184</v>
      </c>
      <c r="AU379" s="155" t="s">
        <v>88</v>
      </c>
      <c r="AY379" s="17" t="s">
        <v>182</v>
      </c>
      <c r="BE379" s="156">
        <f>IF(N379="základná",J379,0)</f>
        <v>0</v>
      </c>
      <c r="BF379" s="156">
        <f>IF(N379="znížená",J379,0)</f>
        <v>0</v>
      </c>
      <c r="BG379" s="156">
        <f>IF(N379="zákl. prenesená",J379,0)</f>
        <v>0</v>
      </c>
      <c r="BH379" s="156">
        <f>IF(N379="zníž. prenesená",J379,0)</f>
        <v>0</v>
      </c>
      <c r="BI379" s="156">
        <f>IF(N379="nulová",J379,0)</f>
        <v>0</v>
      </c>
      <c r="BJ379" s="17" t="s">
        <v>88</v>
      </c>
      <c r="BK379" s="156">
        <f>ROUND(I379*H379,2)</f>
        <v>0</v>
      </c>
      <c r="BL379" s="17" t="s">
        <v>188</v>
      </c>
      <c r="BM379" s="155" t="s">
        <v>477</v>
      </c>
    </row>
    <row r="380" spans="2:65" s="13" customFormat="1">
      <c r="B380" s="164"/>
      <c r="D380" s="158" t="s">
        <v>190</v>
      </c>
      <c r="E380" s="165" t="s">
        <v>1</v>
      </c>
      <c r="F380" s="166" t="s">
        <v>478</v>
      </c>
      <c r="H380" s="167">
        <v>5.8999999999999997E-2</v>
      </c>
      <c r="I380" s="168"/>
      <c r="L380" s="164"/>
      <c r="M380" s="169"/>
      <c r="T380" s="170"/>
      <c r="AT380" s="165" t="s">
        <v>190</v>
      </c>
      <c r="AU380" s="165" t="s">
        <v>88</v>
      </c>
      <c r="AV380" s="13" t="s">
        <v>88</v>
      </c>
      <c r="AW380" s="13" t="s">
        <v>30</v>
      </c>
      <c r="AX380" s="13" t="s">
        <v>74</v>
      </c>
      <c r="AY380" s="165" t="s">
        <v>182</v>
      </c>
    </row>
    <row r="381" spans="2:65" s="13" customFormat="1">
      <c r="B381" s="164"/>
      <c r="D381" s="158" t="s">
        <v>190</v>
      </c>
      <c r="E381" s="165" t="s">
        <v>1</v>
      </c>
      <c r="F381" s="166" t="s">
        <v>479</v>
      </c>
      <c r="H381" s="167">
        <v>0.05</v>
      </c>
      <c r="I381" s="168"/>
      <c r="L381" s="164"/>
      <c r="M381" s="169"/>
      <c r="T381" s="170"/>
      <c r="AT381" s="165" t="s">
        <v>190</v>
      </c>
      <c r="AU381" s="165" t="s">
        <v>88</v>
      </c>
      <c r="AV381" s="13" t="s">
        <v>88</v>
      </c>
      <c r="AW381" s="13" t="s">
        <v>30</v>
      </c>
      <c r="AX381" s="13" t="s">
        <v>74</v>
      </c>
      <c r="AY381" s="165" t="s">
        <v>182</v>
      </c>
    </row>
    <row r="382" spans="2:65" s="13" customFormat="1">
      <c r="B382" s="164"/>
      <c r="D382" s="158" t="s">
        <v>190</v>
      </c>
      <c r="E382" s="165" t="s">
        <v>1</v>
      </c>
      <c r="F382" s="166" t="s">
        <v>480</v>
      </c>
      <c r="H382" s="167">
        <v>4.5999999999999999E-2</v>
      </c>
      <c r="I382" s="168"/>
      <c r="L382" s="164"/>
      <c r="M382" s="169"/>
      <c r="T382" s="170"/>
      <c r="AT382" s="165" t="s">
        <v>190</v>
      </c>
      <c r="AU382" s="165" t="s">
        <v>88</v>
      </c>
      <c r="AV382" s="13" t="s">
        <v>88</v>
      </c>
      <c r="AW382" s="13" t="s">
        <v>30</v>
      </c>
      <c r="AX382" s="13" t="s">
        <v>74</v>
      </c>
      <c r="AY382" s="165" t="s">
        <v>182</v>
      </c>
    </row>
    <row r="383" spans="2:65" s="13" customFormat="1">
      <c r="B383" s="164"/>
      <c r="D383" s="158" t="s">
        <v>190</v>
      </c>
      <c r="E383" s="165" t="s">
        <v>1</v>
      </c>
      <c r="F383" s="166" t="s">
        <v>481</v>
      </c>
      <c r="H383" s="167">
        <v>3.5000000000000003E-2</v>
      </c>
      <c r="I383" s="168"/>
      <c r="L383" s="164"/>
      <c r="M383" s="169"/>
      <c r="T383" s="170"/>
      <c r="AT383" s="165" t="s">
        <v>190</v>
      </c>
      <c r="AU383" s="165" t="s">
        <v>88</v>
      </c>
      <c r="AV383" s="13" t="s">
        <v>88</v>
      </c>
      <c r="AW383" s="13" t="s">
        <v>30</v>
      </c>
      <c r="AX383" s="13" t="s">
        <v>74</v>
      </c>
      <c r="AY383" s="165" t="s">
        <v>182</v>
      </c>
    </row>
    <row r="384" spans="2:65" s="15" customFormat="1">
      <c r="B384" s="178"/>
      <c r="D384" s="158" t="s">
        <v>190</v>
      </c>
      <c r="E384" s="179" t="s">
        <v>1</v>
      </c>
      <c r="F384" s="180" t="s">
        <v>212</v>
      </c>
      <c r="H384" s="181">
        <v>0.19</v>
      </c>
      <c r="I384" s="182"/>
      <c r="L384" s="178"/>
      <c r="M384" s="183"/>
      <c r="T384" s="184"/>
      <c r="AT384" s="179" t="s">
        <v>190</v>
      </c>
      <c r="AU384" s="179" t="s">
        <v>88</v>
      </c>
      <c r="AV384" s="15" t="s">
        <v>188</v>
      </c>
      <c r="AW384" s="15" t="s">
        <v>30</v>
      </c>
      <c r="AX384" s="15" t="s">
        <v>78</v>
      </c>
      <c r="AY384" s="179" t="s">
        <v>182</v>
      </c>
    </row>
    <row r="385" spans="2:65" s="1" customFormat="1" ht="24.25" customHeight="1">
      <c r="B385" s="142"/>
      <c r="C385" s="143" t="s">
        <v>482</v>
      </c>
      <c r="D385" s="143" t="s">
        <v>184</v>
      </c>
      <c r="E385" s="144" t="s">
        <v>483</v>
      </c>
      <c r="F385" s="145" t="s">
        <v>484</v>
      </c>
      <c r="G385" s="146" t="s">
        <v>187</v>
      </c>
      <c r="H385" s="147">
        <v>179.05699999999999</v>
      </c>
      <c r="I385" s="148"/>
      <c r="J385" s="149">
        <f>ROUND(I385*H385,2)</f>
        <v>0</v>
      </c>
      <c r="K385" s="150"/>
      <c r="L385" s="32"/>
      <c r="M385" s="151" t="s">
        <v>1</v>
      </c>
      <c r="N385" s="152" t="s">
        <v>40</v>
      </c>
      <c r="P385" s="153">
        <f>O385*H385</f>
        <v>0</v>
      </c>
      <c r="Q385" s="153">
        <v>2.2151342039999999</v>
      </c>
      <c r="R385" s="153">
        <f>Q385*H385</f>
        <v>396.63528516562798</v>
      </c>
      <c r="S385" s="153">
        <v>0</v>
      </c>
      <c r="T385" s="154">
        <f>S385*H385</f>
        <v>0</v>
      </c>
      <c r="AR385" s="155" t="s">
        <v>188</v>
      </c>
      <c r="AT385" s="155" t="s">
        <v>184</v>
      </c>
      <c r="AU385" s="155" t="s">
        <v>88</v>
      </c>
      <c r="AY385" s="17" t="s">
        <v>182</v>
      </c>
      <c r="BE385" s="156">
        <f>IF(N385="základná",J385,0)</f>
        <v>0</v>
      </c>
      <c r="BF385" s="156">
        <f>IF(N385="znížená",J385,0)</f>
        <v>0</v>
      </c>
      <c r="BG385" s="156">
        <f>IF(N385="zákl. prenesená",J385,0)</f>
        <v>0</v>
      </c>
      <c r="BH385" s="156">
        <f>IF(N385="zníž. prenesená",J385,0)</f>
        <v>0</v>
      </c>
      <c r="BI385" s="156">
        <f>IF(N385="nulová",J385,0)</f>
        <v>0</v>
      </c>
      <c r="BJ385" s="17" t="s">
        <v>88</v>
      </c>
      <c r="BK385" s="156">
        <f>ROUND(I385*H385,2)</f>
        <v>0</v>
      </c>
      <c r="BL385" s="17" t="s">
        <v>188</v>
      </c>
      <c r="BM385" s="155" t="s">
        <v>485</v>
      </c>
    </row>
    <row r="386" spans="2:65" s="13" customFormat="1">
      <c r="B386" s="164"/>
      <c r="D386" s="158" t="s">
        <v>190</v>
      </c>
      <c r="E386" s="165" t="s">
        <v>1</v>
      </c>
      <c r="F386" s="166" t="s">
        <v>486</v>
      </c>
      <c r="H386" s="167">
        <v>73.599999999999994</v>
      </c>
      <c r="I386" s="168"/>
      <c r="L386" s="164"/>
      <c r="M386" s="169"/>
      <c r="T386" s="170"/>
      <c r="AT386" s="165" t="s">
        <v>190</v>
      </c>
      <c r="AU386" s="165" t="s">
        <v>88</v>
      </c>
      <c r="AV386" s="13" t="s">
        <v>88</v>
      </c>
      <c r="AW386" s="13" t="s">
        <v>30</v>
      </c>
      <c r="AX386" s="13" t="s">
        <v>74</v>
      </c>
      <c r="AY386" s="165" t="s">
        <v>182</v>
      </c>
    </row>
    <row r="387" spans="2:65" s="13" customFormat="1">
      <c r="B387" s="164"/>
      <c r="D387" s="158" t="s">
        <v>190</v>
      </c>
      <c r="E387" s="165" t="s">
        <v>1</v>
      </c>
      <c r="F387" s="166" t="s">
        <v>487</v>
      </c>
      <c r="H387" s="167">
        <v>25.84</v>
      </c>
      <c r="I387" s="168"/>
      <c r="L387" s="164"/>
      <c r="M387" s="169"/>
      <c r="T387" s="170"/>
      <c r="AT387" s="165" t="s">
        <v>190</v>
      </c>
      <c r="AU387" s="165" t="s">
        <v>88</v>
      </c>
      <c r="AV387" s="13" t="s">
        <v>88</v>
      </c>
      <c r="AW387" s="13" t="s">
        <v>30</v>
      </c>
      <c r="AX387" s="13" t="s">
        <v>74</v>
      </c>
      <c r="AY387" s="165" t="s">
        <v>182</v>
      </c>
    </row>
    <row r="388" spans="2:65" s="13" customFormat="1">
      <c r="B388" s="164"/>
      <c r="D388" s="158" t="s">
        <v>190</v>
      </c>
      <c r="E388" s="165" t="s">
        <v>1</v>
      </c>
      <c r="F388" s="166" t="s">
        <v>488</v>
      </c>
      <c r="H388" s="167">
        <v>7.2</v>
      </c>
      <c r="I388" s="168"/>
      <c r="L388" s="164"/>
      <c r="M388" s="169"/>
      <c r="T388" s="170"/>
      <c r="AT388" s="165" t="s">
        <v>190</v>
      </c>
      <c r="AU388" s="165" t="s">
        <v>88</v>
      </c>
      <c r="AV388" s="13" t="s">
        <v>88</v>
      </c>
      <c r="AW388" s="13" t="s">
        <v>30</v>
      </c>
      <c r="AX388" s="13" t="s">
        <v>74</v>
      </c>
      <c r="AY388" s="165" t="s">
        <v>182</v>
      </c>
    </row>
    <row r="389" spans="2:65" s="13" customFormat="1">
      <c r="B389" s="164"/>
      <c r="D389" s="158" t="s">
        <v>190</v>
      </c>
      <c r="E389" s="165" t="s">
        <v>1</v>
      </c>
      <c r="F389" s="166" t="s">
        <v>489</v>
      </c>
      <c r="H389" s="167">
        <v>3.6960000000000002</v>
      </c>
      <c r="I389" s="168"/>
      <c r="L389" s="164"/>
      <c r="M389" s="169"/>
      <c r="T389" s="170"/>
      <c r="AT389" s="165" t="s">
        <v>190</v>
      </c>
      <c r="AU389" s="165" t="s">
        <v>88</v>
      </c>
      <c r="AV389" s="13" t="s">
        <v>88</v>
      </c>
      <c r="AW389" s="13" t="s">
        <v>30</v>
      </c>
      <c r="AX389" s="13" t="s">
        <v>74</v>
      </c>
      <c r="AY389" s="165" t="s">
        <v>182</v>
      </c>
    </row>
    <row r="390" spans="2:65" s="13" customFormat="1">
      <c r="B390" s="164"/>
      <c r="D390" s="158" t="s">
        <v>190</v>
      </c>
      <c r="E390" s="165" t="s">
        <v>1</v>
      </c>
      <c r="F390" s="166" t="s">
        <v>490</v>
      </c>
      <c r="H390" s="167">
        <v>5.4080000000000004</v>
      </c>
      <c r="I390" s="168"/>
      <c r="L390" s="164"/>
      <c r="M390" s="169"/>
      <c r="T390" s="170"/>
      <c r="AT390" s="165" t="s">
        <v>190</v>
      </c>
      <c r="AU390" s="165" t="s">
        <v>88</v>
      </c>
      <c r="AV390" s="13" t="s">
        <v>88</v>
      </c>
      <c r="AW390" s="13" t="s">
        <v>30</v>
      </c>
      <c r="AX390" s="13" t="s">
        <v>74</v>
      </c>
      <c r="AY390" s="165" t="s">
        <v>182</v>
      </c>
    </row>
    <row r="391" spans="2:65" s="13" customFormat="1">
      <c r="B391" s="164"/>
      <c r="D391" s="158" t="s">
        <v>190</v>
      </c>
      <c r="E391" s="165" t="s">
        <v>1</v>
      </c>
      <c r="F391" s="166" t="s">
        <v>491</v>
      </c>
      <c r="H391" s="167">
        <v>4.08</v>
      </c>
      <c r="I391" s="168"/>
      <c r="L391" s="164"/>
      <c r="M391" s="169"/>
      <c r="T391" s="170"/>
      <c r="AT391" s="165" t="s">
        <v>190</v>
      </c>
      <c r="AU391" s="165" t="s">
        <v>88</v>
      </c>
      <c r="AV391" s="13" t="s">
        <v>88</v>
      </c>
      <c r="AW391" s="13" t="s">
        <v>30</v>
      </c>
      <c r="AX391" s="13" t="s">
        <v>74</v>
      </c>
      <c r="AY391" s="165" t="s">
        <v>182</v>
      </c>
    </row>
    <row r="392" spans="2:65" s="13" customFormat="1">
      <c r="B392" s="164"/>
      <c r="D392" s="158" t="s">
        <v>190</v>
      </c>
      <c r="E392" s="165" t="s">
        <v>1</v>
      </c>
      <c r="F392" s="166" t="s">
        <v>492</v>
      </c>
      <c r="H392" s="167">
        <v>8.0830000000000002</v>
      </c>
      <c r="I392" s="168"/>
      <c r="L392" s="164"/>
      <c r="M392" s="169"/>
      <c r="T392" s="170"/>
      <c r="AT392" s="165" t="s">
        <v>190</v>
      </c>
      <c r="AU392" s="165" t="s">
        <v>88</v>
      </c>
      <c r="AV392" s="13" t="s">
        <v>88</v>
      </c>
      <c r="AW392" s="13" t="s">
        <v>30</v>
      </c>
      <c r="AX392" s="13" t="s">
        <v>74</v>
      </c>
      <c r="AY392" s="165" t="s">
        <v>182</v>
      </c>
    </row>
    <row r="393" spans="2:65" s="13" customFormat="1">
      <c r="B393" s="164"/>
      <c r="D393" s="158" t="s">
        <v>190</v>
      </c>
      <c r="E393" s="165" t="s">
        <v>1</v>
      </c>
      <c r="F393" s="166" t="s">
        <v>493</v>
      </c>
      <c r="H393" s="167">
        <v>39.688000000000002</v>
      </c>
      <c r="I393" s="168"/>
      <c r="L393" s="164"/>
      <c r="M393" s="169"/>
      <c r="T393" s="170"/>
      <c r="AT393" s="165" t="s">
        <v>190</v>
      </c>
      <c r="AU393" s="165" t="s">
        <v>88</v>
      </c>
      <c r="AV393" s="13" t="s">
        <v>88</v>
      </c>
      <c r="AW393" s="13" t="s">
        <v>30</v>
      </c>
      <c r="AX393" s="13" t="s">
        <v>74</v>
      </c>
      <c r="AY393" s="165" t="s">
        <v>182</v>
      </c>
    </row>
    <row r="394" spans="2:65" s="13" customFormat="1">
      <c r="B394" s="164"/>
      <c r="D394" s="158" t="s">
        <v>190</v>
      </c>
      <c r="E394" s="165" t="s">
        <v>1</v>
      </c>
      <c r="F394" s="166" t="s">
        <v>494</v>
      </c>
      <c r="H394" s="167">
        <v>11.462</v>
      </c>
      <c r="I394" s="168"/>
      <c r="L394" s="164"/>
      <c r="M394" s="169"/>
      <c r="T394" s="170"/>
      <c r="AT394" s="165" t="s">
        <v>190</v>
      </c>
      <c r="AU394" s="165" t="s">
        <v>88</v>
      </c>
      <c r="AV394" s="13" t="s">
        <v>88</v>
      </c>
      <c r="AW394" s="13" t="s">
        <v>30</v>
      </c>
      <c r="AX394" s="13" t="s">
        <v>74</v>
      </c>
      <c r="AY394" s="165" t="s">
        <v>182</v>
      </c>
    </row>
    <row r="395" spans="2:65" s="15" customFormat="1">
      <c r="B395" s="178"/>
      <c r="D395" s="158" t="s">
        <v>190</v>
      </c>
      <c r="E395" s="179" t="s">
        <v>1</v>
      </c>
      <c r="F395" s="180" t="s">
        <v>212</v>
      </c>
      <c r="H395" s="181">
        <v>179.05699999999999</v>
      </c>
      <c r="I395" s="182"/>
      <c r="L395" s="178"/>
      <c r="M395" s="183"/>
      <c r="T395" s="184"/>
      <c r="AT395" s="179" t="s">
        <v>190</v>
      </c>
      <c r="AU395" s="179" t="s">
        <v>88</v>
      </c>
      <c r="AV395" s="15" t="s">
        <v>188</v>
      </c>
      <c r="AW395" s="15" t="s">
        <v>30</v>
      </c>
      <c r="AX395" s="15" t="s">
        <v>78</v>
      </c>
      <c r="AY395" s="179" t="s">
        <v>182</v>
      </c>
    </row>
    <row r="396" spans="2:65" s="1" customFormat="1" ht="21.75" customHeight="1">
      <c r="B396" s="142"/>
      <c r="C396" s="143" t="s">
        <v>495</v>
      </c>
      <c r="D396" s="143" t="s">
        <v>184</v>
      </c>
      <c r="E396" s="144" t="s">
        <v>496</v>
      </c>
      <c r="F396" s="145" t="s">
        <v>497</v>
      </c>
      <c r="G396" s="146" t="s">
        <v>312</v>
      </c>
      <c r="H396" s="147">
        <v>462.73</v>
      </c>
      <c r="I396" s="148"/>
      <c r="J396" s="149">
        <f>ROUND(I396*H396,2)</f>
        <v>0</v>
      </c>
      <c r="K396" s="150"/>
      <c r="L396" s="32"/>
      <c r="M396" s="151" t="s">
        <v>1</v>
      </c>
      <c r="N396" s="152" t="s">
        <v>40</v>
      </c>
      <c r="P396" s="153">
        <f>O396*H396</f>
        <v>0</v>
      </c>
      <c r="Q396" s="153">
        <v>3.7677600000000002E-3</v>
      </c>
      <c r="R396" s="153">
        <f>Q396*H396</f>
        <v>1.7434555848000002</v>
      </c>
      <c r="S396" s="153">
        <v>0</v>
      </c>
      <c r="T396" s="154">
        <f>S396*H396</f>
        <v>0</v>
      </c>
      <c r="AR396" s="155" t="s">
        <v>188</v>
      </c>
      <c r="AT396" s="155" t="s">
        <v>184</v>
      </c>
      <c r="AU396" s="155" t="s">
        <v>88</v>
      </c>
      <c r="AY396" s="17" t="s">
        <v>182</v>
      </c>
      <c r="BE396" s="156">
        <f>IF(N396="základná",J396,0)</f>
        <v>0</v>
      </c>
      <c r="BF396" s="156">
        <f>IF(N396="znížená",J396,0)</f>
        <v>0</v>
      </c>
      <c r="BG396" s="156">
        <f>IF(N396="zákl. prenesená",J396,0)</f>
        <v>0</v>
      </c>
      <c r="BH396" s="156">
        <f>IF(N396="zníž. prenesená",J396,0)</f>
        <v>0</v>
      </c>
      <c r="BI396" s="156">
        <f>IF(N396="nulová",J396,0)</f>
        <v>0</v>
      </c>
      <c r="BJ396" s="17" t="s">
        <v>88</v>
      </c>
      <c r="BK396" s="156">
        <f>ROUND(I396*H396,2)</f>
        <v>0</v>
      </c>
      <c r="BL396" s="17" t="s">
        <v>188</v>
      </c>
      <c r="BM396" s="155" t="s">
        <v>498</v>
      </c>
    </row>
    <row r="397" spans="2:65" s="13" customFormat="1">
      <c r="B397" s="164"/>
      <c r="D397" s="158" t="s">
        <v>190</v>
      </c>
      <c r="E397" s="165" t="s">
        <v>1</v>
      </c>
      <c r="F397" s="166" t="s">
        <v>499</v>
      </c>
      <c r="H397" s="167">
        <v>147.19999999999999</v>
      </c>
      <c r="I397" s="168"/>
      <c r="L397" s="164"/>
      <c r="M397" s="169"/>
      <c r="T397" s="170"/>
      <c r="AT397" s="165" t="s">
        <v>190</v>
      </c>
      <c r="AU397" s="165" t="s">
        <v>88</v>
      </c>
      <c r="AV397" s="13" t="s">
        <v>88</v>
      </c>
      <c r="AW397" s="13" t="s">
        <v>30</v>
      </c>
      <c r="AX397" s="13" t="s">
        <v>74</v>
      </c>
      <c r="AY397" s="165" t="s">
        <v>182</v>
      </c>
    </row>
    <row r="398" spans="2:65" s="13" customFormat="1">
      <c r="B398" s="164"/>
      <c r="D398" s="158" t="s">
        <v>190</v>
      </c>
      <c r="E398" s="165" t="s">
        <v>1</v>
      </c>
      <c r="F398" s="166" t="s">
        <v>500</v>
      </c>
      <c r="H398" s="167">
        <v>57.6</v>
      </c>
      <c r="I398" s="168"/>
      <c r="L398" s="164"/>
      <c r="M398" s="169"/>
      <c r="T398" s="170"/>
      <c r="AT398" s="165" t="s">
        <v>190</v>
      </c>
      <c r="AU398" s="165" t="s">
        <v>88</v>
      </c>
      <c r="AV398" s="13" t="s">
        <v>88</v>
      </c>
      <c r="AW398" s="13" t="s">
        <v>30</v>
      </c>
      <c r="AX398" s="13" t="s">
        <v>74</v>
      </c>
      <c r="AY398" s="165" t="s">
        <v>182</v>
      </c>
    </row>
    <row r="399" spans="2:65" s="13" customFormat="1">
      <c r="B399" s="164"/>
      <c r="D399" s="158" t="s">
        <v>190</v>
      </c>
      <c r="E399" s="165" t="s">
        <v>1</v>
      </c>
      <c r="F399" s="166" t="s">
        <v>501</v>
      </c>
      <c r="H399" s="167">
        <v>19.2</v>
      </c>
      <c r="I399" s="168"/>
      <c r="L399" s="164"/>
      <c r="M399" s="169"/>
      <c r="T399" s="170"/>
      <c r="AT399" s="165" t="s">
        <v>190</v>
      </c>
      <c r="AU399" s="165" t="s">
        <v>88</v>
      </c>
      <c r="AV399" s="13" t="s">
        <v>88</v>
      </c>
      <c r="AW399" s="13" t="s">
        <v>30</v>
      </c>
      <c r="AX399" s="13" t="s">
        <v>74</v>
      </c>
      <c r="AY399" s="165" t="s">
        <v>182</v>
      </c>
    </row>
    <row r="400" spans="2:65" s="13" customFormat="1">
      <c r="B400" s="164"/>
      <c r="D400" s="158" t="s">
        <v>190</v>
      </c>
      <c r="E400" s="165" t="s">
        <v>1</v>
      </c>
      <c r="F400" s="166" t="s">
        <v>502</v>
      </c>
      <c r="H400" s="167">
        <v>12</v>
      </c>
      <c r="I400" s="168"/>
      <c r="L400" s="164"/>
      <c r="M400" s="169"/>
      <c r="T400" s="170"/>
      <c r="AT400" s="165" t="s">
        <v>190</v>
      </c>
      <c r="AU400" s="165" t="s">
        <v>88</v>
      </c>
      <c r="AV400" s="13" t="s">
        <v>88</v>
      </c>
      <c r="AW400" s="13" t="s">
        <v>30</v>
      </c>
      <c r="AX400" s="13" t="s">
        <v>74</v>
      </c>
      <c r="AY400" s="165" t="s">
        <v>182</v>
      </c>
    </row>
    <row r="401" spans="2:65" s="13" customFormat="1">
      <c r="B401" s="164"/>
      <c r="D401" s="158" t="s">
        <v>190</v>
      </c>
      <c r="E401" s="165" t="s">
        <v>1</v>
      </c>
      <c r="F401" s="166" t="s">
        <v>503</v>
      </c>
      <c r="H401" s="167">
        <v>16.64</v>
      </c>
      <c r="I401" s="168"/>
      <c r="L401" s="164"/>
      <c r="M401" s="169"/>
      <c r="T401" s="170"/>
      <c r="AT401" s="165" t="s">
        <v>190</v>
      </c>
      <c r="AU401" s="165" t="s">
        <v>88</v>
      </c>
      <c r="AV401" s="13" t="s">
        <v>88</v>
      </c>
      <c r="AW401" s="13" t="s">
        <v>30</v>
      </c>
      <c r="AX401" s="13" t="s">
        <v>74</v>
      </c>
      <c r="AY401" s="165" t="s">
        <v>182</v>
      </c>
    </row>
    <row r="402" spans="2:65" s="13" customFormat="1">
      <c r="B402" s="164"/>
      <c r="D402" s="158" t="s">
        <v>190</v>
      </c>
      <c r="E402" s="165" t="s">
        <v>1</v>
      </c>
      <c r="F402" s="166" t="s">
        <v>504</v>
      </c>
      <c r="H402" s="167">
        <v>10.24</v>
      </c>
      <c r="I402" s="168"/>
      <c r="L402" s="164"/>
      <c r="M402" s="169"/>
      <c r="T402" s="170"/>
      <c r="AT402" s="165" t="s">
        <v>190</v>
      </c>
      <c r="AU402" s="165" t="s">
        <v>88</v>
      </c>
      <c r="AV402" s="13" t="s">
        <v>88</v>
      </c>
      <c r="AW402" s="13" t="s">
        <v>30</v>
      </c>
      <c r="AX402" s="13" t="s">
        <v>74</v>
      </c>
      <c r="AY402" s="165" t="s">
        <v>182</v>
      </c>
    </row>
    <row r="403" spans="2:65" s="13" customFormat="1">
      <c r="B403" s="164"/>
      <c r="D403" s="158" t="s">
        <v>190</v>
      </c>
      <c r="E403" s="165" t="s">
        <v>1</v>
      </c>
      <c r="F403" s="166" t="s">
        <v>505</v>
      </c>
      <c r="H403" s="167">
        <v>19.170000000000002</v>
      </c>
      <c r="I403" s="168"/>
      <c r="L403" s="164"/>
      <c r="M403" s="169"/>
      <c r="T403" s="170"/>
      <c r="AT403" s="165" t="s">
        <v>190</v>
      </c>
      <c r="AU403" s="165" t="s">
        <v>88</v>
      </c>
      <c r="AV403" s="13" t="s">
        <v>88</v>
      </c>
      <c r="AW403" s="13" t="s">
        <v>30</v>
      </c>
      <c r="AX403" s="13" t="s">
        <v>74</v>
      </c>
      <c r="AY403" s="165" t="s">
        <v>182</v>
      </c>
    </row>
    <row r="404" spans="2:65" s="13" customFormat="1">
      <c r="B404" s="164"/>
      <c r="D404" s="158" t="s">
        <v>190</v>
      </c>
      <c r="E404" s="165" t="s">
        <v>1</v>
      </c>
      <c r="F404" s="166" t="s">
        <v>506</v>
      </c>
      <c r="H404" s="167">
        <v>144.32</v>
      </c>
      <c r="I404" s="168"/>
      <c r="L404" s="164"/>
      <c r="M404" s="169"/>
      <c r="T404" s="170"/>
      <c r="AT404" s="165" t="s">
        <v>190</v>
      </c>
      <c r="AU404" s="165" t="s">
        <v>88</v>
      </c>
      <c r="AV404" s="13" t="s">
        <v>88</v>
      </c>
      <c r="AW404" s="13" t="s">
        <v>30</v>
      </c>
      <c r="AX404" s="13" t="s">
        <v>74</v>
      </c>
      <c r="AY404" s="165" t="s">
        <v>182</v>
      </c>
    </row>
    <row r="405" spans="2:65" s="13" customFormat="1">
      <c r="B405" s="164"/>
      <c r="D405" s="158" t="s">
        <v>190</v>
      </c>
      <c r="E405" s="165" t="s">
        <v>1</v>
      </c>
      <c r="F405" s="166" t="s">
        <v>507</v>
      </c>
      <c r="H405" s="167">
        <v>36.36</v>
      </c>
      <c r="I405" s="168"/>
      <c r="L405" s="164"/>
      <c r="M405" s="169"/>
      <c r="T405" s="170"/>
      <c r="AT405" s="165" t="s">
        <v>190</v>
      </c>
      <c r="AU405" s="165" t="s">
        <v>88</v>
      </c>
      <c r="AV405" s="13" t="s">
        <v>88</v>
      </c>
      <c r="AW405" s="13" t="s">
        <v>30</v>
      </c>
      <c r="AX405" s="13" t="s">
        <v>74</v>
      </c>
      <c r="AY405" s="165" t="s">
        <v>182</v>
      </c>
    </row>
    <row r="406" spans="2:65" s="15" customFormat="1">
      <c r="B406" s="178"/>
      <c r="D406" s="158" t="s">
        <v>190</v>
      </c>
      <c r="E406" s="179" t="s">
        <v>1</v>
      </c>
      <c r="F406" s="180" t="s">
        <v>212</v>
      </c>
      <c r="H406" s="181">
        <v>462.73</v>
      </c>
      <c r="I406" s="182"/>
      <c r="L406" s="178"/>
      <c r="M406" s="183"/>
      <c r="T406" s="184"/>
      <c r="AT406" s="179" t="s">
        <v>190</v>
      </c>
      <c r="AU406" s="179" t="s">
        <v>88</v>
      </c>
      <c r="AV406" s="15" t="s">
        <v>188</v>
      </c>
      <c r="AW406" s="15" t="s">
        <v>30</v>
      </c>
      <c r="AX406" s="15" t="s">
        <v>78</v>
      </c>
      <c r="AY406" s="179" t="s">
        <v>182</v>
      </c>
    </row>
    <row r="407" spans="2:65" s="1" customFormat="1" ht="24.25" customHeight="1">
      <c r="B407" s="142"/>
      <c r="C407" s="143" t="s">
        <v>508</v>
      </c>
      <c r="D407" s="143" t="s">
        <v>184</v>
      </c>
      <c r="E407" s="144" t="s">
        <v>509</v>
      </c>
      <c r="F407" s="145" t="s">
        <v>510</v>
      </c>
      <c r="G407" s="146" t="s">
        <v>312</v>
      </c>
      <c r="H407" s="147">
        <v>462.73</v>
      </c>
      <c r="I407" s="148"/>
      <c r="J407" s="149">
        <f>ROUND(I407*H407,2)</f>
        <v>0</v>
      </c>
      <c r="K407" s="150"/>
      <c r="L407" s="32"/>
      <c r="M407" s="151" t="s">
        <v>1</v>
      </c>
      <c r="N407" s="152" t="s">
        <v>40</v>
      </c>
      <c r="P407" s="153">
        <f>O407*H407</f>
        <v>0</v>
      </c>
      <c r="Q407" s="153">
        <v>0</v>
      </c>
      <c r="R407" s="153">
        <f>Q407*H407</f>
        <v>0</v>
      </c>
      <c r="S407" s="153">
        <v>0</v>
      </c>
      <c r="T407" s="154">
        <f>S407*H407</f>
        <v>0</v>
      </c>
      <c r="AR407" s="155" t="s">
        <v>188</v>
      </c>
      <c r="AT407" s="155" t="s">
        <v>184</v>
      </c>
      <c r="AU407" s="155" t="s">
        <v>88</v>
      </c>
      <c r="AY407" s="17" t="s">
        <v>182</v>
      </c>
      <c r="BE407" s="156">
        <f>IF(N407="základná",J407,0)</f>
        <v>0</v>
      </c>
      <c r="BF407" s="156">
        <f>IF(N407="znížená",J407,0)</f>
        <v>0</v>
      </c>
      <c r="BG407" s="156">
        <f>IF(N407="zákl. prenesená",J407,0)</f>
        <v>0</v>
      </c>
      <c r="BH407" s="156">
        <f>IF(N407="zníž. prenesená",J407,0)</f>
        <v>0</v>
      </c>
      <c r="BI407" s="156">
        <f>IF(N407="nulová",J407,0)</f>
        <v>0</v>
      </c>
      <c r="BJ407" s="17" t="s">
        <v>88</v>
      </c>
      <c r="BK407" s="156">
        <f>ROUND(I407*H407,2)</f>
        <v>0</v>
      </c>
      <c r="BL407" s="17" t="s">
        <v>188</v>
      </c>
      <c r="BM407" s="155" t="s">
        <v>511</v>
      </c>
    </row>
    <row r="408" spans="2:65" s="1" customFormat="1" ht="21.75" customHeight="1">
      <c r="B408" s="142"/>
      <c r="C408" s="143" t="s">
        <v>512</v>
      </c>
      <c r="D408" s="143" t="s">
        <v>184</v>
      </c>
      <c r="E408" s="144" t="s">
        <v>513</v>
      </c>
      <c r="F408" s="145" t="s">
        <v>514</v>
      </c>
      <c r="G408" s="146" t="s">
        <v>449</v>
      </c>
      <c r="H408" s="147">
        <v>9.5250000000000004</v>
      </c>
      <c r="I408" s="148"/>
      <c r="J408" s="149">
        <f>ROUND(I408*H408,2)</f>
        <v>0</v>
      </c>
      <c r="K408" s="150"/>
      <c r="L408" s="32"/>
      <c r="M408" s="151" t="s">
        <v>1</v>
      </c>
      <c r="N408" s="152" t="s">
        <v>40</v>
      </c>
      <c r="P408" s="153">
        <f>O408*H408</f>
        <v>0</v>
      </c>
      <c r="Q408" s="153">
        <v>1.0189584970000001</v>
      </c>
      <c r="R408" s="153">
        <f>Q408*H408</f>
        <v>9.7055796839250004</v>
      </c>
      <c r="S408" s="153">
        <v>0</v>
      </c>
      <c r="T408" s="154">
        <f>S408*H408</f>
        <v>0</v>
      </c>
      <c r="AR408" s="155" t="s">
        <v>188</v>
      </c>
      <c r="AT408" s="155" t="s">
        <v>184</v>
      </c>
      <c r="AU408" s="155" t="s">
        <v>88</v>
      </c>
      <c r="AY408" s="17" t="s">
        <v>182</v>
      </c>
      <c r="BE408" s="156">
        <f>IF(N408="základná",J408,0)</f>
        <v>0</v>
      </c>
      <c r="BF408" s="156">
        <f>IF(N408="znížená",J408,0)</f>
        <v>0</v>
      </c>
      <c r="BG408" s="156">
        <f>IF(N408="zákl. prenesená",J408,0)</f>
        <v>0</v>
      </c>
      <c r="BH408" s="156">
        <f>IF(N408="zníž. prenesená",J408,0)</f>
        <v>0</v>
      </c>
      <c r="BI408" s="156">
        <f>IF(N408="nulová",J408,0)</f>
        <v>0</v>
      </c>
      <c r="BJ408" s="17" t="s">
        <v>88</v>
      </c>
      <c r="BK408" s="156">
        <f>ROUND(I408*H408,2)</f>
        <v>0</v>
      </c>
      <c r="BL408" s="17" t="s">
        <v>188</v>
      </c>
      <c r="BM408" s="155" t="s">
        <v>515</v>
      </c>
    </row>
    <row r="409" spans="2:65" s="13" customFormat="1">
      <c r="B409" s="164"/>
      <c r="D409" s="158" t="s">
        <v>190</v>
      </c>
      <c r="E409" s="165" t="s">
        <v>1</v>
      </c>
      <c r="F409" s="166" t="s">
        <v>516</v>
      </c>
      <c r="H409" s="167">
        <v>3.4990000000000001</v>
      </c>
      <c r="I409" s="168"/>
      <c r="L409" s="164"/>
      <c r="M409" s="169"/>
      <c r="T409" s="170"/>
      <c r="AT409" s="165" t="s">
        <v>190</v>
      </c>
      <c r="AU409" s="165" t="s">
        <v>88</v>
      </c>
      <c r="AV409" s="13" t="s">
        <v>88</v>
      </c>
      <c r="AW409" s="13" t="s">
        <v>30</v>
      </c>
      <c r="AX409" s="13" t="s">
        <v>74</v>
      </c>
      <c r="AY409" s="165" t="s">
        <v>182</v>
      </c>
    </row>
    <row r="410" spans="2:65" s="13" customFormat="1">
      <c r="B410" s="164"/>
      <c r="D410" s="158" t="s">
        <v>190</v>
      </c>
      <c r="E410" s="165" t="s">
        <v>1</v>
      </c>
      <c r="F410" s="166" t="s">
        <v>517</v>
      </c>
      <c r="H410" s="167">
        <v>1.2629999999999999</v>
      </c>
      <c r="I410" s="168"/>
      <c r="L410" s="164"/>
      <c r="M410" s="169"/>
      <c r="T410" s="170"/>
      <c r="AT410" s="165" t="s">
        <v>190</v>
      </c>
      <c r="AU410" s="165" t="s">
        <v>88</v>
      </c>
      <c r="AV410" s="13" t="s">
        <v>88</v>
      </c>
      <c r="AW410" s="13" t="s">
        <v>30</v>
      </c>
      <c r="AX410" s="13" t="s">
        <v>74</v>
      </c>
      <c r="AY410" s="165" t="s">
        <v>182</v>
      </c>
    </row>
    <row r="411" spans="2:65" s="13" customFormat="1">
      <c r="B411" s="164"/>
      <c r="D411" s="158" t="s">
        <v>190</v>
      </c>
      <c r="E411" s="165" t="s">
        <v>1</v>
      </c>
      <c r="F411" s="166" t="s">
        <v>518</v>
      </c>
      <c r="H411" s="167">
        <v>0.39700000000000002</v>
      </c>
      <c r="I411" s="168"/>
      <c r="L411" s="164"/>
      <c r="M411" s="169"/>
      <c r="T411" s="170"/>
      <c r="AT411" s="165" t="s">
        <v>190</v>
      </c>
      <c r="AU411" s="165" t="s">
        <v>88</v>
      </c>
      <c r="AV411" s="13" t="s">
        <v>88</v>
      </c>
      <c r="AW411" s="13" t="s">
        <v>30</v>
      </c>
      <c r="AX411" s="13" t="s">
        <v>74</v>
      </c>
      <c r="AY411" s="165" t="s">
        <v>182</v>
      </c>
    </row>
    <row r="412" spans="2:65" s="13" customFormat="1">
      <c r="B412" s="164"/>
      <c r="D412" s="158" t="s">
        <v>190</v>
      </c>
      <c r="E412" s="165" t="s">
        <v>1</v>
      </c>
      <c r="F412" s="166" t="s">
        <v>519</v>
      </c>
      <c r="H412" s="167">
        <v>0.216</v>
      </c>
      <c r="I412" s="168"/>
      <c r="L412" s="164"/>
      <c r="M412" s="169"/>
      <c r="T412" s="170"/>
      <c r="AT412" s="165" t="s">
        <v>190</v>
      </c>
      <c r="AU412" s="165" t="s">
        <v>88</v>
      </c>
      <c r="AV412" s="13" t="s">
        <v>88</v>
      </c>
      <c r="AW412" s="13" t="s">
        <v>30</v>
      </c>
      <c r="AX412" s="13" t="s">
        <v>74</v>
      </c>
      <c r="AY412" s="165" t="s">
        <v>182</v>
      </c>
    </row>
    <row r="413" spans="2:65" s="13" customFormat="1">
      <c r="B413" s="164"/>
      <c r="D413" s="158" t="s">
        <v>190</v>
      </c>
      <c r="E413" s="165" t="s">
        <v>1</v>
      </c>
      <c r="F413" s="166" t="s">
        <v>520</v>
      </c>
      <c r="H413" s="167">
        <v>0.33200000000000002</v>
      </c>
      <c r="I413" s="168"/>
      <c r="L413" s="164"/>
      <c r="M413" s="169"/>
      <c r="T413" s="170"/>
      <c r="AT413" s="165" t="s">
        <v>190</v>
      </c>
      <c r="AU413" s="165" t="s">
        <v>88</v>
      </c>
      <c r="AV413" s="13" t="s">
        <v>88</v>
      </c>
      <c r="AW413" s="13" t="s">
        <v>30</v>
      </c>
      <c r="AX413" s="13" t="s">
        <v>74</v>
      </c>
      <c r="AY413" s="165" t="s">
        <v>182</v>
      </c>
    </row>
    <row r="414" spans="2:65" s="13" customFormat="1">
      <c r="B414" s="164"/>
      <c r="D414" s="158" t="s">
        <v>190</v>
      </c>
      <c r="E414" s="165" t="s">
        <v>1</v>
      </c>
      <c r="F414" s="166" t="s">
        <v>521</v>
      </c>
      <c r="H414" s="167">
        <v>0.216</v>
      </c>
      <c r="I414" s="168"/>
      <c r="L414" s="164"/>
      <c r="M414" s="169"/>
      <c r="T414" s="170"/>
      <c r="AT414" s="165" t="s">
        <v>190</v>
      </c>
      <c r="AU414" s="165" t="s">
        <v>88</v>
      </c>
      <c r="AV414" s="13" t="s">
        <v>88</v>
      </c>
      <c r="AW414" s="13" t="s">
        <v>30</v>
      </c>
      <c r="AX414" s="13" t="s">
        <v>74</v>
      </c>
      <c r="AY414" s="165" t="s">
        <v>182</v>
      </c>
    </row>
    <row r="415" spans="2:65" s="13" customFormat="1">
      <c r="B415" s="164"/>
      <c r="D415" s="158" t="s">
        <v>190</v>
      </c>
      <c r="E415" s="165" t="s">
        <v>1</v>
      </c>
      <c r="F415" s="166" t="s">
        <v>522</v>
      </c>
      <c r="H415" s="167">
        <v>0.441</v>
      </c>
      <c r="I415" s="168"/>
      <c r="L415" s="164"/>
      <c r="M415" s="169"/>
      <c r="T415" s="170"/>
      <c r="AT415" s="165" t="s">
        <v>190</v>
      </c>
      <c r="AU415" s="165" t="s">
        <v>88</v>
      </c>
      <c r="AV415" s="13" t="s">
        <v>88</v>
      </c>
      <c r="AW415" s="13" t="s">
        <v>30</v>
      </c>
      <c r="AX415" s="13" t="s">
        <v>74</v>
      </c>
      <c r="AY415" s="165" t="s">
        <v>182</v>
      </c>
    </row>
    <row r="416" spans="2:65" s="13" customFormat="1">
      <c r="B416" s="164"/>
      <c r="D416" s="158" t="s">
        <v>190</v>
      </c>
      <c r="E416" s="165" t="s">
        <v>1</v>
      </c>
      <c r="F416" s="166" t="s">
        <v>523</v>
      </c>
      <c r="H416" s="167">
        <v>2.4409999999999998</v>
      </c>
      <c r="I416" s="168"/>
      <c r="L416" s="164"/>
      <c r="M416" s="169"/>
      <c r="T416" s="170"/>
      <c r="AT416" s="165" t="s">
        <v>190</v>
      </c>
      <c r="AU416" s="165" t="s">
        <v>88</v>
      </c>
      <c r="AV416" s="13" t="s">
        <v>88</v>
      </c>
      <c r="AW416" s="13" t="s">
        <v>30</v>
      </c>
      <c r="AX416" s="13" t="s">
        <v>74</v>
      </c>
      <c r="AY416" s="165" t="s">
        <v>182</v>
      </c>
    </row>
    <row r="417" spans="2:65" s="13" customFormat="1">
      <c r="B417" s="164"/>
      <c r="D417" s="158" t="s">
        <v>190</v>
      </c>
      <c r="E417" s="165" t="s">
        <v>1</v>
      </c>
      <c r="F417" s="166" t="s">
        <v>524</v>
      </c>
      <c r="H417" s="167">
        <v>0.72</v>
      </c>
      <c r="I417" s="168"/>
      <c r="L417" s="164"/>
      <c r="M417" s="169"/>
      <c r="T417" s="170"/>
      <c r="AT417" s="165" t="s">
        <v>190</v>
      </c>
      <c r="AU417" s="165" t="s">
        <v>88</v>
      </c>
      <c r="AV417" s="13" t="s">
        <v>88</v>
      </c>
      <c r="AW417" s="13" t="s">
        <v>30</v>
      </c>
      <c r="AX417" s="13" t="s">
        <v>74</v>
      </c>
      <c r="AY417" s="165" t="s">
        <v>182</v>
      </c>
    </row>
    <row r="418" spans="2:65" s="15" customFormat="1">
      <c r="B418" s="178"/>
      <c r="D418" s="158" t="s">
        <v>190</v>
      </c>
      <c r="E418" s="179" t="s">
        <v>1</v>
      </c>
      <c r="F418" s="180" t="s">
        <v>212</v>
      </c>
      <c r="H418" s="181">
        <v>9.5250000000000004</v>
      </c>
      <c r="I418" s="182"/>
      <c r="L418" s="178"/>
      <c r="M418" s="183"/>
      <c r="T418" s="184"/>
      <c r="AT418" s="179" t="s">
        <v>190</v>
      </c>
      <c r="AU418" s="179" t="s">
        <v>88</v>
      </c>
      <c r="AV418" s="15" t="s">
        <v>188</v>
      </c>
      <c r="AW418" s="15" t="s">
        <v>30</v>
      </c>
      <c r="AX418" s="15" t="s">
        <v>78</v>
      </c>
      <c r="AY418" s="179" t="s">
        <v>182</v>
      </c>
    </row>
    <row r="419" spans="2:65" s="1" customFormat="1" ht="24.25" customHeight="1">
      <c r="B419" s="142"/>
      <c r="C419" s="143" t="s">
        <v>525</v>
      </c>
      <c r="D419" s="143" t="s">
        <v>184</v>
      </c>
      <c r="E419" s="144" t="s">
        <v>526</v>
      </c>
      <c r="F419" s="145" t="s">
        <v>527</v>
      </c>
      <c r="G419" s="146" t="s">
        <v>187</v>
      </c>
      <c r="H419" s="147">
        <v>0.433</v>
      </c>
      <c r="I419" s="148"/>
      <c r="J419" s="149">
        <f>ROUND(I419*H419,2)</f>
        <v>0</v>
      </c>
      <c r="K419" s="150"/>
      <c r="L419" s="32"/>
      <c r="M419" s="151" t="s">
        <v>1</v>
      </c>
      <c r="N419" s="152" t="s">
        <v>40</v>
      </c>
      <c r="P419" s="153">
        <f>O419*H419</f>
        <v>0</v>
      </c>
      <c r="Q419" s="153">
        <v>2.2673700000000001</v>
      </c>
      <c r="R419" s="153">
        <f>Q419*H419</f>
        <v>0.98177121000000001</v>
      </c>
      <c r="S419" s="153">
        <v>0</v>
      </c>
      <c r="T419" s="154">
        <f>S419*H419</f>
        <v>0</v>
      </c>
      <c r="AR419" s="155" t="s">
        <v>188</v>
      </c>
      <c r="AT419" s="155" t="s">
        <v>184</v>
      </c>
      <c r="AU419" s="155" t="s">
        <v>88</v>
      </c>
      <c r="AY419" s="17" t="s">
        <v>182</v>
      </c>
      <c r="BE419" s="156">
        <f>IF(N419="základná",J419,0)</f>
        <v>0</v>
      </c>
      <c r="BF419" s="156">
        <f>IF(N419="znížená",J419,0)</f>
        <v>0</v>
      </c>
      <c r="BG419" s="156">
        <f>IF(N419="zákl. prenesená",J419,0)</f>
        <v>0</v>
      </c>
      <c r="BH419" s="156">
        <f>IF(N419="zníž. prenesená",J419,0)</f>
        <v>0</v>
      </c>
      <c r="BI419" s="156">
        <f>IF(N419="nulová",J419,0)</f>
        <v>0</v>
      </c>
      <c r="BJ419" s="17" t="s">
        <v>88</v>
      </c>
      <c r="BK419" s="156">
        <f>ROUND(I419*H419,2)</f>
        <v>0</v>
      </c>
      <c r="BL419" s="17" t="s">
        <v>188</v>
      </c>
      <c r="BM419" s="155" t="s">
        <v>528</v>
      </c>
    </row>
    <row r="420" spans="2:65" s="13" customFormat="1">
      <c r="B420" s="164"/>
      <c r="D420" s="158" t="s">
        <v>190</v>
      </c>
      <c r="E420" s="165" t="s">
        <v>1</v>
      </c>
      <c r="F420" s="166" t="s">
        <v>529</v>
      </c>
      <c r="H420" s="167">
        <v>0.17299999999999999</v>
      </c>
      <c r="I420" s="168"/>
      <c r="L420" s="164"/>
      <c r="M420" s="169"/>
      <c r="T420" s="170"/>
      <c r="AT420" s="165" t="s">
        <v>190</v>
      </c>
      <c r="AU420" s="165" t="s">
        <v>88</v>
      </c>
      <c r="AV420" s="13" t="s">
        <v>88</v>
      </c>
      <c r="AW420" s="13" t="s">
        <v>30</v>
      </c>
      <c r="AX420" s="13" t="s">
        <v>74</v>
      </c>
      <c r="AY420" s="165" t="s">
        <v>182</v>
      </c>
    </row>
    <row r="421" spans="2:65" s="13" customFormat="1">
      <c r="B421" s="164"/>
      <c r="D421" s="158" t="s">
        <v>190</v>
      </c>
      <c r="E421" s="165" t="s">
        <v>1</v>
      </c>
      <c r="F421" s="166" t="s">
        <v>530</v>
      </c>
      <c r="H421" s="167">
        <v>7.9000000000000001E-2</v>
      </c>
      <c r="I421" s="168"/>
      <c r="L421" s="164"/>
      <c r="M421" s="169"/>
      <c r="T421" s="170"/>
      <c r="AT421" s="165" t="s">
        <v>190</v>
      </c>
      <c r="AU421" s="165" t="s">
        <v>88</v>
      </c>
      <c r="AV421" s="13" t="s">
        <v>88</v>
      </c>
      <c r="AW421" s="13" t="s">
        <v>30</v>
      </c>
      <c r="AX421" s="13" t="s">
        <v>74</v>
      </c>
      <c r="AY421" s="165" t="s">
        <v>182</v>
      </c>
    </row>
    <row r="422" spans="2:65" s="13" customFormat="1">
      <c r="B422" s="164"/>
      <c r="D422" s="158" t="s">
        <v>190</v>
      </c>
      <c r="E422" s="165" t="s">
        <v>1</v>
      </c>
      <c r="F422" s="166" t="s">
        <v>531</v>
      </c>
      <c r="H422" s="167">
        <v>0.14399999999999999</v>
      </c>
      <c r="I422" s="168"/>
      <c r="L422" s="164"/>
      <c r="M422" s="169"/>
      <c r="T422" s="170"/>
      <c r="AT422" s="165" t="s">
        <v>190</v>
      </c>
      <c r="AU422" s="165" t="s">
        <v>88</v>
      </c>
      <c r="AV422" s="13" t="s">
        <v>88</v>
      </c>
      <c r="AW422" s="13" t="s">
        <v>30</v>
      </c>
      <c r="AX422" s="13" t="s">
        <v>74</v>
      </c>
      <c r="AY422" s="165" t="s">
        <v>182</v>
      </c>
    </row>
    <row r="423" spans="2:65" s="13" customFormat="1">
      <c r="B423" s="164"/>
      <c r="D423" s="158" t="s">
        <v>190</v>
      </c>
      <c r="E423" s="165" t="s">
        <v>1</v>
      </c>
      <c r="F423" s="166" t="s">
        <v>532</v>
      </c>
      <c r="H423" s="167">
        <v>3.6999999999999998E-2</v>
      </c>
      <c r="I423" s="168"/>
      <c r="L423" s="164"/>
      <c r="M423" s="169"/>
      <c r="T423" s="170"/>
      <c r="AT423" s="165" t="s">
        <v>190</v>
      </c>
      <c r="AU423" s="165" t="s">
        <v>88</v>
      </c>
      <c r="AV423" s="13" t="s">
        <v>88</v>
      </c>
      <c r="AW423" s="13" t="s">
        <v>30</v>
      </c>
      <c r="AX423" s="13" t="s">
        <v>74</v>
      </c>
      <c r="AY423" s="165" t="s">
        <v>182</v>
      </c>
    </row>
    <row r="424" spans="2:65" s="15" customFormat="1">
      <c r="B424" s="178"/>
      <c r="D424" s="158" t="s">
        <v>190</v>
      </c>
      <c r="E424" s="179" t="s">
        <v>1</v>
      </c>
      <c r="F424" s="180" t="s">
        <v>212</v>
      </c>
      <c r="H424" s="181">
        <v>0.433</v>
      </c>
      <c r="I424" s="182"/>
      <c r="L424" s="178"/>
      <c r="M424" s="183"/>
      <c r="T424" s="184"/>
      <c r="AT424" s="179" t="s">
        <v>190</v>
      </c>
      <c r="AU424" s="179" t="s">
        <v>88</v>
      </c>
      <c r="AV424" s="15" t="s">
        <v>188</v>
      </c>
      <c r="AW424" s="15" t="s">
        <v>30</v>
      </c>
      <c r="AX424" s="15" t="s">
        <v>78</v>
      </c>
      <c r="AY424" s="179" t="s">
        <v>182</v>
      </c>
    </row>
    <row r="425" spans="2:65" s="1" customFormat="1" ht="24.25" customHeight="1">
      <c r="B425" s="142"/>
      <c r="C425" s="143" t="s">
        <v>533</v>
      </c>
      <c r="D425" s="143" t="s">
        <v>184</v>
      </c>
      <c r="E425" s="144" t="s">
        <v>534</v>
      </c>
      <c r="F425" s="145" t="s">
        <v>535</v>
      </c>
      <c r="G425" s="146" t="s">
        <v>312</v>
      </c>
      <c r="H425" s="147">
        <v>2068</v>
      </c>
      <c r="I425" s="148"/>
      <c r="J425" s="149">
        <f>ROUND(I425*H425,2)</f>
        <v>0</v>
      </c>
      <c r="K425" s="150"/>
      <c r="L425" s="32"/>
      <c r="M425" s="151" t="s">
        <v>1</v>
      </c>
      <c r="N425" s="152" t="s">
        <v>40</v>
      </c>
      <c r="P425" s="153">
        <f>O425*H425</f>
        <v>0</v>
      </c>
      <c r="Q425" s="153">
        <v>3.0000000000000001E-5</v>
      </c>
      <c r="R425" s="153">
        <f>Q425*H425</f>
        <v>6.2040000000000005E-2</v>
      </c>
      <c r="S425" s="153">
        <v>0</v>
      </c>
      <c r="T425" s="154">
        <f>S425*H425</f>
        <v>0</v>
      </c>
      <c r="AR425" s="155" t="s">
        <v>188</v>
      </c>
      <c r="AT425" s="155" t="s">
        <v>184</v>
      </c>
      <c r="AU425" s="155" t="s">
        <v>88</v>
      </c>
      <c r="AY425" s="17" t="s">
        <v>182</v>
      </c>
      <c r="BE425" s="156">
        <f>IF(N425="základná",J425,0)</f>
        <v>0</v>
      </c>
      <c r="BF425" s="156">
        <f>IF(N425="znížená",J425,0)</f>
        <v>0</v>
      </c>
      <c r="BG425" s="156">
        <f>IF(N425="zákl. prenesená",J425,0)</f>
        <v>0</v>
      </c>
      <c r="BH425" s="156">
        <f>IF(N425="zníž. prenesená",J425,0)</f>
        <v>0</v>
      </c>
      <c r="BI425" s="156">
        <f>IF(N425="nulová",J425,0)</f>
        <v>0</v>
      </c>
      <c r="BJ425" s="17" t="s">
        <v>88</v>
      </c>
      <c r="BK425" s="156">
        <f>ROUND(I425*H425,2)</f>
        <v>0</v>
      </c>
      <c r="BL425" s="17" t="s">
        <v>188</v>
      </c>
      <c r="BM425" s="155" t="s">
        <v>536</v>
      </c>
    </row>
    <row r="426" spans="2:65" s="13" customFormat="1">
      <c r="B426" s="164"/>
      <c r="D426" s="158" t="s">
        <v>190</v>
      </c>
      <c r="E426" s="165" t="s">
        <v>1</v>
      </c>
      <c r="F426" s="166" t="s">
        <v>537</v>
      </c>
      <c r="H426" s="167">
        <v>2068</v>
      </c>
      <c r="I426" s="168"/>
      <c r="L426" s="164"/>
      <c r="M426" s="169"/>
      <c r="T426" s="170"/>
      <c r="AT426" s="165" t="s">
        <v>190</v>
      </c>
      <c r="AU426" s="165" t="s">
        <v>88</v>
      </c>
      <c r="AV426" s="13" t="s">
        <v>88</v>
      </c>
      <c r="AW426" s="13" t="s">
        <v>30</v>
      </c>
      <c r="AX426" s="13" t="s">
        <v>74</v>
      </c>
      <c r="AY426" s="165" t="s">
        <v>182</v>
      </c>
    </row>
    <row r="427" spans="2:65" s="15" customFormat="1">
      <c r="B427" s="178"/>
      <c r="D427" s="158" t="s">
        <v>190</v>
      </c>
      <c r="E427" s="179" t="s">
        <v>1</v>
      </c>
      <c r="F427" s="180" t="s">
        <v>212</v>
      </c>
      <c r="H427" s="181">
        <v>2068</v>
      </c>
      <c r="I427" s="182"/>
      <c r="L427" s="178"/>
      <c r="M427" s="183"/>
      <c r="T427" s="184"/>
      <c r="AT427" s="179" t="s">
        <v>190</v>
      </c>
      <c r="AU427" s="179" t="s">
        <v>88</v>
      </c>
      <c r="AV427" s="15" t="s">
        <v>188</v>
      </c>
      <c r="AW427" s="15" t="s">
        <v>30</v>
      </c>
      <c r="AX427" s="15" t="s">
        <v>78</v>
      </c>
      <c r="AY427" s="179" t="s">
        <v>182</v>
      </c>
    </row>
    <row r="428" spans="2:65" s="1" customFormat="1" ht="16.5" customHeight="1">
      <c r="B428" s="142"/>
      <c r="C428" s="185" t="s">
        <v>538</v>
      </c>
      <c r="D428" s="185" t="s">
        <v>379</v>
      </c>
      <c r="E428" s="186" t="s">
        <v>380</v>
      </c>
      <c r="F428" s="187" t="s">
        <v>381</v>
      </c>
      <c r="G428" s="188" t="s">
        <v>312</v>
      </c>
      <c r="H428" s="189">
        <v>2378.1999999999998</v>
      </c>
      <c r="I428" s="190"/>
      <c r="J428" s="191">
        <f>ROUND(I428*H428,2)</f>
        <v>0</v>
      </c>
      <c r="K428" s="192"/>
      <c r="L428" s="193"/>
      <c r="M428" s="194" t="s">
        <v>1</v>
      </c>
      <c r="N428" s="195" t="s">
        <v>40</v>
      </c>
      <c r="P428" s="153">
        <f>O428*H428</f>
        <v>0</v>
      </c>
      <c r="Q428" s="153">
        <v>2.9999999999999997E-4</v>
      </c>
      <c r="R428" s="153">
        <f>Q428*H428</f>
        <v>0.71345999999999987</v>
      </c>
      <c r="S428" s="153">
        <v>0</v>
      </c>
      <c r="T428" s="154">
        <f>S428*H428</f>
        <v>0</v>
      </c>
      <c r="AR428" s="155" t="s">
        <v>259</v>
      </c>
      <c r="AT428" s="155" t="s">
        <v>379</v>
      </c>
      <c r="AU428" s="155" t="s">
        <v>88</v>
      </c>
      <c r="AY428" s="17" t="s">
        <v>182</v>
      </c>
      <c r="BE428" s="156">
        <f>IF(N428="základná",J428,0)</f>
        <v>0</v>
      </c>
      <c r="BF428" s="156">
        <f>IF(N428="znížená",J428,0)</f>
        <v>0</v>
      </c>
      <c r="BG428" s="156">
        <f>IF(N428="zákl. prenesená",J428,0)</f>
        <v>0</v>
      </c>
      <c r="BH428" s="156">
        <f>IF(N428="zníž. prenesená",J428,0)</f>
        <v>0</v>
      </c>
      <c r="BI428" s="156">
        <f>IF(N428="nulová",J428,0)</f>
        <v>0</v>
      </c>
      <c r="BJ428" s="17" t="s">
        <v>88</v>
      </c>
      <c r="BK428" s="156">
        <f>ROUND(I428*H428,2)</f>
        <v>0</v>
      </c>
      <c r="BL428" s="17" t="s">
        <v>188</v>
      </c>
      <c r="BM428" s="155" t="s">
        <v>539</v>
      </c>
    </row>
    <row r="429" spans="2:65" s="13" customFormat="1">
      <c r="B429" s="164"/>
      <c r="D429" s="158" t="s">
        <v>190</v>
      </c>
      <c r="E429" s="165" t="s">
        <v>1</v>
      </c>
      <c r="F429" s="166" t="s">
        <v>540</v>
      </c>
      <c r="H429" s="167">
        <v>2378.1999999999998</v>
      </c>
      <c r="I429" s="168"/>
      <c r="L429" s="164"/>
      <c r="M429" s="169"/>
      <c r="T429" s="170"/>
      <c r="AT429" s="165" t="s">
        <v>190</v>
      </c>
      <c r="AU429" s="165" t="s">
        <v>88</v>
      </c>
      <c r="AV429" s="13" t="s">
        <v>88</v>
      </c>
      <c r="AW429" s="13" t="s">
        <v>30</v>
      </c>
      <c r="AX429" s="13" t="s">
        <v>78</v>
      </c>
      <c r="AY429" s="165" t="s">
        <v>182</v>
      </c>
    </row>
    <row r="430" spans="2:65" s="11" customFormat="1" ht="22.9" customHeight="1">
      <c r="B430" s="130"/>
      <c r="D430" s="131" t="s">
        <v>73</v>
      </c>
      <c r="E430" s="140" t="s">
        <v>196</v>
      </c>
      <c r="F430" s="140" t="s">
        <v>541</v>
      </c>
      <c r="I430" s="133"/>
      <c r="J430" s="141">
        <f>BK430</f>
        <v>0</v>
      </c>
      <c r="L430" s="130"/>
      <c r="M430" s="135"/>
      <c r="P430" s="136">
        <f>SUM(P431:P542)</f>
        <v>0</v>
      </c>
      <c r="R430" s="136">
        <f>SUM(R431:R542)</f>
        <v>161.39398558000002</v>
      </c>
      <c r="T430" s="137">
        <f>SUM(T431:T542)</f>
        <v>0</v>
      </c>
      <c r="AR430" s="131" t="s">
        <v>78</v>
      </c>
      <c r="AT430" s="138" t="s">
        <v>73</v>
      </c>
      <c r="AU430" s="138" t="s">
        <v>78</v>
      </c>
      <c r="AY430" s="131" t="s">
        <v>182</v>
      </c>
      <c r="BK430" s="139">
        <f>SUM(BK431:BK542)</f>
        <v>0</v>
      </c>
    </row>
    <row r="431" spans="2:65" s="1" customFormat="1" ht="21.75" customHeight="1">
      <c r="B431" s="142"/>
      <c r="C431" s="143" t="s">
        <v>542</v>
      </c>
      <c r="D431" s="143" t="s">
        <v>184</v>
      </c>
      <c r="E431" s="144" t="s">
        <v>543</v>
      </c>
      <c r="F431" s="145" t="s">
        <v>544</v>
      </c>
      <c r="G431" s="146" t="s">
        <v>187</v>
      </c>
      <c r="H431" s="147">
        <v>19.277000000000001</v>
      </c>
      <c r="I431" s="148"/>
      <c r="J431" s="149">
        <f>ROUND(I431*H431,2)</f>
        <v>0</v>
      </c>
      <c r="K431" s="150"/>
      <c r="L431" s="32"/>
      <c r="M431" s="151" t="s">
        <v>1</v>
      </c>
      <c r="N431" s="152" t="s">
        <v>40</v>
      </c>
      <c r="P431" s="153">
        <f>O431*H431</f>
        <v>0</v>
      </c>
      <c r="Q431" s="153">
        <v>2.40177</v>
      </c>
      <c r="R431" s="153">
        <f>Q431*H431</f>
        <v>46.298920290000005</v>
      </c>
      <c r="S431" s="153">
        <v>0</v>
      </c>
      <c r="T431" s="154">
        <f>S431*H431</f>
        <v>0</v>
      </c>
      <c r="AR431" s="155" t="s">
        <v>188</v>
      </c>
      <c r="AT431" s="155" t="s">
        <v>184</v>
      </c>
      <c r="AU431" s="155" t="s">
        <v>88</v>
      </c>
      <c r="AY431" s="17" t="s">
        <v>182</v>
      </c>
      <c r="BE431" s="156">
        <f>IF(N431="základná",J431,0)</f>
        <v>0</v>
      </c>
      <c r="BF431" s="156">
        <f>IF(N431="znížená",J431,0)</f>
        <v>0</v>
      </c>
      <c r="BG431" s="156">
        <f>IF(N431="zákl. prenesená",J431,0)</f>
        <v>0</v>
      </c>
      <c r="BH431" s="156">
        <f>IF(N431="zníž. prenesená",J431,0)</f>
        <v>0</v>
      </c>
      <c r="BI431" s="156">
        <f>IF(N431="nulová",J431,0)</f>
        <v>0</v>
      </c>
      <c r="BJ431" s="17" t="s">
        <v>88</v>
      </c>
      <c r="BK431" s="156">
        <f>ROUND(I431*H431,2)</f>
        <v>0</v>
      </c>
      <c r="BL431" s="17" t="s">
        <v>188</v>
      </c>
      <c r="BM431" s="155" t="s">
        <v>545</v>
      </c>
    </row>
    <row r="432" spans="2:65" s="12" customFormat="1">
      <c r="B432" s="157"/>
      <c r="D432" s="158" t="s">
        <v>190</v>
      </c>
      <c r="E432" s="159" t="s">
        <v>1</v>
      </c>
      <c r="F432" s="160" t="s">
        <v>322</v>
      </c>
      <c r="H432" s="159" t="s">
        <v>1</v>
      </c>
      <c r="I432" s="161"/>
      <c r="L432" s="157"/>
      <c r="M432" s="162"/>
      <c r="T432" s="163"/>
      <c r="AT432" s="159" t="s">
        <v>190</v>
      </c>
      <c r="AU432" s="159" t="s">
        <v>88</v>
      </c>
      <c r="AV432" s="12" t="s">
        <v>78</v>
      </c>
      <c r="AW432" s="12" t="s">
        <v>30</v>
      </c>
      <c r="AX432" s="12" t="s">
        <v>74</v>
      </c>
      <c r="AY432" s="159" t="s">
        <v>182</v>
      </c>
    </row>
    <row r="433" spans="2:65" s="13" customFormat="1">
      <c r="B433" s="164"/>
      <c r="D433" s="158" t="s">
        <v>190</v>
      </c>
      <c r="E433" s="165" t="s">
        <v>1</v>
      </c>
      <c r="F433" s="166" t="s">
        <v>546</v>
      </c>
      <c r="H433" s="167">
        <v>0.32800000000000001</v>
      </c>
      <c r="I433" s="168"/>
      <c r="L433" s="164"/>
      <c r="M433" s="169"/>
      <c r="T433" s="170"/>
      <c r="AT433" s="165" t="s">
        <v>190</v>
      </c>
      <c r="AU433" s="165" t="s">
        <v>88</v>
      </c>
      <c r="AV433" s="13" t="s">
        <v>88</v>
      </c>
      <c r="AW433" s="13" t="s">
        <v>30</v>
      </c>
      <c r="AX433" s="13" t="s">
        <v>74</v>
      </c>
      <c r="AY433" s="165" t="s">
        <v>182</v>
      </c>
    </row>
    <row r="434" spans="2:65" s="13" customFormat="1">
      <c r="B434" s="164"/>
      <c r="D434" s="158" t="s">
        <v>190</v>
      </c>
      <c r="E434" s="165" t="s">
        <v>1</v>
      </c>
      <c r="F434" s="166" t="s">
        <v>547</v>
      </c>
      <c r="H434" s="167">
        <v>10.750999999999999</v>
      </c>
      <c r="I434" s="168"/>
      <c r="L434" s="164"/>
      <c r="M434" s="169"/>
      <c r="T434" s="170"/>
      <c r="AT434" s="165" t="s">
        <v>190</v>
      </c>
      <c r="AU434" s="165" t="s">
        <v>88</v>
      </c>
      <c r="AV434" s="13" t="s">
        <v>88</v>
      </c>
      <c r="AW434" s="13" t="s">
        <v>30</v>
      </c>
      <c r="AX434" s="13" t="s">
        <v>74</v>
      </c>
      <c r="AY434" s="165" t="s">
        <v>182</v>
      </c>
    </row>
    <row r="435" spans="2:65" s="13" customFormat="1">
      <c r="B435" s="164"/>
      <c r="D435" s="158" t="s">
        <v>190</v>
      </c>
      <c r="E435" s="165" t="s">
        <v>1</v>
      </c>
      <c r="F435" s="166" t="s">
        <v>548</v>
      </c>
      <c r="H435" s="167">
        <v>2.202</v>
      </c>
      <c r="I435" s="168"/>
      <c r="L435" s="164"/>
      <c r="M435" s="169"/>
      <c r="T435" s="170"/>
      <c r="AT435" s="165" t="s">
        <v>190</v>
      </c>
      <c r="AU435" s="165" t="s">
        <v>88</v>
      </c>
      <c r="AV435" s="13" t="s">
        <v>88</v>
      </c>
      <c r="AW435" s="13" t="s">
        <v>30</v>
      </c>
      <c r="AX435" s="13" t="s">
        <v>74</v>
      </c>
      <c r="AY435" s="165" t="s">
        <v>182</v>
      </c>
    </row>
    <row r="436" spans="2:65" s="13" customFormat="1">
      <c r="B436" s="164"/>
      <c r="D436" s="158" t="s">
        <v>190</v>
      </c>
      <c r="E436" s="165" t="s">
        <v>1</v>
      </c>
      <c r="F436" s="166" t="s">
        <v>549</v>
      </c>
      <c r="H436" s="167">
        <v>0.56000000000000005</v>
      </c>
      <c r="I436" s="168"/>
      <c r="L436" s="164"/>
      <c r="M436" s="169"/>
      <c r="T436" s="170"/>
      <c r="AT436" s="165" t="s">
        <v>190</v>
      </c>
      <c r="AU436" s="165" t="s">
        <v>88</v>
      </c>
      <c r="AV436" s="13" t="s">
        <v>88</v>
      </c>
      <c r="AW436" s="13" t="s">
        <v>30</v>
      </c>
      <c r="AX436" s="13" t="s">
        <v>74</v>
      </c>
      <c r="AY436" s="165" t="s">
        <v>182</v>
      </c>
    </row>
    <row r="437" spans="2:65" s="13" customFormat="1">
      <c r="B437" s="164"/>
      <c r="D437" s="158" t="s">
        <v>190</v>
      </c>
      <c r="E437" s="165" t="s">
        <v>1</v>
      </c>
      <c r="F437" s="166" t="s">
        <v>550</v>
      </c>
      <c r="H437" s="167">
        <v>0.14399999999999999</v>
      </c>
      <c r="I437" s="168"/>
      <c r="L437" s="164"/>
      <c r="M437" s="169"/>
      <c r="T437" s="170"/>
      <c r="AT437" s="165" t="s">
        <v>190</v>
      </c>
      <c r="AU437" s="165" t="s">
        <v>88</v>
      </c>
      <c r="AV437" s="13" t="s">
        <v>88</v>
      </c>
      <c r="AW437" s="13" t="s">
        <v>30</v>
      </c>
      <c r="AX437" s="13" t="s">
        <v>74</v>
      </c>
      <c r="AY437" s="165" t="s">
        <v>182</v>
      </c>
    </row>
    <row r="438" spans="2:65" s="13" customFormat="1">
      <c r="B438" s="164"/>
      <c r="D438" s="158" t="s">
        <v>190</v>
      </c>
      <c r="E438" s="165" t="s">
        <v>1</v>
      </c>
      <c r="F438" s="166" t="s">
        <v>551</v>
      </c>
      <c r="H438" s="167">
        <v>5.2919999999999998</v>
      </c>
      <c r="I438" s="168"/>
      <c r="L438" s="164"/>
      <c r="M438" s="169"/>
      <c r="T438" s="170"/>
      <c r="AT438" s="165" t="s">
        <v>190</v>
      </c>
      <c r="AU438" s="165" t="s">
        <v>88</v>
      </c>
      <c r="AV438" s="13" t="s">
        <v>88</v>
      </c>
      <c r="AW438" s="13" t="s">
        <v>30</v>
      </c>
      <c r="AX438" s="13" t="s">
        <v>74</v>
      </c>
      <c r="AY438" s="165" t="s">
        <v>182</v>
      </c>
    </row>
    <row r="439" spans="2:65" s="15" customFormat="1">
      <c r="B439" s="178"/>
      <c r="D439" s="158" t="s">
        <v>190</v>
      </c>
      <c r="E439" s="179" t="s">
        <v>1</v>
      </c>
      <c r="F439" s="180" t="s">
        <v>212</v>
      </c>
      <c r="H439" s="181">
        <v>19.277000000000001</v>
      </c>
      <c r="I439" s="182"/>
      <c r="L439" s="178"/>
      <c r="M439" s="183"/>
      <c r="T439" s="184"/>
      <c r="AT439" s="179" t="s">
        <v>190</v>
      </c>
      <c r="AU439" s="179" t="s">
        <v>88</v>
      </c>
      <c r="AV439" s="15" t="s">
        <v>188</v>
      </c>
      <c r="AW439" s="15" t="s">
        <v>30</v>
      </c>
      <c r="AX439" s="15" t="s">
        <v>78</v>
      </c>
      <c r="AY439" s="179" t="s">
        <v>182</v>
      </c>
    </row>
    <row r="440" spans="2:65" s="1" customFormat="1" ht="21.75" customHeight="1">
      <c r="B440" s="142"/>
      <c r="C440" s="143" t="s">
        <v>552</v>
      </c>
      <c r="D440" s="143" t="s">
        <v>184</v>
      </c>
      <c r="E440" s="144" t="s">
        <v>553</v>
      </c>
      <c r="F440" s="145" t="s">
        <v>554</v>
      </c>
      <c r="G440" s="146" t="s">
        <v>187</v>
      </c>
      <c r="H440" s="147">
        <v>44.679000000000002</v>
      </c>
      <c r="I440" s="148"/>
      <c r="J440" s="149">
        <f>ROUND(I440*H440,2)</f>
        <v>0</v>
      </c>
      <c r="K440" s="150"/>
      <c r="L440" s="32"/>
      <c r="M440" s="151" t="s">
        <v>1</v>
      </c>
      <c r="N440" s="152" t="s">
        <v>40</v>
      </c>
      <c r="P440" s="153">
        <f>O440*H440</f>
        <v>0</v>
      </c>
      <c r="Q440" s="153">
        <v>2.39209</v>
      </c>
      <c r="R440" s="153">
        <f>Q440*H440</f>
        <v>106.87618911000001</v>
      </c>
      <c r="S440" s="153">
        <v>0</v>
      </c>
      <c r="T440" s="154">
        <f>S440*H440</f>
        <v>0</v>
      </c>
      <c r="AR440" s="155" t="s">
        <v>188</v>
      </c>
      <c r="AT440" s="155" t="s">
        <v>184</v>
      </c>
      <c r="AU440" s="155" t="s">
        <v>88</v>
      </c>
      <c r="AY440" s="17" t="s">
        <v>182</v>
      </c>
      <c r="BE440" s="156">
        <f>IF(N440="základná",J440,0)</f>
        <v>0</v>
      </c>
      <c r="BF440" s="156">
        <f>IF(N440="znížená",J440,0)</f>
        <v>0</v>
      </c>
      <c r="BG440" s="156">
        <f>IF(N440="zákl. prenesená",J440,0)</f>
        <v>0</v>
      </c>
      <c r="BH440" s="156">
        <f>IF(N440="zníž. prenesená",J440,0)</f>
        <v>0</v>
      </c>
      <c r="BI440" s="156">
        <f>IF(N440="nulová",J440,0)</f>
        <v>0</v>
      </c>
      <c r="BJ440" s="17" t="s">
        <v>88</v>
      </c>
      <c r="BK440" s="156">
        <f>ROUND(I440*H440,2)</f>
        <v>0</v>
      </c>
      <c r="BL440" s="17" t="s">
        <v>188</v>
      </c>
      <c r="BM440" s="155" t="s">
        <v>555</v>
      </c>
    </row>
    <row r="441" spans="2:65" s="13" customFormat="1">
      <c r="B441" s="164"/>
      <c r="D441" s="158" t="s">
        <v>190</v>
      </c>
      <c r="E441" s="165" t="s">
        <v>1</v>
      </c>
      <c r="F441" s="166" t="s">
        <v>556</v>
      </c>
      <c r="H441" s="167">
        <v>0.45400000000000001</v>
      </c>
      <c r="I441" s="168"/>
      <c r="L441" s="164"/>
      <c r="M441" s="169"/>
      <c r="T441" s="170"/>
      <c r="AT441" s="165" t="s">
        <v>190</v>
      </c>
      <c r="AU441" s="165" t="s">
        <v>88</v>
      </c>
      <c r="AV441" s="13" t="s">
        <v>88</v>
      </c>
      <c r="AW441" s="13" t="s">
        <v>30</v>
      </c>
      <c r="AX441" s="13" t="s">
        <v>74</v>
      </c>
      <c r="AY441" s="165" t="s">
        <v>182</v>
      </c>
    </row>
    <row r="442" spans="2:65" s="13" customFormat="1">
      <c r="B442" s="164"/>
      <c r="D442" s="158" t="s">
        <v>190</v>
      </c>
      <c r="E442" s="165" t="s">
        <v>1</v>
      </c>
      <c r="F442" s="166" t="s">
        <v>557</v>
      </c>
      <c r="H442" s="167">
        <v>1.1950000000000001</v>
      </c>
      <c r="I442" s="168"/>
      <c r="L442" s="164"/>
      <c r="M442" s="169"/>
      <c r="T442" s="170"/>
      <c r="AT442" s="165" t="s">
        <v>190</v>
      </c>
      <c r="AU442" s="165" t="s">
        <v>88</v>
      </c>
      <c r="AV442" s="13" t="s">
        <v>88</v>
      </c>
      <c r="AW442" s="13" t="s">
        <v>30</v>
      </c>
      <c r="AX442" s="13" t="s">
        <v>74</v>
      </c>
      <c r="AY442" s="165" t="s">
        <v>182</v>
      </c>
    </row>
    <row r="443" spans="2:65" s="13" customFormat="1">
      <c r="B443" s="164"/>
      <c r="D443" s="158" t="s">
        <v>190</v>
      </c>
      <c r="E443" s="165" t="s">
        <v>1</v>
      </c>
      <c r="F443" s="166" t="s">
        <v>558</v>
      </c>
      <c r="H443" s="167">
        <v>0.64300000000000002</v>
      </c>
      <c r="I443" s="168"/>
      <c r="L443" s="164"/>
      <c r="M443" s="169"/>
      <c r="T443" s="170"/>
      <c r="AT443" s="165" t="s">
        <v>190</v>
      </c>
      <c r="AU443" s="165" t="s">
        <v>88</v>
      </c>
      <c r="AV443" s="13" t="s">
        <v>88</v>
      </c>
      <c r="AW443" s="13" t="s">
        <v>30</v>
      </c>
      <c r="AX443" s="13" t="s">
        <v>74</v>
      </c>
      <c r="AY443" s="165" t="s">
        <v>182</v>
      </c>
    </row>
    <row r="444" spans="2:65" s="13" customFormat="1">
      <c r="B444" s="164"/>
      <c r="D444" s="158" t="s">
        <v>190</v>
      </c>
      <c r="E444" s="165" t="s">
        <v>1</v>
      </c>
      <c r="F444" s="166" t="s">
        <v>559</v>
      </c>
      <c r="H444" s="167">
        <v>3.8359999999999999</v>
      </c>
      <c r="I444" s="168"/>
      <c r="L444" s="164"/>
      <c r="M444" s="169"/>
      <c r="T444" s="170"/>
      <c r="AT444" s="165" t="s">
        <v>190</v>
      </c>
      <c r="AU444" s="165" t="s">
        <v>88</v>
      </c>
      <c r="AV444" s="13" t="s">
        <v>88</v>
      </c>
      <c r="AW444" s="13" t="s">
        <v>30</v>
      </c>
      <c r="AX444" s="13" t="s">
        <v>74</v>
      </c>
      <c r="AY444" s="165" t="s">
        <v>182</v>
      </c>
    </row>
    <row r="445" spans="2:65" s="13" customFormat="1" ht="20">
      <c r="B445" s="164"/>
      <c r="D445" s="158" t="s">
        <v>190</v>
      </c>
      <c r="E445" s="165" t="s">
        <v>1</v>
      </c>
      <c r="F445" s="166" t="s">
        <v>560</v>
      </c>
      <c r="H445" s="167">
        <v>0.379</v>
      </c>
      <c r="I445" s="168"/>
      <c r="L445" s="164"/>
      <c r="M445" s="169"/>
      <c r="T445" s="170"/>
      <c r="AT445" s="165" t="s">
        <v>190</v>
      </c>
      <c r="AU445" s="165" t="s">
        <v>88</v>
      </c>
      <c r="AV445" s="13" t="s">
        <v>88</v>
      </c>
      <c r="AW445" s="13" t="s">
        <v>30</v>
      </c>
      <c r="AX445" s="13" t="s">
        <v>74</v>
      </c>
      <c r="AY445" s="165" t="s">
        <v>182</v>
      </c>
    </row>
    <row r="446" spans="2:65" s="13" customFormat="1" ht="20">
      <c r="B446" s="164"/>
      <c r="D446" s="158" t="s">
        <v>190</v>
      </c>
      <c r="E446" s="165" t="s">
        <v>1</v>
      </c>
      <c r="F446" s="166" t="s">
        <v>561</v>
      </c>
      <c r="H446" s="167">
        <v>5.7119999999999997</v>
      </c>
      <c r="I446" s="168"/>
      <c r="L446" s="164"/>
      <c r="M446" s="169"/>
      <c r="T446" s="170"/>
      <c r="AT446" s="165" t="s">
        <v>190</v>
      </c>
      <c r="AU446" s="165" t="s">
        <v>88</v>
      </c>
      <c r="AV446" s="13" t="s">
        <v>88</v>
      </c>
      <c r="AW446" s="13" t="s">
        <v>30</v>
      </c>
      <c r="AX446" s="13" t="s">
        <v>74</v>
      </c>
      <c r="AY446" s="165" t="s">
        <v>182</v>
      </c>
    </row>
    <row r="447" spans="2:65" s="13" customFormat="1" ht="20">
      <c r="B447" s="164"/>
      <c r="D447" s="158" t="s">
        <v>190</v>
      </c>
      <c r="E447" s="165" t="s">
        <v>1</v>
      </c>
      <c r="F447" s="166" t="s">
        <v>562</v>
      </c>
      <c r="H447" s="167">
        <v>0.22900000000000001</v>
      </c>
      <c r="I447" s="168"/>
      <c r="L447" s="164"/>
      <c r="M447" s="169"/>
      <c r="T447" s="170"/>
      <c r="AT447" s="165" t="s">
        <v>190</v>
      </c>
      <c r="AU447" s="165" t="s">
        <v>88</v>
      </c>
      <c r="AV447" s="13" t="s">
        <v>88</v>
      </c>
      <c r="AW447" s="13" t="s">
        <v>30</v>
      </c>
      <c r="AX447" s="13" t="s">
        <v>74</v>
      </c>
      <c r="AY447" s="165" t="s">
        <v>182</v>
      </c>
    </row>
    <row r="448" spans="2:65" s="13" customFormat="1" ht="20">
      <c r="B448" s="164"/>
      <c r="D448" s="158" t="s">
        <v>190</v>
      </c>
      <c r="E448" s="165" t="s">
        <v>1</v>
      </c>
      <c r="F448" s="166" t="s">
        <v>563</v>
      </c>
      <c r="H448" s="167">
        <v>0.63</v>
      </c>
      <c r="I448" s="168"/>
      <c r="L448" s="164"/>
      <c r="M448" s="169"/>
      <c r="T448" s="170"/>
      <c r="AT448" s="165" t="s">
        <v>190</v>
      </c>
      <c r="AU448" s="165" t="s">
        <v>88</v>
      </c>
      <c r="AV448" s="13" t="s">
        <v>88</v>
      </c>
      <c r="AW448" s="13" t="s">
        <v>30</v>
      </c>
      <c r="AX448" s="13" t="s">
        <v>74</v>
      </c>
      <c r="AY448" s="165" t="s">
        <v>182</v>
      </c>
    </row>
    <row r="449" spans="2:51" s="13" customFormat="1">
      <c r="B449" s="164"/>
      <c r="D449" s="158" t="s">
        <v>190</v>
      </c>
      <c r="E449" s="165" t="s">
        <v>1</v>
      </c>
      <c r="F449" s="166" t="s">
        <v>564</v>
      </c>
      <c r="H449" s="167">
        <v>0.57199999999999995</v>
      </c>
      <c r="I449" s="168"/>
      <c r="L449" s="164"/>
      <c r="M449" s="169"/>
      <c r="T449" s="170"/>
      <c r="AT449" s="165" t="s">
        <v>190</v>
      </c>
      <c r="AU449" s="165" t="s">
        <v>88</v>
      </c>
      <c r="AV449" s="13" t="s">
        <v>88</v>
      </c>
      <c r="AW449" s="13" t="s">
        <v>30</v>
      </c>
      <c r="AX449" s="13" t="s">
        <v>74</v>
      </c>
      <c r="AY449" s="165" t="s">
        <v>182</v>
      </c>
    </row>
    <row r="450" spans="2:51" s="13" customFormat="1" ht="20">
      <c r="B450" s="164"/>
      <c r="D450" s="158" t="s">
        <v>190</v>
      </c>
      <c r="E450" s="165" t="s">
        <v>1</v>
      </c>
      <c r="F450" s="166" t="s">
        <v>565</v>
      </c>
      <c r="H450" s="167">
        <v>0.38400000000000001</v>
      </c>
      <c r="I450" s="168"/>
      <c r="L450" s="164"/>
      <c r="M450" s="169"/>
      <c r="T450" s="170"/>
      <c r="AT450" s="165" t="s">
        <v>190</v>
      </c>
      <c r="AU450" s="165" t="s">
        <v>88</v>
      </c>
      <c r="AV450" s="13" t="s">
        <v>88</v>
      </c>
      <c r="AW450" s="13" t="s">
        <v>30</v>
      </c>
      <c r="AX450" s="13" t="s">
        <v>74</v>
      </c>
      <c r="AY450" s="165" t="s">
        <v>182</v>
      </c>
    </row>
    <row r="451" spans="2:51" s="13" customFormat="1" ht="20">
      <c r="B451" s="164"/>
      <c r="D451" s="158" t="s">
        <v>190</v>
      </c>
      <c r="E451" s="165" t="s">
        <v>1</v>
      </c>
      <c r="F451" s="166" t="s">
        <v>566</v>
      </c>
      <c r="H451" s="167">
        <v>6.327</v>
      </c>
      <c r="I451" s="168"/>
      <c r="L451" s="164"/>
      <c r="M451" s="169"/>
      <c r="T451" s="170"/>
      <c r="AT451" s="165" t="s">
        <v>190</v>
      </c>
      <c r="AU451" s="165" t="s">
        <v>88</v>
      </c>
      <c r="AV451" s="13" t="s">
        <v>88</v>
      </c>
      <c r="AW451" s="13" t="s">
        <v>30</v>
      </c>
      <c r="AX451" s="13" t="s">
        <v>74</v>
      </c>
      <c r="AY451" s="165" t="s">
        <v>182</v>
      </c>
    </row>
    <row r="452" spans="2:51" s="13" customFormat="1">
      <c r="B452" s="164"/>
      <c r="D452" s="158" t="s">
        <v>190</v>
      </c>
      <c r="E452" s="165" t="s">
        <v>1</v>
      </c>
      <c r="F452" s="166" t="s">
        <v>567</v>
      </c>
      <c r="H452" s="167">
        <v>6.5259999999999998</v>
      </c>
      <c r="I452" s="168"/>
      <c r="L452" s="164"/>
      <c r="M452" s="169"/>
      <c r="T452" s="170"/>
      <c r="AT452" s="165" t="s">
        <v>190</v>
      </c>
      <c r="AU452" s="165" t="s">
        <v>88</v>
      </c>
      <c r="AV452" s="13" t="s">
        <v>88</v>
      </c>
      <c r="AW452" s="13" t="s">
        <v>30</v>
      </c>
      <c r="AX452" s="13" t="s">
        <v>74</v>
      </c>
      <c r="AY452" s="165" t="s">
        <v>182</v>
      </c>
    </row>
    <row r="453" spans="2:51" s="13" customFormat="1">
      <c r="B453" s="164"/>
      <c r="D453" s="158" t="s">
        <v>190</v>
      </c>
      <c r="E453" s="165" t="s">
        <v>1</v>
      </c>
      <c r="F453" s="166" t="s">
        <v>568</v>
      </c>
      <c r="H453" s="167">
        <v>0.78900000000000003</v>
      </c>
      <c r="I453" s="168"/>
      <c r="L453" s="164"/>
      <c r="M453" s="169"/>
      <c r="T453" s="170"/>
      <c r="AT453" s="165" t="s">
        <v>190</v>
      </c>
      <c r="AU453" s="165" t="s">
        <v>88</v>
      </c>
      <c r="AV453" s="13" t="s">
        <v>88</v>
      </c>
      <c r="AW453" s="13" t="s">
        <v>30</v>
      </c>
      <c r="AX453" s="13" t="s">
        <v>74</v>
      </c>
      <c r="AY453" s="165" t="s">
        <v>182</v>
      </c>
    </row>
    <row r="454" spans="2:51" s="13" customFormat="1" ht="20">
      <c r="B454" s="164"/>
      <c r="D454" s="158" t="s">
        <v>190</v>
      </c>
      <c r="E454" s="165" t="s">
        <v>1</v>
      </c>
      <c r="F454" s="166" t="s">
        <v>569</v>
      </c>
      <c r="H454" s="167">
        <v>0.36699999999999999</v>
      </c>
      <c r="I454" s="168"/>
      <c r="L454" s="164"/>
      <c r="M454" s="169"/>
      <c r="T454" s="170"/>
      <c r="AT454" s="165" t="s">
        <v>190</v>
      </c>
      <c r="AU454" s="165" t="s">
        <v>88</v>
      </c>
      <c r="AV454" s="13" t="s">
        <v>88</v>
      </c>
      <c r="AW454" s="13" t="s">
        <v>30</v>
      </c>
      <c r="AX454" s="13" t="s">
        <v>74</v>
      </c>
      <c r="AY454" s="165" t="s">
        <v>182</v>
      </c>
    </row>
    <row r="455" spans="2:51" s="13" customFormat="1">
      <c r="B455" s="164"/>
      <c r="D455" s="158" t="s">
        <v>190</v>
      </c>
      <c r="E455" s="165" t="s">
        <v>1</v>
      </c>
      <c r="F455" s="166" t="s">
        <v>570</v>
      </c>
      <c r="H455" s="167">
        <v>0.13400000000000001</v>
      </c>
      <c r="I455" s="168"/>
      <c r="L455" s="164"/>
      <c r="M455" s="169"/>
      <c r="T455" s="170"/>
      <c r="AT455" s="165" t="s">
        <v>190</v>
      </c>
      <c r="AU455" s="165" t="s">
        <v>88</v>
      </c>
      <c r="AV455" s="13" t="s">
        <v>88</v>
      </c>
      <c r="AW455" s="13" t="s">
        <v>30</v>
      </c>
      <c r="AX455" s="13" t="s">
        <v>74</v>
      </c>
      <c r="AY455" s="165" t="s">
        <v>182</v>
      </c>
    </row>
    <row r="456" spans="2:51" s="13" customFormat="1">
      <c r="B456" s="164"/>
      <c r="D456" s="158" t="s">
        <v>190</v>
      </c>
      <c r="E456" s="165" t="s">
        <v>1</v>
      </c>
      <c r="F456" s="166" t="s">
        <v>571</v>
      </c>
      <c r="H456" s="167">
        <v>5.95</v>
      </c>
      <c r="I456" s="168"/>
      <c r="L456" s="164"/>
      <c r="M456" s="169"/>
      <c r="T456" s="170"/>
      <c r="AT456" s="165" t="s">
        <v>190</v>
      </c>
      <c r="AU456" s="165" t="s">
        <v>88</v>
      </c>
      <c r="AV456" s="13" t="s">
        <v>88</v>
      </c>
      <c r="AW456" s="13" t="s">
        <v>30</v>
      </c>
      <c r="AX456" s="13" t="s">
        <v>74</v>
      </c>
      <c r="AY456" s="165" t="s">
        <v>182</v>
      </c>
    </row>
    <row r="457" spans="2:51" s="13" customFormat="1">
      <c r="B457" s="164"/>
      <c r="D457" s="158" t="s">
        <v>190</v>
      </c>
      <c r="E457" s="165" t="s">
        <v>1</v>
      </c>
      <c r="F457" s="166" t="s">
        <v>572</v>
      </c>
      <c r="H457" s="167">
        <v>0.13400000000000001</v>
      </c>
      <c r="I457" s="168"/>
      <c r="L457" s="164"/>
      <c r="M457" s="169"/>
      <c r="T457" s="170"/>
      <c r="AT457" s="165" t="s">
        <v>190</v>
      </c>
      <c r="AU457" s="165" t="s">
        <v>88</v>
      </c>
      <c r="AV457" s="13" t="s">
        <v>88</v>
      </c>
      <c r="AW457" s="13" t="s">
        <v>30</v>
      </c>
      <c r="AX457" s="13" t="s">
        <v>74</v>
      </c>
      <c r="AY457" s="165" t="s">
        <v>182</v>
      </c>
    </row>
    <row r="458" spans="2:51" s="13" customFormat="1">
      <c r="B458" s="164"/>
      <c r="D458" s="158" t="s">
        <v>190</v>
      </c>
      <c r="E458" s="165" t="s">
        <v>1</v>
      </c>
      <c r="F458" s="166" t="s">
        <v>573</v>
      </c>
      <c r="H458" s="167">
        <v>0.21299999999999999</v>
      </c>
      <c r="I458" s="168"/>
      <c r="L458" s="164"/>
      <c r="M458" s="169"/>
      <c r="T458" s="170"/>
      <c r="AT458" s="165" t="s">
        <v>190</v>
      </c>
      <c r="AU458" s="165" t="s">
        <v>88</v>
      </c>
      <c r="AV458" s="13" t="s">
        <v>88</v>
      </c>
      <c r="AW458" s="13" t="s">
        <v>30</v>
      </c>
      <c r="AX458" s="13" t="s">
        <v>74</v>
      </c>
      <c r="AY458" s="165" t="s">
        <v>182</v>
      </c>
    </row>
    <row r="459" spans="2:51" s="13" customFormat="1">
      <c r="B459" s="164"/>
      <c r="D459" s="158" t="s">
        <v>190</v>
      </c>
      <c r="E459" s="165" t="s">
        <v>1</v>
      </c>
      <c r="F459" s="166" t="s">
        <v>574</v>
      </c>
      <c r="H459" s="167">
        <v>0.78700000000000003</v>
      </c>
      <c r="I459" s="168"/>
      <c r="L459" s="164"/>
      <c r="M459" s="169"/>
      <c r="T459" s="170"/>
      <c r="AT459" s="165" t="s">
        <v>190</v>
      </c>
      <c r="AU459" s="165" t="s">
        <v>88</v>
      </c>
      <c r="AV459" s="13" t="s">
        <v>88</v>
      </c>
      <c r="AW459" s="13" t="s">
        <v>30</v>
      </c>
      <c r="AX459" s="13" t="s">
        <v>74</v>
      </c>
      <c r="AY459" s="165" t="s">
        <v>182</v>
      </c>
    </row>
    <row r="460" spans="2:51" s="13" customFormat="1">
      <c r="B460" s="164"/>
      <c r="D460" s="158" t="s">
        <v>190</v>
      </c>
      <c r="E460" s="165" t="s">
        <v>1</v>
      </c>
      <c r="F460" s="166" t="s">
        <v>575</v>
      </c>
      <c r="H460" s="167">
        <v>0.65300000000000002</v>
      </c>
      <c r="I460" s="168"/>
      <c r="L460" s="164"/>
      <c r="M460" s="169"/>
      <c r="T460" s="170"/>
      <c r="AT460" s="165" t="s">
        <v>190</v>
      </c>
      <c r="AU460" s="165" t="s">
        <v>88</v>
      </c>
      <c r="AV460" s="13" t="s">
        <v>88</v>
      </c>
      <c r="AW460" s="13" t="s">
        <v>30</v>
      </c>
      <c r="AX460" s="13" t="s">
        <v>74</v>
      </c>
      <c r="AY460" s="165" t="s">
        <v>182</v>
      </c>
    </row>
    <row r="461" spans="2:51" s="13" customFormat="1">
      <c r="B461" s="164"/>
      <c r="D461" s="158" t="s">
        <v>190</v>
      </c>
      <c r="E461" s="165" t="s">
        <v>1</v>
      </c>
      <c r="F461" s="166" t="s">
        <v>576</v>
      </c>
      <c r="H461" s="167">
        <v>0.38300000000000001</v>
      </c>
      <c r="I461" s="168"/>
      <c r="L461" s="164"/>
      <c r="M461" s="169"/>
      <c r="T461" s="170"/>
      <c r="AT461" s="165" t="s">
        <v>190</v>
      </c>
      <c r="AU461" s="165" t="s">
        <v>88</v>
      </c>
      <c r="AV461" s="13" t="s">
        <v>88</v>
      </c>
      <c r="AW461" s="13" t="s">
        <v>30</v>
      </c>
      <c r="AX461" s="13" t="s">
        <v>74</v>
      </c>
      <c r="AY461" s="165" t="s">
        <v>182</v>
      </c>
    </row>
    <row r="462" spans="2:51" s="13" customFormat="1" ht="20">
      <c r="B462" s="164"/>
      <c r="D462" s="158" t="s">
        <v>190</v>
      </c>
      <c r="E462" s="165" t="s">
        <v>1</v>
      </c>
      <c r="F462" s="166" t="s">
        <v>577</v>
      </c>
      <c r="H462" s="167">
        <v>0.22700000000000001</v>
      </c>
      <c r="I462" s="168"/>
      <c r="L462" s="164"/>
      <c r="M462" s="169"/>
      <c r="T462" s="170"/>
      <c r="AT462" s="165" t="s">
        <v>190</v>
      </c>
      <c r="AU462" s="165" t="s">
        <v>88</v>
      </c>
      <c r="AV462" s="13" t="s">
        <v>88</v>
      </c>
      <c r="AW462" s="13" t="s">
        <v>30</v>
      </c>
      <c r="AX462" s="13" t="s">
        <v>74</v>
      </c>
      <c r="AY462" s="165" t="s">
        <v>182</v>
      </c>
    </row>
    <row r="463" spans="2:51" s="13" customFormat="1">
      <c r="B463" s="164"/>
      <c r="D463" s="158" t="s">
        <v>190</v>
      </c>
      <c r="E463" s="165" t="s">
        <v>1</v>
      </c>
      <c r="F463" s="166" t="s">
        <v>578</v>
      </c>
      <c r="H463" s="167">
        <v>0.61499999999999999</v>
      </c>
      <c r="I463" s="168"/>
      <c r="L463" s="164"/>
      <c r="M463" s="169"/>
      <c r="T463" s="170"/>
      <c r="AT463" s="165" t="s">
        <v>190</v>
      </c>
      <c r="AU463" s="165" t="s">
        <v>88</v>
      </c>
      <c r="AV463" s="13" t="s">
        <v>88</v>
      </c>
      <c r="AW463" s="13" t="s">
        <v>30</v>
      </c>
      <c r="AX463" s="13" t="s">
        <v>74</v>
      </c>
      <c r="AY463" s="165" t="s">
        <v>182</v>
      </c>
    </row>
    <row r="464" spans="2:51" s="13" customFormat="1">
      <c r="B464" s="164"/>
      <c r="D464" s="158" t="s">
        <v>190</v>
      </c>
      <c r="E464" s="165" t="s">
        <v>1</v>
      </c>
      <c r="F464" s="166" t="s">
        <v>579</v>
      </c>
      <c r="H464" s="167">
        <v>1.7549999999999999</v>
      </c>
      <c r="I464" s="168"/>
      <c r="L464" s="164"/>
      <c r="M464" s="169"/>
      <c r="T464" s="170"/>
      <c r="AT464" s="165" t="s">
        <v>190</v>
      </c>
      <c r="AU464" s="165" t="s">
        <v>88</v>
      </c>
      <c r="AV464" s="13" t="s">
        <v>88</v>
      </c>
      <c r="AW464" s="13" t="s">
        <v>30</v>
      </c>
      <c r="AX464" s="13" t="s">
        <v>74</v>
      </c>
      <c r="AY464" s="165" t="s">
        <v>182</v>
      </c>
    </row>
    <row r="465" spans="2:65" s="13" customFormat="1">
      <c r="B465" s="164"/>
      <c r="D465" s="158" t="s">
        <v>190</v>
      </c>
      <c r="E465" s="165" t="s">
        <v>1</v>
      </c>
      <c r="F465" s="166" t="s">
        <v>580</v>
      </c>
      <c r="H465" s="167">
        <v>1.619</v>
      </c>
      <c r="I465" s="168"/>
      <c r="L465" s="164"/>
      <c r="M465" s="169"/>
      <c r="T465" s="170"/>
      <c r="AT465" s="165" t="s">
        <v>190</v>
      </c>
      <c r="AU465" s="165" t="s">
        <v>88</v>
      </c>
      <c r="AV465" s="13" t="s">
        <v>88</v>
      </c>
      <c r="AW465" s="13" t="s">
        <v>30</v>
      </c>
      <c r="AX465" s="13" t="s">
        <v>74</v>
      </c>
      <c r="AY465" s="165" t="s">
        <v>182</v>
      </c>
    </row>
    <row r="466" spans="2:65" s="13" customFormat="1">
      <c r="B466" s="164"/>
      <c r="D466" s="158" t="s">
        <v>190</v>
      </c>
      <c r="E466" s="165" t="s">
        <v>1</v>
      </c>
      <c r="F466" s="166" t="s">
        <v>581</v>
      </c>
      <c r="H466" s="167">
        <v>0.52300000000000002</v>
      </c>
      <c r="I466" s="168"/>
      <c r="L466" s="164"/>
      <c r="M466" s="169"/>
      <c r="T466" s="170"/>
      <c r="AT466" s="165" t="s">
        <v>190</v>
      </c>
      <c r="AU466" s="165" t="s">
        <v>88</v>
      </c>
      <c r="AV466" s="13" t="s">
        <v>88</v>
      </c>
      <c r="AW466" s="13" t="s">
        <v>30</v>
      </c>
      <c r="AX466" s="13" t="s">
        <v>74</v>
      </c>
      <c r="AY466" s="165" t="s">
        <v>182</v>
      </c>
    </row>
    <row r="467" spans="2:65" s="13" customFormat="1">
      <c r="B467" s="164"/>
      <c r="D467" s="158" t="s">
        <v>190</v>
      </c>
      <c r="E467" s="165" t="s">
        <v>1</v>
      </c>
      <c r="F467" s="166" t="s">
        <v>582</v>
      </c>
      <c r="H467" s="167">
        <v>1.623</v>
      </c>
      <c r="I467" s="168"/>
      <c r="L467" s="164"/>
      <c r="M467" s="169"/>
      <c r="T467" s="170"/>
      <c r="AT467" s="165" t="s">
        <v>190</v>
      </c>
      <c r="AU467" s="165" t="s">
        <v>88</v>
      </c>
      <c r="AV467" s="13" t="s">
        <v>88</v>
      </c>
      <c r="AW467" s="13" t="s">
        <v>30</v>
      </c>
      <c r="AX467" s="13" t="s">
        <v>74</v>
      </c>
      <c r="AY467" s="165" t="s">
        <v>182</v>
      </c>
    </row>
    <row r="468" spans="2:65" s="13" customFormat="1">
      <c r="B468" s="164"/>
      <c r="D468" s="158" t="s">
        <v>190</v>
      </c>
      <c r="E468" s="165" t="s">
        <v>1</v>
      </c>
      <c r="F468" s="166" t="s">
        <v>583</v>
      </c>
      <c r="H468" s="167">
        <v>1.409</v>
      </c>
      <c r="I468" s="168"/>
      <c r="L468" s="164"/>
      <c r="M468" s="169"/>
      <c r="T468" s="170"/>
      <c r="AT468" s="165" t="s">
        <v>190</v>
      </c>
      <c r="AU468" s="165" t="s">
        <v>88</v>
      </c>
      <c r="AV468" s="13" t="s">
        <v>88</v>
      </c>
      <c r="AW468" s="13" t="s">
        <v>30</v>
      </c>
      <c r="AX468" s="13" t="s">
        <v>74</v>
      </c>
      <c r="AY468" s="165" t="s">
        <v>182</v>
      </c>
    </row>
    <row r="469" spans="2:65" s="13" customFormat="1">
      <c r="B469" s="164"/>
      <c r="D469" s="158" t="s">
        <v>190</v>
      </c>
      <c r="E469" s="165" t="s">
        <v>1</v>
      </c>
      <c r="F469" s="166" t="s">
        <v>584</v>
      </c>
      <c r="H469" s="167">
        <v>0.61099999999999999</v>
      </c>
      <c r="I469" s="168"/>
      <c r="L469" s="164"/>
      <c r="M469" s="169"/>
      <c r="T469" s="170"/>
      <c r="AT469" s="165" t="s">
        <v>190</v>
      </c>
      <c r="AU469" s="165" t="s">
        <v>88</v>
      </c>
      <c r="AV469" s="13" t="s">
        <v>88</v>
      </c>
      <c r="AW469" s="13" t="s">
        <v>30</v>
      </c>
      <c r="AX469" s="13" t="s">
        <v>74</v>
      </c>
      <c r="AY469" s="165" t="s">
        <v>182</v>
      </c>
    </row>
    <row r="470" spans="2:65" s="15" customFormat="1">
      <c r="B470" s="178"/>
      <c r="D470" s="158" t="s">
        <v>190</v>
      </c>
      <c r="E470" s="179" t="s">
        <v>1</v>
      </c>
      <c r="F470" s="180" t="s">
        <v>212</v>
      </c>
      <c r="H470" s="181">
        <v>44.679000000000002</v>
      </c>
      <c r="I470" s="182"/>
      <c r="L470" s="178"/>
      <c r="M470" s="183"/>
      <c r="T470" s="184"/>
      <c r="AT470" s="179" t="s">
        <v>190</v>
      </c>
      <c r="AU470" s="179" t="s">
        <v>88</v>
      </c>
      <c r="AV470" s="15" t="s">
        <v>188</v>
      </c>
      <c r="AW470" s="15" t="s">
        <v>30</v>
      </c>
      <c r="AX470" s="15" t="s">
        <v>78</v>
      </c>
      <c r="AY470" s="179" t="s">
        <v>182</v>
      </c>
    </row>
    <row r="471" spans="2:65" s="1" customFormat="1" ht="24.25" customHeight="1">
      <c r="B471" s="142"/>
      <c r="C471" s="143" t="s">
        <v>585</v>
      </c>
      <c r="D471" s="143" t="s">
        <v>184</v>
      </c>
      <c r="E471" s="144" t="s">
        <v>586</v>
      </c>
      <c r="F471" s="145" t="s">
        <v>587</v>
      </c>
      <c r="G471" s="146" t="s">
        <v>312</v>
      </c>
      <c r="H471" s="147">
        <v>915.78200000000004</v>
      </c>
      <c r="I471" s="148"/>
      <c r="J471" s="149">
        <f>ROUND(I471*H471,2)</f>
        <v>0</v>
      </c>
      <c r="K471" s="150"/>
      <c r="L471" s="32"/>
      <c r="M471" s="151" t="s">
        <v>1</v>
      </c>
      <c r="N471" s="152" t="s">
        <v>40</v>
      </c>
      <c r="P471" s="153">
        <f>O471*H471</f>
        <v>0</v>
      </c>
      <c r="Q471" s="153">
        <v>2.2899999999999999E-3</v>
      </c>
      <c r="R471" s="153">
        <f>Q471*H471</f>
        <v>2.0971407800000001</v>
      </c>
      <c r="S471" s="153">
        <v>0</v>
      </c>
      <c r="T471" s="154">
        <f>S471*H471</f>
        <v>0</v>
      </c>
      <c r="AR471" s="155" t="s">
        <v>188</v>
      </c>
      <c r="AT471" s="155" t="s">
        <v>184</v>
      </c>
      <c r="AU471" s="155" t="s">
        <v>88</v>
      </c>
      <c r="AY471" s="17" t="s">
        <v>182</v>
      </c>
      <c r="BE471" s="156">
        <f>IF(N471="základná",J471,0)</f>
        <v>0</v>
      </c>
      <c r="BF471" s="156">
        <f>IF(N471="znížená",J471,0)</f>
        <v>0</v>
      </c>
      <c r="BG471" s="156">
        <f>IF(N471="zákl. prenesená",J471,0)</f>
        <v>0</v>
      </c>
      <c r="BH471" s="156">
        <f>IF(N471="zníž. prenesená",J471,0)</f>
        <v>0</v>
      </c>
      <c r="BI471" s="156">
        <f>IF(N471="nulová",J471,0)</f>
        <v>0</v>
      </c>
      <c r="BJ471" s="17" t="s">
        <v>88</v>
      </c>
      <c r="BK471" s="156">
        <f>ROUND(I471*H471,2)</f>
        <v>0</v>
      </c>
      <c r="BL471" s="17" t="s">
        <v>188</v>
      </c>
      <c r="BM471" s="155" t="s">
        <v>588</v>
      </c>
    </row>
    <row r="472" spans="2:65" s="13" customFormat="1">
      <c r="B472" s="164"/>
      <c r="D472" s="158" t="s">
        <v>190</v>
      </c>
      <c r="E472" s="165" t="s">
        <v>1</v>
      </c>
      <c r="F472" s="166" t="s">
        <v>589</v>
      </c>
      <c r="H472" s="167">
        <v>5.82</v>
      </c>
      <c r="I472" s="168"/>
      <c r="L472" s="164"/>
      <c r="M472" s="169"/>
      <c r="T472" s="170"/>
      <c r="AT472" s="165" t="s">
        <v>190</v>
      </c>
      <c r="AU472" s="165" t="s">
        <v>88</v>
      </c>
      <c r="AV472" s="13" t="s">
        <v>88</v>
      </c>
      <c r="AW472" s="13" t="s">
        <v>30</v>
      </c>
      <c r="AX472" s="13" t="s">
        <v>74</v>
      </c>
      <c r="AY472" s="165" t="s">
        <v>182</v>
      </c>
    </row>
    <row r="473" spans="2:65" s="13" customFormat="1">
      <c r="B473" s="164"/>
      <c r="D473" s="158" t="s">
        <v>190</v>
      </c>
      <c r="E473" s="165" t="s">
        <v>1</v>
      </c>
      <c r="F473" s="166" t="s">
        <v>590</v>
      </c>
      <c r="H473" s="167">
        <v>15.084</v>
      </c>
      <c r="I473" s="168"/>
      <c r="L473" s="164"/>
      <c r="M473" s="169"/>
      <c r="T473" s="170"/>
      <c r="AT473" s="165" t="s">
        <v>190</v>
      </c>
      <c r="AU473" s="165" t="s">
        <v>88</v>
      </c>
      <c r="AV473" s="13" t="s">
        <v>88</v>
      </c>
      <c r="AW473" s="13" t="s">
        <v>30</v>
      </c>
      <c r="AX473" s="13" t="s">
        <v>74</v>
      </c>
      <c r="AY473" s="165" t="s">
        <v>182</v>
      </c>
    </row>
    <row r="474" spans="2:65" s="13" customFormat="1">
      <c r="B474" s="164"/>
      <c r="D474" s="158" t="s">
        <v>190</v>
      </c>
      <c r="E474" s="165" t="s">
        <v>1</v>
      </c>
      <c r="F474" s="166" t="s">
        <v>591</v>
      </c>
      <c r="H474" s="167">
        <v>8.0909999999999993</v>
      </c>
      <c r="I474" s="168"/>
      <c r="L474" s="164"/>
      <c r="M474" s="169"/>
      <c r="T474" s="170"/>
      <c r="AT474" s="165" t="s">
        <v>190</v>
      </c>
      <c r="AU474" s="165" t="s">
        <v>88</v>
      </c>
      <c r="AV474" s="13" t="s">
        <v>88</v>
      </c>
      <c r="AW474" s="13" t="s">
        <v>30</v>
      </c>
      <c r="AX474" s="13" t="s">
        <v>74</v>
      </c>
      <c r="AY474" s="165" t="s">
        <v>182</v>
      </c>
    </row>
    <row r="475" spans="2:65" s="13" customFormat="1">
      <c r="B475" s="164"/>
      <c r="D475" s="158" t="s">
        <v>190</v>
      </c>
      <c r="E475" s="165" t="s">
        <v>1</v>
      </c>
      <c r="F475" s="166" t="s">
        <v>591</v>
      </c>
      <c r="H475" s="167">
        <v>8.0909999999999993</v>
      </c>
      <c r="I475" s="168"/>
      <c r="L475" s="164"/>
      <c r="M475" s="169"/>
      <c r="T475" s="170"/>
      <c r="AT475" s="165" t="s">
        <v>190</v>
      </c>
      <c r="AU475" s="165" t="s">
        <v>88</v>
      </c>
      <c r="AV475" s="13" t="s">
        <v>88</v>
      </c>
      <c r="AW475" s="13" t="s">
        <v>30</v>
      </c>
      <c r="AX475" s="13" t="s">
        <v>74</v>
      </c>
      <c r="AY475" s="165" t="s">
        <v>182</v>
      </c>
    </row>
    <row r="476" spans="2:65" s="13" customFormat="1">
      <c r="B476" s="164"/>
      <c r="D476" s="158" t="s">
        <v>190</v>
      </c>
      <c r="E476" s="165" t="s">
        <v>1</v>
      </c>
      <c r="F476" s="166" t="s">
        <v>592</v>
      </c>
      <c r="H476" s="167">
        <v>31.175999999999998</v>
      </c>
      <c r="I476" s="168"/>
      <c r="L476" s="164"/>
      <c r="M476" s="169"/>
      <c r="T476" s="170"/>
      <c r="AT476" s="165" t="s">
        <v>190</v>
      </c>
      <c r="AU476" s="165" t="s">
        <v>88</v>
      </c>
      <c r="AV476" s="13" t="s">
        <v>88</v>
      </c>
      <c r="AW476" s="13" t="s">
        <v>30</v>
      </c>
      <c r="AX476" s="13" t="s">
        <v>74</v>
      </c>
      <c r="AY476" s="165" t="s">
        <v>182</v>
      </c>
    </row>
    <row r="477" spans="2:65" s="13" customFormat="1">
      <c r="B477" s="164"/>
      <c r="D477" s="158" t="s">
        <v>190</v>
      </c>
      <c r="E477" s="165" t="s">
        <v>1</v>
      </c>
      <c r="F477" s="166" t="s">
        <v>593</v>
      </c>
      <c r="H477" s="167">
        <v>1.379</v>
      </c>
      <c r="I477" s="168"/>
      <c r="L477" s="164"/>
      <c r="M477" s="169"/>
      <c r="T477" s="170"/>
      <c r="AT477" s="165" t="s">
        <v>190</v>
      </c>
      <c r="AU477" s="165" t="s">
        <v>88</v>
      </c>
      <c r="AV477" s="13" t="s">
        <v>88</v>
      </c>
      <c r="AW477" s="13" t="s">
        <v>30</v>
      </c>
      <c r="AX477" s="13" t="s">
        <v>74</v>
      </c>
      <c r="AY477" s="165" t="s">
        <v>182</v>
      </c>
    </row>
    <row r="478" spans="2:65" s="13" customFormat="1" ht="30">
      <c r="B478" s="164"/>
      <c r="D478" s="158" t="s">
        <v>190</v>
      </c>
      <c r="E478" s="165" t="s">
        <v>1</v>
      </c>
      <c r="F478" s="166" t="s">
        <v>594</v>
      </c>
      <c r="H478" s="167">
        <v>143.86799999999999</v>
      </c>
      <c r="I478" s="168"/>
      <c r="L478" s="164"/>
      <c r="M478" s="169"/>
      <c r="T478" s="170"/>
      <c r="AT478" s="165" t="s">
        <v>190</v>
      </c>
      <c r="AU478" s="165" t="s">
        <v>88</v>
      </c>
      <c r="AV478" s="13" t="s">
        <v>88</v>
      </c>
      <c r="AW478" s="13" t="s">
        <v>30</v>
      </c>
      <c r="AX478" s="13" t="s">
        <v>74</v>
      </c>
      <c r="AY478" s="165" t="s">
        <v>182</v>
      </c>
    </row>
    <row r="479" spans="2:65" s="13" customFormat="1" ht="30">
      <c r="B479" s="164"/>
      <c r="D479" s="158" t="s">
        <v>190</v>
      </c>
      <c r="E479" s="165" t="s">
        <v>1</v>
      </c>
      <c r="F479" s="166" t="s">
        <v>595</v>
      </c>
      <c r="H479" s="167">
        <v>6.61</v>
      </c>
      <c r="I479" s="168"/>
      <c r="L479" s="164"/>
      <c r="M479" s="169"/>
      <c r="T479" s="170"/>
      <c r="AT479" s="165" t="s">
        <v>190</v>
      </c>
      <c r="AU479" s="165" t="s">
        <v>88</v>
      </c>
      <c r="AV479" s="13" t="s">
        <v>88</v>
      </c>
      <c r="AW479" s="13" t="s">
        <v>30</v>
      </c>
      <c r="AX479" s="13" t="s">
        <v>74</v>
      </c>
      <c r="AY479" s="165" t="s">
        <v>182</v>
      </c>
    </row>
    <row r="480" spans="2:65" s="13" customFormat="1" ht="30">
      <c r="B480" s="164"/>
      <c r="D480" s="158" t="s">
        <v>190</v>
      </c>
      <c r="E480" s="165" t="s">
        <v>1</v>
      </c>
      <c r="F480" s="166" t="s">
        <v>596</v>
      </c>
      <c r="H480" s="167">
        <v>9.2940000000000005</v>
      </c>
      <c r="I480" s="168"/>
      <c r="L480" s="164"/>
      <c r="M480" s="169"/>
      <c r="T480" s="170"/>
      <c r="AT480" s="165" t="s">
        <v>190</v>
      </c>
      <c r="AU480" s="165" t="s">
        <v>88</v>
      </c>
      <c r="AV480" s="13" t="s">
        <v>88</v>
      </c>
      <c r="AW480" s="13" t="s">
        <v>30</v>
      </c>
      <c r="AX480" s="13" t="s">
        <v>74</v>
      </c>
      <c r="AY480" s="165" t="s">
        <v>182</v>
      </c>
    </row>
    <row r="481" spans="2:51" s="13" customFormat="1">
      <c r="B481" s="164"/>
      <c r="D481" s="158" t="s">
        <v>190</v>
      </c>
      <c r="E481" s="165" t="s">
        <v>1</v>
      </c>
      <c r="F481" s="166" t="s">
        <v>597</v>
      </c>
      <c r="H481" s="167">
        <v>8.1969999999999992</v>
      </c>
      <c r="I481" s="168"/>
      <c r="L481" s="164"/>
      <c r="M481" s="169"/>
      <c r="T481" s="170"/>
      <c r="AT481" s="165" t="s">
        <v>190</v>
      </c>
      <c r="AU481" s="165" t="s">
        <v>88</v>
      </c>
      <c r="AV481" s="13" t="s">
        <v>88</v>
      </c>
      <c r="AW481" s="13" t="s">
        <v>30</v>
      </c>
      <c r="AX481" s="13" t="s">
        <v>74</v>
      </c>
      <c r="AY481" s="165" t="s">
        <v>182</v>
      </c>
    </row>
    <row r="482" spans="2:51" s="13" customFormat="1" ht="30">
      <c r="B482" s="164"/>
      <c r="D482" s="158" t="s">
        <v>190</v>
      </c>
      <c r="E482" s="165" t="s">
        <v>1</v>
      </c>
      <c r="F482" s="166" t="s">
        <v>598</v>
      </c>
      <c r="H482" s="167">
        <v>5.8940000000000001</v>
      </c>
      <c r="I482" s="168"/>
      <c r="L482" s="164"/>
      <c r="M482" s="169"/>
      <c r="T482" s="170"/>
      <c r="AT482" s="165" t="s">
        <v>190</v>
      </c>
      <c r="AU482" s="165" t="s">
        <v>88</v>
      </c>
      <c r="AV482" s="13" t="s">
        <v>88</v>
      </c>
      <c r="AW482" s="13" t="s">
        <v>30</v>
      </c>
      <c r="AX482" s="13" t="s">
        <v>74</v>
      </c>
      <c r="AY482" s="165" t="s">
        <v>182</v>
      </c>
    </row>
    <row r="483" spans="2:51" s="13" customFormat="1" ht="20">
      <c r="B483" s="164"/>
      <c r="D483" s="158" t="s">
        <v>190</v>
      </c>
      <c r="E483" s="165" t="s">
        <v>1</v>
      </c>
      <c r="F483" s="166" t="s">
        <v>599</v>
      </c>
      <c r="H483" s="167">
        <v>119.89</v>
      </c>
      <c r="I483" s="168"/>
      <c r="L483" s="164"/>
      <c r="M483" s="169"/>
      <c r="T483" s="170"/>
      <c r="AT483" s="165" t="s">
        <v>190</v>
      </c>
      <c r="AU483" s="165" t="s">
        <v>88</v>
      </c>
      <c r="AV483" s="13" t="s">
        <v>88</v>
      </c>
      <c r="AW483" s="13" t="s">
        <v>30</v>
      </c>
      <c r="AX483" s="13" t="s">
        <v>74</v>
      </c>
      <c r="AY483" s="165" t="s">
        <v>182</v>
      </c>
    </row>
    <row r="484" spans="2:51" s="13" customFormat="1">
      <c r="B484" s="164"/>
      <c r="D484" s="158" t="s">
        <v>190</v>
      </c>
      <c r="E484" s="165" t="s">
        <v>1</v>
      </c>
      <c r="F484" s="166" t="s">
        <v>600</v>
      </c>
      <c r="H484" s="167">
        <v>58.454999999999998</v>
      </c>
      <c r="I484" s="168"/>
      <c r="L484" s="164"/>
      <c r="M484" s="169"/>
      <c r="T484" s="170"/>
      <c r="AT484" s="165" t="s">
        <v>190</v>
      </c>
      <c r="AU484" s="165" t="s">
        <v>88</v>
      </c>
      <c r="AV484" s="13" t="s">
        <v>88</v>
      </c>
      <c r="AW484" s="13" t="s">
        <v>30</v>
      </c>
      <c r="AX484" s="13" t="s">
        <v>74</v>
      </c>
      <c r="AY484" s="165" t="s">
        <v>182</v>
      </c>
    </row>
    <row r="485" spans="2:51" s="13" customFormat="1">
      <c r="B485" s="164"/>
      <c r="D485" s="158" t="s">
        <v>190</v>
      </c>
      <c r="E485" s="165" t="s">
        <v>1</v>
      </c>
      <c r="F485" s="166" t="s">
        <v>601</v>
      </c>
      <c r="H485" s="167">
        <v>11.196999999999999</v>
      </c>
      <c r="I485" s="168"/>
      <c r="L485" s="164"/>
      <c r="M485" s="169"/>
      <c r="T485" s="170"/>
      <c r="AT485" s="165" t="s">
        <v>190</v>
      </c>
      <c r="AU485" s="165" t="s">
        <v>88</v>
      </c>
      <c r="AV485" s="13" t="s">
        <v>88</v>
      </c>
      <c r="AW485" s="13" t="s">
        <v>30</v>
      </c>
      <c r="AX485" s="13" t="s">
        <v>74</v>
      </c>
      <c r="AY485" s="165" t="s">
        <v>182</v>
      </c>
    </row>
    <row r="486" spans="2:51" s="13" customFormat="1" ht="20">
      <c r="B486" s="164"/>
      <c r="D486" s="158" t="s">
        <v>190</v>
      </c>
      <c r="E486" s="165" t="s">
        <v>1</v>
      </c>
      <c r="F486" s="166" t="s">
        <v>602</v>
      </c>
      <c r="H486" s="167">
        <v>5.6639999999999997</v>
      </c>
      <c r="I486" s="168"/>
      <c r="L486" s="164"/>
      <c r="M486" s="169"/>
      <c r="T486" s="170"/>
      <c r="AT486" s="165" t="s">
        <v>190</v>
      </c>
      <c r="AU486" s="165" t="s">
        <v>88</v>
      </c>
      <c r="AV486" s="13" t="s">
        <v>88</v>
      </c>
      <c r="AW486" s="13" t="s">
        <v>30</v>
      </c>
      <c r="AX486" s="13" t="s">
        <v>74</v>
      </c>
      <c r="AY486" s="165" t="s">
        <v>182</v>
      </c>
    </row>
    <row r="487" spans="2:51" s="13" customFormat="1">
      <c r="B487" s="164"/>
      <c r="D487" s="158" t="s">
        <v>190</v>
      </c>
      <c r="E487" s="165" t="s">
        <v>1</v>
      </c>
      <c r="F487" s="166" t="s">
        <v>603</v>
      </c>
      <c r="H487" s="167">
        <v>2.214</v>
      </c>
      <c r="I487" s="168"/>
      <c r="L487" s="164"/>
      <c r="M487" s="169"/>
      <c r="T487" s="170"/>
      <c r="AT487" s="165" t="s">
        <v>190</v>
      </c>
      <c r="AU487" s="165" t="s">
        <v>88</v>
      </c>
      <c r="AV487" s="13" t="s">
        <v>88</v>
      </c>
      <c r="AW487" s="13" t="s">
        <v>30</v>
      </c>
      <c r="AX487" s="13" t="s">
        <v>74</v>
      </c>
      <c r="AY487" s="165" t="s">
        <v>182</v>
      </c>
    </row>
    <row r="488" spans="2:51" s="13" customFormat="1">
      <c r="B488" s="164"/>
      <c r="D488" s="158" t="s">
        <v>190</v>
      </c>
      <c r="E488" s="165" t="s">
        <v>1</v>
      </c>
      <c r="F488" s="166" t="s">
        <v>604</v>
      </c>
      <c r="H488" s="167">
        <v>140.292</v>
      </c>
      <c r="I488" s="168"/>
      <c r="L488" s="164"/>
      <c r="M488" s="169"/>
      <c r="T488" s="170"/>
      <c r="AT488" s="165" t="s">
        <v>190</v>
      </c>
      <c r="AU488" s="165" t="s">
        <v>88</v>
      </c>
      <c r="AV488" s="13" t="s">
        <v>88</v>
      </c>
      <c r="AW488" s="13" t="s">
        <v>30</v>
      </c>
      <c r="AX488" s="13" t="s">
        <v>74</v>
      </c>
      <c r="AY488" s="165" t="s">
        <v>182</v>
      </c>
    </row>
    <row r="489" spans="2:51" s="13" customFormat="1">
      <c r="B489" s="164"/>
      <c r="D489" s="158" t="s">
        <v>190</v>
      </c>
      <c r="E489" s="165" t="s">
        <v>1</v>
      </c>
      <c r="F489" s="166" t="s">
        <v>605</v>
      </c>
      <c r="H489" s="167">
        <v>1.917</v>
      </c>
      <c r="I489" s="168"/>
      <c r="L489" s="164"/>
      <c r="M489" s="169"/>
      <c r="T489" s="170"/>
      <c r="AT489" s="165" t="s">
        <v>190</v>
      </c>
      <c r="AU489" s="165" t="s">
        <v>88</v>
      </c>
      <c r="AV489" s="13" t="s">
        <v>88</v>
      </c>
      <c r="AW489" s="13" t="s">
        <v>30</v>
      </c>
      <c r="AX489" s="13" t="s">
        <v>74</v>
      </c>
      <c r="AY489" s="165" t="s">
        <v>182</v>
      </c>
    </row>
    <row r="490" spans="2:51" s="13" customFormat="1">
      <c r="B490" s="164"/>
      <c r="D490" s="158" t="s">
        <v>190</v>
      </c>
      <c r="E490" s="165" t="s">
        <v>1</v>
      </c>
      <c r="F490" s="166" t="s">
        <v>606</v>
      </c>
      <c r="H490" s="167">
        <v>2.9</v>
      </c>
      <c r="I490" s="168"/>
      <c r="L490" s="164"/>
      <c r="M490" s="169"/>
      <c r="T490" s="170"/>
      <c r="AT490" s="165" t="s">
        <v>190</v>
      </c>
      <c r="AU490" s="165" t="s">
        <v>88</v>
      </c>
      <c r="AV490" s="13" t="s">
        <v>88</v>
      </c>
      <c r="AW490" s="13" t="s">
        <v>30</v>
      </c>
      <c r="AX490" s="13" t="s">
        <v>74</v>
      </c>
      <c r="AY490" s="165" t="s">
        <v>182</v>
      </c>
    </row>
    <row r="491" spans="2:51" s="13" customFormat="1" ht="30">
      <c r="B491" s="164"/>
      <c r="D491" s="158" t="s">
        <v>190</v>
      </c>
      <c r="E491" s="165" t="s">
        <v>1</v>
      </c>
      <c r="F491" s="166" t="s">
        <v>607</v>
      </c>
      <c r="H491" s="167">
        <v>11.52</v>
      </c>
      <c r="I491" s="168"/>
      <c r="L491" s="164"/>
      <c r="M491" s="169"/>
      <c r="T491" s="170"/>
      <c r="AT491" s="165" t="s">
        <v>190</v>
      </c>
      <c r="AU491" s="165" t="s">
        <v>88</v>
      </c>
      <c r="AV491" s="13" t="s">
        <v>88</v>
      </c>
      <c r="AW491" s="13" t="s">
        <v>30</v>
      </c>
      <c r="AX491" s="13" t="s">
        <v>74</v>
      </c>
      <c r="AY491" s="165" t="s">
        <v>182</v>
      </c>
    </row>
    <row r="492" spans="2:51" s="13" customFormat="1">
      <c r="B492" s="164"/>
      <c r="D492" s="158" t="s">
        <v>190</v>
      </c>
      <c r="E492" s="165" t="s">
        <v>1</v>
      </c>
      <c r="F492" s="166" t="s">
        <v>608</v>
      </c>
      <c r="H492" s="167">
        <v>10.898999999999999</v>
      </c>
      <c r="I492" s="168"/>
      <c r="L492" s="164"/>
      <c r="M492" s="169"/>
      <c r="T492" s="170"/>
      <c r="AT492" s="165" t="s">
        <v>190</v>
      </c>
      <c r="AU492" s="165" t="s">
        <v>88</v>
      </c>
      <c r="AV492" s="13" t="s">
        <v>88</v>
      </c>
      <c r="AW492" s="13" t="s">
        <v>30</v>
      </c>
      <c r="AX492" s="13" t="s">
        <v>74</v>
      </c>
      <c r="AY492" s="165" t="s">
        <v>182</v>
      </c>
    </row>
    <row r="493" spans="2:51" s="13" customFormat="1">
      <c r="B493" s="164"/>
      <c r="D493" s="158" t="s">
        <v>190</v>
      </c>
      <c r="E493" s="165" t="s">
        <v>1</v>
      </c>
      <c r="F493" s="166" t="s">
        <v>609</v>
      </c>
      <c r="H493" s="167">
        <v>7.6319999999999997</v>
      </c>
      <c r="I493" s="168"/>
      <c r="L493" s="164"/>
      <c r="M493" s="169"/>
      <c r="T493" s="170"/>
      <c r="AT493" s="165" t="s">
        <v>190</v>
      </c>
      <c r="AU493" s="165" t="s">
        <v>88</v>
      </c>
      <c r="AV493" s="13" t="s">
        <v>88</v>
      </c>
      <c r="AW493" s="13" t="s">
        <v>30</v>
      </c>
      <c r="AX493" s="13" t="s">
        <v>74</v>
      </c>
      <c r="AY493" s="165" t="s">
        <v>182</v>
      </c>
    </row>
    <row r="494" spans="2:51" s="13" customFormat="1" ht="30">
      <c r="B494" s="164"/>
      <c r="D494" s="158" t="s">
        <v>190</v>
      </c>
      <c r="E494" s="165" t="s">
        <v>1</v>
      </c>
      <c r="F494" s="166" t="s">
        <v>610</v>
      </c>
      <c r="H494" s="167">
        <v>6.6859999999999999</v>
      </c>
      <c r="I494" s="168"/>
      <c r="L494" s="164"/>
      <c r="M494" s="169"/>
      <c r="T494" s="170"/>
      <c r="AT494" s="165" t="s">
        <v>190</v>
      </c>
      <c r="AU494" s="165" t="s">
        <v>88</v>
      </c>
      <c r="AV494" s="13" t="s">
        <v>88</v>
      </c>
      <c r="AW494" s="13" t="s">
        <v>30</v>
      </c>
      <c r="AX494" s="13" t="s">
        <v>74</v>
      </c>
      <c r="AY494" s="165" t="s">
        <v>182</v>
      </c>
    </row>
    <row r="495" spans="2:51" s="13" customFormat="1">
      <c r="B495" s="164"/>
      <c r="D495" s="158" t="s">
        <v>190</v>
      </c>
      <c r="E495" s="165" t="s">
        <v>1</v>
      </c>
      <c r="F495" s="166" t="s">
        <v>611</v>
      </c>
      <c r="H495" s="167">
        <v>10.449</v>
      </c>
      <c r="I495" s="168"/>
      <c r="L495" s="164"/>
      <c r="M495" s="169"/>
      <c r="T495" s="170"/>
      <c r="AT495" s="165" t="s">
        <v>190</v>
      </c>
      <c r="AU495" s="165" t="s">
        <v>88</v>
      </c>
      <c r="AV495" s="13" t="s">
        <v>88</v>
      </c>
      <c r="AW495" s="13" t="s">
        <v>30</v>
      </c>
      <c r="AX495" s="13" t="s">
        <v>74</v>
      </c>
      <c r="AY495" s="165" t="s">
        <v>182</v>
      </c>
    </row>
    <row r="496" spans="2:51" s="13" customFormat="1">
      <c r="B496" s="164"/>
      <c r="D496" s="158" t="s">
        <v>190</v>
      </c>
      <c r="E496" s="165" t="s">
        <v>1</v>
      </c>
      <c r="F496" s="166" t="s">
        <v>612</v>
      </c>
      <c r="H496" s="167">
        <v>21.87</v>
      </c>
      <c r="I496" s="168"/>
      <c r="L496" s="164"/>
      <c r="M496" s="169"/>
      <c r="T496" s="170"/>
      <c r="AT496" s="165" t="s">
        <v>190</v>
      </c>
      <c r="AU496" s="165" t="s">
        <v>88</v>
      </c>
      <c r="AV496" s="13" t="s">
        <v>88</v>
      </c>
      <c r="AW496" s="13" t="s">
        <v>30</v>
      </c>
      <c r="AX496" s="13" t="s">
        <v>74</v>
      </c>
      <c r="AY496" s="165" t="s">
        <v>182</v>
      </c>
    </row>
    <row r="497" spans="2:65" s="13" customFormat="1">
      <c r="B497" s="164"/>
      <c r="D497" s="158" t="s">
        <v>190</v>
      </c>
      <c r="E497" s="165" t="s">
        <v>1</v>
      </c>
      <c r="F497" s="166" t="s">
        <v>613</v>
      </c>
      <c r="H497" s="167">
        <v>20.213999999999999</v>
      </c>
      <c r="I497" s="168"/>
      <c r="L497" s="164"/>
      <c r="M497" s="169"/>
      <c r="T497" s="170"/>
      <c r="AT497" s="165" t="s">
        <v>190</v>
      </c>
      <c r="AU497" s="165" t="s">
        <v>88</v>
      </c>
      <c r="AV497" s="13" t="s">
        <v>88</v>
      </c>
      <c r="AW497" s="13" t="s">
        <v>30</v>
      </c>
      <c r="AX497" s="13" t="s">
        <v>74</v>
      </c>
      <c r="AY497" s="165" t="s">
        <v>182</v>
      </c>
    </row>
    <row r="498" spans="2:65" s="13" customFormat="1">
      <c r="B498" s="164"/>
      <c r="D498" s="158" t="s">
        <v>190</v>
      </c>
      <c r="E498" s="165" t="s">
        <v>1</v>
      </c>
      <c r="F498" s="166" t="s">
        <v>614</v>
      </c>
      <c r="H498" s="167">
        <v>6.6639999999999997</v>
      </c>
      <c r="I498" s="168"/>
      <c r="L498" s="164"/>
      <c r="M498" s="169"/>
      <c r="T498" s="170"/>
      <c r="AT498" s="165" t="s">
        <v>190</v>
      </c>
      <c r="AU498" s="165" t="s">
        <v>88</v>
      </c>
      <c r="AV498" s="13" t="s">
        <v>88</v>
      </c>
      <c r="AW498" s="13" t="s">
        <v>30</v>
      </c>
      <c r="AX498" s="13" t="s">
        <v>74</v>
      </c>
      <c r="AY498" s="165" t="s">
        <v>182</v>
      </c>
    </row>
    <row r="499" spans="2:65" s="13" customFormat="1">
      <c r="B499" s="164"/>
      <c r="D499" s="158" t="s">
        <v>190</v>
      </c>
      <c r="E499" s="165" t="s">
        <v>1</v>
      </c>
      <c r="F499" s="166" t="s">
        <v>615</v>
      </c>
      <c r="H499" s="167">
        <v>20.312000000000001</v>
      </c>
      <c r="I499" s="168"/>
      <c r="L499" s="164"/>
      <c r="M499" s="169"/>
      <c r="T499" s="170"/>
      <c r="AT499" s="165" t="s">
        <v>190</v>
      </c>
      <c r="AU499" s="165" t="s">
        <v>88</v>
      </c>
      <c r="AV499" s="13" t="s">
        <v>88</v>
      </c>
      <c r="AW499" s="13" t="s">
        <v>30</v>
      </c>
      <c r="AX499" s="13" t="s">
        <v>74</v>
      </c>
      <c r="AY499" s="165" t="s">
        <v>182</v>
      </c>
    </row>
    <row r="500" spans="2:65" s="13" customFormat="1">
      <c r="B500" s="164"/>
      <c r="D500" s="158" t="s">
        <v>190</v>
      </c>
      <c r="E500" s="165" t="s">
        <v>1</v>
      </c>
      <c r="F500" s="166" t="s">
        <v>616</v>
      </c>
      <c r="H500" s="167">
        <v>17.753</v>
      </c>
      <c r="I500" s="168"/>
      <c r="L500" s="164"/>
      <c r="M500" s="169"/>
      <c r="T500" s="170"/>
      <c r="AT500" s="165" t="s">
        <v>190</v>
      </c>
      <c r="AU500" s="165" t="s">
        <v>88</v>
      </c>
      <c r="AV500" s="13" t="s">
        <v>88</v>
      </c>
      <c r="AW500" s="13" t="s">
        <v>30</v>
      </c>
      <c r="AX500" s="13" t="s">
        <v>74</v>
      </c>
      <c r="AY500" s="165" t="s">
        <v>182</v>
      </c>
    </row>
    <row r="501" spans="2:65" s="13" customFormat="1">
      <c r="B501" s="164"/>
      <c r="D501" s="158" t="s">
        <v>190</v>
      </c>
      <c r="E501" s="165" t="s">
        <v>1</v>
      </c>
      <c r="F501" s="166" t="s">
        <v>617</v>
      </c>
      <c r="H501" s="167">
        <v>7.7309999999999999</v>
      </c>
      <c r="I501" s="168"/>
      <c r="L501" s="164"/>
      <c r="M501" s="169"/>
      <c r="T501" s="170"/>
      <c r="AT501" s="165" t="s">
        <v>190</v>
      </c>
      <c r="AU501" s="165" t="s">
        <v>88</v>
      </c>
      <c r="AV501" s="13" t="s">
        <v>88</v>
      </c>
      <c r="AW501" s="13" t="s">
        <v>30</v>
      </c>
      <c r="AX501" s="13" t="s">
        <v>74</v>
      </c>
      <c r="AY501" s="165" t="s">
        <v>182</v>
      </c>
    </row>
    <row r="502" spans="2:65" s="13" customFormat="1">
      <c r="B502" s="164"/>
      <c r="D502" s="158" t="s">
        <v>190</v>
      </c>
      <c r="E502" s="165" t="s">
        <v>1</v>
      </c>
      <c r="F502" s="166" t="s">
        <v>618</v>
      </c>
      <c r="H502" s="167">
        <v>36.54</v>
      </c>
      <c r="I502" s="168"/>
      <c r="L502" s="164"/>
      <c r="M502" s="169"/>
      <c r="T502" s="170"/>
      <c r="AT502" s="165" t="s">
        <v>190</v>
      </c>
      <c r="AU502" s="165" t="s">
        <v>88</v>
      </c>
      <c r="AV502" s="13" t="s">
        <v>88</v>
      </c>
      <c r="AW502" s="13" t="s">
        <v>30</v>
      </c>
      <c r="AX502" s="13" t="s">
        <v>74</v>
      </c>
      <c r="AY502" s="165" t="s">
        <v>182</v>
      </c>
    </row>
    <row r="503" spans="2:65" s="12" customFormat="1">
      <c r="B503" s="157"/>
      <c r="D503" s="158" t="s">
        <v>190</v>
      </c>
      <c r="E503" s="159" t="s">
        <v>1</v>
      </c>
      <c r="F503" s="160" t="s">
        <v>322</v>
      </c>
      <c r="H503" s="159" t="s">
        <v>1</v>
      </c>
      <c r="I503" s="161"/>
      <c r="L503" s="157"/>
      <c r="M503" s="162"/>
      <c r="T503" s="163"/>
      <c r="AT503" s="159" t="s">
        <v>190</v>
      </c>
      <c r="AU503" s="159" t="s">
        <v>88</v>
      </c>
      <c r="AV503" s="12" t="s">
        <v>78</v>
      </c>
      <c r="AW503" s="12" t="s">
        <v>30</v>
      </c>
      <c r="AX503" s="12" t="s">
        <v>74</v>
      </c>
      <c r="AY503" s="159" t="s">
        <v>182</v>
      </c>
    </row>
    <row r="504" spans="2:65" s="13" customFormat="1">
      <c r="B504" s="164"/>
      <c r="D504" s="158" t="s">
        <v>190</v>
      </c>
      <c r="E504" s="165" t="s">
        <v>1</v>
      </c>
      <c r="F504" s="166" t="s">
        <v>619</v>
      </c>
      <c r="H504" s="167">
        <v>3.452</v>
      </c>
      <c r="I504" s="168"/>
      <c r="L504" s="164"/>
      <c r="M504" s="169"/>
      <c r="T504" s="170"/>
      <c r="AT504" s="165" t="s">
        <v>190</v>
      </c>
      <c r="AU504" s="165" t="s">
        <v>88</v>
      </c>
      <c r="AV504" s="13" t="s">
        <v>88</v>
      </c>
      <c r="AW504" s="13" t="s">
        <v>30</v>
      </c>
      <c r="AX504" s="13" t="s">
        <v>74</v>
      </c>
      <c r="AY504" s="165" t="s">
        <v>182</v>
      </c>
    </row>
    <row r="505" spans="2:65" s="13" customFormat="1">
      <c r="B505" s="164"/>
      <c r="D505" s="158" t="s">
        <v>190</v>
      </c>
      <c r="E505" s="165" t="s">
        <v>1</v>
      </c>
      <c r="F505" s="166" t="s">
        <v>620</v>
      </c>
      <c r="H505" s="167">
        <v>113.735</v>
      </c>
      <c r="I505" s="168"/>
      <c r="L505" s="164"/>
      <c r="M505" s="169"/>
      <c r="T505" s="170"/>
      <c r="AT505" s="165" t="s">
        <v>190</v>
      </c>
      <c r="AU505" s="165" t="s">
        <v>88</v>
      </c>
      <c r="AV505" s="13" t="s">
        <v>88</v>
      </c>
      <c r="AW505" s="13" t="s">
        <v>30</v>
      </c>
      <c r="AX505" s="13" t="s">
        <v>74</v>
      </c>
      <c r="AY505" s="165" t="s">
        <v>182</v>
      </c>
    </row>
    <row r="506" spans="2:65" s="13" customFormat="1">
      <c r="B506" s="164"/>
      <c r="D506" s="158" t="s">
        <v>190</v>
      </c>
      <c r="E506" s="165" t="s">
        <v>1</v>
      </c>
      <c r="F506" s="166" t="s">
        <v>621</v>
      </c>
      <c r="H506" s="167">
        <v>23.372</v>
      </c>
      <c r="I506" s="168"/>
      <c r="L506" s="164"/>
      <c r="M506" s="169"/>
      <c r="T506" s="170"/>
      <c r="AT506" s="165" t="s">
        <v>190</v>
      </c>
      <c r="AU506" s="165" t="s">
        <v>88</v>
      </c>
      <c r="AV506" s="13" t="s">
        <v>88</v>
      </c>
      <c r="AW506" s="13" t="s">
        <v>30</v>
      </c>
      <c r="AX506" s="13" t="s">
        <v>74</v>
      </c>
      <c r="AY506" s="165" t="s">
        <v>182</v>
      </c>
    </row>
    <row r="507" spans="2:65" s="13" customFormat="1">
      <c r="B507" s="164"/>
      <c r="D507" s="158" t="s">
        <v>190</v>
      </c>
      <c r="E507" s="165" t="s">
        <v>1</v>
      </c>
      <c r="F507" s="166" t="s">
        <v>622</v>
      </c>
      <c r="H507" s="167">
        <v>9.48</v>
      </c>
      <c r="I507" s="168"/>
      <c r="L507" s="164"/>
      <c r="M507" s="169"/>
      <c r="T507" s="170"/>
      <c r="AT507" s="165" t="s">
        <v>190</v>
      </c>
      <c r="AU507" s="165" t="s">
        <v>88</v>
      </c>
      <c r="AV507" s="13" t="s">
        <v>88</v>
      </c>
      <c r="AW507" s="13" t="s">
        <v>30</v>
      </c>
      <c r="AX507" s="13" t="s">
        <v>74</v>
      </c>
      <c r="AY507" s="165" t="s">
        <v>182</v>
      </c>
    </row>
    <row r="508" spans="2:65" s="13" customFormat="1">
      <c r="B508" s="164"/>
      <c r="D508" s="158" t="s">
        <v>190</v>
      </c>
      <c r="E508" s="165" t="s">
        <v>1</v>
      </c>
      <c r="F508" s="166" t="s">
        <v>623</v>
      </c>
      <c r="H508" s="167">
        <v>1.44</v>
      </c>
      <c r="I508" s="168"/>
      <c r="L508" s="164"/>
      <c r="M508" s="169"/>
      <c r="T508" s="170"/>
      <c r="AT508" s="165" t="s">
        <v>190</v>
      </c>
      <c r="AU508" s="165" t="s">
        <v>88</v>
      </c>
      <c r="AV508" s="13" t="s">
        <v>88</v>
      </c>
      <c r="AW508" s="13" t="s">
        <v>30</v>
      </c>
      <c r="AX508" s="13" t="s">
        <v>74</v>
      </c>
      <c r="AY508" s="165" t="s">
        <v>182</v>
      </c>
    </row>
    <row r="509" spans="2:65" s="15" customFormat="1">
      <c r="B509" s="178"/>
      <c r="D509" s="158" t="s">
        <v>190</v>
      </c>
      <c r="E509" s="179" t="s">
        <v>1</v>
      </c>
      <c r="F509" s="180" t="s">
        <v>212</v>
      </c>
      <c r="H509" s="181">
        <v>915.78200000000004</v>
      </c>
      <c r="I509" s="182"/>
      <c r="L509" s="178"/>
      <c r="M509" s="183"/>
      <c r="T509" s="184"/>
      <c r="AT509" s="179" t="s">
        <v>190</v>
      </c>
      <c r="AU509" s="179" t="s">
        <v>88</v>
      </c>
      <c r="AV509" s="15" t="s">
        <v>188</v>
      </c>
      <c r="AW509" s="15" t="s">
        <v>30</v>
      </c>
      <c r="AX509" s="15" t="s">
        <v>78</v>
      </c>
      <c r="AY509" s="179" t="s">
        <v>182</v>
      </c>
    </row>
    <row r="510" spans="2:65" s="1" customFormat="1" ht="24.25" customHeight="1">
      <c r="B510" s="142"/>
      <c r="C510" s="143" t="s">
        <v>624</v>
      </c>
      <c r="D510" s="143" t="s">
        <v>184</v>
      </c>
      <c r="E510" s="144" t="s">
        <v>625</v>
      </c>
      <c r="F510" s="145" t="s">
        <v>626</v>
      </c>
      <c r="G510" s="146" t="s">
        <v>312</v>
      </c>
      <c r="H510" s="147">
        <v>915.78200000000004</v>
      </c>
      <c r="I510" s="148"/>
      <c r="J510" s="149">
        <f>ROUND(I510*H510,2)</f>
        <v>0</v>
      </c>
      <c r="K510" s="150"/>
      <c r="L510" s="32"/>
      <c r="M510" s="151" t="s">
        <v>1</v>
      </c>
      <c r="N510" s="152" t="s">
        <v>40</v>
      </c>
      <c r="P510" s="153">
        <f>O510*H510</f>
        <v>0</v>
      </c>
      <c r="Q510" s="153">
        <v>0</v>
      </c>
      <c r="R510" s="153">
        <f>Q510*H510</f>
        <v>0</v>
      </c>
      <c r="S510" s="153">
        <v>0</v>
      </c>
      <c r="T510" s="154">
        <f>S510*H510</f>
        <v>0</v>
      </c>
      <c r="AR510" s="155" t="s">
        <v>188</v>
      </c>
      <c r="AT510" s="155" t="s">
        <v>184</v>
      </c>
      <c r="AU510" s="155" t="s">
        <v>88</v>
      </c>
      <c r="AY510" s="17" t="s">
        <v>182</v>
      </c>
      <c r="BE510" s="156">
        <f>IF(N510="základná",J510,0)</f>
        <v>0</v>
      </c>
      <c r="BF510" s="156">
        <f>IF(N510="znížená",J510,0)</f>
        <v>0</v>
      </c>
      <c r="BG510" s="156">
        <f>IF(N510="zákl. prenesená",J510,0)</f>
        <v>0</v>
      </c>
      <c r="BH510" s="156">
        <f>IF(N510="zníž. prenesená",J510,0)</f>
        <v>0</v>
      </c>
      <c r="BI510" s="156">
        <f>IF(N510="nulová",J510,0)</f>
        <v>0</v>
      </c>
      <c r="BJ510" s="17" t="s">
        <v>88</v>
      </c>
      <c r="BK510" s="156">
        <f>ROUND(I510*H510,2)</f>
        <v>0</v>
      </c>
      <c r="BL510" s="17" t="s">
        <v>188</v>
      </c>
      <c r="BM510" s="155" t="s">
        <v>627</v>
      </c>
    </row>
    <row r="511" spans="2:65" s="1" customFormat="1" ht="16.5" customHeight="1">
      <c r="B511" s="142"/>
      <c r="C511" s="143" t="s">
        <v>628</v>
      </c>
      <c r="D511" s="143" t="s">
        <v>184</v>
      </c>
      <c r="E511" s="144" t="s">
        <v>629</v>
      </c>
      <c r="F511" s="145" t="s">
        <v>630</v>
      </c>
      <c r="G511" s="146" t="s">
        <v>449</v>
      </c>
      <c r="H511" s="147">
        <v>6.0279999999999996</v>
      </c>
      <c r="I511" s="148"/>
      <c r="J511" s="149">
        <f>ROUND(I511*H511,2)</f>
        <v>0</v>
      </c>
      <c r="K511" s="150"/>
      <c r="L511" s="32"/>
      <c r="M511" s="151" t="s">
        <v>1</v>
      </c>
      <c r="N511" s="152" t="s">
        <v>40</v>
      </c>
      <c r="P511" s="153">
        <f>O511*H511</f>
        <v>0</v>
      </c>
      <c r="Q511" s="153">
        <v>1.01555</v>
      </c>
      <c r="R511" s="153">
        <f>Q511*H511</f>
        <v>6.1217353999999995</v>
      </c>
      <c r="S511" s="153">
        <v>0</v>
      </c>
      <c r="T511" s="154">
        <f>S511*H511</f>
        <v>0</v>
      </c>
      <c r="AR511" s="155" t="s">
        <v>188</v>
      </c>
      <c r="AT511" s="155" t="s">
        <v>184</v>
      </c>
      <c r="AU511" s="155" t="s">
        <v>88</v>
      </c>
      <c r="AY511" s="17" t="s">
        <v>182</v>
      </c>
      <c r="BE511" s="156">
        <f>IF(N511="základná",J511,0)</f>
        <v>0</v>
      </c>
      <c r="BF511" s="156">
        <f>IF(N511="znížená",J511,0)</f>
        <v>0</v>
      </c>
      <c r="BG511" s="156">
        <f>IF(N511="zákl. prenesená",J511,0)</f>
        <v>0</v>
      </c>
      <c r="BH511" s="156">
        <f>IF(N511="zníž. prenesená",J511,0)</f>
        <v>0</v>
      </c>
      <c r="BI511" s="156">
        <f>IF(N511="nulová",J511,0)</f>
        <v>0</v>
      </c>
      <c r="BJ511" s="17" t="s">
        <v>88</v>
      </c>
      <c r="BK511" s="156">
        <f>ROUND(I511*H511,2)</f>
        <v>0</v>
      </c>
      <c r="BL511" s="17" t="s">
        <v>188</v>
      </c>
      <c r="BM511" s="155" t="s">
        <v>631</v>
      </c>
    </row>
    <row r="512" spans="2:65" s="13" customFormat="1">
      <c r="B512" s="164"/>
      <c r="D512" s="158" t="s">
        <v>190</v>
      </c>
      <c r="E512" s="165" t="s">
        <v>1</v>
      </c>
      <c r="F512" s="166" t="s">
        <v>632</v>
      </c>
      <c r="H512" s="167">
        <v>0.219</v>
      </c>
      <c r="I512" s="168"/>
      <c r="L512" s="164"/>
      <c r="M512" s="169"/>
      <c r="T512" s="170"/>
      <c r="AT512" s="165" t="s">
        <v>190</v>
      </c>
      <c r="AU512" s="165" t="s">
        <v>88</v>
      </c>
      <c r="AV512" s="13" t="s">
        <v>88</v>
      </c>
      <c r="AW512" s="13" t="s">
        <v>30</v>
      </c>
      <c r="AX512" s="13" t="s">
        <v>74</v>
      </c>
      <c r="AY512" s="165" t="s">
        <v>182</v>
      </c>
    </row>
    <row r="513" spans="2:51" s="13" customFormat="1">
      <c r="B513" s="164"/>
      <c r="D513" s="158" t="s">
        <v>190</v>
      </c>
      <c r="E513" s="165" t="s">
        <v>1</v>
      </c>
      <c r="F513" s="166" t="s">
        <v>633</v>
      </c>
      <c r="H513" s="167">
        <v>5.8999999999999997E-2</v>
      </c>
      <c r="I513" s="168"/>
      <c r="L513" s="164"/>
      <c r="M513" s="169"/>
      <c r="T513" s="170"/>
      <c r="AT513" s="165" t="s">
        <v>190</v>
      </c>
      <c r="AU513" s="165" t="s">
        <v>88</v>
      </c>
      <c r="AV513" s="13" t="s">
        <v>88</v>
      </c>
      <c r="AW513" s="13" t="s">
        <v>30</v>
      </c>
      <c r="AX513" s="13" t="s">
        <v>74</v>
      </c>
      <c r="AY513" s="165" t="s">
        <v>182</v>
      </c>
    </row>
    <row r="514" spans="2:51" s="13" customFormat="1">
      <c r="B514" s="164"/>
      <c r="D514" s="158" t="s">
        <v>190</v>
      </c>
      <c r="E514" s="165" t="s">
        <v>1</v>
      </c>
      <c r="F514" s="166" t="s">
        <v>634</v>
      </c>
      <c r="H514" s="167">
        <v>0.13900000000000001</v>
      </c>
      <c r="I514" s="168"/>
      <c r="L514" s="164"/>
      <c r="M514" s="169"/>
      <c r="T514" s="170"/>
      <c r="AT514" s="165" t="s">
        <v>190</v>
      </c>
      <c r="AU514" s="165" t="s">
        <v>88</v>
      </c>
      <c r="AV514" s="13" t="s">
        <v>88</v>
      </c>
      <c r="AW514" s="13" t="s">
        <v>30</v>
      </c>
      <c r="AX514" s="13" t="s">
        <v>74</v>
      </c>
      <c r="AY514" s="165" t="s">
        <v>182</v>
      </c>
    </row>
    <row r="515" spans="2:51" s="13" customFormat="1">
      <c r="B515" s="164"/>
      <c r="D515" s="158" t="s">
        <v>190</v>
      </c>
      <c r="E515" s="165" t="s">
        <v>1</v>
      </c>
      <c r="F515" s="166" t="s">
        <v>635</v>
      </c>
      <c r="H515" s="167">
        <v>7.2999999999999995E-2</v>
      </c>
      <c r="I515" s="168"/>
      <c r="L515" s="164"/>
      <c r="M515" s="169"/>
      <c r="T515" s="170"/>
      <c r="AT515" s="165" t="s">
        <v>190</v>
      </c>
      <c r="AU515" s="165" t="s">
        <v>88</v>
      </c>
      <c r="AV515" s="13" t="s">
        <v>88</v>
      </c>
      <c r="AW515" s="13" t="s">
        <v>30</v>
      </c>
      <c r="AX515" s="13" t="s">
        <v>74</v>
      </c>
      <c r="AY515" s="165" t="s">
        <v>182</v>
      </c>
    </row>
    <row r="516" spans="2:51" s="13" customFormat="1">
      <c r="B516" s="164"/>
      <c r="D516" s="158" t="s">
        <v>190</v>
      </c>
      <c r="E516" s="165" t="s">
        <v>1</v>
      </c>
      <c r="F516" s="166" t="s">
        <v>636</v>
      </c>
      <c r="H516" s="167">
        <v>0.28199999999999997</v>
      </c>
      <c r="I516" s="168"/>
      <c r="L516" s="164"/>
      <c r="M516" s="169"/>
      <c r="T516" s="170"/>
      <c r="AT516" s="165" t="s">
        <v>190</v>
      </c>
      <c r="AU516" s="165" t="s">
        <v>88</v>
      </c>
      <c r="AV516" s="13" t="s">
        <v>88</v>
      </c>
      <c r="AW516" s="13" t="s">
        <v>30</v>
      </c>
      <c r="AX516" s="13" t="s">
        <v>74</v>
      </c>
      <c r="AY516" s="165" t="s">
        <v>182</v>
      </c>
    </row>
    <row r="517" spans="2:51" s="13" customFormat="1">
      <c r="B517" s="164"/>
      <c r="D517" s="158" t="s">
        <v>190</v>
      </c>
      <c r="E517" s="165" t="s">
        <v>1</v>
      </c>
      <c r="F517" s="166" t="s">
        <v>637</v>
      </c>
      <c r="H517" s="167">
        <v>5.6000000000000001E-2</v>
      </c>
      <c r="I517" s="168"/>
      <c r="L517" s="164"/>
      <c r="M517" s="169"/>
      <c r="T517" s="170"/>
      <c r="AT517" s="165" t="s">
        <v>190</v>
      </c>
      <c r="AU517" s="165" t="s">
        <v>88</v>
      </c>
      <c r="AV517" s="13" t="s">
        <v>88</v>
      </c>
      <c r="AW517" s="13" t="s">
        <v>30</v>
      </c>
      <c r="AX517" s="13" t="s">
        <v>74</v>
      </c>
      <c r="AY517" s="165" t="s">
        <v>182</v>
      </c>
    </row>
    <row r="518" spans="2:51" s="13" customFormat="1">
      <c r="B518" s="164"/>
      <c r="D518" s="158" t="s">
        <v>190</v>
      </c>
      <c r="E518" s="165" t="s">
        <v>1</v>
      </c>
      <c r="F518" s="166" t="s">
        <v>638</v>
      </c>
      <c r="H518" s="167">
        <v>0.78500000000000003</v>
      </c>
      <c r="I518" s="168"/>
      <c r="L518" s="164"/>
      <c r="M518" s="169"/>
      <c r="T518" s="170"/>
      <c r="AT518" s="165" t="s">
        <v>190</v>
      </c>
      <c r="AU518" s="165" t="s">
        <v>88</v>
      </c>
      <c r="AV518" s="13" t="s">
        <v>88</v>
      </c>
      <c r="AW518" s="13" t="s">
        <v>30</v>
      </c>
      <c r="AX518" s="13" t="s">
        <v>74</v>
      </c>
      <c r="AY518" s="165" t="s">
        <v>182</v>
      </c>
    </row>
    <row r="519" spans="2:51" s="13" customFormat="1">
      <c r="B519" s="164"/>
      <c r="D519" s="158" t="s">
        <v>190</v>
      </c>
      <c r="E519" s="165" t="s">
        <v>1</v>
      </c>
      <c r="F519" s="166" t="s">
        <v>639</v>
      </c>
      <c r="H519" s="167">
        <v>4.1000000000000002E-2</v>
      </c>
      <c r="I519" s="168"/>
      <c r="L519" s="164"/>
      <c r="M519" s="169"/>
      <c r="T519" s="170"/>
      <c r="AT519" s="165" t="s">
        <v>190</v>
      </c>
      <c r="AU519" s="165" t="s">
        <v>88</v>
      </c>
      <c r="AV519" s="13" t="s">
        <v>88</v>
      </c>
      <c r="AW519" s="13" t="s">
        <v>30</v>
      </c>
      <c r="AX519" s="13" t="s">
        <v>74</v>
      </c>
      <c r="AY519" s="165" t="s">
        <v>182</v>
      </c>
    </row>
    <row r="520" spans="2:51" s="13" customFormat="1">
      <c r="B520" s="164"/>
      <c r="D520" s="158" t="s">
        <v>190</v>
      </c>
      <c r="E520" s="165" t="s">
        <v>1</v>
      </c>
      <c r="F520" s="166" t="s">
        <v>640</v>
      </c>
      <c r="H520" s="167">
        <v>8.3000000000000004E-2</v>
      </c>
      <c r="I520" s="168"/>
      <c r="L520" s="164"/>
      <c r="M520" s="169"/>
      <c r="T520" s="170"/>
      <c r="AT520" s="165" t="s">
        <v>190</v>
      </c>
      <c r="AU520" s="165" t="s">
        <v>88</v>
      </c>
      <c r="AV520" s="13" t="s">
        <v>88</v>
      </c>
      <c r="AW520" s="13" t="s">
        <v>30</v>
      </c>
      <c r="AX520" s="13" t="s">
        <v>74</v>
      </c>
      <c r="AY520" s="165" t="s">
        <v>182</v>
      </c>
    </row>
    <row r="521" spans="2:51" s="13" customFormat="1">
      <c r="B521" s="164"/>
      <c r="D521" s="158" t="s">
        <v>190</v>
      </c>
      <c r="E521" s="165" t="s">
        <v>1</v>
      </c>
      <c r="F521" s="166" t="s">
        <v>641</v>
      </c>
      <c r="H521" s="167">
        <v>7.2999999999999995E-2</v>
      </c>
      <c r="I521" s="168"/>
      <c r="L521" s="164"/>
      <c r="M521" s="169"/>
      <c r="T521" s="170"/>
      <c r="AT521" s="165" t="s">
        <v>190</v>
      </c>
      <c r="AU521" s="165" t="s">
        <v>88</v>
      </c>
      <c r="AV521" s="13" t="s">
        <v>88</v>
      </c>
      <c r="AW521" s="13" t="s">
        <v>30</v>
      </c>
      <c r="AX521" s="13" t="s">
        <v>74</v>
      </c>
      <c r="AY521" s="165" t="s">
        <v>182</v>
      </c>
    </row>
    <row r="522" spans="2:51" s="13" customFormat="1">
      <c r="B522" s="164"/>
      <c r="D522" s="158" t="s">
        <v>190</v>
      </c>
      <c r="E522" s="165" t="s">
        <v>1</v>
      </c>
      <c r="F522" s="166" t="s">
        <v>642</v>
      </c>
      <c r="H522" s="167">
        <v>5.6000000000000001E-2</v>
      </c>
      <c r="I522" s="168"/>
      <c r="L522" s="164"/>
      <c r="M522" s="169"/>
      <c r="T522" s="170"/>
      <c r="AT522" s="165" t="s">
        <v>190</v>
      </c>
      <c r="AU522" s="165" t="s">
        <v>88</v>
      </c>
      <c r="AV522" s="13" t="s">
        <v>88</v>
      </c>
      <c r="AW522" s="13" t="s">
        <v>30</v>
      </c>
      <c r="AX522" s="13" t="s">
        <v>74</v>
      </c>
      <c r="AY522" s="165" t="s">
        <v>182</v>
      </c>
    </row>
    <row r="523" spans="2:51" s="13" customFormat="1">
      <c r="B523" s="164"/>
      <c r="D523" s="158" t="s">
        <v>190</v>
      </c>
      <c r="E523" s="165" t="s">
        <v>1</v>
      </c>
      <c r="F523" s="166" t="s">
        <v>643</v>
      </c>
      <c r="H523" s="167">
        <v>0.90400000000000003</v>
      </c>
      <c r="I523" s="168"/>
      <c r="L523" s="164"/>
      <c r="M523" s="169"/>
      <c r="T523" s="170"/>
      <c r="AT523" s="165" t="s">
        <v>190</v>
      </c>
      <c r="AU523" s="165" t="s">
        <v>88</v>
      </c>
      <c r="AV523" s="13" t="s">
        <v>88</v>
      </c>
      <c r="AW523" s="13" t="s">
        <v>30</v>
      </c>
      <c r="AX523" s="13" t="s">
        <v>74</v>
      </c>
      <c r="AY523" s="165" t="s">
        <v>182</v>
      </c>
    </row>
    <row r="524" spans="2:51" s="13" customFormat="1">
      <c r="B524" s="164"/>
      <c r="D524" s="158" t="s">
        <v>190</v>
      </c>
      <c r="E524" s="165" t="s">
        <v>1</v>
      </c>
      <c r="F524" s="166" t="s">
        <v>644</v>
      </c>
      <c r="H524" s="167">
        <v>0.91100000000000003</v>
      </c>
      <c r="I524" s="168"/>
      <c r="L524" s="164"/>
      <c r="M524" s="169"/>
      <c r="T524" s="170"/>
      <c r="AT524" s="165" t="s">
        <v>190</v>
      </c>
      <c r="AU524" s="165" t="s">
        <v>88</v>
      </c>
      <c r="AV524" s="13" t="s">
        <v>88</v>
      </c>
      <c r="AW524" s="13" t="s">
        <v>30</v>
      </c>
      <c r="AX524" s="13" t="s">
        <v>74</v>
      </c>
      <c r="AY524" s="165" t="s">
        <v>182</v>
      </c>
    </row>
    <row r="525" spans="2:51" s="13" customFormat="1">
      <c r="B525" s="164"/>
      <c r="D525" s="158" t="s">
        <v>190</v>
      </c>
      <c r="E525" s="165" t="s">
        <v>1</v>
      </c>
      <c r="F525" s="166" t="s">
        <v>645</v>
      </c>
      <c r="H525" s="167">
        <v>9.9000000000000005E-2</v>
      </c>
      <c r="I525" s="168"/>
      <c r="L525" s="164"/>
      <c r="M525" s="169"/>
      <c r="T525" s="170"/>
      <c r="AT525" s="165" t="s">
        <v>190</v>
      </c>
      <c r="AU525" s="165" t="s">
        <v>88</v>
      </c>
      <c r="AV525" s="13" t="s">
        <v>88</v>
      </c>
      <c r="AW525" s="13" t="s">
        <v>30</v>
      </c>
      <c r="AX525" s="13" t="s">
        <v>74</v>
      </c>
      <c r="AY525" s="165" t="s">
        <v>182</v>
      </c>
    </row>
    <row r="526" spans="2:51" s="13" customFormat="1">
      <c r="B526" s="164"/>
      <c r="D526" s="158" t="s">
        <v>190</v>
      </c>
      <c r="E526" s="165" t="s">
        <v>1</v>
      </c>
      <c r="F526" s="166" t="s">
        <v>646</v>
      </c>
      <c r="H526" s="167">
        <v>5.0999999999999997E-2</v>
      </c>
      <c r="I526" s="168"/>
      <c r="L526" s="164"/>
      <c r="M526" s="169"/>
      <c r="T526" s="170"/>
      <c r="AT526" s="165" t="s">
        <v>190</v>
      </c>
      <c r="AU526" s="165" t="s">
        <v>88</v>
      </c>
      <c r="AV526" s="13" t="s">
        <v>88</v>
      </c>
      <c r="AW526" s="13" t="s">
        <v>30</v>
      </c>
      <c r="AX526" s="13" t="s">
        <v>74</v>
      </c>
      <c r="AY526" s="165" t="s">
        <v>182</v>
      </c>
    </row>
    <row r="527" spans="2:51" s="13" customFormat="1">
      <c r="B527" s="164"/>
      <c r="D527" s="158" t="s">
        <v>190</v>
      </c>
      <c r="E527" s="165" t="s">
        <v>1</v>
      </c>
      <c r="F527" s="166" t="s">
        <v>647</v>
      </c>
      <c r="H527" s="167">
        <v>2.5000000000000001E-2</v>
      </c>
      <c r="I527" s="168"/>
      <c r="L527" s="164"/>
      <c r="M527" s="169"/>
      <c r="T527" s="170"/>
      <c r="AT527" s="165" t="s">
        <v>190</v>
      </c>
      <c r="AU527" s="165" t="s">
        <v>88</v>
      </c>
      <c r="AV527" s="13" t="s">
        <v>88</v>
      </c>
      <c r="AW527" s="13" t="s">
        <v>30</v>
      </c>
      <c r="AX527" s="13" t="s">
        <v>74</v>
      </c>
      <c r="AY527" s="165" t="s">
        <v>182</v>
      </c>
    </row>
    <row r="528" spans="2:51" s="13" customFormat="1">
      <c r="B528" s="164"/>
      <c r="D528" s="158" t="s">
        <v>190</v>
      </c>
      <c r="E528" s="165" t="s">
        <v>1</v>
      </c>
      <c r="F528" s="166" t="s">
        <v>648</v>
      </c>
      <c r="H528" s="167">
        <v>0.89200000000000002</v>
      </c>
      <c r="I528" s="168"/>
      <c r="L528" s="164"/>
      <c r="M528" s="169"/>
      <c r="T528" s="170"/>
      <c r="AT528" s="165" t="s">
        <v>190</v>
      </c>
      <c r="AU528" s="165" t="s">
        <v>88</v>
      </c>
      <c r="AV528" s="13" t="s">
        <v>88</v>
      </c>
      <c r="AW528" s="13" t="s">
        <v>30</v>
      </c>
      <c r="AX528" s="13" t="s">
        <v>74</v>
      </c>
      <c r="AY528" s="165" t="s">
        <v>182</v>
      </c>
    </row>
    <row r="529" spans="2:65" s="13" customFormat="1">
      <c r="B529" s="164"/>
      <c r="D529" s="158" t="s">
        <v>190</v>
      </c>
      <c r="E529" s="165" t="s">
        <v>1</v>
      </c>
      <c r="F529" s="166" t="s">
        <v>649</v>
      </c>
      <c r="H529" s="167">
        <v>2.3E-2</v>
      </c>
      <c r="I529" s="168"/>
      <c r="L529" s="164"/>
      <c r="M529" s="169"/>
      <c r="T529" s="170"/>
      <c r="AT529" s="165" t="s">
        <v>190</v>
      </c>
      <c r="AU529" s="165" t="s">
        <v>88</v>
      </c>
      <c r="AV529" s="13" t="s">
        <v>88</v>
      </c>
      <c r="AW529" s="13" t="s">
        <v>30</v>
      </c>
      <c r="AX529" s="13" t="s">
        <v>74</v>
      </c>
      <c r="AY529" s="165" t="s">
        <v>182</v>
      </c>
    </row>
    <row r="530" spans="2:65" s="13" customFormat="1">
      <c r="B530" s="164"/>
      <c r="D530" s="158" t="s">
        <v>190</v>
      </c>
      <c r="E530" s="165" t="s">
        <v>1</v>
      </c>
      <c r="F530" s="166" t="s">
        <v>650</v>
      </c>
      <c r="H530" s="167">
        <v>3.3000000000000002E-2</v>
      </c>
      <c r="I530" s="168"/>
      <c r="L530" s="164"/>
      <c r="M530" s="169"/>
      <c r="T530" s="170"/>
      <c r="AT530" s="165" t="s">
        <v>190</v>
      </c>
      <c r="AU530" s="165" t="s">
        <v>88</v>
      </c>
      <c r="AV530" s="13" t="s">
        <v>88</v>
      </c>
      <c r="AW530" s="13" t="s">
        <v>30</v>
      </c>
      <c r="AX530" s="13" t="s">
        <v>74</v>
      </c>
      <c r="AY530" s="165" t="s">
        <v>182</v>
      </c>
    </row>
    <row r="531" spans="2:65" s="13" customFormat="1">
      <c r="B531" s="164"/>
      <c r="D531" s="158" t="s">
        <v>190</v>
      </c>
      <c r="E531" s="165" t="s">
        <v>1</v>
      </c>
      <c r="F531" s="166" t="s">
        <v>651</v>
      </c>
      <c r="H531" s="167">
        <v>8.7999999999999995E-2</v>
      </c>
      <c r="I531" s="168"/>
      <c r="L531" s="164"/>
      <c r="M531" s="169"/>
      <c r="T531" s="170"/>
      <c r="AT531" s="165" t="s">
        <v>190</v>
      </c>
      <c r="AU531" s="165" t="s">
        <v>88</v>
      </c>
      <c r="AV531" s="13" t="s">
        <v>88</v>
      </c>
      <c r="AW531" s="13" t="s">
        <v>30</v>
      </c>
      <c r="AX531" s="13" t="s">
        <v>74</v>
      </c>
      <c r="AY531" s="165" t="s">
        <v>182</v>
      </c>
    </row>
    <row r="532" spans="2:65" s="13" customFormat="1">
      <c r="B532" s="164"/>
      <c r="D532" s="158" t="s">
        <v>190</v>
      </c>
      <c r="E532" s="165" t="s">
        <v>1</v>
      </c>
      <c r="F532" s="166" t="s">
        <v>652</v>
      </c>
      <c r="H532" s="167">
        <v>9.0999999999999998E-2</v>
      </c>
      <c r="I532" s="168"/>
      <c r="L532" s="164"/>
      <c r="M532" s="169"/>
      <c r="T532" s="170"/>
      <c r="AT532" s="165" t="s">
        <v>190</v>
      </c>
      <c r="AU532" s="165" t="s">
        <v>88</v>
      </c>
      <c r="AV532" s="13" t="s">
        <v>88</v>
      </c>
      <c r="AW532" s="13" t="s">
        <v>30</v>
      </c>
      <c r="AX532" s="13" t="s">
        <v>74</v>
      </c>
      <c r="AY532" s="165" t="s">
        <v>182</v>
      </c>
    </row>
    <row r="533" spans="2:65" s="13" customFormat="1">
      <c r="B533" s="164"/>
      <c r="D533" s="158" t="s">
        <v>190</v>
      </c>
      <c r="E533" s="165" t="s">
        <v>1</v>
      </c>
      <c r="F533" s="166" t="s">
        <v>653</v>
      </c>
      <c r="H533" s="167">
        <v>5.8999999999999997E-2</v>
      </c>
      <c r="I533" s="168"/>
      <c r="L533" s="164"/>
      <c r="M533" s="169"/>
      <c r="T533" s="170"/>
      <c r="AT533" s="165" t="s">
        <v>190</v>
      </c>
      <c r="AU533" s="165" t="s">
        <v>88</v>
      </c>
      <c r="AV533" s="13" t="s">
        <v>88</v>
      </c>
      <c r="AW533" s="13" t="s">
        <v>30</v>
      </c>
      <c r="AX533" s="13" t="s">
        <v>74</v>
      </c>
      <c r="AY533" s="165" t="s">
        <v>182</v>
      </c>
    </row>
    <row r="534" spans="2:65" s="13" customFormat="1">
      <c r="B534" s="164"/>
      <c r="D534" s="158" t="s">
        <v>190</v>
      </c>
      <c r="E534" s="165" t="s">
        <v>1</v>
      </c>
      <c r="F534" s="166" t="s">
        <v>654</v>
      </c>
      <c r="H534" s="167">
        <v>4.2000000000000003E-2</v>
      </c>
      <c r="I534" s="168"/>
      <c r="L534" s="164"/>
      <c r="M534" s="169"/>
      <c r="T534" s="170"/>
      <c r="AT534" s="165" t="s">
        <v>190</v>
      </c>
      <c r="AU534" s="165" t="s">
        <v>88</v>
      </c>
      <c r="AV534" s="13" t="s">
        <v>88</v>
      </c>
      <c r="AW534" s="13" t="s">
        <v>30</v>
      </c>
      <c r="AX534" s="13" t="s">
        <v>74</v>
      </c>
      <c r="AY534" s="165" t="s">
        <v>182</v>
      </c>
    </row>
    <row r="535" spans="2:65" s="13" customFormat="1">
      <c r="B535" s="164"/>
      <c r="D535" s="158" t="s">
        <v>190</v>
      </c>
      <c r="E535" s="165" t="s">
        <v>1</v>
      </c>
      <c r="F535" s="166" t="s">
        <v>655</v>
      </c>
      <c r="H535" s="167">
        <v>8.5000000000000006E-2</v>
      </c>
      <c r="I535" s="168"/>
      <c r="L535" s="164"/>
      <c r="M535" s="169"/>
      <c r="T535" s="170"/>
      <c r="AT535" s="165" t="s">
        <v>190</v>
      </c>
      <c r="AU535" s="165" t="s">
        <v>88</v>
      </c>
      <c r="AV535" s="13" t="s">
        <v>88</v>
      </c>
      <c r="AW535" s="13" t="s">
        <v>30</v>
      </c>
      <c r="AX535" s="13" t="s">
        <v>74</v>
      </c>
      <c r="AY535" s="165" t="s">
        <v>182</v>
      </c>
    </row>
    <row r="536" spans="2:65" s="13" customFormat="1">
      <c r="B536" s="164"/>
      <c r="D536" s="158" t="s">
        <v>190</v>
      </c>
      <c r="E536" s="165" t="s">
        <v>1</v>
      </c>
      <c r="F536" s="166" t="s">
        <v>656</v>
      </c>
      <c r="H536" s="167">
        <v>0.19400000000000001</v>
      </c>
      <c r="I536" s="168"/>
      <c r="L536" s="164"/>
      <c r="M536" s="169"/>
      <c r="T536" s="170"/>
      <c r="AT536" s="165" t="s">
        <v>190</v>
      </c>
      <c r="AU536" s="165" t="s">
        <v>88</v>
      </c>
      <c r="AV536" s="13" t="s">
        <v>88</v>
      </c>
      <c r="AW536" s="13" t="s">
        <v>30</v>
      </c>
      <c r="AX536" s="13" t="s">
        <v>74</v>
      </c>
      <c r="AY536" s="165" t="s">
        <v>182</v>
      </c>
    </row>
    <row r="537" spans="2:65" s="13" customFormat="1">
      <c r="B537" s="164"/>
      <c r="D537" s="158" t="s">
        <v>190</v>
      </c>
      <c r="E537" s="165" t="s">
        <v>1</v>
      </c>
      <c r="F537" s="166" t="s">
        <v>657</v>
      </c>
      <c r="H537" s="167">
        <v>0.18099999999999999</v>
      </c>
      <c r="I537" s="168"/>
      <c r="L537" s="164"/>
      <c r="M537" s="169"/>
      <c r="T537" s="170"/>
      <c r="AT537" s="165" t="s">
        <v>190</v>
      </c>
      <c r="AU537" s="165" t="s">
        <v>88</v>
      </c>
      <c r="AV537" s="13" t="s">
        <v>88</v>
      </c>
      <c r="AW537" s="13" t="s">
        <v>30</v>
      </c>
      <c r="AX537" s="13" t="s">
        <v>74</v>
      </c>
      <c r="AY537" s="165" t="s">
        <v>182</v>
      </c>
    </row>
    <row r="538" spans="2:65" s="13" customFormat="1">
      <c r="B538" s="164"/>
      <c r="D538" s="158" t="s">
        <v>190</v>
      </c>
      <c r="E538" s="165" t="s">
        <v>1</v>
      </c>
      <c r="F538" s="166" t="s">
        <v>658</v>
      </c>
      <c r="H538" s="167">
        <v>6.7000000000000004E-2</v>
      </c>
      <c r="I538" s="168"/>
      <c r="L538" s="164"/>
      <c r="M538" s="169"/>
      <c r="T538" s="170"/>
      <c r="AT538" s="165" t="s">
        <v>190</v>
      </c>
      <c r="AU538" s="165" t="s">
        <v>88</v>
      </c>
      <c r="AV538" s="13" t="s">
        <v>88</v>
      </c>
      <c r="AW538" s="13" t="s">
        <v>30</v>
      </c>
      <c r="AX538" s="13" t="s">
        <v>74</v>
      </c>
      <c r="AY538" s="165" t="s">
        <v>182</v>
      </c>
    </row>
    <row r="539" spans="2:65" s="13" customFormat="1">
      <c r="B539" s="164"/>
      <c r="D539" s="158" t="s">
        <v>190</v>
      </c>
      <c r="E539" s="165" t="s">
        <v>1</v>
      </c>
      <c r="F539" s="166" t="s">
        <v>659</v>
      </c>
      <c r="H539" s="167">
        <v>0.19400000000000001</v>
      </c>
      <c r="I539" s="168"/>
      <c r="L539" s="164"/>
      <c r="M539" s="169"/>
      <c r="T539" s="170"/>
      <c r="AT539" s="165" t="s">
        <v>190</v>
      </c>
      <c r="AU539" s="165" t="s">
        <v>88</v>
      </c>
      <c r="AV539" s="13" t="s">
        <v>88</v>
      </c>
      <c r="AW539" s="13" t="s">
        <v>30</v>
      </c>
      <c r="AX539" s="13" t="s">
        <v>74</v>
      </c>
      <c r="AY539" s="165" t="s">
        <v>182</v>
      </c>
    </row>
    <row r="540" spans="2:65" s="13" customFormat="1">
      <c r="B540" s="164"/>
      <c r="D540" s="158" t="s">
        <v>190</v>
      </c>
      <c r="E540" s="165" t="s">
        <v>1</v>
      </c>
      <c r="F540" s="166" t="s">
        <v>660</v>
      </c>
      <c r="H540" s="167">
        <v>0.14699999999999999</v>
      </c>
      <c r="I540" s="168"/>
      <c r="L540" s="164"/>
      <c r="M540" s="169"/>
      <c r="T540" s="170"/>
      <c r="AT540" s="165" t="s">
        <v>190</v>
      </c>
      <c r="AU540" s="165" t="s">
        <v>88</v>
      </c>
      <c r="AV540" s="13" t="s">
        <v>88</v>
      </c>
      <c r="AW540" s="13" t="s">
        <v>30</v>
      </c>
      <c r="AX540" s="13" t="s">
        <v>74</v>
      </c>
      <c r="AY540" s="165" t="s">
        <v>182</v>
      </c>
    </row>
    <row r="541" spans="2:65" s="13" customFormat="1">
      <c r="B541" s="164"/>
      <c r="D541" s="158" t="s">
        <v>190</v>
      </c>
      <c r="E541" s="165" t="s">
        <v>1</v>
      </c>
      <c r="F541" s="166" t="s">
        <v>661</v>
      </c>
      <c r="H541" s="167">
        <v>7.5999999999999998E-2</v>
      </c>
      <c r="I541" s="168"/>
      <c r="L541" s="164"/>
      <c r="M541" s="169"/>
      <c r="T541" s="170"/>
      <c r="AT541" s="165" t="s">
        <v>190</v>
      </c>
      <c r="AU541" s="165" t="s">
        <v>88</v>
      </c>
      <c r="AV541" s="13" t="s">
        <v>88</v>
      </c>
      <c r="AW541" s="13" t="s">
        <v>30</v>
      </c>
      <c r="AX541" s="13" t="s">
        <v>74</v>
      </c>
      <c r="AY541" s="165" t="s">
        <v>182</v>
      </c>
    </row>
    <row r="542" spans="2:65" s="15" customFormat="1">
      <c r="B542" s="178"/>
      <c r="D542" s="158" t="s">
        <v>190</v>
      </c>
      <c r="E542" s="179" t="s">
        <v>1</v>
      </c>
      <c r="F542" s="180" t="s">
        <v>212</v>
      </c>
      <c r="H542" s="181">
        <v>6.0279999999999996</v>
      </c>
      <c r="I542" s="182"/>
      <c r="L542" s="178"/>
      <c r="M542" s="183"/>
      <c r="T542" s="184"/>
      <c r="AT542" s="179" t="s">
        <v>190</v>
      </c>
      <c r="AU542" s="179" t="s">
        <v>88</v>
      </c>
      <c r="AV542" s="15" t="s">
        <v>188</v>
      </c>
      <c r="AW542" s="15" t="s">
        <v>30</v>
      </c>
      <c r="AX542" s="15" t="s">
        <v>78</v>
      </c>
      <c r="AY542" s="179" t="s">
        <v>182</v>
      </c>
    </row>
    <row r="543" spans="2:65" s="11" customFormat="1" ht="22.9" customHeight="1">
      <c r="B543" s="130"/>
      <c r="D543" s="131" t="s">
        <v>73</v>
      </c>
      <c r="E543" s="140" t="s">
        <v>188</v>
      </c>
      <c r="F543" s="140" t="s">
        <v>662</v>
      </c>
      <c r="I543" s="133"/>
      <c r="J543" s="141">
        <f>BK543</f>
        <v>0</v>
      </c>
      <c r="L543" s="130"/>
      <c r="M543" s="135"/>
      <c r="P543" s="136">
        <f>SUM(P544:P553)</f>
        <v>0</v>
      </c>
      <c r="R543" s="136">
        <f>SUM(R544:R553)</f>
        <v>27.69480488</v>
      </c>
      <c r="T543" s="137">
        <f>SUM(T544:T553)</f>
        <v>0</v>
      </c>
      <c r="AR543" s="131" t="s">
        <v>78</v>
      </c>
      <c r="AT543" s="138" t="s">
        <v>73</v>
      </c>
      <c r="AU543" s="138" t="s">
        <v>78</v>
      </c>
      <c r="AY543" s="131" t="s">
        <v>182</v>
      </c>
      <c r="BK543" s="139">
        <f>SUM(BK544:BK553)</f>
        <v>0</v>
      </c>
    </row>
    <row r="544" spans="2:65" s="1" customFormat="1" ht="24.25" customHeight="1">
      <c r="B544" s="142"/>
      <c r="C544" s="143" t="s">
        <v>663</v>
      </c>
      <c r="D544" s="143" t="s">
        <v>184</v>
      </c>
      <c r="E544" s="144" t="s">
        <v>664</v>
      </c>
      <c r="F544" s="145" t="s">
        <v>665</v>
      </c>
      <c r="G544" s="146" t="s">
        <v>187</v>
      </c>
      <c r="H544" s="147">
        <v>2.0720000000000001</v>
      </c>
      <c r="I544" s="148"/>
      <c r="J544" s="149">
        <f>ROUND(I544*H544,2)</f>
        <v>0</v>
      </c>
      <c r="K544" s="150"/>
      <c r="L544" s="32"/>
      <c r="M544" s="151" t="s">
        <v>1</v>
      </c>
      <c r="N544" s="152" t="s">
        <v>40</v>
      </c>
      <c r="P544" s="153">
        <f>O544*H544</f>
        <v>0</v>
      </c>
      <c r="Q544" s="153">
        <v>2.4157899999999999</v>
      </c>
      <c r="R544" s="153">
        <f>Q544*H544</f>
        <v>5.0055168800000001</v>
      </c>
      <c r="S544" s="153">
        <v>0</v>
      </c>
      <c r="T544" s="154">
        <f>S544*H544</f>
        <v>0</v>
      </c>
      <c r="AR544" s="155" t="s">
        <v>188</v>
      </c>
      <c r="AT544" s="155" t="s">
        <v>184</v>
      </c>
      <c r="AU544" s="155" t="s">
        <v>88</v>
      </c>
      <c r="AY544" s="17" t="s">
        <v>182</v>
      </c>
      <c r="BE544" s="156">
        <f>IF(N544="základná",J544,0)</f>
        <v>0</v>
      </c>
      <c r="BF544" s="156">
        <f>IF(N544="znížená",J544,0)</f>
        <v>0</v>
      </c>
      <c r="BG544" s="156">
        <f>IF(N544="zákl. prenesená",J544,0)</f>
        <v>0</v>
      </c>
      <c r="BH544" s="156">
        <f>IF(N544="zníž. prenesená",J544,0)</f>
        <v>0</v>
      </c>
      <c r="BI544" s="156">
        <f>IF(N544="nulová",J544,0)</f>
        <v>0</v>
      </c>
      <c r="BJ544" s="17" t="s">
        <v>88</v>
      </c>
      <c r="BK544" s="156">
        <f>ROUND(I544*H544,2)</f>
        <v>0</v>
      </c>
      <c r="BL544" s="17" t="s">
        <v>188</v>
      </c>
      <c r="BM544" s="155" t="s">
        <v>666</v>
      </c>
    </row>
    <row r="545" spans="2:65" s="12" customFormat="1">
      <c r="B545" s="157"/>
      <c r="D545" s="158" t="s">
        <v>190</v>
      </c>
      <c r="E545" s="159" t="s">
        <v>1</v>
      </c>
      <c r="F545" s="160" t="s">
        <v>667</v>
      </c>
      <c r="H545" s="159" t="s">
        <v>1</v>
      </c>
      <c r="I545" s="161"/>
      <c r="L545" s="157"/>
      <c r="M545" s="162"/>
      <c r="T545" s="163"/>
      <c r="AT545" s="159" t="s">
        <v>190</v>
      </c>
      <c r="AU545" s="159" t="s">
        <v>88</v>
      </c>
      <c r="AV545" s="12" t="s">
        <v>78</v>
      </c>
      <c r="AW545" s="12" t="s">
        <v>30</v>
      </c>
      <c r="AX545" s="12" t="s">
        <v>74</v>
      </c>
      <c r="AY545" s="159" t="s">
        <v>182</v>
      </c>
    </row>
    <row r="546" spans="2:65" s="13" customFormat="1">
      <c r="B546" s="164"/>
      <c r="D546" s="158" t="s">
        <v>190</v>
      </c>
      <c r="E546" s="165" t="s">
        <v>1</v>
      </c>
      <c r="F546" s="166" t="s">
        <v>668</v>
      </c>
      <c r="H546" s="167">
        <v>1.3680000000000001</v>
      </c>
      <c r="I546" s="168"/>
      <c r="L546" s="164"/>
      <c r="M546" s="169"/>
      <c r="T546" s="170"/>
      <c r="AT546" s="165" t="s">
        <v>190</v>
      </c>
      <c r="AU546" s="165" t="s">
        <v>88</v>
      </c>
      <c r="AV546" s="13" t="s">
        <v>88</v>
      </c>
      <c r="AW546" s="13" t="s">
        <v>30</v>
      </c>
      <c r="AX546" s="13" t="s">
        <v>74</v>
      </c>
      <c r="AY546" s="165" t="s">
        <v>182</v>
      </c>
    </row>
    <row r="547" spans="2:65" s="13" customFormat="1">
      <c r="B547" s="164"/>
      <c r="D547" s="158" t="s">
        <v>190</v>
      </c>
      <c r="E547" s="165" t="s">
        <v>1</v>
      </c>
      <c r="F547" s="166" t="s">
        <v>669</v>
      </c>
      <c r="H547" s="167">
        <v>0.46700000000000003</v>
      </c>
      <c r="I547" s="168"/>
      <c r="L547" s="164"/>
      <c r="M547" s="169"/>
      <c r="T547" s="170"/>
      <c r="AT547" s="165" t="s">
        <v>190</v>
      </c>
      <c r="AU547" s="165" t="s">
        <v>88</v>
      </c>
      <c r="AV547" s="13" t="s">
        <v>88</v>
      </c>
      <c r="AW547" s="13" t="s">
        <v>30</v>
      </c>
      <c r="AX547" s="13" t="s">
        <v>74</v>
      </c>
      <c r="AY547" s="165" t="s">
        <v>182</v>
      </c>
    </row>
    <row r="548" spans="2:65" s="13" customFormat="1">
      <c r="B548" s="164"/>
      <c r="D548" s="158" t="s">
        <v>190</v>
      </c>
      <c r="E548" s="165" t="s">
        <v>1</v>
      </c>
      <c r="F548" s="166" t="s">
        <v>670</v>
      </c>
      <c r="H548" s="167">
        <v>0.23699999999999999</v>
      </c>
      <c r="I548" s="168"/>
      <c r="L548" s="164"/>
      <c r="M548" s="169"/>
      <c r="T548" s="170"/>
      <c r="AT548" s="165" t="s">
        <v>190</v>
      </c>
      <c r="AU548" s="165" t="s">
        <v>88</v>
      </c>
      <c r="AV548" s="13" t="s">
        <v>88</v>
      </c>
      <c r="AW548" s="13" t="s">
        <v>30</v>
      </c>
      <c r="AX548" s="13" t="s">
        <v>74</v>
      </c>
      <c r="AY548" s="165" t="s">
        <v>182</v>
      </c>
    </row>
    <row r="549" spans="2:65" s="15" customFormat="1">
      <c r="B549" s="178"/>
      <c r="D549" s="158" t="s">
        <v>190</v>
      </c>
      <c r="E549" s="179" t="s">
        <v>1</v>
      </c>
      <c r="F549" s="180" t="s">
        <v>212</v>
      </c>
      <c r="H549" s="181">
        <v>2.0720000000000001</v>
      </c>
      <c r="I549" s="182"/>
      <c r="L549" s="178"/>
      <c r="M549" s="183"/>
      <c r="T549" s="184"/>
      <c r="AT549" s="179" t="s">
        <v>190</v>
      </c>
      <c r="AU549" s="179" t="s">
        <v>88</v>
      </c>
      <c r="AV549" s="15" t="s">
        <v>188</v>
      </c>
      <c r="AW549" s="15" t="s">
        <v>30</v>
      </c>
      <c r="AX549" s="15" t="s">
        <v>78</v>
      </c>
      <c r="AY549" s="179" t="s">
        <v>182</v>
      </c>
    </row>
    <row r="550" spans="2:65" s="1" customFormat="1" ht="24.25" customHeight="1">
      <c r="B550" s="142"/>
      <c r="C550" s="143" t="s">
        <v>671</v>
      </c>
      <c r="D550" s="143" t="s">
        <v>184</v>
      </c>
      <c r="E550" s="144" t="s">
        <v>672</v>
      </c>
      <c r="F550" s="145" t="s">
        <v>673</v>
      </c>
      <c r="G550" s="146" t="s">
        <v>187</v>
      </c>
      <c r="H550" s="147">
        <v>13.32</v>
      </c>
      <c r="I550" s="148"/>
      <c r="J550" s="149">
        <f>ROUND(I550*H550,2)</f>
        <v>0</v>
      </c>
      <c r="K550" s="150"/>
      <c r="L550" s="32"/>
      <c r="M550" s="151" t="s">
        <v>1</v>
      </c>
      <c r="N550" s="152" t="s">
        <v>40</v>
      </c>
      <c r="P550" s="153">
        <f>O550*H550</f>
        <v>0</v>
      </c>
      <c r="Q550" s="153">
        <v>1.7034</v>
      </c>
      <c r="R550" s="153">
        <f>Q550*H550</f>
        <v>22.689288000000001</v>
      </c>
      <c r="S550" s="153">
        <v>0</v>
      </c>
      <c r="T550" s="154">
        <f>S550*H550</f>
        <v>0</v>
      </c>
      <c r="AR550" s="155" t="s">
        <v>188</v>
      </c>
      <c r="AT550" s="155" t="s">
        <v>184</v>
      </c>
      <c r="AU550" s="155" t="s">
        <v>88</v>
      </c>
      <c r="AY550" s="17" t="s">
        <v>182</v>
      </c>
      <c r="BE550" s="156">
        <f>IF(N550="základná",J550,0)</f>
        <v>0</v>
      </c>
      <c r="BF550" s="156">
        <f>IF(N550="znížená",J550,0)</f>
        <v>0</v>
      </c>
      <c r="BG550" s="156">
        <f>IF(N550="zákl. prenesená",J550,0)</f>
        <v>0</v>
      </c>
      <c r="BH550" s="156">
        <f>IF(N550="zníž. prenesená",J550,0)</f>
        <v>0</v>
      </c>
      <c r="BI550" s="156">
        <f>IF(N550="nulová",J550,0)</f>
        <v>0</v>
      </c>
      <c r="BJ550" s="17" t="s">
        <v>88</v>
      </c>
      <c r="BK550" s="156">
        <f>ROUND(I550*H550,2)</f>
        <v>0</v>
      </c>
      <c r="BL550" s="17" t="s">
        <v>188</v>
      </c>
      <c r="BM550" s="155" t="s">
        <v>674</v>
      </c>
    </row>
    <row r="551" spans="2:65" s="12" customFormat="1">
      <c r="B551" s="157"/>
      <c r="D551" s="158" t="s">
        <v>190</v>
      </c>
      <c r="E551" s="159" t="s">
        <v>1</v>
      </c>
      <c r="F551" s="160" t="s">
        <v>257</v>
      </c>
      <c r="H551" s="159" t="s">
        <v>1</v>
      </c>
      <c r="I551" s="161"/>
      <c r="L551" s="157"/>
      <c r="M551" s="162"/>
      <c r="T551" s="163"/>
      <c r="AT551" s="159" t="s">
        <v>190</v>
      </c>
      <c r="AU551" s="159" t="s">
        <v>88</v>
      </c>
      <c r="AV551" s="12" t="s">
        <v>78</v>
      </c>
      <c r="AW551" s="12" t="s">
        <v>30</v>
      </c>
      <c r="AX551" s="12" t="s">
        <v>74</v>
      </c>
      <c r="AY551" s="159" t="s">
        <v>182</v>
      </c>
    </row>
    <row r="552" spans="2:65" s="13" customFormat="1">
      <c r="B552" s="164"/>
      <c r="D552" s="158" t="s">
        <v>190</v>
      </c>
      <c r="E552" s="165" t="s">
        <v>1</v>
      </c>
      <c r="F552" s="166" t="s">
        <v>675</v>
      </c>
      <c r="H552" s="167">
        <v>13.32</v>
      </c>
      <c r="I552" s="168"/>
      <c r="L552" s="164"/>
      <c r="M552" s="169"/>
      <c r="T552" s="170"/>
      <c r="AT552" s="165" t="s">
        <v>190</v>
      </c>
      <c r="AU552" s="165" t="s">
        <v>88</v>
      </c>
      <c r="AV552" s="13" t="s">
        <v>88</v>
      </c>
      <c r="AW552" s="13" t="s">
        <v>30</v>
      </c>
      <c r="AX552" s="13" t="s">
        <v>74</v>
      </c>
      <c r="AY552" s="165" t="s">
        <v>182</v>
      </c>
    </row>
    <row r="553" spans="2:65" s="15" customFormat="1">
      <c r="B553" s="178"/>
      <c r="D553" s="158" t="s">
        <v>190</v>
      </c>
      <c r="E553" s="179" t="s">
        <v>1</v>
      </c>
      <c r="F553" s="180" t="s">
        <v>212</v>
      </c>
      <c r="H553" s="181">
        <v>13.32</v>
      </c>
      <c r="I553" s="182"/>
      <c r="L553" s="178"/>
      <c r="M553" s="183"/>
      <c r="T553" s="184"/>
      <c r="AT553" s="179" t="s">
        <v>190</v>
      </c>
      <c r="AU553" s="179" t="s">
        <v>88</v>
      </c>
      <c r="AV553" s="15" t="s">
        <v>188</v>
      </c>
      <c r="AW553" s="15" t="s">
        <v>30</v>
      </c>
      <c r="AX553" s="15" t="s">
        <v>78</v>
      </c>
      <c r="AY553" s="179" t="s">
        <v>182</v>
      </c>
    </row>
    <row r="554" spans="2:65" s="11" customFormat="1" ht="22.9" customHeight="1">
      <c r="B554" s="130"/>
      <c r="D554" s="131" t="s">
        <v>73</v>
      </c>
      <c r="E554" s="140" t="s">
        <v>235</v>
      </c>
      <c r="F554" s="140" t="s">
        <v>676</v>
      </c>
      <c r="I554" s="133"/>
      <c r="J554" s="141">
        <f>BK554</f>
        <v>0</v>
      </c>
      <c r="L554" s="130"/>
      <c r="M554" s="135"/>
      <c r="P554" s="136">
        <f>SUM(P555:P558)</f>
        <v>0</v>
      </c>
      <c r="R554" s="136">
        <f>SUM(R555:R558)</f>
        <v>1728.5378000000001</v>
      </c>
      <c r="T554" s="137">
        <f>SUM(T555:T558)</f>
        <v>0</v>
      </c>
      <c r="AR554" s="131" t="s">
        <v>78</v>
      </c>
      <c r="AT554" s="138" t="s">
        <v>73</v>
      </c>
      <c r="AU554" s="138" t="s">
        <v>78</v>
      </c>
      <c r="AY554" s="131" t="s">
        <v>182</v>
      </c>
      <c r="BK554" s="139">
        <f>SUM(BK555:BK558)</f>
        <v>0</v>
      </c>
    </row>
    <row r="555" spans="2:65" s="1" customFormat="1" ht="33" customHeight="1">
      <c r="B555" s="142"/>
      <c r="C555" s="143" t="s">
        <v>677</v>
      </c>
      <c r="D555" s="143" t="s">
        <v>184</v>
      </c>
      <c r="E555" s="144" t="s">
        <v>678</v>
      </c>
      <c r="F555" s="145" t="s">
        <v>679</v>
      </c>
      <c r="G555" s="146" t="s">
        <v>312</v>
      </c>
      <c r="H555" s="147">
        <v>2068</v>
      </c>
      <c r="I555" s="148"/>
      <c r="J555" s="149">
        <f>ROUND(I555*H555,2)</f>
        <v>0</v>
      </c>
      <c r="K555" s="150"/>
      <c r="L555" s="32"/>
      <c r="M555" s="151" t="s">
        <v>1</v>
      </c>
      <c r="N555" s="152" t="s">
        <v>40</v>
      </c>
      <c r="P555" s="153">
        <f>O555*H555</f>
        <v>0</v>
      </c>
      <c r="Q555" s="153">
        <v>0.83584999999999998</v>
      </c>
      <c r="R555" s="153">
        <f>Q555*H555</f>
        <v>1728.5378000000001</v>
      </c>
      <c r="S555" s="153">
        <v>0</v>
      </c>
      <c r="T555" s="154">
        <f>S555*H555</f>
        <v>0</v>
      </c>
      <c r="AR555" s="155" t="s">
        <v>188</v>
      </c>
      <c r="AT555" s="155" t="s">
        <v>184</v>
      </c>
      <c r="AU555" s="155" t="s">
        <v>88</v>
      </c>
      <c r="AY555" s="17" t="s">
        <v>182</v>
      </c>
      <c r="BE555" s="156">
        <f>IF(N555="základná",J555,0)</f>
        <v>0</v>
      </c>
      <c r="BF555" s="156">
        <f>IF(N555="znížená",J555,0)</f>
        <v>0</v>
      </c>
      <c r="BG555" s="156">
        <f>IF(N555="zákl. prenesená",J555,0)</f>
        <v>0</v>
      </c>
      <c r="BH555" s="156">
        <f>IF(N555="zníž. prenesená",J555,0)</f>
        <v>0</v>
      </c>
      <c r="BI555" s="156">
        <f>IF(N555="nulová",J555,0)</f>
        <v>0</v>
      </c>
      <c r="BJ555" s="17" t="s">
        <v>88</v>
      </c>
      <c r="BK555" s="156">
        <f>ROUND(I555*H555,2)</f>
        <v>0</v>
      </c>
      <c r="BL555" s="17" t="s">
        <v>188</v>
      </c>
      <c r="BM555" s="155" t="s">
        <v>680</v>
      </c>
    </row>
    <row r="556" spans="2:65" s="12" customFormat="1">
      <c r="B556" s="157"/>
      <c r="D556" s="158" t="s">
        <v>190</v>
      </c>
      <c r="E556" s="159" t="s">
        <v>1</v>
      </c>
      <c r="F556" s="160" t="s">
        <v>681</v>
      </c>
      <c r="H556" s="159" t="s">
        <v>1</v>
      </c>
      <c r="I556" s="161"/>
      <c r="L556" s="157"/>
      <c r="M556" s="162"/>
      <c r="T556" s="163"/>
      <c r="AT556" s="159" t="s">
        <v>190</v>
      </c>
      <c r="AU556" s="159" t="s">
        <v>88</v>
      </c>
      <c r="AV556" s="12" t="s">
        <v>78</v>
      </c>
      <c r="AW556" s="12" t="s">
        <v>30</v>
      </c>
      <c r="AX556" s="12" t="s">
        <v>74</v>
      </c>
      <c r="AY556" s="159" t="s">
        <v>182</v>
      </c>
    </row>
    <row r="557" spans="2:65" s="13" customFormat="1">
      <c r="B557" s="164"/>
      <c r="D557" s="158" t="s">
        <v>190</v>
      </c>
      <c r="E557" s="165" t="s">
        <v>1</v>
      </c>
      <c r="F557" s="166" t="s">
        <v>682</v>
      </c>
      <c r="H557" s="167">
        <v>2068</v>
      </c>
      <c r="I557" s="168"/>
      <c r="L557" s="164"/>
      <c r="M557" s="169"/>
      <c r="T557" s="170"/>
      <c r="AT557" s="165" t="s">
        <v>190</v>
      </c>
      <c r="AU557" s="165" t="s">
        <v>88</v>
      </c>
      <c r="AV557" s="13" t="s">
        <v>88</v>
      </c>
      <c r="AW557" s="13" t="s">
        <v>30</v>
      </c>
      <c r="AX557" s="13" t="s">
        <v>74</v>
      </c>
      <c r="AY557" s="165" t="s">
        <v>182</v>
      </c>
    </row>
    <row r="558" spans="2:65" s="15" customFormat="1">
      <c r="B558" s="178"/>
      <c r="D558" s="158" t="s">
        <v>190</v>
      </c>
      <c r="E558" s="179" t="s">
        <v>1</v>
      </c>
      <c r="F558" s="180" t="s">
        <v>212</v>
      </c>
      <c r="H558" s="181">
        <v>2068</v>
      </c>
      <c r="I558" s="182"/>
      <c r="L558" s="178"/>
      <c r="M558" s="183"/>
      <c r="T558" s="184"/>
      <c r="AT558" s="179" t="s">
        <v>190</v>
      </c>
      <c r="AU558" s="179" t="s">
        <v>88</v>
      </c>
      <c r="AV558" s="15" t="s">
        <v>188</v>
      </c>
      <c r="AW558" s="15" t="s">
        <v>30</v>
      </c>
      <c r="AX558" s="15" t="s">
        <v>78</v>
      </c>
      <c r="AY558" s="179" t="s">
        <v>182</v>
      </c>
    </row>
    <row r="559" spans="2:65" s="11" customFormat="1" ht="22.9" customHeight="1">
      <c r="B559" s="130"/>
      <c r="D559" s="131" t="s">
        <v>73</v>
      </c>
      <c r="E559" s="140" t="s">
        <v>248</v>
      </c>
      <c r="F559" s="140" t="s">
        <v>683</v>
      </c>
      <c r="I559" s="133"/>
      <c r="J559" s="141">
        <f>BK559</f>
        <v>0</v>
      </c>
      <c r="L559" s="130"/>
      <c r="M559" s="135"/>
      <c r="P559" s="136">
        <f>SUM(P560:P751)</f>
        <v>0</v>
      </c>
      <c r="R559" s="136">
        <f>SUM(R560:R751)</f>
        <v>1506.4819600924993</v>
      </c>
      <c r="T559" s="137">
        <f>SUM(T560:T751)</f>
        <v>0</v>
      </c>
      <c r="AR559" s="131" t="s">
        <v>78</v>
      </c>
      <c r="AT559" s="138" t="s">
        <v>73</v>
      </c>
      <c r="AU559" s="138" t="s">
        <v>78</v>
      </c>
      <c r="AY559" s="131" t="s">
        <v>182</v>
      </c>
      <c r="BK559" s="139">
        <f>SUM(BK560:BK751)</f>
        <v>0</v>
      </c>
    </row>
    <row r="560" spans="2:65" s="1" customFormat="1" ht="24.25" customHeight="1">
      <c r="B560" s="142"/>
      <c r="C560" s="143" t="s">
        <v>684</v>
      </c>
      <c r="D560" s="143" t="s">
        <v>184</v>
      </c>
      <c r="E560" s="144" t="s">
        <v>685</v>
      </c>
      <c r="F560" s="145" t="s">
        <v>686</v>
      </c>
      <c r="G560" s="146" t="s">
        <v>312</v>
      </c>
      <c r="H560" s="147">
        <v>3.75</v>
      </c>
      <c r="I560" s="148"/>
      <c r="J560" s="149">
        <f>ROUND(I560*H560,2)</f>
        <v>0</v>
      </c>
      <c r="K560" s="150"/>
      <c r="L560" s="32"/>
      <c r="M560" s="151" t="s">
        <v>1</v>
      </c>
      <c r="N560" s="152" t="s">
        <v>40</v>
      </c>
      <c r="P560" s="153">
        <f>O560*H560</f>
        <v>0</v>
      </c>
      <c r="Q560" s="153">
        <v>1.9000000000000001E-4</v>
      </c>
      <c r="R560" s="153">
        <f>Q560*H560</f>
        <v>7.1250000000000003E-4</v>
      </c>
      <c r="S560" s="153">
        <v>0</v>
      </c>
      <c r="T560" s="154">
        <f>S560*H560</f>
        <v>0</v>
      </c>
      <c r="AR560" s="155" t="s">
        <v>188</v>
      </c>
      <c r="AT560" s="155" t="s">
        <v>184</v>
      </c>
      <c r="AU560" s="155" t="s">
        <v>88</v>
      </c>
      <c r="AY560" s="17" t="s">
        <v>182</v>
      </c>
      <c r="BE560" s="156">
        <f>IF(N560="základná",J560,0)</f>
        <v>0</v>
      </c>
      <c r="BF560" s="156">
        <f>IF(N560="znížená",J560,0)</f>
        <v>0</v>
      </c>
      <c r="BG560" s="156">
        <f>IF(N560="zákl. prenesená",J560,0)</f>
        <v>0</v>
      </c>
      <c r="BH560" s="156">
        <f>IF(N560="zníž. prenesená",J560,0)</f>
        <v>0</v>
      </c>
      <c r="BI560" s="156">
        <f>IF(N560="nulová",J560,0)</f>
        <v>0</v>
      </c>
      <c r="BJ560" s="17" t="s">
        <v>88</v>
      </c>
      <c r="BK560" s="156">
        <f>ROUND(I560*H560,2)</f>
        <v>0</v>
      </c>
      <c r="BL560" s="17" t="s">
        <v>188</v>
      </c>
      <c r="BM560" s="155" t="s">
        <v>687</v>
      </c>
    </row>
    <row r="561" spans="2:65" s="12" customFormat="1">
      <c r="B561" s="157"/>
      <c r="D561" s="158" t="s">
        <v>190</v>
      </c>
      <c r="E561" s="159" t="s">
        <v>1</v>
      </c>
      <c r="F561" s="160" t="s">
        <v>688</v>
      </c>
      <c r="H561" s="159" t="s">
        <v>1</v>
      </c>
      <c r="I561" s="161"/>
      <c r="L561" s="157"/>
      <c r="M561" s="162"/>
      <c r="T561" s="163"/>
      <c r="AT561" s="159" t="s">
        <v>190</v>
      </c>
      <c r="AU561" s="159" t="s">
        <v>88</v>
      </c>
      <c r="AV561" s="12" t="s">
        <v>78</v>
      </c>
      <c r="AW561" s="12" t="s">
        <v>30</v>
      </c>
      <c r="AX561" s="12" t="s">
        <v>74</v>
      </c>
      <c r="AY561" s="159" t="s">
        <v>182</v>
      </c>
    </row>
    <row r="562" spans="2:65" s="13" customFormat="1">
      <c r="B562" s="164"/>
      <c r="D562" s="158" t="s">
        <v>190</v>
      </c>
      <c r="E562" s="165" t="s">
        <v>1</v>
      </c>
      <c r="F562" s="166" t="s">
        <v>689</v>
      </c>
      <c r="H562" s="167">
        <v>1.5</v>
      </c>
      <c r="I562" s="168"/>
      <c r="L562" s="164"/>
      <c r="M562" s="169"/>
      <c r="T562" s="170"/>
      <c r="AT562" s="165" t="s">
        <v>190</v>
      </c>
      <c r="AU562" s="165" t="s">
        <v>88</v>
      </c>
      <c r="AV562" s="13" t="s">
        <v>88</v>
      </c>
      <c r="AW562" s="13" t="s">
        <v>30</v>
      </c>
      <c r="AX562" s="13" t="s">
        <v>74</v>
      </c>
      <c r="AY562" s="165" t="s">
        <v>182</v>
      </c>
    </row>
    <row r="563" spans="2:65" s="13" customFormat="1">
      <c r="B563" s="164"/>
      <c r="D563" s="158" t="s">
        <v>190</v>
      </c>
      <c r="E563" s="165" t="s">
        <v>1</v>
      </c>
      <c r="F563" s="166" t="s">
        <v>690</v>
      </c>
      <c r="H563" s="167">
        <v>2.25</v>
      </c>
      <c r="I563" s="168"/>
      <c r="L563" s="164"/>
      <c r="M563" s="169"/>
      <c r="T563" s="170"/>
      <c r="AT563" s="165" t="s">
        <v>190</v>
      </c>
      <c r="AU563" s="165" t="s">
        <v>88</v>
      </c>
      <c r="AV563" s="13" t="s">
        <v>88</v>
      </c>
      <c r="AW563" s="13" t="s">
        <v>30</v>
      </c>
      <c r="AX563" s="13" t="s">
        <v>74</v>
      </c>
      <c r="AY563" s="165" t="s">
        <v>182</v>
      </c>
    </row>
    <row r="564" spans="2:65" s="15" customFormat="1">
      <c r="B564" s="178"/>
      <c r="D564" s="158" t="s">
        <v>190</v>
      </c>
      <c r="E564" s="179" t="s">
        <v>1</v>
      </c>
      <c r="F564" s="180" t="s">
        <v>212</v>
      </c>
      <c r="H564" s="181">
        <v>3.75</v>
      </c>
      <c r="I564" s="182"/>
      <c r="L564" s="178"/>
      <c r="M564" s="183"/>
      <c r="T564" s="184"/>
      <c r="AT564" s="179" t="s">
        <v>190</v>
      </c>
      <c r="AU564" s="179" t="s">
        <v>88</v>
      </c>
      <c r="AV564" s="15" t="s">
        <v>188</v>
      </c>
      <c r="AW564" s="15" t="s">
        <v>30</v>
      </c>
      <c r="AX564" s="15" t="s">
        <v>78</v>
      </c>
      <c r="AY564" s="179" t="s">
        <v>182</v>
      </c>
    </row>
    <row r="565" spans="2:65" s="1" customFormat="1" ht="24.25" customHeight="1">
      <c r="B565" s="142"/>
      <c r="C565" s="143" t="s">
        <v>691</v>
      </c>
      <c r="D565" s="143" t="s">
        <v>184</v>
      </c>
      <c r="E565" s="144" t="s">
        <v>692</v>
      </c>
      <c r="F565" s="145" t="s">
        <v>693</v>
      </c>
      <c r="G565" s="146" t="s">
        <v>187</v>
      </c>
      <c r="H565" s="147">
        <v>42.55</v>
      </c>
      <c r="I565" s="148"/>
      <c r="J565" s="149">
        <f>ROUND(I565*H565,2)</f>
        <v>0</v>
      </c>
      <c r="K565" s="150"/>
      <c r="L565" s="32"/>
      <c r="M565" s="151" t="s">
        <v>1</v>
      </c>
      <c r="N565" s="152" t="s">
        <v>40</v>
      </c>
      <c r="P565" s="153">
        <f>O565*H565</f>
        <v>0</v>
      </c>
      <c r="Q565" s="153">
        <v>2.19407</v>
      </c>
      <c r="R565" s="153">
        <f>Q565*H565</f>
        <v>93.357678499999992</v>
      </c>
      <c r="S565" s="153">
        <v>0</v>
      </c>
      <c r="T565" s="154">
        <f>S565*H565</f>
        <v>0</v>
      </c>
      <c r="AR565" s="155" t="s">
        <v>188</v>
      </c>
      <c r="AT565" s="155" t="s">
        <v>184</v>
      </c>
      <c r="AU565" s="155" t="s">
        <v>88</v>
      </c>
      <c r="AY565" s="17" t="s">
        <v>182</v>
      </c>
      <c r="BE565" s="156">
        <f>IF(N565="základná",J565,0)</f>
        <v>0</v>
      </c>
      <c r="BF565" s="156">
        <f>IF(N565="znížená",J565,0)</f>
        <v>0</v>
      </c>
      <c r="BG565" s="156">
        <f>IF(N565="zákl. prenesená",J565,0)</f>
        <v>0</v>
      </c>
      <c r="BH565" s="156">
        <f>IF(N565="zníž. prenesená",J565,0)</f>
        <v>0</v>
      </c>
      <c r="BI565" s="156">
        <f>IF(N565="nulová",J565,0)</f>
        <v>0</v>
      </c>
      <c r="BJ565" s="17" t="s">
        <v>88</v>
      </c>
      <c r="BK565" s="156">
        <f>ROUND(I565*H565,2)</f>
        <v>0</v>
      </c>
      <c r="BL565" s="17" t="s">
        <v>188</v>
      </c>
      <c r="BM565" s="155" t="s">
        <v>694</v>
      </c>
    </row>
    <row r="566" spans="2:65" s="12" customFormat="1">
      <c r="B566" s="157"/>
      <c r="D566" s="158" t="s">
        <v>190</v>
      </c>
      <c r="E566" s="159" t="s">
        <v>1</v>
      </c>
      <c r="F566" s="160" t="s">
        <v>314</v>
      </c>
      <c r="H566" s="159" t="s">
        <v>1</v>
      </c>
      <c r="I566" s="161"/>
      <c r="L566" s="157"/>
      <c r="M566" s="162"/>
      <c r="T566" s="163"/>
      <c r="AT566" s="159" t="s">
        <v>190</v>
      </c>
      <c r="AU566" s="159" t="s">
        <v>88</v>
      </c>
      <c r="AV566" s="12" t="s">
        <v>78</v>
      </c>
      <c r="AW566" s="12" t="s">
        <v>30</v>
      </c>
      <c r="AX566" s="12" t="s">
        <v>74</v>
      </c>
      <c r="AY566" s="159" t="s">
        <v>182</v>
      </c>
    </row>
    <row r="567" spans="2:65" s="13" customFormat="1">
      <c r="B567" s="164"/>
      <c r="D567" s="158" t="s">
        <v>190</v>
      </c>
      <c r="E567" s="165" t="s">
        <v>1</v>
      </c>
      <c r="F567" s="166" t="s">
        <v>695</v>
      </c>
      <c r="H567" s="167">
        <v>3.84</v>
      </c>
      <c r="I567" s="168"/>
      <c r="L567" s="164"/>
      <c r="M567" s="169"/>
      <c r="T567" s="170"/>
      <c r="AT567" s="165" t="s">
        <v>190</v>
      </c>
      <c r="AU567" s="165" t="s">
        <v>88</v>
      </c>
      <c r="AV567" s="13" t="s">
        <v>88</v>
      </c>
      <c r="AW567" s="13" t="s">
        <v>30</v>
      </c>
      <c r="AX567" s="13" t="s">
        <v>74</v>
      </c>
      <c r="AY567" s="165" t="s">
        <v>182</v>
      </c>
    </row>
    <row r="568" spans="2:65" s="13" customFormat="1">
      <c r="B568" s="164"/>
      <c r="D568" s="158" t="s">
        <v>190</v>
      </c>
      <c r="E568" s="165" t="s">
        <v>1</v>
      </c>
      <c r="F568" s="166" t="s">
        <v>696</v>
      </c>
      <c r="H568" s="167">
        <v>2.1280000000000001</v>
      </c>
      <c r="I568" s="168"/>
      <c r="L568" s="164"/>
      <c r="M568" s="169"/>
      <c r="T568" s="170"/>
      <c r="AT568" s="165" t="s">
        <v>190</v>
      </c>
      <c r="AU568" s="165" t="s">
        <v>88</v>
      </c>
      <c r="AV568" s="13" t="s">
        <v>88</v>
      </c>
      <c r="AW568" s="13" t="s">
        <v>30</v>
      </c>
      <c r="AX568" s="13" t="s">
        <v>74</v>
      </c>
      <c r="AY568" s="165" t="s">
        <v>182</v>
      </c>
    </row>
    <row r="569" spans="2:65" s="12" customFormat="1">
      <c r="B569" s="157"/>
      <c r="D569" s="158" t="s">
        <v>190</v>
      </c>
      <c r="E569" s="159" t="s">
        <v>1</v>
      </c>
      <c r="F569" s="160" t="s">
        <v>322</v>
      </c>
      <c r="H569" s="159" t="s">
        <v>1</v>
      </c>
      <c r="I569" s="161"/>
      <c r="L569" s="157"/>
      <c r="M569" s="162"/>
      <c r="T569" s="163"/>
      <c r="AT569" s="159" t="s">
        <v>190</v>
      </c>
      <c r="AU569" s="159" t="s">
        <v>88</v>
      </c>
      <c r="AV569" s="12" t="s">
        <v>78</v>
      </c>
      <c r="AW569" s="12" t="s">
        <v>30</v>
      </c>
      <c r="AX569" s="12" t="s">
        <v>74</v>
      </c>
      <c r="AY569" s="159" t="s">
        <v>182</v>
      </c>
    </row>
    <row r="570" spans="2:65" s="13" customFormat="1">
      <c r="B570" s="164"/>
      <c r="D570" s="158" t="s">
        <v>190</v>
      </c>
      <c r="E570" s="165" t="s">
        <v>1</v>
      </c>
      <c r="F570" s="166" t="s">
        <v>697</v>
      </c>
      <c r="H570" s="167">
        <v>5.3479999999999999</v>
      </c>
      <c r="I570" s="168"/>
      <c r="L570" s="164"/>
      <c r="M570" s="169"/>
      <c r="T570" s="170"/>
      <c r="AT570" s="165" t="s">
        <v>190</v>
      </c>
      <c r="AU570" s="165" t="s">
        <v>88</v>
      </c>
      <c r="AV570" s="13" t="s">
        <v>88</v>
      </c>
      <c r="AW570" s="13" t="s">
        <v>30</v>
      </c>
      <c r="AX570" s="13" t="s">
        <v>74</v>
      </c>
      <c r="AY570" s="165" t="s">
        <v>182</v>
      </c>
    </row>
    <row r="571" spans="2:65" s="13" customFormat="1">
      <c r="B571" s="164"/>
      <c r="D571" s="158" t="s">
        <v>190</v>
      </c>
      <c r="E571" s="165" t="s">
        <v>1</v>
      </c>
      <c r="F571" s="166" t="s">
        <v>698</v>
      </c>
      <c r="H571" s="167">
        <v>0.88300000000000001</v>
      </c>
      <c r="I571" s="168"/>
      <c r="L571" s="164"/>
      <c r="M571" s="169"/>
      <c r="T571" s="170"/>
      <c r="AT571" s="165" t="s">
        <v>190</v>
      </c>
      <c r="AU571" s="165" t="s">
        <v>88</v>
      </c>
      <c r="AV571" s="13" t="s">
        <v>88</v>
      </c>
      <c r="AW571" s="13" t="s">
        <v>30</v>
      </c>
      <c r="AX571" s="13" t="s">
        <v>74</v>
      </c>
      <c r="AY571" s="165" t="s">
        <v>182</v>
      </c>
    </row>
    <row r="572" spans="2:65" s="13" customFormat="1">
      <c r="B572" s="164"/>
      <c r="D572" s="158" t="s">
        <v>190</v>
      </c>
      <c r="E572" s="165" t="s">
        <v>1</v>
      </c>
      <c r="F572" s="166" t="s">
        <v>699</v>
      </c>
      <c r="H572" s="167">
        <v>6.4000000000000001E-2</v>
      </c>
      <c r="I572" s="168"/>
      <c r="L572" s="164"/>
      <c r="M572" s="169"/>
      <c r="T572" s="170"/>
      <c r="AT572" s="165" t="s">
        <v>190</v>
      </c>
      <c r="AU572" s="165" t="s">
        <v>88</v>
      </c>
      <c r="AV572" s="13" t="s">
        <v>88</v>
      </c>
      <c r="AW572" s="13" t="s">
        <v>30</v>
      </c>
      <c r="AX572" s="13" t="s">
        <v>74</v>
      </c>
      <c r="AY572" s="165" t="s">
        <v>182</v>
      </c>
    </row>
    <row r="573" spans="2:65" s="14" customFormat="1">
      <c r="B573" s="171"/>
      <c r="D573" s="158" t="s">
        <v>190</v>
      </c>
      <c r="E573" s="172" t="s">
        <v>1</v>
      </c>
      <c r="F573" s="173" t="s">
        <v>195</v>
      </c>
      <c r="H573" s="174">
        <v>12.262999999999998</v>
      </c>
      <c r="I573" s="175"/>
      <c r="L573" s="171"/>
      <c r="M573" s="176"/>
      <c r="T573" s="177"/>
      <c r="AT573" s="172" t="s">
        <v>190</v>
      </c>
      <c r="AU573" s="172" t="s">
        <v>88</v>
      </c>
      <c r="AV573" s="14" t="s">
        <v>196</v>
      </c>
      <c r="AW573" s="14" t="s">
        <v>30</v>
      </c>
      <c r="AX573" s="14" t="s">
        <v>74</v>
      </c>
      <c r="AY573" s="172" t="s">
        <v>182</v>
      </c>
    </row>
    <row r="574" spans="2:65" s="12" customFormat="1">
      <c r="B574" s="157"/>
      <c r="D574" s="158" t="s">
        <v>190</v>
      </c>
      <c r="E574" s="159" t="s">
        <v>1</v>
      </c>
      <c r="F574" s="160" t="s">
        <v>326</v>
      </c>
      <c r="H574" s="159" t="s">
        <v>1</v>
      </c>
      <c r="I574" s="161"/>
      <c r="L574" s="157"/>
      <c r="M574" s="162"/>
      <c r="T574" s="163"/>
      <c r="AT574" s="159" t="s">
        <v>190</v>
      </c>
      <c r="AU574" s="159" t="s">
        <v>88</v>
      </c>
      <c r="AV574" s="12" t="s">
        <v>78</v>
      </c>
      <c r="AW574" s="12" t="s">
        <v>30</v>
      </c>
      <c r="AX574" s="12" t="s">
        <v>74</v>
      </c>
      <c r="AY574" s="159" t="s">
        <v>182</v>
      </c>
    </row>
    <row r="575" spans="2:65" s="13" customFormat="1">
      <c r="B575" s="164"/>
      <c r="D575" s="158" t="s">
        <v>190</v>
      </c>
      <c r="E575" s="165" t="s">
        <v>1</v>
      </c>
      <c r="F575" s="166" t="s">
        <v>700</v>
      </c>
      <c r="H575" s="167">
        <v>0.34799999999999998</v>
      </c>
      <c r="I575" s="168"/>
      <c r="L575" s="164"/>
      <c r="M575" s="169"/>
      <c r="T575" s="170"/>
      <c r="AT575" s="165" t="s">
        <v>190</v>
      </c>
      <c r="AU575" s="165" t="s">
        <v>88</v>
      </c>
      <c r="AV575" s="13" t="s">
        <v>88</v>
      </c>
      <c r="AW575" s="13" t="s">
        <v>30</v>
      </c>
      <c r="AX575" s="13" t="s">
        <v>74</v>
      </c>
      <c r="AY575" s="165" t="s">
        <v>182</v>
      </c>
    </row>
    <row r="576" spans="2:65" s="13" customFormat="1">
      <c r="B576" s="164"/>
      <c r="D576" s="158" t="s">
        <v>190</v>
      </c>
      <c r="E576" s="165" t="s">
        <v>1</v>
      </c>
      <c r="F576" s="166" t="s">
        <v>701</v>
      </c>
      <c r="H576" s="167">
        <v>0.3</v>
      </c>
      <c r="I576" s="168"/>
      <c r="L576" s="164"/>
      <c r="M576" s="169"/>
      <c r="T576" s="170"/>
      <c r="AT576" s="165" t="s">
        <v>190</v>
      </c>
      <c r="AU576" s="165" t="s">
        <v>88</v>
      </c>
      <c r="AV576" s="13" t="s">
        <v>88</v>
      </c>
      <c r="AW576" s="13" t="s">
        <v>30</v>
      </c>
      <c r="AX576" s="13" t="s">
        <v>74</v>
      </c>
      <c r="AY576" s="165" t="s">
        <v>182</v>
      </c>
    </row>
    <row r="577" spans="2:51" s="13" customFormat="1">
      <c r="B577" s="164"/>
      <c r="D577" s="158" t="s">
        <v>190</v>
      </c>
      <c r="E577" s="165" t="s">
        <v>1</v>
      </c>
      <c r="F577" s="166" t="s">
        <v>702</v>
      </c>
      <c r="H577" s="167">
        <v>0.27600000000000002</v>
      </c>
      <c r="I577" s="168"/>
      <c r="L577" s="164"/>
      <c r="M577" s="169"/>
      <c r="T577" s="170"/>
      <c r="AT577" s="165" t="s">
        <v>190</v>
      </c>
      <c r="AU577" s="165" t="s">
        <v>88</v>
      </c>
      <c r="AV577" s="13" t="s">
        <v>88</v>
      </c>
      <c r="AW577" s="13" t="s">
        <v>30</v>
      </c>
      <c r="AX577" s="13" t="s">
        <v>74</v>
      </c>
      <c r="AY577" s="165" t="s">
        <v>182</v>
      </c>
    </row>
    <row r="578" spans="2:51" s="13" customFormat="1">
      <c r="B578" s="164"/>
      <c r="D578" s="158" t="s">
        <v>190</v>
      </c>
      <c r="E578" s="165" t="s">
        <v>1</v>
      </c>
      <c r="F578" s="166" t="s">
        <v>703</v>
      </c>
      <c r="H578" s="167">
        <v>0.20899999999999999</v>
      </c>
      <c r="I578" s="168"/>
      <c r="L578" s="164"/>
      <c r="M578" s="169"/>
      <c r="T578" s="170"/>
      <c r="AT578" s="165" t="s">
        <v>190</v>
      </c>
      <c r="AU578" s="165" t="s">
        <v>88</v>
      </c>
      <c r="AV578" s="13" t="s">
        <v>88</v>
      </c>
      <c r="AW578" s="13" t="s">
        <v>30</v>
      </c>
      <c r="AX578" s="13" t="s">
        <v>74</v>
      </c>
      <c r="AY578" s="165" t="s">
        <v>182</v>
      </c>
    </row>
    <row r="579" spans="2:51" s="14" customFormat="1">
      <c r="B579" s="171"/>
      <c r="D579" s="158" t="s">
        <v>190</v>
      </c>
      <c r="E579" s="172" t="s">
        <v>1</v>
      </c>
      <c r="F579" s="173" t="s">
        <v>195</v>
      </c>
      <c r="H579" s="174">
        <v>1.133</v>
      </c>
      <c r="I579" s="175"/>
      <c r="L579" s="171"/>
      <c r="M579" s="176"/>
      <c r="T579" s="177"/>
      <c r="AT579" s="172" t="s">
        <v>190</v>
      </c>
      <c r="AU579" s="172" t="s">
        <v>88</v>
      </c>
      <c r="AV579" s="14" t="s">
        <v>196</v>
      </c>
      <c r="AW579" s="14" t="s">
        <v>30</v>
      </c>
      <c r="AX579" s="14" t="s">
        <v>74</v>
      </c>
      <c r="AY579" s="172" t="s">
        <v>182</v>
      </c>
    </row>
    <row r="580" spans="2:51" s="12" customFormat="1">
      <c r="B580" s="157"/>
      <c r="D580" s="158" t="s">
        <v>190</v>
      </c>
      <c r="E580" s="159" t="s">
        <v>1</v>
      </c>
      <c r="F580" s="160" t="s">
        <v>331</v>
      </c>
      <c r="H580" s="159" t="s">
        <v>1</v>
      </c>
      <c r="I580" s="161"/>
      <c r="L580" s="157"/>
      <c r="M580" s="162"/>
      <c r="T580" s="163"/>
      <c r="AT580" s="159" t="s">
        <v>190</v>
      </c>
      <c r="AU580" s="159" t="s">
        <v>88</v>
      </c>
      <c r="AV580" s="12" t="s">
        <v>78</v>
      </c>
      <c r="AW580" s="12" t="s">
        <v>30</v>
      </c>
      <c r="AX580" s="12" t="s">
        <v>74</v>
      </c>
      <c r="AY580" s="159" t="s">
        <v>182</v>
      </c>
    </row>
    <row r="581" spans="2:51" s="13" customFormat="1">
      <c r="B581" s="164"/>
      <c r="D581" s="158" t="s">
        <v>190</v>
      </c>
      <c r="E581" s="165" t="s">
        <v>1</v>
      </c>
      <c r="F581" s="166" t="s">
        <v>704</v>
      </c>
      <c r="H581" s="167">
        <v>9.1999999999999993</v>
      </c>
      <c r="I581" s="168"/>
      <c r="L581" s="164"/>
      <c r="M581" s="169"/>
      <c r="T581" s="170"/>
      <c r="AT581" s="165" t="s">
        <v>190</v>
      </c>
      <c r="AU581" s="165" t="s">
        <v>88</v>
      </c>
      <c r="AV581" s="13" t="s">
        <v>88</v>
      </c>
      <c r="AW581" s="13" t="s">
        <v>30</v>
      </c>
      <c r="AX581" s="13" t="s">
        <v>74</v>
      </c>
      <c r="AY581" s="165" t="s">
        <v>182</v>
      </c>
    </row>
    <row r="582" spans="2:51" s="13" customFormat="1">
      <c r="B582" s="164"/>
      <c r="D582" s="158" t="s">
        <v>190</v>
      </c>
      <c r="E582" s="165" t="s">
        <v>1</v>
      </c>
      <c r="F582" s="166" t="s">
        <v>705</v>
      </c>
      <c r="H582" s="167">
        <v>3.23</v>
      </c>
      <c r="I582" s="168"/>
      <c r="L582" s="164"/>
      <c r="M582" s="169"/>
      <c r="T582" s="170"/>
      <c r="AT582" s="165" t="s">
        <v>190</v>
      </c>
      <c r="AU582" s="165" t="s">
        <v>88</v>
      </c>
      <c r="AV582" s="13" t="s">
        <v>88</v>
      </c>
      <c r="AW582" s="13" t="s">
        <v>30</v>
      </c>
      <c r="AX582" s="13" t="s">
        <v>74</v>
      </c>
      <c r="AY582" s="165" t="s">
        <v>182</v>
      </c>
    </row>
    <row r="583" spans="2:51" s="13" customFormat="1">
      <c r="B583" s="164"/>
      <c r="D583" s="158" t="s">
        <v>190</v>
      </c>
      <c r="E583" s="165" t="s">
        <v>1</v>
      </c>
      <c r="F583" s="166" t="s">
        <v>706</v>
      </c>
      <c r="H583" s="167">
        <v>0.9</v>
      </c>
      <c r="I583" s="168"/>
      <c r="L583" s="164"/>
      <c r="M583" s="169"/>
      <c r="T583" s="170"/>
      <c r="AT583" s="165" t="s">
        <v>190</v>
      </c>
      <c r="AU583" s="165" t="s">
        <v>88</v>
      </c>
      <c r="AV583" s="13" t="s">
        <v>88</v>
      </c>
      <c r="AW583" s="13" t="s">
        <v>30</v>
      </c>
      <c r="AX583" s="13" t="s">
        <v>74</v>
      </c>
      <c r="AY583" s="165" t="s">
        <v>182</v>
      </c>
    </row>
    <row r="584" spans="2:51" s="13" customFormat="1">
      <c r="B584" s="164"/>
      <c r="D584" s="158" t="s">
        <v>190</v>
      </c>
      <c r="E584" s="165" t="s">
        <v>1</v>
      </c>
      <c r="F584" s="166" t="s">
        <v>707</v>
      </c>
      <c r="H584" s="167">
        <v>0.46200000000000002</v>
      </c>
      <c r="I584" s="168"/>
      <c r="L584" s="164"/>
      <c r="M584" s="169"/>
      <c r="T584" s="170"/>
      <c r="AT584" s="165" t="s">
        <v>190</v>
      </c>
      <c r="AU584" s="165" t="s">
        <v>88</v>
      </c>
      <c r="AV584" s="13" t="s">
        <v>88</v>
      </c>
      <c r="AW584" s="13" t="s">
        <v>30</v>
      </c>
      <c r="AX584" s="13" t="s">
        <v>74</v>
      </c>
      <c r="AY584" s="165" t="s">
        <v>182</v>
      </c>
    </row>
    <row r="585" spans="2:51" s="13" customFormat="1">
      <c r="B585" s="164"/>
      <c r="D585" s="158" t="s">
        <v>190</v>
      </c>
      <c r="E585" s="165" t="s">
        <v>1</v>
      </c>
      <c r="F585" s="166" t="s">
        <v>708</v>
      </c>
      <c r="H585" s="167">
        <v>0.67600000000000005</v>
      </c>
      <c r="I585" s="168"/>
      <c r="L585" s="164"/>
      <c r="M585" s="169"/>
      <c r="T585" s="170"/>
      <c r="AT585" s="165" t="s">
        <v>190</v>
      </c>
      <c r="AU585" s="165" t="s">
        <v>88</v>
      </c>
      <c r="AV585" s="13" t="s">
        <v>88</v>
      </c>
      <c r="AW585" s="13" t="s">
        <v>30</v>
      </c>
      <c r="AX585" s="13" t="s">
        <v>74</v>
      </c>
      <c r="AY585" s="165" t="s">
        <v>182</v>
      </c>
    </row>
    <row r="586" spans="2:51" s="13" customFormat="1">
      <c r="B586" s="164"/>
      <c r="D586" s="158" t="s">
        <v>190</v>
      </c>
      <c r="E586" s="165" t="s">
        <v>1</v>
      </c>
      <c r="F586" s="166" t="s">
        <v>709</v>
      </c>
      <c r="H586" s="167">
        <v>0.68</v>
      </c>
      <c r="I586" s="168"/>
      <c r="L586" s="164"/>
      <c r="M586" s="169"/>
      <c r="T586" s="170"/>
      <c r="AT586" s="165" t="s">
        <v>190</v>
      </c>
      <c r="AU586" s="165" t="s">
        <v>88</v>
      </c>
      <c r="AV586" s="13" t="s">
        <v>88</v>
      </c>
      <c r="AW586" s="13" t="s">
        <v>30</v>
      </c>
      <c r="AX586" s="13" t="s">
        <v>74</v>
      </c>
      <c r="AY586" s="165" t="s">
        <v>182</v>
      </c>
    </row>
    <row r="587" spans="2:51" s="13" customFormat="1">
      <c r="B587" s="164"/>
      <c r="D587" s="158" t="s">
        <v>190</v>
      </c>
      <c r="E587" s="165" t="s">
        <v>1</v>
      </c>
      <c r="F587" s="166" t="s">
        <v>710</v>
      </c>
      <c r="H587" s="167">
        <v>0.96899999999999997</v>
      </c>
      <c r="I587" s="168"/>
      <c r="L587" s="164"/>
      <c r="M587" s="169"/>
      <c r="T587" s="170"/>
      <c r="AT587" s="165" t="s">
        <v>190</v>
      </c>
      <c r="AU587" s="165" t="s">
        <v>88</v>
      </c>
      <c r="AV587" s="13" t="s">
        <v>88</v>
      </c>
      <c r="AW587" s="13" t="s">
        <v>30</v>
      </c>
      <c r="AX587" s="13" t="s">
        <v>74</v>
      </c>
      <c r="AY587" s="165" t="s">
        <v>182</v>
      </c>
    </row>
    <row r="588" spans="2:51" s="13" customFormat="1">
      <c r="B588" s="164"/>
      <c r="D588" s="158" t="s">
        <v>190</v>
      </c>
      <c r="E588" s="165" t="s">
        <v>1</v>
      </c>
      <c r="F588" s="166" t="s">
        <v>711</v>
      </c>
      <c r="H588" s="167">
        <v>4.9610000000000003</v>
      </c>
      <c r="I588" s="168"/>
      <c r="L588" s="164"/>
      <c r="M588" s="169"/>
      <c r="T588" s="170"/>
      <c r="AT588" s="165" t="s">
        <v>190</v>
      </c>
      <c r="AU588" s="165" t="s">
        <v>88</v>
      </c>
      <c r="AV588" s="13" t="s">
        <v>88</v>
      </c>
      <c r="AW588" s="13" t="s">
        <v>30</v>
      </c>
      <c r="AX588" s="13" t="s">
        <v>74</v>
      </c>
      <c r="AY588" s="165" t="s">
        <v>182</v>
      </c>
    </row>
    <row r="589" spans="2:51" s="13" customFormat="1">
      <c r="B589" s="164"/>
      <c r="D589" s="158" t="s">
        <v>190</v>
      </c>
      <c r="E589" s="165" t="s">
        <v>1</v>
      </c>
      <c r="F589" s="166" t="s">
        <v>712</v>
      </c>
      <c r="H589" s="167">
        <v>1.35</v>
      </c>
      <c r="I589" s="168"/>
      <c r="L589" s="164"/>
      <c r="M589" s="169"/>
      <c r="T589" s="170"/>
      <c r="AT589" s="165" t="s">
        <v>190</v>
      </c>
      <c r="AU589" s="165" t="s">
        <v>88</v>
      </c>
      <c r="AV589" s="13" t="s">
        <v>88</v>
      </c>
      <c r="AW589" s="13" t="s">
        <v>30</v>
      </c>
      <c r="AX589" s="13" t="s">
        <v>74</v>
      </c>
      <c r="AY589" s="165" t="s">
        <v>182</v>
      </c>
    </row>
    <row r="590" spans="2:51" s="14" customFormat="1">
      <c r="B590" s="171"/>
      <c r="D590" s="158" t="s">
        <v>190</v>
      </c>
      <c r="E590" s="172" t="s">
        <v>1</v>
      </c>
      <c r="F590" s="173" t="s">
        <v>195</v>
      </c>
      <c r="H590" s="174">
        <v>22.428000000000004</v>
      </c>
      <c r="I590" s="175"/>
      <c r="L590" s="171"/>
      <c r="M590" s="176"/>
      <c r="T590" s="177"/>
      <c r="AT590" s="172" t="s">
        <v>190</v>
      </c>
      <c r="AU590" s="172" t="s">
        <v>88</v>
      </c>
      <c r="AV590" s="14" t="s">
        <v>196</v>
      </c>
      <c r="AW590" s="14" t="s">
        <v>30</v>
      </c>
      <c r="AX590" s="14" t="s">
        <v>74</v>
      </c>
      <c r="AY590" s="172" t="s">
        <v>182</v>
      </c>
    </row>
    <row r="591" spans="2:51" s="12" customFormat="1">
      <c r="B591" s="157"/>
      <c r="D591" s="158" t="s">
        <v>190</v>
      </c>
      <c r="E591" s="159" t="s">
        <v>1</v>
      </c>
      <c r="F591" s="160" t="s">
        <v>341</v>
      </c>
      <c r="H591" s="159" t="s">
        <v>1</v>
      </c>
      <c r="I591" s="161"/>
      <c r="L591" s="157"/>
      <c r="M591" s="162"/>
      <c r="T591" s="163"/>
      <c r="AT591" s="159" t="s">
        <v>190</v>
      </c>
      <c r="AU591" s="159" t="s">
        <v>88</v>
      </c>
      <c r="AV591" s="12" t="s">
        <v>78</v>
      </c>
      <c r="AW591" s="12" t="s">
        <v>30</v>
      </c>
      <c r="AX591" s="12" t="s">
        <v>74</v>
      </c>
      <c r="AY591" s="159" t="s">
        <v>182</v>
      </c>
    </row>
    <row r="592" spans="2:51" s="13" customFormat="1">
      <c r="B592" s="164"/>
      <c r="D592" s="158" t="s">
        <v>190</v>
      </c>
      <c r="E592" s="165" t="s">
        <v>1</v>
      </c>
      <c r="F592" s="166" t="s">
        <v>713</v>
      </c>
      <c r="H592" s="167">
        <v>0.57599999999999996</v>
      </c>
      <c r="I592" s="168"/>
      <c r="L592" s="164"/>
      <c r="M592" s="169"/>
      <c r="T592" s="170"/>
      <c r="AT592" s="165" t="s">
        <v>190</v>
      </c>
      <c r="AU592" s="165" t="s">
        <v>88</v>
      </c>
      <c r="AV592" s="13" t="s">
        <v>88</v>
      </c>
      <c r="AW592" s="13" t="s">
        <v>30</v>
      </c>
      <c r="AX592" s="13" t="s">
        <v>74</v>
      </c>
      <c r="AY592" s="165" t="s">
        <v>182</v>
      </c>
    </row>
    <row r="593" spans="2:51" s="13" customFormat="1">
      <c r="B593" s="164"/>
      <c r="D593" s="158" t="s">
        <v>190</v>
      </c>
      <c r="E593" s="165" t="s">
        <v>1</v>
      </c>
      <c r="F593" s="166" t="s">
        <v>714</v>
      </c>
      <c r="H593" s="167">
        <v>4.7E-2</v>
      </c>
      <c r="I593" s="168"/>
      <c r="L593" s="164"/>
      <c r="M593" s="169"/>
      <c r="T593" s="170"/>
      <c r="AT593" s="165" t="s">
        <v>190</v>
      </c>
      <c r="AU593" s="165" t="s">
        <v>88</v>
      </c>
      <c r="AV593" s="13" t="s">
        <v>88</v>
      </c>
      <c r="AW593" s="13" t="s">
        <v>30</v>
      </c>
      <c r="AX593" s="13" t="s">
        <v>74</v>
      </c>
      <c r="AY593" s="165" t="s">
        <v>182</v>
      </c>
    </row>
    <row r="594" spans="2:51" s="13" customFormat="1">
      <c r="B594" s="164"/>
      <c r="D594" s="158" t="s">
        <v>190</v>
      </c>
      <c r="E594" s="165" t="s">
        <v>1</v>
      </c>
      <c r="F594" s="166" t="s">
        <v>715</v>
      </c>
      <c r="H594" s="167">
        <v>0.13300000000000001</v>
      </c>
      <c r="I594" s="168"/>
      <c r="L594" s="164"/>
      <c r="M594" s="169"/>
      <c r="T594" s="170"/>
      <c r="AT594" s="165" t="s">
        <v>190</v>
      </c>
      <c r="AU594" s="165" t="s">
        <v>88</v>
      </c>
      <c r="AV594" s="13" t="s">
        <v>88</v>
      </c>
      <c r="AW594" s="13" t="s">
        <v>30</v>
      </c>
      <c r="AX594" s="13" t="s">
        <v>74</v>
      </c>
      <c r="AY594" s="165" t="s">
        <v>182</v>
      </c>
    </row>
    <row r="595" spans="2:51" s="13" customFormat="1">
      <c r="B595" s="164"/>
      <c r="D595" s="158" t="s">
        <v>190</v>
      </c>
      <c r="E595" s="165" t="s">
        <v>1</v>
      </c>
      <c r="F595" s="166" t="s">
        <v>716</v>
      </c>
      <c r="H595" s="167">
        <v>7.0999999999999994E-2</v>
      </c>
      <c r="I595" s="168"/>
      <c r="L595" s="164"/>
      <c r="M595" s="169"/>
      <c r="T595" s="170"/>
      <c r="AT595" s="165" t="s">
        <v>190</v>
      </c>
      <c r="AU595" s="165" t="s">
        <v>88</v>
      </c>
      <c r="AV595" s="13" t="s">
        <v>88</v>
      </c>
      <c r="AW595" s="13" t="s">
        <v>30</v>
      </c>
      <c r="AX595" s="13" t="s">
        <v>74</v>
      </c>
      <c r="AY595" s="165" t="s">
        <v>182</v>
      </c>
    </row>
    <row r="596" spans="2:51" s="13" customFormat="1">
      <c r="B596" s="164"/>
      <c r="D596" s="158" t="s">
        <v>190</v>
      </c>
      <c r="E596" s="165" t="s">
        <v>1</v>
      </c>
      <c r="F596" s="166" t="s">
        <v>717</v>
      </c>
      <c r="H596" s="167">
        <v>0.39600000000000002</v>
      </c>
      <c r="I596" s="168"/>
      <c r="L596" s="164"/>
      <c r="M596" s="169"/>
      <c r="T596" s="170"/>
      <c r="AT596" s="165" t="s">
        <v>190</v>
      </c>
      <c r="AU596" s="165" t="s">
        <v>88</v>
      </c>
      <c r="AV596" s="13" t="s">
        <v>88</v>
      </c>
      <c r="AW596" s="13" t="s">
        <v>30</v>
      </c>
      <c r="AX596" s="13" t="s">
        <v>74</v>
      </c>
      <c r="AY596" s="165" t="s">
        <v>182</v>
      </c>
    </row>
    <row r="597" spans="2:51" s="13" customFormat="1">
      <c r="B597" s="164"/>
      <c r="D597" s="158" t="s">
        <v>190</v>
      </c>
      <c r="E597" s="165" t="s">
        <v>1</v>
      </c>
      <c r="F597" s="166" t="s">
        <v>718</v>
      </c>
      <c r="H597" s="167">
        <v>4.2999999999999997E-2</v>
      </c>
      <c r="I597" s="168"/>
      <c r="L597" s="164"/>
      <c r="M597" s="169"/>
      <c r="T597" s="170"/>
      <c r="AT597" s="165" t="s">
        <v>190</v>
      </c>
      <c r="AU597" s="165" t="s">
        <v>88</v>
      </c>
      <c r="AV597" s="13" t="s">
        <v>88</v>
      </c>
      <c r="AW597" s="13" t="s">
        <v>30</v>
      </c>
      <c r="AX597" s="13" t="s">
        <v>74</v>
      </c>
      <c r="AY597" s="165" t="s">
        <v>182</v>
      </c>
    </row>
    <row r="598" spans="2:51" s="13" customFormat="1">
      <c r="B598" s="164"/>
      <c r="D598" s="158" t="s">
        <v>190</v>
      </c>
      <c r="E598" s="165" t="s">
        <v>1</v>
      </c>
      <c r="F598" s="166" t="s">
        <v>719</v>
      </c>
      <c r="H598" s="167">
        <v>1.079</v>
      </c>
      <c r="I598" s="168"/>
      <c r="L598" s="164"/>
      <c r="M598" s="169"/>
      <c r="T598" s="170"/>
      <c r="AT598" s="165" t="s">
        <v>190</v>
      </c>
      <c r="AU598" s="165" t="s">
        <v>88</v>
      </c>
      <c r="AV598" s="13" t="s">
        <v>88</v>
      </c>
      <c r="AW598" s="13" t="s">
        <v>30</v>
      </c>
      <c r="AX598" s="13" t="s">
        <v>74</v>
      </c>
      <c r="AY598" s="165" t="s">
        <v>182</v>
      </c>
    </row>
    <row r="599" spans="2:51" s="13" customFormat="1">
      <c r="B599" s="164"/>
      <c r="D599" s="158" t="s">
        <v>190</v>
      </c>
      <c r="E599" s="165" t="s">
        <v>1</v>
      </c>
      <c r="F599" s="166" t="s">
        <v>720</v>
      </c>
      <c r="H599" s="167">
        <v>4.3999999999999997E-2</v>
      </c>
      <c r="I599" s="168"/>
      <c r="L599" s="164"/>
      <c r="M599" s="169"/>
      <c r="T599" s="170"/>
      <c r="AT599" s="165" t="s">
        <v>190</v>
      </c>
      <c r="AU599" s="165" t="s">
        <v>88</v>
      </c>
      <c r="AV599" s="13" t="s">
        <v>88</v>
      </c>
      <c r="AW599" s="13" t="s">
        <v>30</v>
      </c>
      <c r="AX599" s="13" t="s">
        <v>74</v>
      </c>
      <c r="AY599" s="165" t="s">
        <v>182</v>
      </c>
    </row>
    <row r="600" spans="2:51" s="13" customFormat="1">
      <c r="B600" s="164"/>
      <c r="D600" s="158" t="s">
        <v>190</v>
      </c>
      <c r="E600" s="165" t="s">
        <v>1</v>
      </c>
      <c r="F600" s="166" t="s">
        <v>721</v>
      </c>
      <c r="H600" s="167">
        <v>7.1999999999999995E-2</v>
      </c>
      <c r="I600" s="168"/>
      <c r="L600" s="164"/>
      <c r="M600" s="169"/>
      <c r="T600" s="170"/>
      <c r="AT600" s="165" t="s">
        <v>190</v>
      </c>
      <c r="AU600" s="165" t="s">
        <v>88</v>
      </c>
      <c r="AV600" s="13" t="s">
        <v>88</v>
      </c>
      <c r="AW600" s="13" t="s">
        <v>30</v>
      </c>
      <c r="AX600" s="13" t="s">
        <v>74</v>
      </c>
      <c r="AY600" s="165" t="s">
        <v>182</v>
      </c>
    </row>
    <row r="601" spans="2:51" s="13" customFormat="1">
      <c r="B601" s="164"/>
      <c r="D601" s="158" t="s">
        <v>190</v>
      </c>
      <c r="E601" s="165" t="s">
        <v>1</v>
      </c>
      <c r="F601" s="166" t="s">
        <v>722</v>
      </c>
      <c r="H601" s="167">
        <v>6.5000000000000002E-2</v>
      </c>
      <c r="I601" s="168"/>
      <c r="L601" s="164"/>
      <c r="M601" s="169"/>
      <c r="T601" s="170"/>
      <c r="AT601" s="165" t="s">
        <v>190</v>
      </c>
      <c r="AU601" s="165" t="s">
        <v>88</v>
      </c>
      <c r="AV601" s="13" t="s">
        <v>88</v>
      </c>
      <c r="AW601" s="13" t="s">
        <v>30</v>
      </c>
      <c r="AX601" s="13" t="s">
        <v>74</v>
      </c>
      <c r="AY601" s="165" t="s">
        <v>182</v>
      </c>
    </row>
    <row r="602" spans="2:51" s="13" customFormat="1">
      <c r="B602" s="164"/>
      <c r="D602" s="158" t="s">
        <v>190</v>
      </c>
      <c r="E602" s="165" t="s">
        <v>1</v>
      </c>
      <c r="F602" s="166" t="s">
        <v>723</v>
      </c>
      <c r="H602" s="167">
        <v>4.3999999999999997E-2</v>
      </c>
      <c r="I602" s="168"/>
      <c r="L602" s="164"/>
      <c r="M602" s="169"/>
      <c r="T602" s="170"/>
      <c r="AT602" s="165" t="s">
        <v>190</v>
      </c>
      <c r="AU602" s="165" t="s">
        <v>88</v>
      </c>
      <c r="AV602" s="13" t="s">
        <v>88</v>
      </c>
      <c r="AW602" s="13" t="s">
        <v>30</v>
      </c>
      <c r="AX602" s="13" t="s">
        <v>74</v>
      </c>
      <c r="AY602" s="165" t="s">
        <v>182</v>
      </c>
    </row>
    <row r="603" spans="2:51" s="13" customFormat="1">
      <c r="B603" s="164"/>
      <c r="D603" s="158" t="s">
        <v>190</v>
      </c>
      <c r="E603" s="165" t="s">
        <v>1</v>
      </c>
      <c r="F603" s="166" t="s">
        <v>724</v>
      </c>
      <c r="H603" s="167">
        <v>0.89900000000000002</v>
      </c>
      <c r="I603" s="168"/>
      <c r="L603" s="164"/>
      <c r="M603" s="169"/>
      <c r="T603" s="170"/>
      <c r="AT603" s="165" t="s">
        <v>190</v>
      </c>
      <c r="AU603" s="165" t="s">
        <v>88</v>
      </c>
      <c r="AV603" s="13" t="s">
        <v>88</v>
      </c>
      <c r="AW603" s="13" t="s">
        <v>30</v>
      </c>
      <c r="AX603" s="13" t="s">
        <v>74</v>
      </c>
      <c r="AY603" s="165" t="s">
        <v>182</v>
      </c>
    </row>
    <row r="604" spans="2:51" s="13" customFormat="1">
      <c r="B604" s="164"/>
      <c r="D604" s="158" t="s">
        <v>190</v>
      </c>
      <c r="E604" s="165" t="s">
        <v>1</v>
      </c>
      <c r="F604" s="166" t="s">
        <v>725</v>
      </c>
      <c r="H604" s="167">
        <v>0.89900000000000002</v>
      </c>
      <c r="I604" s="168"/>
      <c r="L604" s="164"/>
      <c r="M604" s="169"/>
      <c r="T604" s="170"/>
      <c r="AT604" s="165" t="s">
        <v>190</v>
      </c>
      <c r="AU604" s="165" t="s">
        <v>88</v>
      </c>
      <c r="AV604" s="13" t="s">
        <v>88</v>
      </c>
      <c r="AW604" s="13" t="s">
        <v>30</v>
      </c>
      <c r="AX604" s="13" t="s">
        <v>74</v>
      </c>
      <c r="AY604" s="165" t="s">
        <v>182</v>
      </c>
    </row>
    <row r="605" spans="2:51" s="13" customFormat="1">
      <c r="B605" s="164"/>
      <c r="D605" s="158" t="s">
        <v>190</v>
      </c>
      <c r="E605" s="165" t="s">
        <v>1</v>
      </c>
      <c r="F605" s="166" t="s">
        <v>726</v>
      </c>
      <c r="H605" s="167">
        <v>0.09</v>
      </c>
      <c r="I605" s="168"/>
      <c r="L605" s="164"/>
      <c r="M605" s="169"/>
      <c r="T605" s="170"/>
      <c r="AT605" s="165" t="s">
        <v>190</v>
      </c>
      <c r="AU605" s="165" t="s">
        <v>88</v>
      </c>
      <c r="AV605" s="13" t="s">
        <v>88</v>
      </c>
      <c r="AW605" s="13" t="s">
        <v>30</v>
      </c>
      <c r="AX605" s="13" t="s">
        <v>74</v>
      </c>
      <c r="AY605" s="165" t="s">
        <v>182</v>
      </c>
    </row>
    <row r="606" spans="2:51" s="13" customFormat="1">
      <c r="B606" s="164"/>
      <c r="D606" s="158" t="s">
        <v>190</v>
      </c>
      <c r="E606" s="165" t="s">
        <v>1</v>
      </c>
      <c r="F606" s="166" t="s">
        <v>727</v>
      </c>
      <c r="H606" s="167">
        <v>4.2000000000000003E-2</v>
      </c>
      <c r="I606" s="168"/>
      <c r="L606" s="164"/>
      <c r="M606" s="169"/>
      <c r="T606" s="170"/>
      <c r="AT606" s="165" t="s">
        <v>190</v>
      </c>
      <c r="AU606" s="165" t="s">
        <v>88</v>
      </c>
      <c r="AV606" s="13" t="s">
        <v>88</v>
      </c>
      <c r="AW606" s="13" t="s">
        <v>30</v>
      </c>
      <c r="AX606" s="13" t="s">
        <v>74</v>
      </c>
      <c r="AY606" s="165" t="s">
        <v>182</v>
      </c>
    </row>
    <row r="607" spans="2:51" s="13" customFormat="1">
      <c r="B607" s="164"/>
      <c r="D607" s="158" t="s">
        <v>190</v>
      </c>
      <c r="E607" s="165" t="s">
        <v>1</v>
      </c>
      <c r="F607" s="166" t="s">
        <v>728</v>
      </c>
      <c r="H607" s="167">
        <v>1.4999999999999999E-2</v>
      </c>
      <c r="I607" s="168"/>
      <c r="L607" s="164"/>
      <c r="M607" s="169"/>
      <c r="T607" s="170"/>
      <c r="AT607" s="165" t="s">
        <v>190</v>
      </c>
      <c r="AU607" s="165" t="s">
        <v>88</v>
      </c>
      <c r="AV607" s="13" t="s">
        <v>88</v>
      </c>
      <c r="AW607" s="13" t="s">
        <v>30</v>
      </c>
      <c r="AX607" s="13" t="s">
        <v>74</v>
      </c>
      <c r="AY607" s="165" t="s">
        <v>182</v>
      </c>
    </row>
    <row r="608" spans="2:51" s="13" customFormat="1">
      <c r="B608" s="164"/>
      <c r="D608" s="158" t="s">
        <v>190</v>
      </c>
      <c r="E608" s="165" t="s">
        <v>1</v>
      </c>
      <c r="F608" s="166" t="s">
        <v>729</v>
      </c>
      <c r="H608" s="167">
        <v>1.079</v>
      </c>
      <c r="I608" s="168"/>
      <c r="L608" s="164"/>
      <c r="M608" s="169"/>
      <c r="T608" s="170"/>
      <c r="AT608" s="165" t="s">
        <v>190</v>
      </c>
      <c r="AU608" s="165" t="s">
        <v>88</v>
      </c>
      <c r="AV608" s="13" t="s">
        <v>88</v>
      </c>
      <c r="AW608" s="13" t="s">
        <v>30</v>
      </c>
      <c r="AX608" s="13" t="s">
        <v>74</v>
      </c>
      <c r="AY608" s="165" t="s">
        <v>182</v>
      </c>
    </row>
    <row r="609" spans="2:65" s="13" customFormat="1">
      <c r="B609" s="164"/>
      <c r="D609" s="158" t="s">
        <v>190</v>
      </c>
      <c r="E609" s="165" t="s">
        <v>1</v>
      </c>
      <c r="F609" s="166" t="s">
        <v>730</v>
      </c>
      <c r="H609" s="167">
        <v>1.4999999999999999E-2</v>
      </c>
      <c r="I609" s="168"/>
      <c r="L609" s="164"/>
      <c r="M609" s="169"/>
      <c r="T609" s="170"/>
      <c r="AT609" s="165" t="s">
        <v>190</v>
      </c>
      <c r="AU609" s="165" t="s">
        <v>88</v>
      </c>
      <c r="AV609" s="13" t="s">
        <v>88</v>
      </c>
      <c r="AW609" s="13" t="s">
        <v>30</v>
      </c>
      <c r="AX609" s="13" t="s">
        <v>74</v>
      </c>
      <c r="AY609" s="165" t="s">
        <v>182</v>
      </c>
    </row>
    <row r="610" spans="2:65" s="13" customFormat="1">
      <c r="B610" s="164"/>
      <c r="D610" s="158" t="s">
        <v>190</v>
      </c>
      <c r="E610" s="165" t="s">
        <v>1</v>
      </c>
      <c r="F610" s="166" t="s">
        <v>731</v>
      </c>
      <c r="H610" s="167">
        <v>2.1999999999999999E-2</v>
      </c>
      <c r="I610" s="168"/>
      <c r="L610" s="164"/>
      <c r="M610" s="169"/>
      <c r="T610" s="170"/>
      <c r="AT610" s="165" t="s">
        <v>190</v>
      </c>
      <c r="AU610" s="165" t="s">
        <v>88</v>
      </c>
      <c r="AV610" s="13" t="s">
        <v>88</v>
      </c>
      <c r="AW610" s="13" t="s">
        <v>30</v>
      </c>
      <c r="AX610" s="13" t="s">
        <v>74</v>
      </c>
      <c r="AY610" s="165" t="s">
        <v>182</v>
      </c>
    </row>
    <row r="611" spans="2:65" s="13" customFormat="1">
      <c r="B611" s="164"/>
      <c r="D611" s="158" t="s">
        <v>190</v>
      </c>
      <c r="E611" s="165" t="s">
        <v>1</v>
      </c>
      <c r="F611" s="166" t="s">
        <v>732</v>
      </c>
      <c r="H611" s="167">
        <v>8.6999999999999994E-2</v>
      </c>
      <c r="I611" s="168"/>
      <c r="L611" s="164"/>
      <c r="M611" s="169"/>
      <c r="T611" s="170"/>
      <c r="AT611" s="165" t="s">
        <v>190</v>
      </c>
      <c r="AU611" s="165" t="s">
        <v>88</v>
      </c>
      <c r="AV611" s="13" t="s">
        <v>88</v>
      </c>
      <c r="AW611" s="13" t="s">
        <v>30</v>
      </c>
      <c r="AX611" s="13" t="s">
        <v>74</v>
      </c>
      <c r="AY611" s="165" t="s">
        <v>182</v>
      </c>
    </row>
    <row r="612" spans="2:65" s="13" customFormat="1">
      <c r="B612" s="164"/>
      <c r="D612" s="158" t="s">
        <v>190</v>
      </c>
      <c r="E612" s="165" t="s">
        <v>1</v>
      </c>
      <c r="F612" s="166" t="s">
        <v>733</v>
      </c>
      <c r="H612" s="167">
        <v>0.09</v>
      </c>
      <c r="I612" s="168"/>
      <c r="L612" s="164"/>
      <c r="M612" s="169"/>
      <c r="T612" s="170"/>
      <c r="AT612" s="165" t="s">
        <v>190</v>
      </c>
      <c r="AU612" s="165" t="s">
        <v>88</v>
      </c>
      <c r="AV612" s="13" t="s">
        <v>88</v>
      </c>
      <c r="AW612" s="13" t="s">
        <v>30</v>
      </c>
      <c r="AX612" s="13" t="s">
        <v>74</v>
      </c>
      <c r="AY612" s="165" t="s">
        <v>182</v>
      </c>
    </row>
    <row r="613" spans="2:65" s="13" customFormat="1">
      <c r="B613" s="164"/>
      <c r="D613" s="158" t="s">
        <v>190</v>
      </c>
      <c r="E613" s="165" t="s">
        <v>1</v>
      </c>
      <c r="F613" s="166" t="s">
        <v>734</v>
      </c>
      <c r="H613" s="167">
        <v>0.06</v>
      </c>
      <c r="I613" s="168"/>
      <c r="L613" s="164"/>
      <c r="M613" s="169"/>
      <c r="T613" s="170"/>
      <c r="AT613" s="165" t="s">
        <v>190</v>
      </c>
      <c r="AU613" s="165" t="s">
        <v>88</v>
      </c>
      <c r="AV613" s="13" t="s">
        <v>88</v>
      </c>
      <c r="AW613" s="13" t="s">
        <v>30</v>
      </c>
      <c r="AX613" s="13" t="s">
        <v>74</v>
      </c>
      <c r="AY613" s="165" t="s">
        <v>182</v>
      </c>
    </row>
    <row r="614" spans="2:65" s="13" customFormat="1">
      <c r="B614" s="164"/>
      <c r="D614" s="158" t="s">
        <v>190</v>
      </c>
      <c r="E614" s="165" t="s">
        <v>1</v>
      </c>
      <c r="F614" s="166" t="s">
        <v>735</v>
      </c>
      <c r="H614" s="167">
        <v>4.3999999999999997E-2</v>
      </c>
      <c r="I614" s="168"/>
      <c r="L614" s="164"/>
      <c r="M614" s="169"/>
      <c r="T614" s="170"/>
      <c r="AT614" s="165" t="s">
        <v>190</v>
      </c>
      <c r="AU614" s="165" t="s">
        <v>88</v>
      </c>
      <c r="AV614" s="13" t="s">
        <v>88</v>
      </c>
      <c r="AW614" s="13" t="s">
        <v>30</v>
      </c>
      <c r="AX614" s="13" t="s">
        <v>74</v>
      </c>
      <c r="AY614" s="165" t="s">
        <v>182</v>
      </c>
    </row>
    <row r="615" spans="2:65" s="13" customFormat="1">
      <c r="B615" s="164"/>
      <c r="D615" s="158" t="s">
        <v>190</v>
      </c>
      <c r="E615" s="165" t="s">
        <v>1</v>
      </c>
      <c r="F615" s="166" t="s">
        <v>736</v>
      </c>
      <c r="H615" s="167">
        <v>8.5999999999999993E-2</v>
      </c>
      <c r="I615" s="168"/>
      <c r="L615" s="164"/>
      <c r="M615" s="169"/>
      <c r="T615" s="170"/>
      <c r="AT615" s="165" t="s">
        <v>190</v>
      </c>
      <c r="AU615" s="165" t="s">
        <v>88</v>
      </c>
      <c r="AV615" s="13" t="s">
        <v>88</v>
      </c>
      <c r="AW615" s="13" t="s">
        <v>30</v>
      </c>
      <c r="AX615" s="13" t="s">
        <v>74</v>
      </c>
      <c r="AY615" s="165" t="s">
        <v>182</v>
      </c>
    </row>
    <row r="616" spans="2:65" s="13" customFormat="1">
      <c r="B616" s="164"/>
      <c r="D616" s="158" t="s">
        <v>190</v>
      </c>
      <c r="E616" s="165" t="s">
        <v>1</v>
      </c>
      <c r="F616" s="166" t="s">
        <v>737</v>
      </c>
      <c r="H616" s="167">
        <v>0.19500000000000001</v>
      </c>
      <c r="I616" s="168"/>
      <c r="L616" s="164"/>
      <c r="M616" s="169"/>
      <c r="T616" s="170"/>
      <c r="AT616" s="165" t="s">
        <v>190</v>
      </c>
      <c r="AU616" s="165" t="s">
        <v>88</v>
      </c>
      <c r="AV616" s="13" t="s">
        <v>88</v>
      </c>
      <c r="AW616" s="13" t="s">
        <v>30</v>
      </c>
      <c r="AX616" s="13" t="s">
        <v>74</v>
      </c>
      <c r="AY616" s="165" t="s">
        <v>182</v>
      </c>
    </row>
    <row r="617" spans="2:65" s="13" customFormat="1">
      <c r="B617" s="164"/>
      <c r="D617" s="158" t="s">
        <v>190</v>
      </c>
      <c r="E617" s="165" t="s">
        <v>1</v>
      </c>
      <c r="F617" s="166" t="s">
        <v>738</v>
      </c>
      <c r="H617" s="167">
        <v>0.18</v>
      </c>
      <c r="I617" s="168"/>
      <c r="L617" s="164"/>
      <c r="M617" s="169"/>
      <c r="T617" s="170"/>
      <c r="AT617" s="165" t="s">
        <v>190</v>
      </c>
      <c r="AU617" s="165" t="s">
        <v>88</v>
      </c>
      <c r="AV617" s="13" t="s">
        <v>88</v>
      </c>
      <c r="AW617" s="13" t="s">
        <v>30</v>
      </c>
      <c r="AX617" s="13" t="s">
        <v>74</v>
      </c>
      <c r="AY617" s="165" t="s">
        <v>182</v>
      </c>
    </row>
    <row r="618" spans="2:65" s="13" customFormat="1">
      <c r="B618" s="164"/>
      <c r="D618" s="158" t="s">
        <v>190</v>
      </c>
      <c r="E618" s="165" t="s">
        <v>1</v>
      </c>
      <c r="F618" s="166" t="s">
        <v>739</v>
      </c>
      <c r="H618" s="167">
        <v>5.3999999999999999E-2</v>
      </c>
      <c r="I618" s="168"/>
      <c r="L618" s="164"/>
      <c r="M618" s="169"/>
      <c r="T618" s="170"/>
      <c r="AT618" s="165" t="s">
        <v>190</v>
      </c>
      <c r="AU618" s="165" t="s">
        <v>88</v>
      </c>
      <c r="AV618" s="13" t="s">
        <v>88</v>
      </c>
      <c r="AW618" s="13" t="s">
        <v>30</v>
      </c>
      <c r="AX618" s="13" t="s">
        <v>74</v>
      </c>
      <c r="AY618" s="165" t="s">
        <v>182</v>
      </c>
    </row>
    <row r="619" spans="2:65" s="13" customFormat="1">
      <c r="B619" s="164"/>
      <c r="D619" s="158" t="s">
        <v>190</v>
      </c>
      <c r="E619" s="165" t="s">
        <v>1</v>
      </c>
      <c r="F619" s="166" t="s">
        <v>740</v>
      </c>
      <c r="H619" s="167">
        <v>0.16700000000000001</v>
      </c>
      <c r="I619" s="168"/>
      <c r="L619" s="164"/>
      <c r="M619" s="169"/>
      <c r="T619" s="170"/>
      <c r="AT619" s="165" t="s">
        <v>190</v>
      </c>
      <c r="AU619" s="165" t="s">
        <v>88</v>
      </c>
      <c r="AV619" s="13" t="s">
        <v>88</v>
      </c>
      <c r="AW619" s="13" t="s">
        <v>30</v>
      </c>
      <c r="AX619" s="13" t="s">
        <v>74</v>
      </c>
      <c r="AY619" s="165" t="s">
        <v>182</v>
      </c>
    </row>
    <row r="620" spans="2:65" s="13" customFormat="1">
      <c r="B620" s="164"/>
      <c r="D620" s="158" t="s">
        <v>190</v>
      </c>
      <c r="E620" s="165" t="s">
        <v>1</v>
      </c>
      <c r="F620" s="166" t="s">
        <v>741</v>
      </c>
      <c r="H620" s="167">
        <v>6.9000000000000006E-2</v>
      </c>
      <c r="I620" s="168"/>
      <c r="L620" s="164"/>
      <c r="M620" s="169"/>
      <c r="T620" s="170"/>
      <c r="AT620" s="165" t="s">
        <v>190</v>
      </c>
      <c r="AU620" s="165" t="s">
        <v>88</v>
      </c>
      <c r="AV620" s="13" t="s">
        <v>88</v>
      </c>
      <c r="AW620" s="13" t="s">
        <v>30</v>
      </c>
      <c r="AX620" s="13" t="s">
        <v>74</v>
      </c>
      <c r="AY620" s="165" t="s">
        <v>182</v>
      </c>
    </row>
    <row r="621" spans="2:65" s="13" customFormat="1">
      <c r="B621" s="164"/>
      <c r="D621" s="158" t="s">
        <v>190</v>
      </c>
      <c r="E621" s="165" t="s">
        <v>1</v>
      </c>
      <c r="F621" s="166" t="s">
        <v>742</v>
      </c>
      <c r="H621" s="167">
        <v>6.3E-2</v>
      </c>
      <c r="I621" s="168"/>
      <c r="L621" s="164"/>
      <c r="M621" s="169"/>
      <c r="T621" s="170"/>
      <c r="AT621" s="165" t="s">
        <v>190</v>
      </c>
      <c r="AU621" s="165" t="s">
        <v>88</v>
      </c>
      <c r="AV621" s="13" t="s">
        <v>88</v>
      </c>
      <c r="AW621" s="13" t="s">
        <v>30</v>
      </c>
      <c r="AX621" s="13" t="s">
        <v>74</v>
      </c>
      <c r="AY621" s="165" t="s">
        <v>182</v>
      </c>
    </row>
    <row r="622" spans="2:65" s="14" customFormat="1">
      <c r="B622" s="171"/>
      <c r="D622" s="158" t="s">
        <v>190</v>
      </c>
      <c r="E622" s="172" t="s">
        <v>1</v>
      </c>
      <c r="F622" s="173" t="s">
        <v>195</v>
      </c>
      <c r="H622" s="174">
        <v>6.7259999999999982</v>
      </c>
      <c r="I622" s="175"/>
      <c r="L622" s="171"/>
      <c r="M622" s="176"/>
      <c r="T622" s="177"/>
      <c r="AT622" s="172" t="s">
        <v>190</v>
      </c>
      <c r="AU622" s="172" t="s">
        <v>88</v>
      </c>
      <c r="AV622" s="14" t="s">
        <v>196</v>
      </c>
      <c r="AW622" s="14" t="s">
        <v>30</v>
      </c>
      <c r="AX622" s="14" t="s">
        <v>74</v>
      </c>
      <c r="AY622" s="172" t="s">
        <v>182</v>
      </c>
    </row>
    <row r="623" spans="2:65" s="15" customFormat="1">
      <c r="B623" s="178"/>
      <c r="D623" s="158" t="s">
        <v>190</v>
      </c>
      <c r="E623" s="179" t="s">
        <v>1</v>
      </c>
      <c r="F623" s="180" t="s">
        <v>212</v>
      </c>
      <c r="H623" s="181">
        <v>42.550000000000011</v>
      </c>
      <c r="I623" s="182"/>
      <c r="L623" s="178"/>
      <c r="M623" s="183"/>
      <c r="T623" s="184"/>
      <c r="AT623" s="179" t="s">
        <v>190</v>
      </c>
      <c r="AU623" s="179" t="s">
        <v>88</v>
      </c>
      <c r="AV623" s="15" t="s">
        <v>188</v>
      </c>
      <c r="AW623" s="15" t="s">
        <v>30</v>
      </c>
      <c r="AX623" s="15" t="s">
        <v>78</v>
      </c>
      <c r="AY623" s="179" t="s">
        <v>182</v>
      </c>
    </row>
    <row r="624" spans="2:65" s="1" customFormat="1" ht="24.25" customHeight="1">
      <c r="B624" s="142"/>
      <c r="C624" s="143" t="s">
        <v>743</v>
      </c>
      <c r="D624" s="143" t="s">
        <v>184</v>
      </c>
      <c r="E624" s="144" t="s">
        <v>744</v>
      </c>
      <c r="F624" s="145" t="s">
        <v>745</v>
      </c>
      <c r="G624" s="146" t="s">
        <v>187</v>
      </c>
      <c r="H624" s="147">
        <v>7.9029999999999996</v>
      </c>
      <c r="I624" s="148"/>
      <c r="J624" s="149">
        <f>ROUND(I624*H624,2)</f>
        <v>0</v>
      </c>
      <c r="K624" s="150"/>
      <c r="L624" s="32"/>
      <c r="M624" s="151" t="s">
        <v>1</v>
      </c>
      <c r="N624" s="152" t="s">
        <v>40</v>
      </c>
      <c r="P624" s="153">
        <f>O624*H624</f>
        <v>0</v>
      </c>
      <c r="Q624" s="153">
        <v>2.4157199999999999</v>
      </c>
      <c r="R624" s="153">
        <f>Q624*H624</f>
        <v>19.09143516</v>
      </c>
      <c r="S624" s="153">
        <v>0</v>
      </c>
      <c r="T624" s="154">
        <f>S624*H624</f>
        <v>0</v>
      </c>
      <c r="AR624" s="155" t="s">
        <v>188</v>
      </c>
      <c r="AT624" s="155" t="s">
        <v>184</v>
      </c>
      <c r="AU624" s="155" t="s">
        <v>88</v>
      </c>
      <c r="AY624" s="17" t="s">
        <v>182</v>
      </c>
      <c r="BE624" s="156">
        <f>IF(N624="základná",J624,0)</f>
        <v>0</v>
      </c>
      <c r="BF624" s="156">
        <f>IF(N624="znížená",J624,0)</f>
        <v>0</v>
      </c>
      <c r="BG624" s="156">
        <f>IF(N624="zákl. prenesená",J624,0)</f>
        <v>0</v>
      </c>
      <c r="BH624" s="156">
        <f>IF(N624="zníž. prenesená",J624,0)</f>
        <v>0</v>
      </c>
      <c r="BI624" s="156">
        <f>IF(N624="nulová",J624,0)</f>
        <v>0</v>
      </c>
      <c r="BJ624" s="17" t="s">
        <v>88</v>
      </c>
      <c r="BK624" s="156">
        <f>ROUND(I624*H624,2)</f>
        <v>0</v>
      </c>
      <c r="BL624" s="17" t="s">
        <v>188</v>
      </c>
      <c r="BM624" s="155" t="s">
        <v>746</v>
      </c>
    </row>
    <row r="625" spans="2:65" s="12" customFormat="1">
      <c r="B625" s="157"/>
      <c r="D625" s="158" t="s">
        <v>190</v>
      </c>
      <c r="E625" s="159" t="s">
        <v>1</v>
      </c>
      <c r="F625" s="160" t="s">
        <v>747</v>
      </c>
      <c r="H625" s="159" t="s">
        <v>1</v>
      </c>
      <c r="I625" s="161"/>
      <c r="L625" s="157"/>
      <c r="M625" s="162"/>
      <c r="T625" s="163"/>
      <c r="AT625" s="159" t="s">
        <v>190</v>
      </c>
      <c r="AU625" s="159" t="s">
        <v>88</v>
      </c>
      <c r="AV625" s="12" t="s">
        <v>78</v>
      </c>
      <c r="AW625" s="12" t="s">
        <v>30</v>
      </c>
      <c r="AX625" s="12" t="s">
        <v>74</v>
      </c>
      <c r="AY625" s="159" t="s">
        <v>182</v>
      </c>
    </row>
    <row r="626" spans="2:65" s="13" customFormat="1">
      <c r="B626" s="164"/>
      <c r="D626" s="158" t="s">
        <v>190</v>
      </c>
      <c r="E626" s="165" t="s">
        <v>1</v>
      </c>
      <c r="F626" s="166" t="s">
        <v>748</v>
      </c>
      <c r="H626" s="167">
        <v>7.9029999999999996</v>
      </c>
      <c r="I626" s="168"/>
      <c r="L626" s="164"/>
      <c r="M626" s="169"/>
      <c r="T626" s="170"/>
      <c r="AT626" s="165" t="s">
        <v>190</v>
      </c>
      <c r="AU626" s="165" t="s">
        <v>88</v>
      </c>
      <c r="AV626" s="13" t="s">
        <v>88</v>
      </c>
      <c r="AW626" s="13" t="s">
        <v>30</v>
      </c>
      <c r="AX626" s="13" t="s">
        <v>74</v>
      </c>
      <c r="AY626" s="165" t="s">
        <v>182</v>
      </c>
    </row>
    <row r="627" spans="2:65" s="15" customFormat="1">
      <c r="B627" s="178"/>
      <c r="D627" s="158" t="s">
        <v>190</v>
      </c>
      <c r="E627" s="179" t="s">
        <v>1</v>
      </c>
      <c r="F627" s="180" t="s">
        <v>212</v>
      </c>
      <c r="H627" s="181">
        <v>7.9029999999999996</v>
      </c>
      <c r="I627" s="182"/>
      <c r="L627" s="178"/>
      <c r="M627" s="183"/>
      <c r="T627" s="184"/>
      <c r="AT627" s="179" t="s">
        <v>190</v>
      </c>
      <c r="AU627" s="179" t="s">
        <v>88</v>
      </c>
      <c r="AV627" s="15" t="s">
        <v>188</v>
      </c>
      <c r="AW627" s="15" t="s">
        <v>30</v>
      </c>
      <c r="AX627" s="15" t="s">
        <v>78</v>
      </c>
      <c r="AY627" s="179" t="s">
        <v>182</v>
      </c>
    </row>
    <row r="628" spans="2:65" s="1" customFormat="1" ht="24.25" customHeight="1">
      <c r="B628" s="142"/>
      <c r="C628" s="143" t="s">
        <v>749</v>
      </c>
      <c r="D628" s="143" t="s">
        <v>184</v>
      </c>
      <c r="E628" s="144" t="s">
        <v>750</v>
      </c>
      <c r="F628" s="145" t="s">
        <v>751</v>
      </c>
      <c r="G628" s="146" t="s">
        <v>312</v>
      </c>
      <c r="H628" s="147">
        <v>2512.0369999999998</v>
      </c>
      <c r="I628" s="148"/>
      <c r="J628" s="149">
        <f>ROUND(I628*H628,2)</f>
        <v>0</v>
      </c>
      <c r="K628" s="150"/>
      <c r="L628" s="32"/>
      <c r="M628" s="151" t="s">
        <v>1</v>
      </c>
      <c r="N628" s="152" t="s">
        <v>40</v>
      </c>
      <c r="P628" s="153">
        <f>O628*H628</f>
        <v>0</v>
      </c>
      <c r="Q628" s="153">
        <v>3.16E-3</v>
      </c>
      <c r="R628" s="153">
        <f>Q628*H628</f>
        <v>7.9380369199999992</v>
      </c>
      <c r="S628" s="153">
        <v>0</v>
      </c>
      <c r="T628" s="154">
        <f>S628*H628</f>
        <v>0</v>
      </c>
      <c r="AR628" s="155" t="s">
        <v>188</v>
      </c>
      <c r="AT628" s="155" t="s">
        <v>184</v>
      </c>
      <c r="AU628" s="155" t="s">
        <v>88</v>
      </c>
      <c r="AY628" s="17" t="s">
        <v>182</v>
      </c>
      <c r="BE628" s="156">
        <f>IF(N628="základná",J628,0)</f>
        <v>0</v>
      </c>
      <c r="BF628" s="156">
        <f>IF(N628="znížená",J628,0)</f>
        <v>0</v>
      </c>
      <c r="BG628" s="156">
        <f>IF(N628="zákl. prenesená",J628,0)</f>
        <v>0</v>
      </c>
      <c r="BH628" s="156">
        <f>IF(N628="zníž. prenesená",J628,0)</f>
        <v>0</v>
      </c>
      <c r="BI628" s="156">
        <f>IF(N628="nulová",J628,0)</f>
        <v>0</v>
      </c>
      <c r="BJ628" s="17" t="s">
        <v>88</v>
      </c>
      <c r="BK628" s="156">
        <f>ROUND(I628*H628,2)</f>
        <v>0</v>
      </c>
      <c r="BL628" s="17" t="s">
        <v>188</v>
      </c>
      <c r="BM628" s="155" t="s">
        <v>752</v>
      </c>
    </row>
    <row r="629" spans="2:65" s="12" customFormat="1" ht="30">
      <c r="B629" s="157"/>
      <c r="D629" s="158" t="s">
        <v>190</v>
      </c>
      <c r="E629" s="159" t="s">
        <v>1</v>
      </c>
      <c r="F629" s="160" t="s">
        <v>753</v>
      </c>
      <c r="H629" s="159" t="s">
        <v>1</v>
      </c>
      <c r="I629" s="161"/>
      <c r="L629" s="157"/>
      <c r="M629" s="162"/>
      <c r="T629" s="163"/>
      <c r="AT629" s="159" t="s">
        <v>190</v>
      </c>
      <c r="AU629" s="159" t="s">
        <v>88</v>
      </c>
      <c r="AV629" s="12" t="s">
        <v>78</v>
      </c>
      <c r="AW629" s="12" t="s">
        <v>30</v>
      </c>
      <c r="AX629" s="12" t="s">
        <v>74</v>
      </c>
      <c r="AY629" s="159" t="s">
        <v>182</v>
      </c>
    </row>
    <row r="630" spans="2:65" s="13" customFormat="1">
      <c r="B630" s="164"/>
      <c r="D630" s="158" t="s">
        <v>190</v>
      </c>
      <c r="E630" s="165" t="s">
        <v>1</v>
      </c>
      <c r="F630" s="166" t="s">
        <v>754</v>
      </c>
      <c r="H630" s="167">
        <v>328.26799999999997</v>
      </c>
      <c r="I630" s="168"/>
      <c r="L630" s="164"/>
      <c r="M630" s="169"/>
      <c r="T630" s="170"/>
      <c r="AT630" s="165" t="s">
        <v>190</v>
      </c>
      <c r="AU630" s="165" t="s">
        <v>88</v>
      </c>
      <c r="AV630" s="13" t="s">
        <v>88</v>
      </c>
      <c r="AW630" s="13" t="s">
        <v>30</v>
      </c>
      <c r="AX630" s="13" t="s">
        <v>74</v>
      </c>
      <c r="AY630" s="165" t="s">
        <v>182</v>
      </c>
    </row>
    <row r="631" spans="2:65" s="13" customFormat="1">
      <c r="B631" s="164"/>
      <c r="D631" s="158" t="s">
        <v>190</v>
      </c>
      <c r="E631" s="165" t="s">
        <v>1</v>
      </c>
      <c r="F631" s="166" t="s">
        <v>755</v>
      </c>
      <c r="H631" s="167">
        <v>38.869999999999997</v>
      </c>
      <c r="I631" s="168"/>
      <c r="L631" s="164"/>
      <c r="M631" s="169"/>
      <c r="T631" s="170"/>
      <c r="AT631" s="165" t="s">
        <v>190</v>
      </c>
      <c r="AU631" s="165" t="s">
        <v>88</v>
      </c>
      <c r="AV631" s="13" t="s">
        <v>88</v>
      </c>
      <c r="AW631" s="13" t="s">
        <v>30</v>
      </c>
      <c r="AX631" s="13" t="s">
        <v>74</v>
      </c>
      <c r="AY631" s="165" t="s">
        <v>182</v>
      </c>
    </row>
    <row r="632" spans="2:65" s="13" customFormat="1">
      <c r="B632" s="164"/>
      <c r="D632" s="158" t="s">
        <v>190</v>
      </c>
      <c r="E632" s="165" t="s">
        <v>1</v>
      </c>
      <c r="F632" s="166" t="s">
        <v>756</v>
      </c>
      <c r="H632" s="167">
        <v>17.88</v>
      </c>
      <c r="I632" s="168"/>
      <c r="L632" s="164"/>
      <c r="M632" s="169"/>
      <c r="T632" s="170"/>
      <c r="AT632" s="165" t="s">
        <v>190</v>
      </c>
      <c r="AU632" s="165" t="s">
        <v>88</v>
      </c>
      <c r="AV632" s="13" t="s">
        <v>88</v>
      </c>
      <c r="AW632" s="13" t="s">
        <v>30</v>
      </c>
      <c r="AX632" s="13" t="s">
        <v>74</v>
      </c>
      <c r="AY632" s="165" t="s">
        <v>182</v>
      </c>
    </row>
    <row r="633" spans="2:65" s="13" customFormat="1">
      <c r="B633" s="164"/>
      <c r="D633" s="158" t="s">
        <v>190</v>
      </c>
      <c r="E633" s="165" t="s">
        <v>1</v>
      </c>
      <c r="F633" s="166" t="s">
        <v>757</v>
      </c>
      <c r="H633" s="167">
        <v>2078.83</v>
      </c>
      <c r="I633" s="168"/>
      <c r="L633" s="164"/>
      <c r="M633" s="169"/>
      <c r="T633" s="170"/>
      <c r="AT633" s="165" t="s">
        <v>190</v>
      </c>
      <c r="AU633" s="165" t="s">
        <v>88</v>
      </c>
      <c r="AV633" s="13" t="s">
        <v>88</v>
      </c>
      <c r="AW633" s="13" t="s">
        <v>30</v>
      </c>
      <c r="AX633" s="13" t="s">
        <v>74</v>
      </c>
      <c r="AY633" s="165" t="s">
        <v>182</v>
      </c>
    </row>
    <row r="634" spans="2:65" s="12" customFormat="1">
      <c r="B634" s="157"/>
      <c r="D634" s="158" t="s">
        <v>190</v>
      </c>
      <c r="E634" s="159" t="s">
        <v>1</v>
      </c>
      <c r="F634" s="160" t="s">
        <v>758</v>
      </c>
      <c r="H634" s="159" t="s">
        <v>1</v>
      </c>
      <c r="I634" s="161"/>
      <c r="L634" s="157"/>
      <c r="M634" s="162"/>
      <c r="T634" s="163"/>
      <c r="AT634" s="159" t="s">
        <v>190</v>
      </c>
      <c r="AU634" s="159" t="s">
        <v>88</v>
      </c>
      <c r="AV634" s="12" t="s">
        <v>78</v>
      </c>
      <c r="AW634" s="12" t="s">
        <v>30</v>
      </c>
      <c r="AX634" s="12" t="s">
        <v>74</v>
      </c>
      <c r="AY634" s="159" t="s">
        <v>182</v>
      </c>
    </row>
    <row r="635" spans="2:65" s="13" customFormat="1">
      <c r="B635" s="164"/>
      <c r="D635" s="158" t="s">
        <v>190</v>
      </c>
      <c r="E635" s="165" t="s">
        <v>1</v>
      </c>
      <c r="F635" s="166" t="s">
        <v>759</v>
      </c>
      <c r="H635" s="167">
        <v>48.189</v>
      </c>
      <c r="I635" s="168"/>
      <c r="L635" s="164"/>
      <c r="M635" s="169"/>
      <c r="T635" s="170"/>
      <c r="AT635" s="165" t="s">
        <v>190</v>
      </c>
      <c r="AU635" s="165" t="s">
        <v>88</v>
      </c>
      <c r="AV635" s="13" t="s">
        <v>88</v>
      </c>
      <c r="AW635" s="13" t="s">
        <v>30</v>
      </c>
      <c r="AX635" s="13" t="s">
        <v>74</v>
      </c>
      <c r="AY635" s="165" t="s">
        <v>182</v>
      </c>
    </row>
    <row r="636" spans="2:65" s="15" customFormat="1">
      <c r="B636" s="178"/>
      <c r="D636" s="158" t="s">
        <v>190</v>
      </c>
      <c r="E636" s="179" t="s">
        <v>1</v>
      </c>
      <c r="F636" s="180" t="s">
        <v>212</v>
      </c>
      <c r="H636" s="181">
        <v>2512.0369999999998</v>
      </c>
      <c r="I636" s="182"/>
      <c r="L636" s="178"/>
      <c r="M636" s="183"/>
      <c r="T636" s="184"/>
      <c r="AT636" s="179" t="s">
        <v>190</v>
      </c>
      <c r="AU636" s="179" t="s">
        <v>88</v>
      </c>
      <c r="AV636" s="15" t="s">
        <v>188</v>
      </c>
      <c r="AW636" s="15" t="s">
        <v>30</v>
      </c>
      <c r="AX636" s="15" t="s">
        <v>78</v>
      </c>
      <c r="AY636" s="179" t="s">
        <v>182</v>
      </c>
    </row>
    <row r="637" spans="2:65" s="1" customFormat="1" ht="24.25" customHeight="1">
      <c r="B637" s="142"/>
      <c r="C637" s="143" t="s">
        <v>760</v>
      </c>
      <c r="D637" s="143" t="s">
        <v>184</v>
      </c>
      <c r="E637" s="144" t="s">
        <v>761</v>
      </c>
      <c r="F637" s="145" t="s">
        <v>762</v>
      </c>
      <c r="G637" s="146" t="s">
        <v>187</v>
      </c>
      <c r="H637" s="147">
        <v>42.55</v>
      </c>
      <c r="I637" s="148"/>
      <c r="J637" s="149">
        <f>ROUND(I637*H637,2)</f>
        <v>0</v>
      </c>
      <c r="K637" s="150"/>
      <c r="L637" s="32"/>
      <c r="M637" s="151" t="s">
        <v>1</v>
      </c>
      <c r="N637" s="152" t="s">
        <v>40</v>
      </c>
      <c r="P637" s="153">
        <f>O637*H637</f>
        <v>0</v>
      </c>
      <c r="Q637" s="153">
        <v>0</v>
      </c>
      <c r="R637" s="153">
        <f>Q637*H637</f>
        <v>0</v>
      </c>
      <c r="S637" s="153">
        <v>0</v>
      </c>
      <c r="T637" s="154">
        <f>S637*H637</f>
        <v>0</v>
      </c>
      <c r="AR637" s="155" t="s">
        <v>188</v>
      </c>
      <c r="AT637" s="155" t="s">
        <v>184</v>
      </c>
      <c r="AU637" s="155" t="s">
        <v>88</v>
      </c>
      <c r="AY637" s="17" t="s">
        <v>182</v>
      </c>
      <c r="BE637" s="156">
        <f>IF(N637="základná",J637,0)</f>
        <v>0</v>
      </c>
      <c r="BF637" s="156">
        <f>IF(N637="znížená",J637,0)</f>
        <v>0</v>
      </c>
      <c r="BG637" s="156">
        <f>IF(N637="zákl. prenesená",J637,0)</f>
        <v>0</v>
      </c>
      <c r="BH637" s="156">
        <f>IF(N637="zníž. prenesená",J637,0)</f>
        <v>0</v>
      </c>
      <c r="BI637" s="156">
        <f>IF(N637="nulová",J637,0)</f>
        <v>0</v>
      </c>
      <c r="BJ637" s="17" t="s">
        <v>88</v>
      </c>
      <c r="BK637" s="156">
        <f>ROUND(I637*H637,2)</f>
        <v>0</v>
      </c>
      <c r="BL637" s="17" t="s">
        <v>188</v>
      </c>
      <c r="BM637" s="155" t="s">
        <v>763</v>
      </c>
    </row>
    <row r="638" spans="2:65" s="1" customFormat="1" ht="24.25" customHeight="1">
      <c r="B638" s="142"/>
      <c r="C638" s="143" t="s">
        <v>764</v>
      </c>
      <c r="D638" s="143" t="s">
        <v>184</v>
      </c>
      <c r="E638" s="144" t="s">
        <v>765</v>
      </c>
      <c r="F638" s="145" t="s">
        <v>766</v>
      </c>
      <c r="G638" s="146" t="s">
        <v>187</v>
      </c>
      <c r="H638" s="147">
        <v>7.9029999999999996</v>
      </c>
      <c r="I638" s="148"/>
      <c r="J638" s="149">
        <f>ROUND(I638*H638,2)</f>
        <v>0</v>
      </c>
      <c r="K638" s="150"/>
      <c r="L638" s="32"/>
      <c r="M638" s="151" t="s">
        <v>1</v>
      </c>
      <c r="N638" s="152" t="s">
        <v>40</v>
      </c>
      <c r="P638" s="153">
        <f>O638*H638</f>
        <v>0</v>
      </c>
      <c r="Q638" s="153">
        <v>0</v>
      </c>
      <c r="R638" s="153">
        <f>Q638*H638</f>
        <v>0</v>
      </c>
      <c r="S638" s="153">
        <v>0</v>
      </c>
      <c r="T638" s="154">
        <f>S638*H638</f>
        <v>0</v>
      </c>
      <c r="AR638" s="155" t="s">
        <v>188</v>
      </c>
      <c r="AT638" s="155" t="s">
        <v>184</v>
      </c>
      <c r="AU638" s="155" t="s">
        <v>88</v>
      </c>
      <c r="AY638" s="17" t="s">
        <v>182</v>
      </c>
      <c r="BE638" s="156">
        <f>IF(N638="základná",J638,0)</f>
        <v>0</v>
      </c>
      <c r="BF638" s="156">
        <f>IF(N638="znížená",J638,0)</f>
        <v>0</v>
      </c>
      <c r="BG638" s="156">
        <f>IF(N638="zákl. prenesená",J638,0)</f>
        <v>0</v>
      </c>
      <c r="BH638" s="156">
        <f>IF(N638="zníž. prenesená",J638,0)</f>
        <v>0</v>
      </c>
      <c r="BI638" s="156">
        <f>IF(N638="nulová",J638,0)</f>
        <v>0</v>
      </c>
      <c r="BJ638" s="17" t="s">
        <v>88</v>
      </c>
      <c r="BK638" s="156">
        <f>ROUND(I638*H638,2)</f>
        <v>0</v>
      </c>
      <c r="BL638" s="17" t="s">
        <v>188</v>
      </c>
      <c r="BM638" s="155" t="s">
        <v>767</v>
      </c>
    </row>
    <row r="639" spans="2:65" s="1" customFormat="1" ht="24.25" customHeight="1">
      <c r="B639" s="142"/>
      <c r="C639" s="143" t="s">
        <v>768</v>
      </c>
      <c r="D639" s="143" t="s">
        <v>184</v>
      </c>
      <c r="E639" s="144" t="s">
        <v>769</v>
      </c>
      <c r="F639" s="145" t="s">
        <v>770</v>
      </c>
      <c r="G639" s="146" t="s">
        <v>187</v>
      </c>
      <c r="H639" s="147">
        <v>6.9969999999999999</v>
      </c>
      <c r="I639" s="148"/>
      <c r="J639" s="149">
        <f>ROUND(I639*H639,2)</f>
        <v>0</v>
      </c>
      <c r="K639" s="150"/>
      <c r="L639" s="32"/>
      <c r="M639" s="151" t="s">
        <v>1</v>
      </c>
      <c r="N639" s="152" t="s">
        <v>40</v>
      </c>
      <c r="P639" s="153">
        <f>O639*H639</f>
        <v>0</v>
      </c>
      <c r="Q639" s="153">
        <v>2.4407199999999998</v>
      </c>
      <c r="R639" s="153">
        <f>Q639*H639</f>
        <v>17.077717839999998</v>
      </c>
      <c r="S639" s="153">
        <v>0</v>
      </c>
      <c r="T639" s="154">
        <f>S639*H639</f>
        <v>0</v>
      </c>
      <c r="AR639" s="155" t="s">
        <v>188</v>
      </c>
      <c r="AT639" s="155" t="s">
        <v>184</v>
      </c>
      <c r="AU639" s="155" t="s">
        <v>88</v>
      </c>
      <c r="AY639" s="17" t="s">
        <v>182</v>
      </c>
      <c r="BE639" s="156">
        <f>IF(N639="základná",J639,0)</f>
        <v>0</v>
      </c>
      <c r="BF639" s="156">
        <f>IF(N639="znížená",J639,0)</f>
        <v>0</v>
      </c>
      <c r="BG639" s="156">
        <f>IF(N639="zákl. prenesená",J639,0)</f>
        <v>0</v>
      </c>
      <c r="BH639" s="156">
        <f>IF(N639="zníž. prenesená",J639,0)</f>
        <v>0</v>
      </c>
      <c r="BI639" s="156">
        <f>IF(N639="nulová",J639,0)</f>
        <v>0</v>
      </c>
      <c r="BJ639" s="17" t="s">
        <v>88</v>
      </c>
      <c r="BK639" s="156">
        <f>ROUND(I639*H639,2)</f>
        <v>0</v>
      </c>
      <c r="BL639" s="17" t="s">
        <v>188</v>
      </c>
      <c r="BM639" s="155" t="s">
        <v>771</v>
      </c>
    </row>
    <row r="640" spans="2:65" s="12" customFormat="1">
      <c r="B640" s="157"/>
      <c r="D640" s="158" t="s">
        <v>190</v>
      </c>
      <c r="E640" s="159" t="s">
        <v>1</v>
      </c>
      <c r="F640" s="160" t="s">
        <v>772</v>
      </c>
      <c r="H640" s="159" t="s">
        <v>1</v>
      </c>
      <c r="I640" s="161"/>
      <c r="L640" s="157"/>
      <c r="M640" s="162"/>
      <c r="T640" s="163"/>
      <c r="AT640" s="159" t="s">
        <v>190</v>
      </c>
      <c r="AU640" s="159" t="s">
        <v>88</v>
      </c>
      <c r="AV640" s="12" t="s">
        <v>78</v>
      </c>
      <c r="AW640" s="12" t="s">
        <v>30</v>
      </c>
      <c r="AX640" s="12" t="s">
        <v>74</v>
      </c>
      <c r="AY640" s="159" t="s">
        <v>182</v>
      </c>
    </row>
    <row r="641" spans="2:65" s="12" customFormat="1">
      <c r="B641" s="157"/>
      <c r="D641" s="158" t="s">
        <v>190</v>
      </c>
      <c r="E641" s="159" t="s">
        <v>1</v>
      </c>
      <c r="F641" s="160" t="s">
        <v>773</v>
      </c>
      <c r="H641" s="159" t="s">
        <v>1</v>
      </c>
      <c r="I641" s="161"/>
      <c r="L641" s="157"/>
      <c r="M641" s="162"/>
      <c r="T641" s="163"/>
      <c r="AT641" s="159" t="s">
        <v>190</v>
      </c>
      <c r="AU641" s="159" t="s">
        <v>88</v>
      </c>
      <c r="AV641" s="12" t="s">
        <v>78</v>
      </c>
      <c r="AW641" s="12" t="s">
        <v>30</v>
      </c>
      <c r="AX641" s="12" t="s">
        <v>74</v>
      </c>
      <c r="AY641" s="159" t="s">
        <v>182</v>
      </c>
    </row>
    <row r="642" spans="2:65" s="12" customFormat="1">
      <c r="B642" s="157"/>
      <c r="D642" s="158" t="s">
        <v>190</v>
      </c>
      <c r="E642" s="159" t="s">
        <v>1</v>
      </c>
      <c r="F642" s="160" t="s">
        <v>774</v>
      </c>
      <c r="H642" s="159" t="s">
        <v>1</v>
      </c>
      <c r="I642" s="161"/>
      <c r="L642" s="157"/>
      <c r="M642" s="162"/>
      <c r="T642" s="163"/>
      <c r="AT642" s="159" t="s">
        <v>190</v>
      </c>
      <c r="AU642" s="159" t="s">
        <v>88</v>
      </c>
      <c r="AV642" s="12" t="s">
        <v>78</v>
      </c>
      <c r="AW642" s="12" t="s">
        <v>30</v>
      </c>
      <c r="AX642" s="12" t="s">
        <v>74</v>
      </c>
      <c r="AY642" s="159" t="s">
        <v>182</v>
      </c>
    </row>
    <row r="643" spans="2:65" s="13" customFormat="1">
      <c r="B643" s="164"/>
      <c r="D643" s="158" t="s">
        <v>190</v>
      </c>
      <c r="E643" s="165" t="s">
        <v>1</v>
      </c>
      <c r="F643" s="166" t="s">
        <v>775</v>
      </c>
      <c r="H643" s="167">
        <v>6.9969999999999999</v>
      </c>
      <c r="I643" s="168"/>
      <c r="L643" s="164"/>
      <c r="M643" s="169"/>
      <c r="T643" s="170"/>
      <c r="AT643" s="165" t="s">
        <v>190</v>
      </c>
      <c r="AU643" s="165" t="s">
        <v>88</v>
      </c>
      <c r="AV643" s="13" t="s">
        <v>88</v>
      </c>
      <c r="AW643" s="13" t="s">
        <v>30</v>
      </c>
      <c r="AX643" s="13" t="s">
        <v>74</v>
      </c>
      <c r="AY643" s="165" t="s">
        <v>182</v>
      </c>
    </row>
    <row r="644" spans="2:65" s="15" customFormat="1">
      <c r="B644" s="178"/>
      <c r="D644" s="158" t="s">
        <v>190</v>
      </c>
      <c r="E644" s="179" t="s">
        <v>1</v>
      </c>
      <c r="F644" s="180" t="s">
        <v>212</v>
      </c>
      <c r="H644" s="181">
        <v>6.9969999999999999</v>
      </c>
      <c r="I644" s="182"/>
      <c r="L644" s="178"/>
      <c r="M644" s="183"/>
      <c r="T644" s="184"/>
      <c r="AT644" s="179" t="s">
        <v>190</v>
      </c>
      <c r="AU644" s="179" t="s">
        <v>88</v>
      </c>
      <c r="AV644" s="15" t="s">
        <v>188</v>
      </c>
      <c r="AW644" s="15" t="s">
        <v>30</v>
      </c>
      <c r="AX644" s="15" t="s">
        <v>78</v>
      </c>
      <c r="AY644" s="179" t="s">
        <v>182</v>
      </c>
    </row>
    <row r="645" spans="2:65" s="1" customFormat="1" ht="24.25" customHeight="1">
      <c r="B645" s="142"/>
      <c r="C645" s="143" t="s">
        <v>776</v>
      </c>
      <c r="D645" s="143" t="s">
        <v>184</v>
      </c>
      <c r="E645" s="144" t="s">
        <v>777</v>
      </c>
      <c r="F645" s="145" t="s">
        <v>778</v>
      </c>
      <c r="G645" s="146" t="s">
        <v>187</v>
      </c>
      <c r="H645" s="147">
        <v>556.851</v>
      </c>
      <c r="I645" s="148"/>
      <c r="J645" s="149">
        <f>ROUND(I645*H645,2)</f>
        <v>0</v>
      </c>
      <c r="K645" s="150"/>
      <c r="L645" s="32"/>
      <c r="M645" s="151" t="s">
        <v>1</v>
      </c>
      <c r="N645" s="152" t="s">
        <v>40</v>
      </c>
      <c r="P645" s="153">
        <f>O645*H645</f>
        <v>0</v>
      </c>
      <c r="Q645" s="153">
        <v>2.4407199999999998</v>
      </c>
      <c r="R645" s="153">
        <f>Q645*H645</f>
        <v>1359.1173727199998</v>
      </c>
      <c r="S645" s="153">
        <v>0</v>
      </c>
      <c r="T645" s="154">
        <f>S645*H645</f>
        <v>0</v>
      </c>
      <c r="AR645" s="155" t="s">
        <v>188</v>
      </c>
      <c r="AT645" s="155" t="s">
        <v>184</v>
      </c>
      <c r="AU645" s="155" t="s">
        <v>88</v>
      </c>
      <c r="AY645" s="17" t="s">
        <v>182</v>
      </c>
      <c r="BE645" s="156">
        <f>IF(N645="základná",J645,0)</f>
        <v>0</v>
      </c>
      <c r="BF645" s="156">
        <f>IF(N645="znížená",J645,0)</f>
        <v>0</v>
      </c>
      <c r="BG645" s="156">
        <f>IF(N645="zákl. prenesená",J645,0)</f>
        <v>0</v>
      </c>
      <c r="BH645" s="156">
        <f>IF(N645="zníž. prenesená",J645,0)</f>
        <v>0</v>
      </c>
      <c r="BI645" s="156">
        <f>IF(N645="nulová",J645,0)</f>
        <v>0</v>
      </c>
      <c r="BJ645" s="17" t="s">
        <v>88</v>
      </c>
      <c r="BK645" s="156">
        <f>ROUND(I645*H645,2)</f>
        <v>0</v>
      </c>
      <c r="BL645" s="17" t="s">
        <v>188</v>
      </c>
      <c r="BM645" s="155" t="s">
        <v>779</v>
      </c>
    </row>
    <row r="646" spans="2:65" s="12" customFormat="1">
      <c r="B646" s="157"/>
      <c r="D646" s="158" t="s">
        <v>190</v>
      </c>
      <c r="E646" s="159" t="s">
        <v>1</v>
      </c>
      <c r="F646" s="160" t="s">
        <v>772</v>
      </c>
      <c r="H646" s="159" t="s">
        <v>1</v>
      </c>
      <c r="I646" s="161"/>
      <c r="L646" s="157"/>
      <c r="M646" s="162"/>
      <c r="T646" s="163"/>
      <c r="AT646" s="159" t="s">
        <v>190</v>
      </c>
      <c r="AU646" s="159" t="s">
        <v>88</v>
      </c>
      <c r="AV646" s="12" t="s">
        <v>78</v>
      </c>
      <c r="AW646" s="12" t="s">
        <v>30</v>
      </c>
      <c r="AX646" s="12" t="s">
        <v>74</v>
      </c>
      <c r="AY646" s="159" t="s">
        <v>182</v>
      </c>
    </row>
    <row r="647" spans="2:65" s="12" customFormat="1" ht="20">
      <c r="B647" s="157"/>
      <c r="D647" s="158" t="s">
        <v>190</v>
      </c>
      <c r="E647" s="159" t="s">
        <v>1</v>
      </c>
      <c r="F647" s="160" t="s">
        <v>780</v>
      </c>
      <c r="H647" s="159" t="s">
        <v>1</v>
      </c>
      <c r="I647" s="161"/>
      <c r="L647" s="157"/>
      <c r="M647" s="162"/>
      <c r="T647" s="163"/>
      <c r="AT647" s="159" t="s">
        <v>190</v>
      </c>
      <c r="AU647" s="159" t="s">
        <v>88</v>
      </c>
      <c r="AV647" s="12" t="s">
        <v>78</v>
      </c>
      <c r="AW647" s="12" t="s">
        <v>30</v>
      </c>
      <c r="AX647" s="12" t="s">
        <v>74</v>
      </c>
      <c r="AY647" s="159" t="s">
        <v>182</v>
      </c>
    </row>
    <row r="648" spans="2:65" s="12" customFormat="1" ht="20">
      <c r="B648" s="157"/>
      <c r="D648" s="158" t="s">
        <v>190</v>
      </c>
      <c r="E648" s="159" t="s">
        <v>1</v>
      </c>
      <c r="F648" s="160" t="s">
        <v>781</v>
      </c>
      <c r="H648" s="159" t="s">
        <v>1</v>
      </c>
      <c r="I648" s="161"/>
      <c r="L648" s="157"/>
      <c r="M648" s="162"/>
      <c r="T648" s="163"/>
      <c r="AT648" s="159" t="s">
        <v>190</v>
      </c>
      <c r="AU648" s="159" t="s">
        <v>88</v>
      </c>
      <c r="AV648" s="12" t="s">
        <v>78</v>
      </c>
      <c r="AW648" s="12" t="s">
        <v>30</v>
      </c>
      <c r="AX648" s="12" t="s">
        <v>74</v>
      </c>
      <c r="AY648" s="159" t="s">
        <v>182</v>
      </c>
    </row>
    <row r="649" spans="2:65" s="12" customFormat="1">
      <c r="B649" s="157"/>
      <c r="D649" s="158" t="s">
        <v>190</v>
      </c>
      <c r="E649" s="159" t="s">
        <v>1</v>
      </c>
      <c r="F649" s="160" t="s">
        <v>782</v>
      </c>
      <c r="H649" s="159" t="s">
        <v>1</v>
      </c>
      <c r="I649" s="161"/>
      <c r="L649" s="157"/>
      <c r="M649" s="162"/>
      <c r="T649" s="163"/>
      <c r="AT649" s="159" t="s">
        <v>190</v>
      </c>
      <c r="AU649" s="159" t="s">
        <v>88</v>
      </c>
      <c r="AV649" s="12" t="s">
        <v>78</v>
      </c>
      <c r="AW649" s="12" t="s">
        <v>30</v>
      </c>
      <c r="AX649" s="12" t="s">
        <v>74</v>
      </c>
      <c r="AY649" s="159" t="s">
        <v>182</v>
      </c>
    </row>
    <row r="650" spans="2:65" s="12" customFormat="1">
      <c r="B650" s="157"/>
      <c r="D650" s="158" t="s">
        <v>190</v>
      </c>
      <c r="E650" s="159" t="s">
        <v>1</v>
      </c>
      <c r="F650" s="160" t="s">
        <v>783</v>
      </c>
      <c r="H650" s="159" t="s">
        <v>1</v>
      </c>
      <c r="I650" s="161"/>
      <c r="L650" s="157"/>
      <c r="M650" s="162"/>
      <c r="T650" s="163"/>
      <c r="AT650" s="159" t="s">
        <v>190</v>
      </c>
      <c r="AU650" s="159" t="s">
        <v>88</v>
      </c>
      <c r="AV650" s="12" t="s">
        <v>78</v>
      </c>
      <c r="AW650" s="12" t="s">
        <v>30</v>
      </c>
      <c r="AX650" s="12" t="s">
        <v>74</v>
      </c>
      <c r="AY650" s="159" t="s">
        <v>182</v>
      </c>
    </row>
    <row r="651" spans="2:65" s="13" customFormat="1">
      <c r="B651" s="164"/>
      <c r="D651" s="158" t="s">
        <v>190</v>
      </c>
      <c r="E651" s="165" t="s">
        <v>1</v>
      </c>
      <c r="F651" s="166" t="s">
        <v>784</v>
      </c>
      <c r="H651" s="167">
        <v>75.501999999999995</v>
      </c>
      <c r="I651" s="168"/>
      <c r="L651" s="164"/>
      <c r="M651" s="169"/>
      <c r="T651" s="170"/>
      <c r="AT651" s="165" t="s">
        <v>190</v>
      </c>
      <c r="AU651" s="165" t="s">
        <v>88</v>
      </c>
      <c r="AV651" s="13" t="s">
        <v>88</v>
      </c>
      <c r="AW651" s="13" t="s">
        <v>30</v>
      </c>
      <c r="AX651" s="13" t="s">
        <v>74</v>
      </c>
      <c r="AY651" s="165" t="s">
        <v>182</v>
      </c>
    </row>
    <row r="652" spans="2:65" s="13" customFormat="1">
      <c r="B652" s="164"/>
      <c r="D652" s="158" t="s">
        <v>190</v>
      </c>
      <c r="E652" s="165" t="s">
        <v>1</v>
      </c>
      <c r="F652" s="166" t="s">
        <v>785</v>
      </c>
      <c r="H652" s="167">
        <v>3.218</v>
      </c>
      <c r="I652" s="168"/>
      <c r="L652" s="164"/>
      <c r="M652" s="169"/>
      <c r="T652" s="170"/>
      <c r="AT652" s="165" t="s">
        <v>190</v>
      </c>
      <c r="AU652" s="165" t="s">
        <v>88</v>
      </c>
      <c r="AV652" s="13" t="s">
        <v>88</v>
      </c>
      <c r="AW652" s="13" t="s">
        <v>30</v>
      </c>
      <c r="AX652" s="13" t="s">
        <v>74</v>
      </c>
      <c r="AY652" s="165" t="s">
        <v>182</v>
      </c>
    </row>
    <row r="653" spans="2:65" s="13" customFormat="1">
      <c r="B653" s="164"/>
      <c r="D653" s="158" t="s">
        <v>190</v>
      </c>
      <c r="E653" s="165" t="s">
        <v>1</v>
      </c>
      <c r="F653" s="166" t="s">
        <v>786</v>
      </c>
      <c r="H653" s="167">
        <v>478.13099999999997</v>
      </c>
      <c r="I653" s="168"/>
      <c r="L653" s="164"/>
      <c r="M653" s="169"/>
      <c r="T653" s="170"/>
      <c r="AT653" s="165" t="s">
        <v>190</v>
      </c>
      <c r="AU653" s="165" t="s">
        <v>88</v>
      </c>
      <c r="AV653" s="13" t="s">
        <v>88</v>
      </c>
      <c r="AW653" s="13" t="s">
        <v>30</v>
      </c>
      <c r="AX653" s="13" t="s">
        <v>74</v>
      </c>
      <c r="AY653" s="165" t="s">
        <v>182</v>
      </c>
    </row>
    <row r="654" spans="2:65" s="15" customFormat="1">
      <c r="B654" s="178"/>
      <c r="D654" s="158" t="s">
        <v>190</v>
      </c>
      <c r="E654" s="179" t="s">
        <v>1</v>
      </c>
      <c r="F654" s="180" t="s">
        <v>212</v>
      </c>
      <c r="H654" s="181">
        <v>556.851</v>
      </c>
      <c r="I654" s="182"/>
      <c r="L654" s="178"/>
      <c r="M654" s="183"/>
      <c r="T654" s="184"/>
      <c r="AT654" s="179" t="s">
        <v>190</v>
      </c>
      <c r="AU654" s="179" t="s">
        <v>88</v>
      </c>
      <c r="AV654" s="15" t="s">
        <v>188</v>
      </c>
      <c r="AW654" s="15" t="s">
        <v>30</v>
      </c>
      <c r="AX654" s="15" t="s">
        <v>78</v>
      </c>
      <c r="AY654" s="179" t="s">
        <v>182</v>
      </c>
    </row>
    <row r="655" spans="2:65" s="1" customFormat="1" ht="21.75" customHeight="1">
      <c r="B655" s="142"/>
      <c r="C655" s="143" t="s">
        <v>787</v>
      </c>
      <c r="D655" s="143" t="s">
        <v>184</v>
      </c>
      <c r="E655" s="144" t="s">
        <v>788</v>
      </c>
      <c r="F655" s="145" t="s">
        <v>789</v>
      </c>
      <c r="G655" s="146" t="s">
        <v>312</v>
      </c>
      <c r="H655" s="147">
        <v>188.625</v>
      </c>
      <c r="I655" s="148"/>
      <c r="J655" s="149">
        <f>ROUND(I655*H655,2)</f>
        <v>0</v>
      </c>
      <c r="K655" s="150"/>
      <c r="L655" s="32"/>
      <c r="M655" s="151" t="s">
        <v>1</v>
      </c>
      <c r="N655" s="152" t="s">
        <v>40</v>
      </c>
      <c r="P655" s="153">
        <f>O655*H655</f>
        <v>0</v>
      </c>
      <c r="Q655" s="153">
        <v>4.5362260000000001E-2</v>
      </c>
      <c r="R655" s="153">
        <f>Q655*H655</f>
        <v>8.5564562925000001</v>
      </c>
      <c r="S655" s="153">
        <v>0</v>
      </c>
      <c r="T655" s="154">
        <f>S655*H655</f>
        <v>0</v>
      </c>
      <c r="AR655" s="155" t="s">
        <v>188</v>
      </c>
      <c r="AT655" s="155" t="s">
        <v>184</v>
      </c>
      <c r="AU655" s="155" t="s">
        <v>88</v>
      </c>
      <c r="AY655" s="17" t="s">
        <v>182</v>
      </c>
      <c r="BE655" s="156">
        <f>IF(N655="základná",J655,0)</f>
        <v>0</v>
      </c>
      <c r="BF655" s="156">
        <f>IF(N655="znížená",J655,0)</f>
        <v>0</v>
      </c>
      <c r="BG655" s="156">
        <f>IF(N655="zákl. prenesená",J655,0)</f>
        <v>0</v>
      </c>
      <c r="BH655" s="156">
        <f>IF(N655="zníž. prenesená",J655,0)</f>
        <v>0</v>
      </c>
      <c r="BI655" s="156">
        <f>IF(N655="nulová",J655,0)</f>
        <v>0</v>
      </c>
      <c r="BJ655" s="17" t="s">
        <v>88</v>
      </c>
      <c r="BK655" s="156">
        <f>ROUND(I655*H655,2)</f>
        <v>0</v>
      </c>
      <c r="BL655" s="17" t="s">
        <v>188</v>
      </c>
      <c r="BM655" s="155" t="s">
        <v>790</v>
      </c>
    </row>
    <row r="656" spans="2:65" s="12" customFormat="1">
      <c r="B656" s="157"/>
      <c r="D656" s="158" t="s">
        <v>190</v>
      </c>
      <c r="E656" s="159" t="s">
        <v>1</v>
      </c>
      <c r="F656" s="160" t="s">
        <v>791</v>
      </c>
      <c r="H656" s="159" t="s">
        <v>1</v>
      </c>
      <c r="I656" s="161"/>
      <c r="L656" s="157"/>
      <c r="M656" s="162"/>
      <c r="T656" s="163"/>
      <c r="AT656" s="159" t="s">
        <v>190</v>
      </c>
      <c r="AU656" s="159" t="s">
        <v>88</v>
      </c>
      <c r="AV656" s="12" t="s">
        <v>78</v>
      </c>
      <c r="AW656" s="12" t="s">
        <v>30</v>
      </c>
      <c r="AX656" s="12" t="s">
        <v>74</v>
      </c>
      <c r="AY656" s="159" t="s">
        <v>182</v>
      </c>
    </row>
    <row r="657" spans="2:51" s="12" customFormat="1">
      <c r="B657" s="157"/>
      <c r="D657" s="158" t="s">
        <v>190</v>
      </c>
      <c r="E657" s="159" t="s">
        <v>1</v>
      </c>
      <c r="F657" s="160" t="s">
        <v>314</v>
      </c>
      <c r="H657" s="159" t="s">
        <v>1</v>
      </c>
      <c r="I657" s="161"/>
      <c r="L657" s="157"/>
      <c r="M657" s="162"/>
      <c r="T657" s="163"/>
      <c r="AT657" s="159" t="s">
        <v>190</v>
      </c>
      <c r="AU657" s="159" t="s">
        <v>88</v>
      </c>
      <c r="AV657" s="12" t="s">
        <v>78</v>
      </c>
      <c r="AW657" s="12" t="s">
        <v>30</v>
      </c>
      <c r="AX657" s="12" t="s">
        <v>74</v>
      </c>
      <c r="AY657" s="159" t="s">
        <v>182</v>
      </c>
    </row>
    <row r="658" spans="2:51" s="13" customFormat="1">
      <c r="B658" s="164"/>
      <c r="D658" s="158" t="s">
        <v>190</v>
      </c>
      <c r="E658" s="165" t="s">
        <v>1</v>
      </c>
      <c r="F658" s="166" t="s">
        <v>792</v>
      </c>
      <c r="H658" s="167">
        <v>2.56</v>
      </c>
      <c r="I658" s="168"/>
      <c r="L658" s="164"/>
      <c r="M658" s="169"/>
      <c r="T658" s="170"/>
      <c r="AT658" s="165" t="s">
        <v>190</v>
      </c>
      <c r="AU658" s="165" t="s">
        <v>88</v>
      </c>
      <c r="AV658" s="13" t="s">
        <v>88</v>
      </c>
      <c r="AW658" s="13" t="s">
        <v>30</v>
      </c>
      <c r="AX658" s="13" t="s">
        <v>74</v>
      </c>
      <c r="AY658" s="165" t="s">
        <v>182</v>
      </c>
    </row>
    <row r="659" spans="2:51" s="13" customFormat="1">
      <c r="B659" s="164"/>
      <c r="D659" s="158" t="s">
        <v>190</v>
      </c>
      <c r="E659" s="165" t="s">
        <v>1</v>
      </c>
      <c r="F659" s="166" t="s">
        <v>793</v>
      </c>
      <c r="H659" s="167">
        <v>1.88</v>
      </c>
      <c r="I659" s="168"/>
      <c r="L659" s="164"/>
      <c r="M659" s="169"/>
      <c r="T659" s="170"/>
      <c r="AT659" s="165" t="s">
        <v>190</v>
      </c>
      <c r="AU659" s="165" t="s">
        <v>88</v>
      </c>
      <c r="AV659" s="13" t="s">
        <v>88</v>
      </c>
      <c r="AW659" s="13" t="s">
        <v>30</v>
      </c>
      <c r="AX659" s="13" t="s">
        <v>74</v>
      </c>
      <c r="AY659" s="165" t="s">
        <v>182</v>
      </c>
    </row>
    <row r="660" spans="2:51" s="12" customFormat="1">
      <c r="B660" s="157"/>
      <c r="D660" s="158" t="s">
        <v>190</v>
      </c>
      <c r="E660" s="159" t="s">
        <v>1</v>
      </c>
      <c r="F660" s="160" t="s">
        <v>322</v>
      </c>
      <c r="H660" s="159" t="s">
        <v>1</v>
      </c>
      <c r="I660" s="161"/>
      <c r="L660" s="157"/>
      <c r="M660" s="162"/>
      <c r="T660" s="163"/>
      <c r="AT660" s="159" t="s">
        <v>190</v>
      </c>
      <c r="AU660" s="159" t="s">
        <v>88</v>
      </c>
      <c r="AV660" s="12" t="s">
        <v>78</v>
      </c>
      <c r="AW660" s="12" t="s">
        <v>30</v>
      </c>
      <c r="AX660" s="12" t="s">
        <v>74</v>
      </c>
      <c r="AY660" s="159" t="s">
        <v>182</v>
      </c>
    </row>
    <row r="661" spans="2:51" s="13" customFormat="1">
      <c r="B661" s="164"/>
      <c r="D661" s="158" t="s">
        <v>190</v>
      </c>
      <c r="E661" s="165" t="s">
        <v>1</v>
      </c>
      <c r="F661" s="166" t="s">
        <v>794</v>
      </c>
      <c r="H661" s="167">
        <v>6.3019999999999996</v>
      </c>
      <c r="I661" s="168"/>
      <c r="L661" s="164"/>
      <c r="M661" s="169"/>
      <c r="T661" s="170"/>
      <c r="AT661" s="165" t="s">
        <v>190</v>
      </c>
      <c r="AU661" s="165" t="s">
        <v>88</v>
      </c>
      <c r="AV661" s="13" t="s">
        <v>88</v>
      </c>
      <c r="AW661" s="13" t="s">
        <v>30</v>
      </c>
      <c r="AX661" s="13" t="s">
        <v>74</v>
      </c>
      <c r="AY661" s="165" t="s">
        <v>182</v>
      </c>
    </row>
    <row r="662" spans="2:51" s="13" customFormat="1">
      <c r="B662" s="164"/>
      <c r="D662" s="158" t="s">
        <v>190</v>
      </c>
      <c r="E662" s="165" t="s">
        <v>1</v>
      </c>
      <c r="F662" s="166" t="s">
        <v>795</v>
      </c>
      <c r="H662" s="167">
        <v>1.4359999999999999</v>
      </c>
      <c r="I662" s="168"/>
      <c r="L662" s="164"/>
      <c r="M662" s="169"/>
      <c r="T662" s="170"/>
      <c r="AT662" s="165" t="s">
        <v>190</v>
      </c>
      <c r="AU662" s="165" t="s">
        <v>88</v>
      </c>
      <c r="AV662" s="13" t="s">
        <v>88</v>
      </c>
      <c r="AW662" s="13" t="s">
        <v>30</v>
      </c>
      <c r="AX662" s="13" t="s">
        <v>74</v>
      </c>
      <c r="AY662" s="165" t="s">
        <v>182</v>
      </c>
    </row>
    <row r="663" spans="2:51" s="13" customFormat="1">
      <c r="B663" s="164"/>
      <c r="D663" s="158" t="s">
        <v>190</v>
      </c>
      <c r="E663" s="165" t="s">
        <v>1</v>
      </c>
      <c r="F663" s="166" t="s">
        <v>796</v>
      </c>
      <c r="H663" s="167">
        <v>0.32</v>
      </c>
      <c r="I663" s="168"/>
      <c r="L663" s="164"/>
      <c r="M663" s="169"/>
      <c r="T663" s="170"/>
      <c r="AT663" s="165" t="s">
        <v>190</v>
      </c>
      <c r="AU663" s="165" t="s">
        <v>88</v>
      </c>
      <c r="AV663" s="13" t="s">
        <v>88</v>
      </c>
      <c r="AW663" s="13" t="s">
        <v>30</v>
      </c>
      <c r="AX663" s="13" t="s">
        <v>74</v>
      </c>
      <c r="AY663" s="165" t="s">
        <v>182</v>
      </c>
    </row>
    <row r="664" spans="2:51" s="14" customFormat="1">
      <c r="B664" s="171"/>
      <c r="D664" s="158" t="s">
        <v>190</v>
      </c>
      <c r="E664" s="172" t="s">
        <v>1</v>
      </c>
      <c r="F664" s="173" t="s">
        <v>195</v>
      </c>
      <c r="H664" s="174">
        <v>12.497999999999999</v>
      </c>
      <c r="I664" s="175"/>
      <c r="L664" s="171"/>
      <c r="M664" s="176"/>
      <c r="T664" s="177"/>
      <c r="AT664" s="172" t="s">
        <v>190</v>
      </c>
      <c r="AU664" s="172" t="s">
        <v>88</v>
      </c>
      <c r="AV664" s="14" t="s">
        <v>196</v>
      </c>
      <c r="AW664" s="14" t="s">
        <v>30</v>
      </c>
      <c r="AX664" s="14" t="s">
        <v>74</v>
      </c>
      <c r="AY664" s="172" t="s">
        <v>182</v>
      </c>
    </row>
    <row r="665" spans="2:51" s="12" customFormat="1">
      <c r="B665" s="157"/>
      <c r="D665" s="158" t="s">
        <v>190</v>
      </c>
      <c r="E665" s="159" t="s">
        <v>1</v>
      </c>
      <c r="F665" s="160" t="s">
        <v>326</v>
      </c>
      <c r="H665" s="159" t="s">
        <v>1</v>
      </c>
      <c r="I665" s="161"/>
      <c r="L665" s="157"/>
      <c r="M665" s="162"/>
      <c r="T665" s="163"/>
      <c r="AT665" s="159" t="s">
        <v>190</v>
      </c>
      <c r="AU665" s="159" t="s">
        <v>88</v>
      </c>
      <c r="AV665" s="12" t="s">
        <v>78</v>
      </c>
      <c r="AW665" s="12" t="s">
        <v>30</v>
      </c>
      <c r="AX665" s="12" t="s">
        <v>74</v>
      </c>
      <c r="AY665" s="159" t="s">
        <v>182</v>
      </c>
    </row>
    <row r="666" spans="2:51" s="13" customFormat="1">
      <c r="B666" s="164"/>
      <c r="D666" s="158" t="s">
        <v>190</v>
      </c>
      <c r="E666" s="165" t="s">
        <v>1</v>
      </c>
      <c r="F666" s="166" t="s">
        <v>797</v>
      </c>
      <c r="H666" s="167">
        <v>1.9</v>
      </c>
      <c r="I666" s="168"/>
      <c r="L666" s="164"/>
      <c r="M666" s="169"/>
      <c r="T666" s="170"/>
      <c r="AT666" s="165" t="s">
        <v>190</v>
      </c>
      <c r="AU666" s="165" t="s">
        <v>88</v>
      </c>
      <c r="AV666" s="13" t="s">
        <v>88</v>
      </c>
      <c r="AW666" s="13" t="s">
        <v>30</v>
      </c>
      <c r="AX666" s="13" t="s">
        <v>74</v>
      </c>
      <c r="AY666" s="165" t="s">
        <v>182</v>
      </c>
    </row>
    <row r="667" spans="2:51" s="13" customFormat="1">
      <c r="B667" s="164"/>
      <c r="D667" s="158" t="s">
        <v>190</v>
      </c>
      <c r="E667" s="165" t="s">
        <v>1</v>
      </c>
      <c r="F667" s="166" t="s">
        <v>798</v>
      </c>
      <c r="H667" s="167">
        <v>1.66</v>
      </c>
      <c r="I667" s="168"/>
      <c r="L667" s="164"/>
      <c r="M667" s="169"/>
      <c r="T667" s="170"/>
      <c r="AT667" s="165" t="s">
        <v>190</v>
      </c>
      <c r="AU667" s="165" t="s">
        <v>88</v>
      </c>
      <c r="AV667" s="13" t="s">
        <v>88</v>
      </c>
      <c r="AW667" s="13" t="s">
        <v>30</v>
      </c>
      <c r="AX667" s="13" t="s">
        <v>74</v>
      </c>
      <c r="AY667" s="165" t="s">
        <v>182</v>
      </c>
    </row>
    <row r="668" spans="2:51" s="13" customFormat="1">
      <c r="B668" s="164"/>
      <c r="D668" s="158" t="s">
        <v>190</v>
      </c>
      <c r="E668" s="165" t="s">
        <v>1</v>
      </c>
      <c r="F668" s="166" t="s">
        <v>799</v>
      </c>
      <c r="H668" s="167">
        <v>1.54</v>
      </c>
      <c r="I668" s="168"/>
      <c r="L668" s="164"/>
      <c r="M668" s="169"/>
      <c r="T668" s="170"/>
      <c r="AT668" s="165" t="s">
        <v>190</v>
      </c>
      <c r="AU668" s="165" t="s">
        <v>88</v>
      </c>
      <c r="AV668" s="13" t="s">
        <v>88</v>
      </c>
      <c r="AW668" s="13" t="s">
        <v>30</v>
      </c>
      <c r="AX668" s="13" t="s">
        <v>74</v>
      </c>
      <c r="AY668" s="165" t="s">
        <v>182</v>
      </c>
    </row>
    <row r="669" spans="2:51" s="13" customFormat="1">
      <c r="B669" s="164"/>
      <c r="D669" s="158" t="s">
        <v>190</v>
      </c>
      <c r="E669" s="165" t="s">
        <v>1</v>
      </c>
      <c r="F669" s="166" t="s">
        <v>800</v>
      </c>
      <c r="H669" s="167">
        <v>1.204</v>
      </c>
      <c r="I669" s="168"/>
      <c r="L669" s="164"/>
      <c r="M669" s="169"/>
      <c r="T669" s="170"/>
      <c r="AT669" s="165" t="s">
        <v>190</v>
      </c>
      <c r="AU669" s="165" t="s">
        <v>88</v>
      </c>
      <c r="AV669" s="13" t="s">
        <v>88</v>
      </c>
      <c r="AW669" s="13" t="s">
        <v>30</v>
      </c>
      <c r="AX669" s="13" t="s">
        <v>74</v>
      </c>
      <c r="AY669" s="165" t="s">
        <v>182</v>
      </c>
    </row>
    <row r="670" spans="2:51" s="14" customFormat="1">
      <c r="B670" s="171"/>
      <c r="D670" s="158" t="s">
        <v>190</v>
      </c>
      <c r="E670" s="172" t="s">
        <v>1</v>
      </c>
      <c r="F670" s="173" t="s">
        <v>195</v>
      </c>
      <c r="H670" s="174">
        <v>6.3039999999999994</v>
      </c>
      <c r="I670" s="175"/>
      <c r="L670" s="171"/>
      <c r="M670" s="176"/>
      <c r="T670" s="177"/>
      <c r="AT670" s="172" t="s">
        <v>190</v>
      </c>
      <c r="AU670" s="172" t="s">
        <v>88</v>
      </c>
      <c r="AV670" s="14" t="s">
        <v>196</v>
      </c>
      <c r="AW670" s="14" t="s">
        <v>30</v>
      </c>
      <c r="AX670" s="14" t="s">
        <v>74</v>
      </c>
      <c r="AY670" s="172" t="s">
        <v>182</v>
      </c>
    </row>
    <row r="671" spans="2:51" s="12" customFormat="1">
      <c r="B671" s="157"/>
      <c r="D671" s="158" t="s">
        <v>190</v>
      </c>
      <c r="E671" s="159" t="s">
        <v>1</v>
      </c>
      <c r="F671" s="160" t="s">
        <v>331</v>
      </c>
      <c r="H671" s="159" t="s">
        <v>1</v>
      </c>
      <c r="I671" s="161"/>
      <c r="L671" s="157"/>
      <c r="M671" s="162"/>
      <c r="T671" s="163"/>
      <c r="AT671" s="159" t="s">
        <v>190</v>
      </c>
      <c r="AU671" s="159" t="s">
        <v>88</v>
      </c>
      <c r="AV671" s="12" t="s">
        <v>78</v>
      </c>
      <c r="AW671" s="12" t="s">
        <v>30</v>
      </c>
      <c r="AX671" s="12" t="s">
        <v>74</v>
      </c>
      <c r="AY671" s="159" t="s">
        <v>182</v>
      </c>
    </row>
    <row r="672" spans="2:51" s="13" customFormat="1">
      <c r="B672" s="164"/>
      <c r="D672" s="158" t="s">
        <v>190</v>
      </c>
      <c r="E672" s="165" t="s">
        <v>1</v>
      </c>
      <c r="F672" s="166" t="s">
        <v>801</v>
      </c>
      <c r="H672" s="167">
        <v>18.399999999999999</v>
      </c>
      <c r="I672" s="168"/>
      <c r="L672" s="164"/>
      <c r="M672" s="169"/>
      <c r="T672" s="170"/>
      <c r="AT672" s="165" t="s">
        <v>190</v>
      </c>
      <c r="AU672" s="165" t="s">
        <v>88</v>
      </c>
      <c r="AV672" s="13" t="s">
        <v>88</v>
      </c>
      <c r="AW672" s="13" t="s">
        <v>30</v>
      </c>
      <c r="AX672" s="13" t="s">
        <v>74</v>
      </c>
      <c r="AY672" s="165" t="s">
        <v>182</v>
      </c>
    </row>
    <row r="673" spans="2:51" s="13" customFormat="1">
      <c r="B673" s="164"/>
      <c r="D673" s="158" t="s">
        <v>190</v>
      </c>
      <c r="E673" s="165" t="s">
        <v>1</v>
      </c>
      <c r="F673" s="166" t="s">
        <v>802</v>
      </c>
      <c r="H673" s="167">
        <v>7.2</v>
      </c>
      <c r="I673" s="168"/>
      <c r="L673" s="164"/>
      <c r="M673" s="169"/>
      <c r="T673" s="170"/>
      <c r="AT673" s="165" t="s">
        <v>190</v>
      </c>
      <c r="AU673" s="165" t="s">
        <v>88</v>
      </c>
      <c r="AV673" s="13" t="s">
        <v>88</v>
      </c>
      <c r="AW673" s="13" t="s">
        <v>30</v>
      </c>
      <c r="AX673" s="13" t="s">
        <v>74</v>
      </c>
      <c r="AY673" s="165" t="s">
        <v>182</v>
      </c>
    </row>
    <row r="674" spans="2:51" s="13" customFormat="1">
      <c r="B674" s="164"/>
      <c r="D674" s="158" t="s">
        <v>190</v>
      </c>
      <c r="E674" s="165" t="s">
        <v>1</v>
      </c>
      <c r="F674" s="166" t="s">
        <v>803</v>
      </c>
      <c r="H674" s="167">
        <v>2.4</v>
      </c>
      <c r="I674" s="168"/>
      <c r="L674" s="164"/>
      <c r="M674" s="169"/>
      <c r="T674" s="170"/>
      <c r="AT674" s="165" t="s">
        <v>190</v>
      </c>
      <c r="AU674" s="165" t="s">
        <v>88</v>
      </c>
      <c r="AV674" s="13" t="s">
        <v>88</v>
      </c>
      <c r="AW674" s="13" t="s">
        <v>30</v>
      </c>
      <c r="AX674" s="13" t="s">
        <v>74</v>
      </c>
      <c r="AY674" s="165" t="s">
        <v>182</v>
      </c>
    </row>
    <row r="675" spans="2:51" s="13" customFormat="1">
      <c r="B675" s="164"/>
      <c r="D675" s="158" t="s">
        <v>190</v>
      </c>
      <c r="E675" s="165" t="s">
        <v>1</v>
      </c>
      <c r="F675" s="166" t="s">
        <v>804</v>
      </c>
      <c r="H675" s="167">
        <v>1.5</v>
      </c>
      <c r="I675" s="168"/>
      <c r="L675" s="164"/>
      <c r="M675" s="169"/>
      <c r="T675" s="170"/>
      <c r="AT675" s="165" t="s">
        <v>190</v>
      </c>
      <c r="AU675" s="165" t="s">
        <v>88</v>
      </c>
      <c r="AV675" s="13" t="s">
        <v>88</v>
      </c>
      <c r="AW675" s="13" t="s">
        <v>30</v>
      </c>
      <c r="AX675" s="13" t="s">
        <v>74</v>
      </c>
      <c r="AY675" s="165" t="s">
        <v>182</v>
      </c>
    </row>
    <row r="676" spans="2:51" s="13" customFormat="1">
      <c r="B676" s="164"/>
      <c r="D676" s="158" t="s">
        <v>190</v>
      </c>
      <c r="E676" s="165" t="s">
        <v>1</v>
      </c>
      <c r="F676" s="166" t="s">
        <v>805</v>
      </c>
      <c r="H676" s="167">
        <v>2.08</v>
      </c>
      <c r="I676" s="168"/>
      <c r="L676" s="164"/>
      <c r="M676" s="169"/>
      <c r="T676" s="170"/>
      <c r="AT676" s="165" t="s">
        <v>190</v>
      </c>
      <c r="AU676" s="165" t="s">
        <v>88</v>
      </c>
      <c r="AV676" s="13" t="s">
        <v>88</v>
      </c>
      <c r="AW676" s="13" t="s">
        <v>30</v>
      </c>
      <c r="AX676" s="13" t="s">
        <v>74</v>
      </c>
      <c r="AY676" s="165" t="s">
        <v>182</v>
      </c>
    </row>
    <row r="677" spans="2:51" s="13" customFormat="1">
      <c r="B677" s="164"/>
      <c r="D677" s="158" t="s">
        <v>190</v>
      </c>
      <c r="E677" s="165" t="s">
        <v>1</v>
      </c>
      <c r="F677" s="166" t="s">
        <v>806</v>
      </c>
      <c r="H677" s="167">
        <v>1.28</v>
      </c>
      <c r="I677" s="168"/>
      <c r="L677" s="164"/>
      <c r="M677" s="169"/>
      <c r="T677" s="170"/>
      <c r="AT677" s="165" t="s">
        <v>190</v>
      </c>
      <c r="AU677" s="165" t="s">
        <v>88</v>
      </c>
      <c r="AV677" s="13" t="s">
        <v>88</v>
      </c>
      <c r="AW677" s="13" t="s">
        <v>30</v>
      </c>
      <c r="AX677" s="13" t="s">
        <v>74</v>
      </c>
      <c r="AY677" s="165" t="s">
        <v>182</v>
      </c>
    </row>
    <row r="678" spans="2:51" s="13" customFormat="1">
      <c r="B678" s="164"/>
      <c r="D678" s="158" t="s">
        <v>190</v>
      </c>
      <c r="E678" s="165" t="s">
        <v>1</v>
      </c>
      <c r="F678" s="166" t="s">
        <v>807</v>
      </c>
      <c r="H678" s="167">
        <v>2.16</v>
      </c>
      <c r="I678" s="168"/>
      <c r="L678" s="164"/>
      <c r="M678" s="169"/>
      <c r="T678" s="170"/>
      <c r="AT678" s="165" t="s">
        <v>190</v>
      </c>
      <c r="AU678" s="165" t="s">
        <v>88</v>
      </c>
      <c r="AV678" s="13" t="s">
        <v>88</v>
      </c>
      <c r="AW678" s="13" t="s">
        <v>30</v>
      </c>
      <c r="AX678" s="13" t="s">
        <v>74</v>
      </c>
      <c r="AY678" s="165" t="s">
        <v>182</v>
      </c>
    </row>
    <row r="679" spans="2:51" s="13" customFormat="1">
      <c r="B679" s="164"/>
      <c r="D679" s="158" t="s">
        <v>190</v>
      </c>
      <c r="E679" s="165" t="s">
        <v>1</v>
      </c>
      <c r="F679" s="166" t="s">
        <v>808</v>
      </c>
      <c r="H679" s="167">
        <v>18.04</v>
      </c>
      <c r="I679" s="168"/>
      <c r="L679" s="164"/>
      <c r="M679" s="169"/>
      <c r="T679" s="170"/>
      <c r="AT679" s="165" t="s">
        <v>190</v>
      </c>
      <c r="AU679" s="165" t="s">
        <v>88</v>
      </c>
      <c r="AV679" s="13" t="s">
        <v>88</v>
      </c>
      <c r="AW679" s="13" t="s">
        <v>30</v>
      </c>
      <c r="AX679" s="13" t="s">
        <v>74</v>
      </c>
      <c r="AY679" s="165" t="s">
        <v>182</v>
      </c>
    </row>
    <row r="680" spans="2:51" s="13" customFormat="1">
      <c r="B680" s="164"/>
      <c r="D680" s="158" t="s">
        <v>190</v>
      </c>
      <c r="E680" s="165" t="s">
        <v>1</v>
      </c>
      <c r="F680" s="166" t="s">
        <v>809</v>
      </c>
      <c r="H680" s="167">
        <v>3.6</v>
      </c>
      <c r="I680" s="168"/>
      <c r="L680" s="164"/>
      <c r="M680" s="169"/>
      <c r="T680" s="170"/>
      <c r="AT680" s="165" t="s">
        <v>190</v>
      </c>
      <c r="AU680" s="165" t="s">
        <v>88</v>
      </c>
      <c r="AV680" s="13" t="s">
        <v>88</v>
      </c>
      <c r="AW680" s="13" t="s">
        <v>30</v>
      </c>
      <c r="AX680" s="13" t="s">
        <v>74</v>
      </c>
      <c r="AY680" s="165" t="s">
        <v>182</v>
      </c>
    </row>
    <row r="681" spans="2:51" s="14" customFormat="1">
      <c r="B681" s="171"/>
      <c r="D681" s="158" t="s">
        <v>190</v>
      </c>
      <c r="E681" s="172" t="s">
        <v>1</v>
      </c>
      <c r="F681" s="173" t="s">
        <v>195</v>
      </c>
      <c r="H681" s="174">
        <v>56.66</v>
      </c>
      <c r="I681" s="175"/>
      <c r="L681" s="171"/>
      <c r="M681" s="176"/>
      <c r="T681" s="177"/>
      <c r="AT681" s="172" t="s">
        <v>190</v>
      </c>
      <c r="AU681" s="172" t="s">
        <v>88</v>
      </c>
      <c r="AV681" s="14" t="s">
        <v>196</v>
      </c>
      <c r="AW681" s="14" t="s">
        <v>30</v>
      </c>
      <c r="AX681" s="14" t="s">
        <v>74</v>
      </c>
      <c r="AY681" s="172" t="s">
        <v>182</v>
      </c>
    </row>
    <row r="682" spans="2:51" s="12" customFormat="1">
      <c r="B682" s="157"/>
      <c r="D682" s="158" t="s">
        <v>190</v>
      </c>
      <c r="E682" s="159" t="s">
        <v>1</v>
      </c>
      <c r="F682" s="160" t="s">
        <v>341</v>
      </c>
      <c r="H682" s="159" t="s">
        <v>1</v>
      </c>
      <c r="I682" s="161"/>
      <c r="L682" s="157"/>
      <c r="M682" s="162"/>
      <c r="T682" s="163"/>
      <c r="AT682" s="159" t="s">
        <v>190</v>
      </c>
      <c r="AU682" s="159" t="s">
        <v>88</v>
      </c>
      <c r="AV682" s="12" t="s">
        <v>78</v>
      </c>
      <c r="AW682" s="12" t="s">
        <v>30</v>
      </c>
      <c r="AX682" s="12" t="s">
        <v>74</v>
      </c>
      <c r="AY682" s="159" t="s">
        <v>182</v>
      </c>
    </row>
    <row r="683" spans="2:51" s="13" customFormat="1">
      <c r="B683" s="164"/>
      <c r="D683" s="158" t="s">
        <v>190</v>
      </c>
      <c r="E683" s="165" t="s">
        <v>1</v>
      </c>
      <c r="F683" s="166" t="s">
        <v>810</v>
      </c>
      <c r="H683" s="167">
        <v>2.504</v>
      </c>
      <c r="I683" s="168"/>
      <c r="L683" s="164"/>
      <c r="M683" s="169"/>
      <c r="T683" s="170"/>
      <c r="AT683" s="165" t="s">
        <v>190</v>
      </c>
      <c r="AU683" s="165" t="s">
        <v>88</v>
      </c>
      <c r="AV683" s="13" t="s">
        <v>88</v>
      </c>
      <c r="AW683" s="13" t="s">
        <v>30</v>
      </c>
      <c r="AX683" s="13" t="s">
        <v>74</v>
      </c>
      <c r="AY683" s="165" t="s">
        <v>182</v>
      </c>
    </row>
    <row r="684" spans="2:51" s="13" customFormat="1">
      <c r="B684" s="164"/>
      <c r="D684" s="158" t="s">
        <v>190</v>
      </c>
      <c r="E684" s="165" t="s">
        <v>1</v>
      </c>
      <c r="F684" s="166" t="s">
        <v>811</v>
      </c>
      <c r="H684" s="167">
        <v>0.6</v>
      </c>
      <c r="I684" s="168"/>
      <c r="L684" s="164"/>
      <c r="M684" s="169"/>
      <c r="T684" s="170"/>
      <c r="AT684" s="165" t="s">
        <v>190</v>
      </c>
      <c r="AU684" s="165" t="s">
        <v>88</v>
      </c>
      <c r="AV684" s="13" t="s">
        <v>88</v>
      </c>
      <c r="AW684" s="13" t="s">
        <v>30</v>
      </c>
      <c r="AX684" s="13" t="s">
        <v>74</v>
      </c>
      <c r="AY684" s="165" t="s">
        <v>182</v>
      </c>
    </row>
    <row r="685" spans="2:51" s="13" customFormat="1">
      <c r="B685" s="164"/>
      <c r="D685" s="158" t="s">
        <v>190</v>
      </c>
      <c r="E685" s="165" t="s">
        <v>1</v>
      </c>
      <c r="F685" s="166" t="s">
        <v>812</v>
      </c>
      <c r="H685" s="167">
        <v>1.6759999999999999</v>
      </c>
      <c r="I685" s="168"/>
      <c r="L685" s="164"/>
      <c r="M685" s="169"/>
      <c r="T685" s="170"/>
      <c r="AT685" s="165" t="s">
        <v>190</v>
      </c>
      <c r="AU685" s="165" t="s">
        <v>88</v>
      </c>
      <c r="AV685" s="13" t="s">
        <v>88</v>
      </c>
      <c r="AW685" s="13" t="s">
        <v>30</v>
      </c>
      <c r="AX685" s="13" t="s">
        <v>74</v>
      </c>
      <c r="AY685" s="165" t="s">
        <v>182</v>
      </c>
    </row>
    <row r="686" spans="2:51" s="13" customFormat="1">
      <c r="B686" s="164"/>
      <c r="D686" s="158" t="s">
        <v>190</v>
      </c>
      <c r="E686" s="165" t="s">
        <v>1</v>
      </c>
      <c r="F686" s="166" t="s">
        <v>813</v>
      </c>
      <c r="H686" s="167">
        <v>0.89900000000000002</v>
      </c>
      <c r="I686" s="168"/>
      <c r="L686" s="164"/>
      <c r="M686" s="169"/>
      <c r="T686" s="170"/>
      <c r="AT686" s="165" t="s">
        <v>190</v>
      </c>
      <c r="AU686" s="165" t="s">
        <v>88</v>
      </c>
      <c r="AV686" s="13" t="s">
        <v>88</v>
      </c>
      <c r="AW686" s="13" t="s">
        <v>30</v>
      </c>
      <c r="AX686" s="13" t="s">
        <v>74</v>
      </c>
      <c r="AY686" s="165" t="s">
        <v>182</v>
      </c>
    </row>
    <row r="687" spans="2:51" s="13" customFormat="1">
      <c r="B687" s="164"/>
      <c r="D687" s="158" t="s">
        <v>190</v>
      </c>
      <c r="E687" s="165" t="s">
        <v>1</v>
      </c>
      <c r="F687" s="166" t="s">
        <v>814</v>
      </c>
      <c r="H687" s="167">
        <v>3.214</v>
      </c>
      <c r="I687" s="168"/>
      <c r="L687" s="164"/>
      <c r="M687" s="169"/>
      <c r="T687" s="170"/>
      <c r="AT687" s="165" t="s">
        <v>190</v>
      </c>
      <c r="AU687" s="165" t="s">
        <v>88</v>
      </c>
      <c r="AV687" s="13" t="s">
        <v>88</v>
      </c>
      <c r="AW687" s="13" t="s">
        <v>30</v>
      </c>
      <c r="AX687" s="13" t="s">
        <v>74</v>
      </c>
      <c r="AY687" s="165" t="s">
        <v>182</v>
      </c>
    </row>
    <row r="688" spans="2:51" s="13" customFormat="1">
      <c r="B688" s="164"/>
      <c r="D688" s="158" t="s">
        <v>190</v>
      </c>
      <c r="E688" s="165" t="s">
        <v>1</v>
      </c>
      <c r="F688" s="166" t="s">
        <v>815</v>
      </c>
      <c r="H688" s="167">
        <v>0.58899999999999997</v>
      </c>
      <c r="I688" s="168"/>
      <c r="L688" s="164"/>
      <c r="M688" s="169"/>
      <c r="T688" s="170"/>
      <c r="AT688" s="165" t="s">
        <v>190</v>
      </c>
      <c r="AU688" s="165" t="s">
        <v>88</v>
      </c>
      <c r="AV688" s="13" t="s">
        <v>88</v>
      </c>
      <c r="AW688" s="13" t="s">
        <v>30</v>
      </c>
      <c r="AX688" s="13" t="s">
        <v>74</v>
      </c>
      <c r="AY688" s="165" t="s">
        <v>182</v>
      </c>
    </row>
    <row r="689" spans="2:51" s="13" customFormat="1">
      <c r="B689" s="164"/>
      <c r="D689" s="158" t="s">
        <v>190</v>
      </c>
      <c r="E689" s="165" t="s">
        <v>1</v>
      </c>
      <c r="F689" s="166" t="s">
        <v>816</v>
      </c>
      <c r="H689" s="167">
        <v>13.476000000000001</v>
      </c>
      <c r="I689" s="168"/>
      <c r="L689" s="164"/>
      <c r="M689" s="169"/>
      <c r="T689" s="170"/>
      <c r="AT689" s="165" t="s">
        <v>190</v>
      </c>
      <c r="AU689" s="165" t="s">
        <v>88</v>
      </c>
      <c r="AV689" s="13" t="s">
        <v>88</v>
      </c>
      <c r="AW689" s="13" t="s">
        <v>30</v>
      </c>
      <c r="AX689" s="13" t="s">
        <v>74</v>
      </c>
      <c r="AY689" s="165" t="s">
        <v>182</v>
      </c>
    </row>
    <row r="690" spans="2:51" s="13" customFormat="1">
      <c r="B690" s="164"/>
      <c r="D690" s="158" t="s">
        <v>190</v>
      </c>
      <c r="E690" s="165" t="s">
        <v>1</v>
      </c>
      <c r="F690" s="166" t="s">
        <v>817</v>
      </c>
      <c r="H690" s="167">
        <v>0.54200000000000004</v>
      </c>
      <c r="I690" s="168"/>
      <c r="L690" s="164"/>
      <c r="M690" s="169"/>
      <c r="T690" s="170"/>
      <c r="AT690" s="165" t="s">
        <v>190</v>
      </c>
      <c r="AU690" s="165" t="s">
        <v>88</v>
      </c>
      <c r="AV690" s="13" t="s">
        <v>88</v>
      </c>
      <c r="AW690" s="13" t="s">
        <v>30</v>
      </c>
      <c r="AX690" s="13" t="s">
        <v>74</v>
      </c>
      <c r="AY690" s="165" t="s">
        <v>182</v>
      </c>
    </row>
    <row r="691" spans="2:51" s="13" customFormat="1">
      <c r="B691" s="164"/>
      <c r="D691" s="158" t="s">
        <v>190</v>
      </c>
      <c r="E691" s="165" t="s">
        <v>1</v>
      </c>
      <c r="F691" s="166" t="s">
        <v>818</v>
      </c>
      <c r="H691" s="167">
        <v>0.93600000000000005</v>
      </c>
      <c r="I691" s="168"/>
      <c r="L691" s="164"/>
      <c r="M691" s="169"/>
      <c r="T691" s="170"/>
      <c r="AT691" s="165" t="s">
        <v>190</v>
      </c>
      <c r="AU691" s="165" t="s">
        <v>88</v>
      </c>
      <c r="AV691" s="13" t="s">
        <v>88</v>
      </c>
      <c r="AW691" s="13" t="s">
        <v>30</v>
      </c>
      <c r="AX691" s="13" t="s">
        <v>74</v>
      </c>
      <c r="AY691" s="165" t="s">
        <v>182</v>
      </c>
    </row>
    <row r="692" spans="2:51" s="13" customFormat="1">
      <c r="B692" s="164"/>
      <c r="D692" s="158" t="s">
        <v>190</v>
      </c>
      <c r="E692" s="165" t="s">
        <v>1</v>
      </c>
      <c r="F692" s="166" t="s">
        <v>819</v>
      </c>
      <c r="H692" s="167">
        <v>0.82299999999999995</v>
      </c>
      <c r="I692" s="168"/>
      <c r="L692" s="164"/>
      <c r="M692" s="169"/>
      <c r="T692" s="170"/>
      <c r="AT692" s="165" t="s">
        <v>190</v>
      </c>
      <c r="AU692" s="165" t="s">
        <v>88</v>
      </c>
      <c r="AV692" s="13" t="s">
        <v>88</v>
      </c>
      <c r="AW692" s="13" t="s">
        <v>30</v>
      </c>
      <c r="AX692" s="13" t="s">
        <v>74</v>
      </c>
      <c r="AY692" s="165" t="s">
        <v>182</v>
      </c>
    </row>
    <row r="693" spans="2:51" s="13" customFormat="1">
      <c r="B693" s="164"/>
      <c r="D693" s="158" t="s">
        <v>190</v>
      </c>
      <c r="E693" s="165" t="s">
        <v>1</v>
      </c>
      <c r="F693" s="166" t="s">
        <v>820</v>
      </c>
      <c r="H693" s="167">
        <v>0.59599999999999997</v>
      </c>
      <c r="I693" s="168"/>
      <c r="L693" s="164"/>
      <c r="M693" s="169"/>
      <c r="T693" s="170"/>
      <c r="AT693" s="165" t="s">
        <v>190</v>
      </c>
      <c r="AU693" s="165" t="s">
        <v>88</v>
      </c>
      <c r="AV693" s="13" t="s">
        <v>88</v>
      </c>
      <c r="AW693" s="13" t="s">
        <v>30</v>
      </c>
      <c r="AX693" s="13" t="s">
        <v>74</v>
      </c>
      <c r="AY693" s="165" t="s">
        <v>182</v>
      </c>
    </row>
    <row r="694" spans="2:51" s="13" customFormat="1">
      <c r="B694" s="164"/>
      <c r="D694" s="158" t="s">
        <v>190</v>
      </c>
      <c r="E694" s="165" t="s">
        <v>1</v>
      </c>
      <c r="F694" s="166" t="s">
        <v>821</v>
      </c>
      <c r="H694" s="167">
        <v>11.23</v>
      </c>
      <c r="I694" s="168"/>
      <c r="L694" s="164"/>
      <c r="M694" s="169"/>
      <c r="T694" s="170"/>
      <c r="AT694" s="165" t="s">
        <v>190</v>
      </c>
      <c r="AU694" s="165" t="s">
        <v>88</v>
      </c>
      <c r="AV694" s="13" t="s">
        <v>88</v>
      </c>
      <c r="AW694" s="13" t="s">
        <v>30</v>
      </c>
      <c r="AX694" s="13" t="s">
        <v>74</v>
      </c>
      <c r="AY694" s="165" t="s">
        <v>182</v>
      </c>
    </row>
    <row r="695" spans="2:51" s="13" customFormat="1">
      <c r="B695" s="164"/>
      <c r="D695" s="158" t="s">
        <v>190</v>
      </c>
      <c r="E695" s="165" t="s">
        <v>1</v>
      </c>
      <c r="F695" s="166" t="s">
        <v>822</v>
      </c>
      <c r="H695" s="167">
        <v>11.23</v>
      </c>
      <c r="I695" s="168"/>
      <c r="L695" s="164"/>
      <c r="M695" s="169"/>
      <c r="T695" s="170"/>
      <c r="AT695" s="165" t="s">
        <v>190</v>
      </c>
      <c r="AU695" s="165" t="s">
        <v>88</v>
      </c>
      <c r="AV695" s="13" t="s">
        <v>88</v>
      </c>
      <c r="AW695" s="13" t="s">
        <v>30</v>
      </c>
      <c r="AX695" s="13" t="s">
        <v>74</v>
      </c>
      <c r="AY695" s="165" t="s">
        <v>182</v>
      </c>
    </row>
    <row r="696" spans="2:51" s="13" customFormat="1">
      <c r="B696" s="164"/>
      <c r="D696" s="158" t="s">
        <v>190</v>
      </c>
      <c r="E696" s="165" t="s">
        <v>1</v>
      </c>
      <c r="F696" s="166" t="s">
        <v>823</v>
      </c>
      <c r="H696" s="167">
        <v>1.123</v>
      </c>
      <c r="I696" s="168"/>
      <c r="L696" s="164"/>
      <c r="M696" s="169"/>
      <c r="T696" s="170"/>
      <c r="AT696" s="165" t="s">
        <v>190</v>
      </c>
      <c r="AU696" s="165" t="s">
        <v>88</v>
      </c>
      <c r="AV696" s="13" t="s">
        <v>88</v>
      </c>
      <c r="AW696" s="13" t="s">
        <v>30</v>
      </c>
      <c r="AX696" s="13" t="s">
        <v>74</v>
      </c>
      <c r="AY696" s="165" t="s">
        <v>182</v>
      </c>
    </row>
    <row r="697" spans="2:51" s="13" customFormat="1">
      <c r="B697" s="164"/>
      <c r="D697" s="158" t="s">
        <v>190</v>
      </c>
      <c r="E697" s="165" t="s">
        <v>1</v>
      </c>
      <c r="F697" s="166" t="s">
        <v>824</v>
      </c>
      <c r="H697" s="167">
        <v>0.57299999999999995</v>
      </c>
      <c r="I697" s="168"/>
      <c r="L697" s="164"/>
      <c r="M697" s="169"/>
      <c r="T697" s="170"/>
      <c r="AT697" s="165" t="s">
        <v>190</v>
      </c>
      <c r="AU697" s="165" t="s">
        <v>88</v>
      </c>
      <c r="AV697" s="13" t="s">
        <v>88</v>
      </c>
      <c r="AW697" s="13" t="s">
        <v>30</v>
      </c>
      <c r="AX697" s="13" t="s">
        <v>74</v>
      </c>
      <c r="AY697" s="165" t="s">
        <v>182</v>
      </c>
    </row>
    <row r="698" spans="2:51" s="13" customFormat="1">
      <c r="B698" s="164"/>
      <c r="D698" s="158" t="s">
        <v>190</v>
      </c>
      <c r="E698" s="165" t="s">
        <v>1</v>
      </c>
      <c r="F698" s="166" t="s">
        <v>825</v>
      </c>
      <c r="H698" s="167">
        <v>0.246</v>
      </c>
      <c r="I698" s="168"/>
      <c r="L698" s="164"/>
      <c r="M698" s="169"/>
      <c r="T698" s="170"/>
      <c r="AT698" s="165" t="s">
        <v>190</v>
      </c>
      <c r="AU698" s="165" t="s">
        <v>88</v>
      </c>
      <c r="AV698" s="13" t="s">
        <v>88</v>
      </c>
      <c r="AW698" s="13" t="s">
        <v>30</v>
      </c>
      <c r="AX698" s="13" t="s">
        <v>74</v>
      </c>
      <c r="AY698" s="165" t="s">
        <v>182</v>
      </c>
    </row>
    <row r="699" spans="2:51" s="13" customFormat="1">
      <c r="B699" s="164"/>
      <c r="D699" s="158" t="s">
        <v>190</v>
      </c>
      <c r="E699" s="165" t="s">
        <v>1</v>
      </c>
      <c r="F699" s="166" t="s">
        <v>826</v>
      </c>
      <c r="H699" s="167">
        <v>13.476000000000001</v>
      </c>
      <c r="I699" s="168"/>
      <c r="L699" s="164"/>
      <c r="M699" s="169"/>
      <c r="T699" s="170"/>
      <c r="AT699" s="165" t="s">
        <v>190</v>
      </c>
      <c r="AU699" s="165" t="s">
        <v>88</v>
      </c>
      <c r="AV699" s="13" t="s">
        <v>88</v>
      </c>
      <c r="AW699" s="13" t="s">
        <v>30</v>
      </c>
      <c r="AX699" s="13" t="s">
        <v>74</v>
      </c>
      <c r="AY699" s="165" t="s">
        <v>182</v>
      </c>
    </row>
    <row r="700" spans="2:51" s="13" customFormat="1">
      <c r="B700" s="164"/>
      <c r="D700" s="158" t="s">
        <v>190</v>
      </c>
      <c r="E700" s="165" t="s">
        <v>1</v>
      </c>
      <c r="F700" s="166" t="s">
        <v>827</v>
      </c>
      <c r="H700" s="167">
        <v>0.21299999999999999</v>
      </c>
      <c r="I700" s="168"/>
      <c r="L700" s="164"/>
      <c r="M700" s="169"/>
      <c r="T700" s="170"/>
      <c r="AT700" s="165" t="s">
        <v>190</v>
      </c>
      <c r="AU700" s="165" t="s">
        <v>88</v>
      </c>
      <c r="AV700" s="13" t="s">
        <v>88</v>
      </c>
      <c r="AW700" s="13" t="s">
        <v>30</v>
      </c>
      <c r="AX700" s="13" t="s">
        <v>74</v>
      </c>
      <c r="AY700" s="165" t="s">
        <v>182</v>
      </c>
    </row>
    <row r="701" spans="2:51" s="13" customFormat="1">
      <c r="B701" s="164"/>
      <c r="D701" s="158" t="s">
        <v>190</v>
      </c>
      <c r="E701" s="165" t="s">
        <v>1</v>
      </c>
      <c r="F701" s="166" t="s">
        <v>828</v>
      </c>
      <c r="H701" s="167">
        <v>0.29899999999999999</v>
      </c>
      <c r="I701" s="168"/>
      <c r="L701" s="164"/>
      <c r="M701" s="169"/>
      <c r="T701" s="170"/>
      <c r="AT701" s="165" t="s">
        <v>190</v>
      </c>
      <c r="AU701" s="165" t="s">
        <v>88</v>
      </c>
      <c r="AV701" s="13" t="s">
        <v>88</v>
      </c>
      <c r="AW701" s="13" t="s">
        <v>30</v>
      </c>
      <c r="AX701" s="13" t="s">
        <v>74</v>
      </c>
      <c r="AY701" s="165" t="s">
        <v>182</v>
      </c>
    </row>
    <row r="702" spans="2:51" s="13" customFormat="1">
      <c r="B702" s="164"/>
      <c r="D702" s="158" t="s">
        <v>190</v>
      </c>
      <c r="E702" s="165" t="s">
        <v>1</v>
      </c>
      <c r="F702" s="166" t="s">
        <v>829</v>
      </c>
      <c r="H702" s="167">
        <v>1.1919999999999999</v>
      </c>
      <c r="I702" s="168"/>
      <c r="L702" s="164"/>
      <c r="M702" s="169"/>
      <c r="T702" s="170"/>
      <c r="AT702" s="165" t="s">
        <v>190</v>
      </c>
      <c r="AU702" s="165" t="s">
        <v>88</v>
      </c>
      <c r="AV702" s="13" t="s">
        <v>88</v>
      </c>
      <c r="AW702" s="13" t="s">
        <v>30</v>
      </c>
      <c r="AX702" s="13" t="s">
        <v>74</v>
      </c>
      <c r="AY702" s="165" t="s">
        <v>182</v>
      </c>
    </row>
    <row r="703" spans="2:51" s="13" customFormat="1">
      <c r="B703" s="164"/>
      <c r="D703" s="158" t="s">
        <v>190</v>
      </c>
      <c r="E703" s="165" t="s">
        <v>1</v>
      </c>
      <c r="F703" s="166" t="s">
        <v>830</v>
      </c>
      <c r="H703" s="167">
        <v>1.123</v>
      </c>
      <c r="I703" s="168"/>
      <c r="L703" s="164"/>
      <c r="M703" s="169"/>
      <c r="T703" s="170"/>
      <c r="AT703" s="165" t="s">
        <v>190</v>
      </c>
      <c r="AU703" s="165" t="s">
        <v>88</v>
      </c>
      <c r="AV703" s="13" t="s">
        <v>88</v>
      </c>
      <c r="AW703" s="13" t="s">
        <v>30</v>
      </c>
      <c r="AX703" s="13" t="s">
        <v>74</v>
      </c>
      <c r="AY703" s="165" t="s">
        <v>182</v>
      </c>
    </row>
    <row r="704" spans="2:51" s="13" customFormat="1">
      <c r="B704" s="164"/>
      <c r="D704" s="158" t="s">
        <v>190</v>
      </c>
      <c r="E704" s="165" t="s">
        <v>1</v>
      </c>
      <c r="F704" s="166" t="s">
        <v>831</v>
      </c>
      <c r="H704" s="167">
        <v>0.76</v>
      </c>
      <c r="I704" s="168"/>
      <c r="L704" s="164"/>
      <c r="M704" s="169"/>
      <c r="T704" s="170"/>
      <c r="AT704" s="165" t="s">
        <v>190</v>
      </c>
      <c r="AU704" s="165" t="s">
        <v>88</v>
      </c>
      <c r="AV704" s="13" t="s">
        <v>88</v>
      </c>
      <c r="AW704" s="13" t="s">
        <v>30</v>
      </c>
      <c r="AX704" s="13" t="s">
        <v>74</v>
      </c>
      <c r="AY704" s="165" t="s">
        <v>182</v>
      </c>
    </row>
    <row r="705" spans="2:51" s="13" customFormat="1">
      <c r="B705" s="164"/>
      <c r="D705" s="158" t="s">
        <v>190</v>
      </c>
      <c r="E705" s="165" t="s">
        <v>1</v>
      </c>
      <c r="F705" s="166" t="s">
        <v>832</v>
      </c>
      <c r="H705" s="167">
        <v>0.59599999999999997</v>
      </c>
      <c r="I705" s="168"/>
      <c r="L705" s="164"/>
      <c r="M705" s="169"/>
      <c r="T705" s="170"/>
      <c r="AT705" s="165" t="s">
        <v>190</v>
      </c>
      <c r="AU705" s="165" t="s">
        <v>88</v>
      </c>
      <c r="AV705" s="13" t="s">
        <v>88</v>
      </c>
      <c r="AW705" s="13" t="s">
        <v>30</v>
      </c>
      <c r="AX705" s="13" t="s">
        <v>74</v>
      </c>
      <c r="AY705" s="165" t="s">
        <v>182</v>
      </c>
    </row>
    <row r="706" spans="2:51" s="13" customFormat="1">
      <c r="B706" s="164"/>
      <c r="D706" s="158" t="s">
        <v>190</v>
      </c>
      <c r="E706" s="165" t="s">
        <v>1</v>
      </c>
      <c r="F706" s="166" t="s">
        <v>833</v>
      </c>
      <c r="H706" s="167">
        <v>1.073</v>
      </c>
      <c r="I706" s="168"/>
      <c r="L706" s="164"/>
      <c r="M706" s="169"/>
      <c r="T706" s="170"/>
      <c r="AT706" s="165" t="s">
        <v>190</v>
      </c>
      <c r="AU706" s="165" t="s">
        <v>88</v>
      </c>
      <c r="AV706" s="13" t="s">
        <v>88</v>
      </c>
      <c r="AW706" s="13" t="s">
        <v>30</v>
      </c>
      <c r="AX706" s="13" t="s">
        <v>74</v>
      </c>
      <c r="AY706" s="165" t="s">
        <v>182</v>
      </c>
    </row>
    <row r="707" spans="2:51" s="13" customFormat="1">
      <c r="B707" s="164"/>
      <c r="D707" s="158" t="s">
        <v>190</v>
      </c>
      <c r="E707" s="165" t="s">
        <v>1</v>
      </c>
      <c r="F707" s="166" t="s">
        <v>834</v>
      </c>
      <c r="H707" s="167">
        <v>2.4300000000000002</v>
      </c>
      <c r="I707" s="168"/>
      <c r="L707" s="164"/>
      <c r="M707" s="169"/>
      <c r="T707" s="170"/>
      <c r="AT707" s="165" t="s">
        <v>190</v>
      </c>
      <c r="AU707" s="165" t="s">
        <v>88</v>
      </c>
      <c r="AV707" s="13" t="s">
        <v>88</v>
      </c>
      <c r="AW707" s="13" t="s">
        <v>30</v>
      </c>
      <c r="AX707" s="13" t="s">
        <v>74</v>
      </c>
      <c r="AY707" s="165" t="s">
        <v>182</v>
      </c>
    </row>
    <row r="708" spans="2:51" s="13" customFormat="1">
      <c r="B708" s="164"/>
      <c r="D708" s="158" t="s">
        <v>190</v>
      </c>
      <c r="E708" s="165" t="s">
        <v>1</v>
      </c>
      <c r="F708" s="166" t="s">
        <v>835</v>
      </c>
      <c r="H708" s="167">
        <v>2.246</v>
      </c>
      <c r="I708" s="168"/>
      <c r="L708" s="164"/>
      <c r="M708" s="169"/>
      <c r="T708" s="170"/>
      <c r="AT708" s="165" t="s">
        <v>190</v>
      </c>
      <c r="AU708" s="165" t="s">
        <v>88</v>
      </c>
      <c r="AV708" s="13" t="s">
        <v>88</v>
      </c>
      <c r="AW708" s="13" t="s">
        <v>30</v>
      </c>
      <c r="AX708" s="13" t="s">
        <v>74</v>
      </c>
      <c r="AY708" s="165" t="s">
        <v>182</v>
      </c>
    </row>
    <row r="709" spans="2:51" s="13" customFormat="1">
      <c r="B709" s="164"/>
      <c r="D709" s="158" t="s">
        <v>190</v>
      </c>
      <c r="E709" s="165" t="s">
        <v>1</v>
      </c>
      <c r="F709" s="166" t="s">
        <v>836</v>
      </c>
      <c r="H709" s="167">
        <v>0.68700000000000006</v>
      </c>
      <c r="I709" s="168"/>
      <c r="L709" s="164"/>
      <c r="M709" s="169"/>
      <c r="T709" s="170"/>
      <c r="AT709" s="165" t="s">
        <v>190</v>
      </c>
      <c r="AU709" s="165" t="s">
        <v>88</v>
      </c>
      <c r="AV709" s="13" t="s">
        <v>88</v>
      </c>
      <c r="AW709" s="13" t="s">
        <v>30</v>
      </c>
      <c r="AX709" s="13" t="s">
        <v>74</v>
      </c>
      <c r="AY709" s="165" t="s">
        <v>182</v>
      </c>
    </row>
    <row r="710" spans="2:51" s="13" customFormat="1">
      <c r="B710" s="164"/>
      <c r="D710" s="158" t="s">
        <v>190</v>
      </c>
      <c r="E710" s="165" t="s">
        <v>1</v>
      </c>
      <c r="F710" s="166" t="s">
        <v>837</v>
      </c>
      <c r="H710" s="167">
        <v>2.0939999999999999</v>
      </c>
      <c r="I710" s="168"/>
      <c r="L710" s="164"/>
      <c r="M710" s="169"/>
      <c r="T710" s="170"/>
      <c r="AT710" s="165" t="s">
        <v>190</v>
      </c>
      <c r="AU710" s="165" t="s">
        <v>88</v>
      </c>
      <c r="AV710" s="13" t="s">
        <v>88</v>
      </c>
      <c r="AW710" s="13" t="s">
        <v>30</v>
      </c>
      <c r="AX710" s="13" t="s">
        <v>74</v>
      </c>
      <c r="AY710" s="165" t="s">
        <v>182</v>
      </c>
    </row>
    <row r="711" spans="2:51" s="13" customFormat="1">
      <c r="B711" s="164"/>
      <c r="D711" s="158" t="s">
        <v>190</v>
      </c>
      <c r="E711" s="165" t="s">
        <v>1</v>
      </c>
      <c r="F711" s="166" t="s">
        <v>838</v>
      </c>
      <c r="H711" s="167">
        <v>0.86599999999999999</v>
      </c>
      <c r="I711" s="168"/>
      <c r="L711" s="164"/>
      <c r="M711" s="169"/>
      <c r="T711" s="170"/>
      <c r="AT711" s="165" t="s">
        <v>190</v>
      </c>
      <c r="AU711" s="165" t="s">
        <v>88</v>
      </c>
      <c r="AV711" s="13" t="s">
        <v>88</v>
      </c>
      <c r="AW711" s="13" t="s">
        <v>30</v>
      </c>
      <c r="AX711" s="13" t="s">
        <v>74</v>
      </c>
      <c r="AY711" s="165" t="s">
        <v>182</v>
      </c>
    </row>
    <row r="712" spans="2:51" s="13" customFormat="1">
      <c r="B712" s="164"/>
      <c r="D712" s="158" t="s">
        <v>190</v>
      </c>
      <c r="E712" s="165" t="s">
        <v>1</v>
      </c>
      <c r="F712" s="166" t="s">
        <v>839</v>
      </c>
      <c r="H712" s="167">
        <v>0.79700000000000004</v>
      </c>
      <c r="I712" s="168"/>
      <c r="L712" s="164"/>
      <c r="M712" s="169"/>
      <c r="T712" s="170"/>
      <c r="AT712" s="165" t="s">
        <v>190</v>
      </c>
      <c r="AU712" s="165" t="s">
        <v>88</v>
      </c>
      <c r="AV712" s="13" t="s">
        <v>88</v>
      </c>
      <c r="AW712" s="13" t="s">
        <v>30</v>
      </c>
      <c r="AX712" s="13" t="s">
        <v>74</v>
      </c>
      <c r="AY712" s="165" t="s">
        <v>182</v>
      </c>
    </row>
    <row r="713" spans="2:51" s="14" customFormat="1">
      <c r="B713" s="171"/>
      <c r="D713" s="158" t="s">
        <v>190</v>
      </c>
      <c r="E713" s="172" t="s">
        <v>1</v>
      </c>
      <c r="F713" s="173" t="s">
        <v>195</v>
      </c>
      <c r="H713" s="174">
        <v>78.109000000000009</v>
      </c>
      <c r="I713" s="175"/>
      <c r="L713" s="171"/>
      <c r="M713" s="176"/>
      <c r="T713" s="177"/>
      <c r="AT713" s="172" t="s">
        <v>190</v>
      </c>
      <c r="AU713" s="172" t="s">
        <v>88</v>
      </c>
      <c r="AV713" s="14" t="s">
        <v>196</v>
      </c>
      <c r="AW713" s="14" t="s">
        <v>30</v>
      </c>
      <c r="AX713" s="14" t="s">
        <v>74</v>
      </c>
      <c r="AY713" s="172" t="s">
        <v>182</v>
      </c>
    </row>
    <row r="714" spans="2:51" s="12" customFormat="1">
      <c r="B714" s="157"/>
      <c r="D714" s="158" t="s">
        <v>190</v>
      </c>
      <c r="E714" s="159" t="s">
        <v>1</v>
      </c>
      <c r="F714" s="160" t="s">
        <v>840</v>
      </c>
      <c r="H714" s="159" t="s">
        <v>1</v>
      </c>
      <c r="I714" s="161"/>
      <c r="L714" s="157"/>
      <c r="M714" s="162"/>
      <c r="T714" s="163"/>
      <c r="AT714" s="159" t="s">
        <v>190</v>
      </c>
      <c r="AU714" s="159" t="s">
        <v>88</v>
      </c>
      <c r="AV714" s="12" t="s">
        <v>78</v>
      </c>
      <c r="AW714" s="12" t="s">
        <v>30</v>
      </c>
      <c r="AX714" s="12" t="s">
        <v>74</v>
      </c>
      <c r="AY714" s="159" t="s">
        <v>182</v>
      </c>
    </row>
    <row r="715" spans="2:51" s="13" customFormat="1">
      <c r="B715" s="164"/>
      <c r="D715" s="158" t="s">
        <v>190</v>
      </c>
      <c r="E715" s="165" t="s">
        <v>1</v>
      </c>
      <c r="F715" s="166" t="s">
        <v>841</v>
      </c>
      <c r="H715" s="167">
        <v>3.9279999999999999</v>
      </c>
      <c r="I715" s="168"/>
      <c r="L715" s="164"/>
      <c r="M715" s="169"/>
      <c r="T715" s="170"/>
      <c r="AT715" s="165" t="s">
        <v>190</v>
      </c>
      <c r="AU715" s="165" t="s">
        <v>88</v>
      </c>
      <c r="AV715" s="13" t="s">
        <v>88</v>
      </c>
      <c r="AW715" s="13" t="s">
        <v>30</v>
      </c>
      <c r="AX715" s="13" t="s">
        <v>74</v>
      </c>
      <c r="AY715" s="165" t="s">
        <v>182</v>
      </c>
    </row>
    <row r="716" spans="2:51" s="13" customFormat="1">
      <c r="B716" s="164"/>
      <c r="D716" s="158" t="s">
        <v>190</v>
      </c>
      <c r="E716" s="165" t="s">
        <v>1</v>
      </c>
      <c r="F716" s="166" t="s">
        <v>842</v>
      </c>
      <c r="H716" s="167">
        <v>1.524</v>
      </c>
      <c r="I716" s="168"/>
      <c r="L716" s="164"/>
      <c r="M716" s="169"/>
      <c r="T716" s="170"/>
      <c r="AT716" s="165" t="s">
        <v>190</v>
      </c>
      <c r="AU716" s="165" t="s">
        <v>88</v>
      </c>
      <c r="AV716" s="13" t="s">
        <v>88</v>
      </c>
      <c r="AW716" s="13" t="s">
        <v>30</v>
      </c>
      <c r="AX716" s="13" t="s">
        <v>74</v>
      </c>
      <c r="AY716" s="165" t="s">
        <v>182</v>
      </c>
    </row>
    <row r="717" spans="2:51" s="13" customFormat="1">
      <c r="B717" s="164"/>
      <c r="D717" s="158" t="s">
        <v>190</v>
      </c>
      <c r="E717" s="165" t="s">
        <v>1</v>
      </c>
      <c r="F717" s="166" t="s">
        <v>843</v>
      </c>
      <c r="H717" s="167">
        <v>18.402000000000001</v>
      </c>
      <c r="I717" s="168"/>
      <c r="L717" s="164"/>
      <c r="M717" s="169"/>
      <c r="T717" s="170"/>
      <c r="AT717" s="165" t="s">
        <v>190</v>
      </c>
      <c r="AU717" s="165" t="s">
        <v>88</v>
      </c>
      <c r="AV717" s="13" t="s">
        <v>88</v>
      </c>
      <c r="AW717" s="13" t="s">
        <v>30</v>
      </c>
      <c r="AX717" s="13" t="s">
        <v>74</v>
      </c>
      <c r="AY717" s="165" t="s">
        <v>182</v>
      </c>
    </row>
    <row r="718" spans="2:51" s="13" customFormat="1">
      <c r="B718" s="164"/>
      <c r="D718" s="158" t="s">
        <v>190</v>
      </c>
      <c r="E718" s="165" t="s">
        <v>1</v>
      </c>
      <c r="F718" s="166" t="s">
        <v>844</v>
      </c>
      <c r="H718" s="167">
        <v>11.2</v>
      </c>
      <c r="I718" s="168"/>
      <c r="L718" s="164"/>
      <c r="M718" s="169"/>
      <c r="T718" s="170"/>
      <c r="AT718" s="165" t="s">
        <v>190</v>
      </c>
      <c r="AU718" s="165" t="s">
        <v>88</v>
      </c>
      <c r="AV718" s="13" t="s">
        <v>88</v>
      </c>
      <c r="AW718" s="13" t="s">
        <v>30</v>
      </c>
      <c r="AX718" s="13" t="s">
        <v>74</v>
      </c>
      <c r="AY718" s="165" t="s">
        <v>182</v>
      </c>
    </row>
    <row r="719" spans="2:51" s="14" customFormat="1">
      <c r="B719" s="171"/>
      <c r="D719" s="158" t="s">
        <v>190</v>
      </c>
      <c r="E719" s="172" t="s">
        <v>1</v>
      </c>
      <c r="F719" s="173" t="s">
        <v>195</v>
      </c>
      <c r="H719" s="174">
        <v>35.054000000000002</v>
      </c>
      <c r="I719" s="175"/>
      <c r="L719" s="171"/>
      <c r="M719" s="176"/>
      <c r="T719" s="177"/>
      <c r="AT719" s="172" t="s">
        <v>190</v>
      </c>
      <c r="AU719" s="172" t="s">
        <v>88</v>
      </c>
      <c r="AV719" s="14" t="s">
        <v>196</v>
      </c>
      <c r="AW719" s="14" t="s">
        <v>30</v>
      </c>
      <c r="AX719" s="14" t="s">
        <v>74</v>
      </c>
      <c r="AY719" s="172" t="s">
        <v>182</v>
      </c>
    </row>
    <row r="720" spans="2:51" s="15" customFormat="1">
      <c r="B720" s="178"/>
      <c r="D720" s="158" t="s">
        <v>190</v>
      </c>
      <c r="E720" s="179" t="s">
        <v>1</v>
      </c>
      <c r="F720" s="180" t="s">
        <v>212</v>
      </c>
      <c r="H720" s="181">
        <v>188.625</v>
      </c>
      <c r="I720" s="182"/>
      <c r="L720" s="178"/>
      <c r="M720" s="183"/>
      <c r="T720" s="184"/>
      <c r="AT720" s="179" t="s">
        <v>190</v>
      </c>
      <c r="AU720" s="179" t="s">
        <v>88</v>
      </c>
      <c r="AV720" s="15" t="s">
        <v>188</v>
      </c>
      <c r="AW720" s="15" t="s">
        <v>30</v>
      </c>
      <c r="AX720" s="15" t="s">
        <v>78</v>
      </c>
      <c r="AY720" s="179" t="s">
        <v>182</v>
      </c>
    </row>
    <row r="721" spans="2:65" s="1" customFormat="1" ht="21.75" customHeight="1">
      <c r="B721" s="142"/>
      <c r="C721" s="143" t="s">
        <v>845</v>
      </c>
      <c r="D721" s="143" t="s">
        <v>184</v>
      </c>
      <c r="E721" s="144" t="s">
        <v>846</v>
      </c>
      <c r="F721" s="145" t="s">
        <v>847</v>
      </c>
      <c r="G721" s="146" t="s">
        <v>312</v>
      </c>
      <c r="H721" s="147">
        <v>188.625</v>
      </c>
      <c r="I721" s="148"/>
      <c r="J721" s="149">
        <f>ROUND(I721*H721,2)</f>
        <v>0</v>
      </c>
      <c r="K721" s="150"/>
      <c r="L721" s="32"/>
      <c r="M721" s="151" t="s">
        <v>1</v>
      </c>
      <c r="N721" s="152" t="s">
        <v>40</v>
      </c>
      <c r="P721" s="153">
        <f>O721*H721</f>
        <v>0</v>
      </c>
      <c r="Q721" s="153">
        <v>0</v>
      </c>
      <c r="R721" s="153">
        <f>Q721*H721</f>
        <v>0</v>
      </c>
      <c r="S721" s="153">
        <v>0</v>
      </c>
      <c r="T721" s="154">
        <f>S721*H721</f>
        <v>0</v>
      </c>
      <c r="AR721" s="155" t="s">
        <v>188</v>
      </c>
      <c r="AT721" s="155" t="s">
        <v>184</v>
      </c>
      <c r="AU721" s="155" t="s">
        <v>88</v>
      </c>
      <c r="AY721" s="17" t="s">
        <v>182</v>
      </c>
      <c r="BE721" s="156">
        <f>IF(N721="základná",J721,0)</f>
        <v>0</v>
      </c>
      <c r="BF721" s="156">
        <f>IF(N721="znížená",J721,0)</f>
        <v>0</v>
      </c>
      <c r="BG721" s="156">
        <f>IF(N721="zákl. prenesená",J721,0)</f>
        <v>0</v>
      </c>
      <c r="BH721" s="156">
        <f>IF(N721="zníž. prenesená",J721,0)</f>
        <v>0</v>
      </c>
      <c r="BI721" s="156">
        <f>IF(N721="nulová",J721,0)</f>
        <v>0</v>
      </c>
      <c r="BJ721" s="17" t="s">
        <v>88</v>
      </c>
      <c r="BK721" s="156">
        <f>ROUND(I721*H721,2)</f>
        <v>0</v>
      </c>
      <c r="BL721" s="17" t="s">
        <v>188</v>
      </c>
      <c r="BM721" s="155" t="s">
        <v>848</v>
      </c>
    </row>
    <row r="722" spans="2:65" s="1" customFormat="1" ht="37.9" customHeight="1">
      <c r="B722" s="142"/>
      <c r="C722" s="143" t="s">
        <v>849</v>
      </c>
      <c r="D722" s="143" t="s">
        <v>184</v>
      </c>
      <c r="E722" s="144" t="s">
        <v>850</v>
      </c>
      <c r="F722" s="145" t="s">
        <v>851</v>
      </c>
      <c r="G722" s="146" t="s">
        <v>312</v>
      </c>
      <c r="H722" s="147">
        <v>47.831000000000003</v>
      </c>
      <c r="I722" s="148"/>
      <c r="J722" s="149">
        <f>ROUND(I722*H722,2)</f>
        <v>0</v>
      </c>
      <c r="K722" s="150"/>
      <c r="L722" s="32"/>
      <c r="M722" s="151" t="s">
        <v>1</v>
      </c>
      <c r="N722" s="152" t="s">
        <v>40</v>
      </c>
      <c r="P722" s="153">
        <f>O722*H722</f>
        <v>0</v>
      </c>
      <c r="Q722" s="153">
        <v>2.2100000000000002E-3</v>
      </c>
      <c r="R722" s="153">
        <f>Q722*H722</f>
        <v>0.10570651000000002</v>
      </c>
      <c r="S722" s="153">
        <v>0</v>
      </c>
      <c r="T722" s="154">
        <f>S722*H722</f>
        <v>0</v>
      </c>
      <c r="AR722" s="155" t="s">
        <v>188</v>
      </c>
      <c r="AT722" s="155" t="s">
        <v>184</v>
      </c>
      <c r="AU722" s="155" t="s">
        <v>88</v>
      </c>
      <c r="AY722" s="17" t="s">
        <v>182</v>
      </c>
      <c r="BE722" s="156">
        <f>IF(N722="základná",J722,0)</f>
        <v>0</v>
      </c>
      <c r="BF722" s="156">
        <f>IF(N722="znížená",J722,0)</f>
        <v>0</v>
      </c>
      <c r="BG722" s="156">
        <f>IF(N722="zákl. prenesená",J722,0)</f>
        <v>0</v>
      </c>
      <c r="BH722" s="156">
        <f>IF(N722="zníž. prenesená",J722,0)</f>
        <v>0</v>
      </c>
      <c r="BI722" s="156">
        <f>IF(N722="nulová",J722,0)</f>
        <v>0</v>
      </c>
      <c r="BJ722" s="17" t="s">
        <v>88</v>
      </c>
      <c r="BK722" s="156">
        <f>ROUND(I722*H722,2)</f>
        <v>0</v>
      </c>
      <c r="BL722" s="17" t="s">
        <v>188</v>
      </c>
      <c r="BM722" s="155" t="s">
        <v>852</v>
      </c>
    </row>
    <row r="723" spans="2:65" s="12" customFormat="1">
      <c r="B723" s="157"/>
      <c r="D723" s="158" t="s">
        <v>190</v>
      </c>
      <c r="E723" s="159" t="s">
        <v>1</v>
      </c>
      <c r="F723" s="160" t="s">
        <v>853</v>
      </c>
      <c r="H723" s="159" t="s">
        <v>1</v>
      </c>
      <c r="I723" s="161"/>
      <c r="L723" s="157"/>
      <c r="M723" s="162"/>
      <c r="T723" s="163"/>
      <c r="AT723" s="159" t="s">
        <v>190</v>
      </c>
      <c r="AU723" s="159" t="s">
        <v>88</v>
      </c>
      <c r="AV723" s="12" t="s">
        <v>78</v>
      </c>
      <c r="AW723" s="12" t="s">
        <v>30</v>
      </c>
      <c r="AX723" s="12" t="s">
        <v>74</v>
      </c>
      <c r="AY723" s="159" t="s">
        <v>182</v>
      </c>
    </row>
    <row r="724" spans="2:65" s="13" customFormat="1">
      <c r="B724" s="164"/>
      <c r="D724" s="158" t="s">
        <v>190</v>
      </c>
      <c r="E724" s="165" t="s">
        <v>1</v>
      </c>
      <c r="F724" s="166" t="s">
        <v>854</v>
      </c>
      <c r="H724" s="167">
        <v>47.831000000000003</v>
      </c>
      <c r="I724" s="168"/>
      <c r="L724" s="164"/>
      <c r="M724" s="169"/>
      <c r="T724" s="170"/>
      <c r="AT724" s="165" t="s">
        <v>190</v>
      </c>
      <c r="AU724" s="165" t="s">
        <v>88</v>
      </c>
      <c r="AV724" s="13" t="s">
        <v>88</v>
      </c>
      <c r="AW724" s="13" t="s">
        <v>30</v>
      </c>
      <c r="AX724" s="13" t="s">
        <v>74</v>
      </c>
      <c r="AY724" s="165" t="s">
        <v>182</v>
      </c>
    </row>
    <row r="725" spans="2:65" s="15" customFormat="1">
      <c r="B725" s="178"/>
      <c r="D725" s="158" t="s">
        <v>190</v>
      </c>
      <c r="E725" s="179" t="s">
        <v>1</v>
      </c>
      <c r="F725" s="180" t="s">
        <v>212</v>
      </c>
      <c r="H725" s="181">
        <v>47.831000000000003</v>
      </c>
      <c r="I725" s="182"/>
      <c r="L725" s="178"/>
      <c r="M725" s="183"/>
      <c r="T725" s="184"/>
      <c r="AT725" s="179" t="s">
        <v>190</v>
      </c>
      <c r="AU725" s="179" t="s">
        <v>88</v>
      </c>
      <c r="AV725" s="15" t="s">
        <v>188</v>
      </c>
      <c r="AW725" s="15" t="s">
        <v>30</v>
      </c>
      <c r="AX725" s="15" t="s">
        <v>78</v>
      </c>
      <c r="AY725" s="179" t="s">
        <v>182</v>
      </c>
    </row>
    <row r="726" spans="2:65" s="1" customFormat="1" ht="24.25" customHeight="1">
      <c r="B726" s="142"/>
      <c r="C726" s="143" t="s">
        <v>855</v>
      </c>
      <c r="D726" s="143" t="s">
        <v>184</v>
      </c>
      <c r="E726" s="144" t="s">
        <v>856</v>
      </c>
      <c r="F726" s="145" t="s">
        <v>857</v>
      </c>
      <c r="G726" s="146" t="s">
        <v>858</v>
      </c>
      <c r="H726" s="147">
        <v>12</v>
      </c>
      <c r="I726" s="148"/>
      <c r="J726" s="149">
        <f t="shared" ref="J726:J736" si="0">ROUND(I726*H726,2)</f>
        <v>0</v>
      </c>
      <c r="K726" s="150"/>
      <c r="L726" s="32"/>
      <c r="M726" s="151" t="s">
        <v>1</v>
      </c>
      <c r="N726" s="152" t="s">
        <v>40</v>
      </c>
      <c r="P726" s="153">
        <f t="shared" ref="P726:P736" si="1">O726*H726</f>
        <v>0</v>
      </c>
      <c r="Q726" s="153">
        <v>1.7500000000000002E-2</v>
      </c>
      <c r="R726" s="153">
        <f t="shared" ref="R726:R736" si="2">Q726*H726</f>
        <v>0.21000000000000002</v>
      </c>
      <c r="S726" s="153">
        <v>0</v>
      </c>
      <c r="T726" s="154">
        <f t="shared" ref="T726:T736" si="3">S726*H726</f>
        <v>0</v>
      </c>
      <c r="AR726" s="155" t="s">
        <v>188</v>
      </c>
      <c r="AT726" s="155" t="s">
        <v>184</v>
      </c>
      <c r="AU726" s="155" t="s">
        <v>88</v>
      </c>
      <c r="AY726" s="17" t="s">
        <v>182</v>
      </c>
      <c r="BE726" s="156">
        <f t="shared" ref="BE726:BE736" si="4">IF(N726="základná",J726,0)</f>
        <v>0</v>
      </c>
      <c r="BF726" s="156">
        <f t="shared" ref="BF726:BF736" si="5">IF(N726="znížená",J726,0)</f>
        <v>0</v>
      </c>
      <c r="BG726" s="156">
        <f t="shared" ref="BG726:BG736" si="6">IF(N726="zákl. prenesená",J726,0)</f>
        <v>0</v>
      </c>
      <c r="BH726" s="156">
        <f t="shared" ref="BH726:BH736" si="7">IF(N726="zníž. prenesená",J726,0)</f>
        <v>0</v>
      </c>
      <c r="BI726" s="156">
        <f t="shared" ref="BI726:BI736" si="8">IF(N726="nulová",J726,0)</f>
        <v>0</v>
      </c>
      <c r="BJ726" s="17" t="s">
        <v>88</v>
      </c>
      <c r="BK726" s="156">
        <f t="shared" ref="BK726:BK736" si="9">ROUND(I726*H726,2)</f>
        <v>0</v>
      </c>
      <c r="BL726" s="17" t="s">
        <v>188</v>
      </c>
      <c r="BM726" s="155" t="s">
        <v>859</v>
      </c>
    </row>
    <row r="727" spans="2:65" s="1" customFormat="1" ht="24.25" customHeight="1">
      <c r="B727" s="142"/>
      <c r="C727" s="185" t="s">
        <v>860</v>
      </c>
      <c r="D727" s="185" t="s">
        <v>379</v>
      </c>
      <c r="E727" s="186" t="s">
        <v>861</v>
      </c>
      <c r="F727" s="187" t="s">
        <v>862</v>
      </c>
      <c r="G727" s="188" t="s">
        <v>858</v>
      </c>
      <c r="H727" s="189">
        <v>2</v>
      </c>
      <c r="I727" s="190"/>
      <c r="J727" s="191">
        <f t="shared" si="0"/>
        <v>0</v>
      </c>
      <c r="K727" s="192"/>
      <c r="L727" s="193"/>
      <c r="M727" s="194" t="s">
        <v>1</v>
      </c>
      <c r="N727" s="195" t="s">
        <v>40</v>
      </c>
      <c r="P727" s="153">
        <f t="shared" si="1"/>
        <v>0</v>
      </c>
      <c r="Q727" s="153">
        <v>1.0999999999999999E-2</v>
      </c>
      <c r="R727" s="153">
        <f t="shared" si="2"/>
        <v>2.1999999999999999E-2</v>
      </c>
      <c r="S727" s="153">
        <v>0</v>
      </c>
      <c r="T727" s="154">
        <f t="shared" si="3"/>
        <v>0</v>
      </c>
      <c r="AR727" s="155" t="s">
        <v>259</v>
      </c>
      <c r="AT727" s="155" t="s">
        <v>379</v>
      </c>
      <c r="AU727" s="155" t="s">
        <v>88</v>
      </c>
      <c r="AY727" s="17" t="s">
        <v>182</v>
      </c>
      <c r="BE727" s="156">
        <f t="shared" si="4"/>
        <v>0</v>
      </c>
      <c r="BF727" s="156">
        <f t="shared" si="5"/>
        <v>0</v>
      </c>
      <c r="BG727" s="156">
        <f t="shared" si="6"/>
        <v>0</v>
      </c>
      <c r="BH727" s="156">
        <f t="shared" si="7"/>
        <v>0</v>
      </c>
      <c r="BI727" s="156">
        <f t="shared" si="8"/>
        <v>0</v>
      </c>
      <c r="BJ727" s="17" t="s">
        <v>88</v>
      </c>
      <c r="BK727" s="156">
        <f t="shared" si="9"/>
        <v>0</v>
      </c>
      <c r="BL727" s="17" t="s">
        <v>188</v>
      </c>
      <c r="BM727" s="155" t="s">
        <v>863</v>
      </c>
    </row>
    <row r="728" spans="2:65" s="1" customFormat="1" ht="24.25" customHeight="1">
      <c r="B728" s="142"/>
      <c r="C728" s="185" t="s">
        <v>864</v>
      </c>
      <c r="D728" s="185" t="s">
        <v>379</v>
      </c>
      <c r="E728" s="186" t="s">
        <v>865</v>
      </c>
      <c r="F728" s="187" t="s">
        <v>866</v>
      </c>
      <c r="G728" s="188" t="s">
        <v>858</v>
      </c>
      <c r="H728" s="189">
        <v>3</v>
      </c>
      <c r="I728" s="190"/>
      <c r="J728" s="191">
        <f t="shared" si="0"/>
        <v>0</v>
      </c>
      <c r="K728" s="192"/>
      <c r="L728" s="193"/>
      <c r="M728" s="194" t="s">
        <v>1</v>
      </c>
      <c r="N728" s="195" t="s">
        <v>40</v>
      </c>
      <c r="P728" s="153">
        <f t="shared" si="1"/>
        <v>0</v>
      </c>
      <c r="Q728" s="153">
        <v>1.0999999999999999E-2</v>
      </c>
      <c r="R728" s="153">
        <f t="shared" si="2"/>
        <v>3.3000000000000002E-2</v>
      </c>
      <c r="S728" s="153">
        <v>0</v>
      </c>
      <c r="T728" s="154">
        <f t="shared" si="3"/>
        <v>0</v>
      </c>
      <c r="AR728" s="155" t="s">
        <v>259</v>
      </c>
      <c r="AT728" s="155" t="s">
        <v>379</v>
      </c>
      <c r="AU728" s="155" t="s">
        <v>88</v>
      </c>
      <c r="AY728" s="17" t="s">
        <v>182</v>
      </c>
      <c r="BE728" s="156">
        <f t="shared" si="4"/>
        <v>0</v>
      </c>
      <c r="BF728" s="156">
        <f t="shared" si="5"/>
        <v>0</v>
      </c>
      <c r="BG728" s="156">
        <f t="shared" si="6"/>
        <v>0</v>
      </c>
      <c r="BH728" s="156">
        <f t="shared" si="7"/>
        <v>0</v>
      </c>
      <c r="BI728" s="156">
        <f t="shared" si="8"/>
        <v>0</v>
      </c>
      <c r="BJ728" s="17" t="s">
        <v>88</v>
      </c>
      <c r="BK728" s="156">
        <f t="shared" si="9"/>
        <v>0</v>
      </c>
      <c r="BL728" s="17" t="s">
        <v>188</v>
      </c>
      <c r="BM728" s="155" t="s">
        <v>867</v>
      </c>
    </row>
    <row r="729" spans="2:65" s="1" customFormat="1" ht="24.25" customHeight="1">
      <c r="B729" s="142"/>
      <c r="C729" s="185" t="s">
        <v>868</v>
      </c>
      <c r="D729" s="185" t="s">
        <v>379</v>
      </c>
      <c r="E729" s="186" t="s">
        <v>869</v>
      </c>
      <c r="F729" s="187" t="s">
        <v>870</v>
      </c>
      <c r="G729" s="188" t="s">
        <v>858</v>
      </c>
      <c r="H729" s="189">
        <v>2</v>
      </c>
      <c r="I729" s="190"/>
      <c r="J729" s="191">
        <f t="shared" si="0"/>
        <v>0</v>
      </c>
      <c r="K729" s="192"/>
      <c r="L729" s="193"/>
      <c r="M729" s="194" t="s">
        <v>1</v>
      </c>
      <c r="N729" s="195" t="s">
        <v>40</v>
      </c>
      <c r="P729" s="153">
        <f t="shared" si="1"/>
        <v>0</v>
      </c>
      <c r="Q729" s="153">
        <v>1.0999999999999999E-2</v>
      </c>
      <c r="R729" s="153">
        <f t="shared" si="2"/>
        <v>2.1999999999999999E-2</v>
      </c>
      <c r="S729" s="153">
        <v>0</v>
      </c>
      <c r="T729" s="154">
        <f t="shared" si="3"/>
        <v>0</v>
      </c>
      <c r="AR729" s="155" t="s">
        <v>259</v>
      </c>
      <c r="AT729" s="155" t="s">
        <v>379</v>
      </c>
      <c r="AU729" s="155" t="s">
        <v>88</v>
      </c>
      <c r="AY729" s="17" t="s">
        <v>182</v>
      </c>
      <c r="BE729" s="156">
        <f t="shared" si="4"/>
        <v>0</v>
      </c>
      <c r="BF729" s="156">
        <f t="shared" si="5"/>
        <v>0</v>
      </c>
      <c r="BG729" s="156">
        <f t="shared" si="6"/>
        <v>0</v>
      </c>
      <c r="BH729" s="156">
        <f t="shared" si="7"/>
        <v>0</v>
      </c>
      <c r="BI729" s="156">
        <f t="shared" si="8"/>
        <v>0</v>
      </c>
      <c r="BJ729" s="17" t="s">
        <v>88</v>
      </c>
      <c r="BK729" s="156">
        <f t="shared" si="9"/>
        <v>0</v>
      </c>
      <c r="BL729" s="17" t="s">
        <v>188</v>
      </c>
      <c r="BM729" s="155" t="s">
        <v>871</v>
      </c>
    </row>
    <row r="730" spans="2:65" s="1" customFormat="1" ht="24.25" customHeight="1">
      <c r="B730" s="142"/>
      <c r="C730" s="185" t="s">
        <v>872</v>
      </c>
      <c r="D730" s="185" t="s">
        <v>379</v>
      </c>
      <c r="E730" s="186" t="s">
        <v>873</v>
      </c>
      <c r="F730" s="187" t="s">
        <v>874</v>
      </c>
      <c r="G730" s="188" t="s">
        <v>858</v>
      </c>
      <c r="H730" s="189">
        <v>5</v>
      </c>
      <c r="I730" s="190"/>
      <c r="J730" s="191">
        <f t="shared" si="0"/>
        <v>0</v>
      </c>
      <c r="K730" s="192"/>
      <c r="L730" s="193"/>
      <c r="M730" s="194" t="s">
        <v>1</v>
      </c>
      <c r="N730" s="195" t="s">
        <v>40</v>
      </c>
      <c r="P730" s="153">
        <f t="shared" si="1"/>
        <v>0</v>
      </c>
      <c r="Q730" s="153">
        <v>1.0999999999999999E-2</v>
      </c>
      <c r="R730" s="153">
        <f t="shared" si="2"/>
        <v>5.4999999999999993E-2</v>
      </c>
      <c r="S730" s="153">
        <v>0</v>
      </c>
      <c r="T730" s="154">
        <f t="shared" si="3"/>
        <v>0</v>
      </c>
      <c r="AR730" s="155" t="s">
        <v>259</v>
      </c>
      <c r="AT730" s="155" t="s">
        <v>379</v>
      </c>
      <c r="AU730" s="155" t="s">
        <v>88</v>
      </c>
      <c r="AY730" s="17" t="s">
        <v>182</v>
      </c>
      <c r="BE730" s="156">
        <f t="shared" si="4"/>
        <v>0</v>
      </c>
      <c r="BF730" s="156">
        <f t="shared" si="5"/>
        <v>0</v>
      </c>
      <c r="BG730" s="156">
        <f t="shared" si="6"/>
        <v>0</v>
      </c>
      <c r="BH730" s="156">
        <f t="shared" si="7"/>
        <v>0</v>
      </c>
      <c r="BI730" s="156">
        <f t="shared" si="8"/>
        <v>0</v>
      </c>
      <c r="BJ730" s="17" t="s">
        <v>88</v>
      </c>
      <c r="BK730" s="156">
        <f t="shared" si="9"/>
        <v>0</v>
      </c>
      <c r="BL730" s="17" t="s">
        <v>188</v>
      </c>
      <c r="BM730" s="155" t="s">
        <v>875</v>
      </c>
    </row>
    <row r="731" spans="2:65" s="1" customFormat="1" ht="24.25" customHeight="1">
      <c r="B731" s="142"/>
      <c r="C731" s="143" t="s">
        <v>876</v>
      </c>
      <c r="D731" s="143" t="s">
        <v>184</v>
      </c>
      <c r="E731" s="144" t="s">
        <v>877</v>
      </c>
      <c r="F731" s="145" t="s">
        <v>878</v>
      </c>
      <c r="G731" s="146" t="s">
        <v>858</v>
      </c>
      <c r="H731" s="147">
        <v>4</v>
      </c>
      <c r="I731" s="148"/>
      <c r="J731" s="149">
        <f t="shared" si="0"/>
        <v>0</v>
      </c>
      <c r="K731" s="150"/>
      <c r="L731" s="32"/>
      <c r="M731" s="151" t="s">
        <v>1</v>
      </c>
      <c r="N731" s="152" t="s">
        <v>40</v>
      </c>
      <c r="P731" s="153">
        <f t="shared" si="1"/>
        <v>0</v>
      </c>
      <c r="Q731" s="153">
        <v>3.4770000000000002E-2</v>
      </c>
      <c r="R731" s="153">
        <f t="shared" si="2"/>
        <v>0.13908000000000001</v>
      </c>
      <c r="S731" s="153">
        <v>0</v>
      </c>
      <c r="T731" s="154">
        <f t="shared" si="3"/>
        <v>0</v>
      </c>
      <c r="AR731" s="155" t="s">
        <v>188</v>
      </c>
      <c r="AT731" s="155" t="s">
        <v>184</v>
      </c>
      <c r="AU731" s="155" t="s">
        <v>88</v>
      </c>
      <c r="AY731" s="17" t="s">
        <v>182</v>
      </c>
      <c r="BE731" s="156">
        <f t="shared" si="4"/>
        <v>0</v>
      </c>
      <c r="BF731" s="156">
        <f t="shared" si="5"/>
        <v>0</v>
      </c>
      <c r="BG731" s="156">
        <f t="shared" si="6"/>
        <v>0</v>
      </c>
      <c r="BH731" s="156">
        <f t="shared" si="7"/>
        <v>0</v>
      </c>
      <c r="BI731" s="156">
        <f t="shared" si="8"/>
        <v>0</v>
      </c>
      <c r="BJ731" s="17" t="s">
        <v>88</v>
      </c>
      <c r="BK731" s="156">
        <f t="shared" si="9"/>
        <v>0</v>
      </c>
      <c r="BL731" s="17" t="s">
        <v>188</v>
      </c>
      <c r="BM731" s="155" t="s">
        <v>879</v>
      </c>
    </row>
    <row r="732" spans="2:65" s="1" customFormat="1" ht="24.25" customHeight="1">
      <c r="B732" s="142"/>
      <c r="C732" s="185" t="s">
        <v>880</v>
      </c>
      <c r="D732" s="185" t="s">
        <v>379</v>
      </c>
      <c r="E732" s="186" t="s">
        <v>881</v>
      </c>
      <c r="F732" s="187" t="s">
        <v>882</v>
      </c>
      <c r="G732" s="188" t="s">
        <v>858</v>
      </c>
      <c r="H732" s="189">
        <v>4</v>
      </c>
      <c r="I732" s="190"/>
      <c r="J732" s="191">
        <f t="shared" si="0"/>
        <v>0</v>
      </c>
      <c r="K732" s="192"/>
      <c r="L732" s="193"/>
      <c r="M732" s="194" t="s">
        <v>1</v>
      </c>
      <c r="N732" s="195" t="s">
        <v>40</v>
      </c>
      <c r="P732" s="153">
        <f t="shared" si="1"/>
        <v>0</v>
      </c>
      <c r="Q732" s="153">
        <v>1.6799999999999999E-2</v>
      </c>
      <c r="R732" s="153">
        <f t="shared" si="2"/>
        <v>6.7199999999999996E-2</v>
      </c>
      <c r="S732" s="153">
        <v>0</v>
      </c>
      <c r="T732" s="154">
        <f t="shared" si="3"/>
        <v>0</v>
      </c>
      <c r="AR732" s="155" t="s">
        <v>259</v>
      </c>
      <c r="AT732" s="155" t="s">
        <v>379</v>
      </c>
      <c r="AU732" s="155" t="s">
        <v>88</v>
      </c>
      <c r="AY732" s="17" t="s">
        <v>182</v>
      </c>
      <c r="BE732" s="156">
        <f t="shared" si="4"/>
        <v>0</v>
      </c>
      <c r="BF732" s="156">
        <f t="shared" si="5"/>
        <v>0</v>
      </c>
      <c r="BG732" s="156">
        <f t="shared" si="6"/>
        <v>0</v>
      </c>
      <c r="BH732" s="156">
        <f t="shared" si="7"/>
        <v>0</v>
      </c>
      <c r="BI732" s="156">
        <f t="shared" si="8"/>
        <v>0</v>
      </c>
      <c r="BJ732" s="17" t="s">
        <v>88</v>
      </c>
      <c r="BK732" s="156">
        <f t="shared" si="9"/>
        <v>0</v>
      </c>
      <c r="BL732" s="17" t="s">
        <v>188</v>
      </c>
      <c r="BM732" s="155" t="s">
        <v>883</v>
      </c>
    </row>
    <row r="733" spans="2:65" s="1" customFormat="1" ht="24.25" customHeight="1">
      <c r="B733" s="142"/>
      <c r="C733" s="143" t="s">
        <v>884</v>
      </c>
      <c r="D733" s="143" t="s">
        <v>184</v>
      </c>
      <c r="E733" s="144" t="s">
        <v>885</v>
      </c>
      <c r="F733" s="145" t="s">
        <v>886</v>
      </c>
      <c r="G733" s="146" t="s">
        <v>858</v>
      </c>
      <c r="H733" s="147">
        <v>9</v>
      </c>
      <c r="I733" s="148"/>
      <c r="J733" s="149">
        <f t="shared" si="0"/>
        <v>0</v>
      </c>
      <c r="K733" s="150"/>
      <c r="L733" s="32"/>
      <c r="M733" s="151" t="s">
        <v>1</v>
      </c>
      <c r="N733" s="152" t="s">
        <v>40</v>
      </c>
      <c r="P733" s="153">
        <f t="shared" si="1"/>
        <v>0</v>
      </c>
      <c r="Q733" s="153">
        <v>5.781E-2</v>
      </c>
      <c r="R733" s="153">
        <f t="shared" si="2"/>
        <v>0.52029000000000003</v>
      </c>
      <c r="S733" s="153">
        <v>0</v>
      </c>
      <c r="T733" s="154">
        <f t="shared" si="3"/>
        <v>0</v>
      </c>
      <c r="AR733" s="155" t="s">
        <v>188</v>
      </c>
      <c r="AT733" s="155" t="s">
        <v>184</v>
      </c>
      <c r="AU733" s="155" t="s">
        <v>88</v>
      </c>
      <c r="AY733" s="17" t="s">
        <v>182</v>
      </c>
      <c r="BE733" s="156">
        <f t="shared" si="4"/>
        <v>0</v>
      </c>
      <c r="BF733" s="156">
        <f t="shared" si="5"/>
        <v>0</v>
      </c>
      <c r="BG733" s="156">
        <f t="shared" si="6"/>
        <v>0</v>
      </c>
      <c r="BH733" s="156">
        <f t="shared" si="7"/>
        <v>0</v>
      </c>
      <c r="BI733" s="156">
        <f t="shared" si="8"/>
        <v>0</v>
      </c>
      <c r="BJ733" s="17" t="s">
        <v>88</v>
      </c>
      <c r="BK733" s="156">
        <f t="shared" si="9"/>
        <v>0</v>
      </c>
      <c r="BL733" s="17" t="s">
        <v>188</v>
      </c>
      <c r="BM733" s="155" t="s">
        <v>887</v>
      </c>
    </row>
    <row r="734" spans="2:65" s="1" customFormat="1" ht="24.25" customHeight="1">
      <c r="B734" s="142"/>
      <c r="C734" s="185" t="s">
        <v>888</v>
      </c>
      <c r="D734" s="185" t="s">
        <v>379</v>
      </c>
      <c r="E734" s="186" t="s">
        <v>889</v>
      </c>
      <c r="F734" s="187" t="s">
        <v>890</v>
      </c>
      <c r="G734" s="188" t="s">
        <v>858</v>
      </c>
      <c r="H734" s="189">
        <v>2</v>
      </c>
      <c r="I734" s="190"/>
      <c r="J734" s="191">
        <f t="shared" si="0"/>
        <v>0</v>
      </c>
      <c r="K734" s="192"/>
      <c r="L734" s="193"/>
      <c r="M734" s="194" t="s">
        <v>1</v>
      </c>
      <c r="N734" s="195" t="s">
        <v>40</v>
      </c>
      <c r="P734" s="153">
        <f t="shared" si="1"/>
        <v>0</v>
      </c>
      <c r="Q734" s="153">
        <v>1.6799999999999999E-2</v>
      </c>
      <c r="R734" s="153">
        <f t="shared" si="2"/>
        <v>3.3599999999999998E-2</v>
      </c>
      <c r="S734" s="153">
        <v>0</v>
      </c>
      <c r="T734" s="154">
        <f t="shared" si="3"/>
        <v>0</v>
      </c>
      <c r="AR734" s="155" t="s">
        <v>259</v>
      </c>
      <c r="AT734" s="155" t="s">
        <v>379</v>
      </c>
      <c r="AU734" s="155" t="s">
        <v>88</v>
      </c>
      <c r="AY734" s="17" t="s">
        <v>182</v>
      </c>
      <c r="BE734" s="156">
        <f t="shared" si="4"/>
        <v>0</v>
      </c>
      <c r="BF734" s="156">
        <f t="shared" si="5"/>
        <v>0</v>
      </c>
      <c r="BG734" s="156">
        <f t="shared" si="6"/>
        <v>0</v>
      </c>
      <c r="BH734" s="156">
        <f t="shared" si="7"/>
        <v>0</v>
      </c>
      <c r="BI734" s="156">
        <f t="shared" si="8"/>
        <v>0</v>
      </c>
      <c r="BJ734" s="17" t="s">
        <v>88</v>
      </c>
      <c r="BK734" s="156">
        <f t="shared" si="9"/>
        <v>0</v>
      </c>
      <c r="BL734" s="17" t="s">
        <v>188</v>
      </c>
      <c r="BM734" s="155" t="s">
        <v>891</v>
      </c>
    </row>
    <row r="735" spans="2:65" s="1" customFormat="1" ht="24.25" customHeight="1">
      <c r="B735" s="142"/>
      <c r="C735" s="185" t="s">
        <v>892</v>
      </c>
      <c r="D735" s="185" t="s">
        <v>379</v>
      </c>
      <c r="E735" s="186" t="s">
        <v>893</v>
      </c>
      <c r="F735" s="187" t="s">
        <v>894</v>
      </c>
      <c r="G735" s="188" t="s">
        <v>858</v>
      </c>
      <c r="H735" s="189">
        <v>7</v>
      </c>
      <c r="I735" s="190"/>
      <c r="J735" s="191">
        <f t="shared" si="0"/>
        <v>0</v>
      </c>
      <c r="K735" s="192"/>
      <c r="L735" s="193"/>
      <c r="M735" s="194" t="s">
        <v>1</v>
      </c>
      <c r="N735" s="195" t="s">
        <v>40</v>
      </c>
      <c r="P735" s="153">
        <f t="shared" si="1"/>
        <v>0</v>
      </c>
      <c r="Q735" s="153">
        <v>1.6799999999999999E-2</v>
      </c>
      <c r="R735" s="153">
        <f t="shared" si="2"/>
        <v>0.1176</v>
      </c>
      <c r="S735" s="153">
        <v>0</v>
      </c>
      <c r="T735" s="154">
        <f t="shared" si="3"/>
        <v>0</v>
      </c>
      <c r="AR735" s="155" t="s">
        <v>259</v>
      </c>
      <c r="AT735" s="155" t="s">
        <v>379</v>
      </c>
      <c r="AU735" s="155" t="s">
        <v>88</v>
      </c>
      <c r="AY735" s="17" t="s">
        <v>182</v>
      </c>
      <c r="BE735" s="156">
        <f t="shared" si="4"/>
        <v>0</v>
      </c>
      <c r="BF735" s="156">
        <f t="shared" si="5"/>
        <v>0</v>
      </c>
      <c r="BG735" s="156">
        <f t="shared" si="6"/>
        <v>0</v>
      </c>
      <c r="BH735" s="156">
        <f t="shared" si="7"/>
        <v>0</v>
      </c>
      <c r="BI735" s="156">
        <f t="shared" si="8"/>
        <v>0</v>
      </c>
      <c r="BJ735" s="17" t="s">
        <v>88</v>
      </c>
      <c r="BK735" s="156">
        <f t="shared" si="9"/>
        <v>0</v>
      </c>
      <c r="BL735" s="17" t="s">
        <v>188</v>
      </c>
      <c r="BM735" s="155" t="s">
        <v>895</v>
      </c>
    </row>
    <row r="736" spans="2:65" s="1" customFormat="1" ht="16.5" customHeight="1">
      <c r="B736" s="142"/>
      <c r="C736" s="143" t="s">
        <v>896</v>
      </c>
      <c r="D736" s="143" t="s">
        <v>184</v>
      </c>
      <c r="E736" s="144" t="s">
        <v>897</v>
      </c>
      <c r="F736" s="145" t="s">
        <v>898</v>
      </c>
      <c r="G736" s="146" t="s">
        <v>386</v>
      </c>
      <c r="H736" s="147">
        <v>40.700000000000003</v>
      </c>
      <c r="I736" s="148"/>
      <c r="J736" s="149">
        <f t="shared" si="0"/>
        <v>0</v>
      </c>
      <c r="K736" s="150"/>
      <c r="L736" s="32"/>
      <c r="M736" s="151" t="s">
        <v>1</v>
      </c>
      <c r="N736" s="152" t="s">
        <v>40</v>
      </c>
      <c r="P736" s="153">
        <f t="shared" si="1"/>
        <v>0</v>
      </c>
      <c r="Q736" s="153">
        <v>1.0000000000000001E-5</v>
      </c>
      <c r="R736" s="153">
        <f t="shared" si="2"/>
        <v>4.0700000000000008E-4</v>
      </c>
      <c r="S736" s="153">
        <v>0</v>
      </c>
      <c r="T736" s="154">
        <f t="shared" si="3"/>
        <v>0</v>
      </c>
      <c r="AR736" s="155" t="s">
        <v>304</v>
      </c>
      <c r="AT736" s="155" t="s">
        <v>184</v>
      </c>
      <c r="AU736" s="155" t="s">
        <v>88</v>
      </c>
      <c r="AY736" s="17" t="s">
        <v>182</v>
      </c>
      <c r="BE736" s="156">
        <f t="shared" si="4"/>
        <v>0</v>
      </c>
      <c r="BF736" s="156">
        <f t="shared" si="5"/>
        <v>0</v>
      </c>
      <c r="BG736" s="156">
        <f t="shared" si="6"/>
        <v>0</v>
      </c>
      <c r="BH736" s="156">
        <f t="shared" si="7"/>
        <v>0</v>
      </c>
      <c r="BI736" s="156">
        <f t="shared" si="8"/>
        <v>0</v>
      </c>
      <c r="BJ736" s="17" t="s">
        <v>88</v>
      </c>
      <c r="BK736" s="156">
        <f t="shared" si="9"/>
        <v>0</v>
      </c>
      <c r="BL736" s="17" t="s">
        <v>304</v>
      </c>
      <c r="BM736" s="155" t="s">
        <v>899</v>
      </c>
    </row>
    <row r="737" spans="2:65" s="12" customFormat="1">
      <c r="B737" s="157"/>
      <c r="D737" s="158" t="s">
        <v>190</v>
      </c>
      <c r="E737" s="159" t="s">
        <v>1</v>
      </c>
      <c r="F737" s="160" t="s">
        <v>900</v>
      </c>
      <c r="H737" s="159" t="s">
        <v>1</v>
      </c>
      <c r="I737" s="161"/>
      <c r="L737" s="157"/>
      <c r="M737" s="162"/>
      <c r="T737" s="163"/>
      <c r="AT737" s="159" t="s">
        <v>190</v>
      </c>
      <c r="AU737" s="159" t="s">
        <v>88</v>
      </c>
      <c r="AV737" s="12" t="s">
        <v>78</v>
      </c>
      <c r="AW737" s="12" t="s">
        <v>30</v>
      </c>
      <c r="AX737" s="12" t="s">
        <v>74</v>
      </c>
      <c r="AY737" s="159" t="s">
        <v>182</v>
      </c>
    </row>
    <row r="738" spans="2:65" s="13" customFormat="1">
      <c r="B738" s="164"/>
      <c r="D738" s="158" t="s">
        <v>190</v>
      </c>
      <c r="E738" s="165" t="s">
        <v>1</v>
      </c>
      <c r="F738" s="166" t="s">
        <v>901</v>
      </c>
      <c r="H738" s="167">
        <v>2.4</v>
      </c>
      <c r="I738" s="168"/>
      <c r="L738" s="164"/>
      <c r="M738" s="169"/>
      <c r="T738" s="170"/>
      <c r="AT738" s="165" t="s">
        <v>190</v>
      </c>
      <c r="AU738" s="165" t="s">
        <v>88</v>
      </c>
      <c r="AV738" s="13" t="s">
        <v>88</v>
      </c>
      <c r="AW738" s="13" t="s">
        <v>30</v>
      </c>
      <c r="AX738" s="13" t="s">
        <v>74</v>
      </c>
      <c r="AY738" s="165" t="s">
        <v>182</v>
      </c>
    </row>
    <row r="739" spans="2:65" s="13" customFormat="1">
      <c r="B739" s="164"/>
      <c r="D739" s="158" t="s">
        <v>190</v>
      </c>
      <c r="E739" s="165" t="s">
        <v>1</v>
      </c>
      <c r="F739" s="166" t="s">
        <v>902</v>
      </c>
      <c r="H739" s="167">
        <v>1.4</v>
      </c>
      <c r="I739" s="168"/>
      <c r="L739" s="164"/>
      <c r="M739" s="169"/>
      <c r="T739" s="170"/>
      <c r="AT739" s="165" t="s">
        <v>190</v>
      </c>
      <c r="AU739" s="165" t="s">
        <v>88</v>
      </c>
      <c r="AV739" s="13" t="s">
        <v>88</v>
      </c>
      <c r="AW739" s="13" t="s">
        <v>30</v>
      </c>
      <c r="AX739" s="13" t="s">
        <v>74</v>
      </c>
      <c r="AY739" s="165" t="s">
        <v>182</v>
      </c>
    </row>
    <row r="740" spans="2:65" s="13" customFormat="1">
      <c r="B740" s="164"/>
      <c r="D740" s="158" t="s">
        <v>190</v>
      </c>
      <c r="E740" s="165" t="s">
        <v>1</v>
      </c>
      <c r="F740" s="166" t="s">
        <v>903</v>
      </c>
      <c r="H740" s="167">
        <v>4.5</v>
      </c>
      <c r="I740" s="168"/>
      <c r="L740" s="164"/>
      <c r="M740" s="169"/>
      <c r="T740" s="170"/>
      <c r="AT740" s="165" t="s">
        <v>190</v>
      </c>
      <c r="AU740" s="165" t="s">
        <v>88</v>
      </c>
      <c r="AV740" s="13" t="s">
        <v>88</v>
      </c>
      <c r="AW740" s="13" t="s">
        <v>30</v>
      </c>
      <c r="AX740" s="13" t="s">
        <v>74</v>
      </c>
      <c r="AY740" s="165" t="s">
        <v>182</v>
      </c>
    </row>
    <row r="741" spans="2:65" s="13" customFormat="1">
      <c r="B741" s="164"/>
      <c r="D741" s="158" t="s">
        <v>190</v>
      </c>
      <c r="E741" s="165" t="s">
        <v>1</v>
      </c>
      <c r="F741" s="166" t="s">
        <v>904</v>
      </c>
      <c r="H741" s="167">
        <v>6</v>
      </c>
      <c r="I741" s="168"/>
      <c r="L741" s="164"/>
      <c r="M741" s="169"/>
      <c r="T741" s="170"/>
      <c r="AT741" s="165" t="s">
        <v>190</v>
      </c>
      <c r="AU741" s="165" t="s">
        <v>88</v>
      </c>
      <c r="AV741" s="13" t="s">
        <v>88</v>
      </c>
      <c r="AW741" s="13" t="s">
        <v>30</v>
      </c>
      <c r="AX741" s="13" t="s">
        <v>74</v>
      </c>
      <c r="AY741" s="165" t="s">
        <v>182</v>
      </c>
    </row>
    <row r="742" spans="2:65" s="13" customFormat="1">
      <c r="B742" s="164"/>
      <c r="D742" s="158" t="s">
        <v>190</v>
      </c>
      <c r="E742" s="165" t="s">
        <v>1</v>
      </c>
      <c r="F742" s="166" t="s">
        <v>905</v>
      </c>
      <c r="H742" s="167">
        <v>1.8</v>
      </c>
      <c r="I742" s="168"/>
      <c r="L742" s="164"/>
      <c r="M742" s="169"/>
      <c r="T742" s="170"/>
      <c r="AT742" s="165" t="s">
        <v>190</v>
      </c>
      <c r="AU742" s="165" t="s">
        <v>88</v>
      </c>
      <c r="AV742" s="13" t="s">
        <v>88</v>
      </c>
      <c r="AW742" s="13" t="s">
        <v>30</v>
      </c>
      <c r="AX742" s="13" t="s">
        <v>74</v>
      </c>
      <c r="AY742" s="165" t="s">
        <v>182</v>
      </c>
    </row>
    <row r="743" spans="2:65" s="13" customFormat="1">
      <c r="B743" s="164"/>
      <c r="D743" s="158" t="s">
        <v>190</v>
      </c>
      <c r="E743" s="165" t="s">
        <v>1</v>
      </c>
      <c r="F743" s="166" t="s">
        <v>906</v>
      </c>
      <c r="H743" s="167">
        <v>5.6</v>
      </c>
      <c r="I743" s="168"/>
      <c r="L743" s="164"/>
      <c r="M743" s="169"/>
      <c r="T743" s="170"/>
      <c r="AT743" s="165" t="s">
        <v>190</v>
      </c>
      <c r="AU743" s="165" t="s">
        <v>88</v>
      </c>
      <c r="AV743" s="13" t="s">
        <v>88</v>
      </c>
      <c r="AW743" s="13" t="s">
        <v>30</v>
      </c>
      <c r="AX743" s="13" t="s">
        <v>74</v>
      </c>
      <c r="AY743" s="165" t="s">
        <v>182</v>
      </c>
    </row>
    <row r="744" spans="2:65" s="13" customFormat="1">
      <c r="B744" s="164"/>
      <c r="D744" s="158" t="s">
        <v>190</v>
      </c>
      <c r="E744" s="165" t="s">
        <v>1</v>
      </c>
      <c r="F744" s="166" t="s">
        <v>907</v>
      </c>
      <c r="H744" s="167">
        <v>14</v>
      </c>
      <c r="I744" s="168"/>
      <c r="L744" s="164"/>
      <c r="M744" s="169"/>
      <c r="T744" s="170"/>
      <c r="AT744" s="165" t="s">
        <v>190</v>
      </c>
      <c r="AU744" s="165" t="s">
        <v>88</v>
      </c>
      <c r="AV744" s="13" t="s">
        <v>88</v>
      </c>
      <c r="AW744" s="13" t="s">
        <v>30</v>
      </c>
      <c r="AX744" s="13" t="s">
        <v>74</v>
      </c>
      <c r="AY744" s="165" t="s">
        <v>182</v>
      </c>
    </row>
    <row r="745" spans="2:65" s="12" customFormat="1">
      <c r="B745" s="157"/>
      <c r="D745" s="158" t="s">
        <v>190</v>
      </c>
      <c r="E745" s="159" t="s">
        <v>1</v>
      </c>
      <c r="F745" s="160" t="s">
        <v>908</v>
      </c>
      <c r="H745" s="159" t="s">
        <v>1</v>
      </c>
      <c r="I745" s="161"/>
      <c r="L745" s="157"/>
      <c r="M745" s="162"/>
      <c r="T745" s="163"/>
      <c r="AT745" s="159" t="s">
        <v>190</v>
      </c>
      <c r="AU745" s="159" t="s">
        <v>88</v>
      </c>
      <c r="AV745" s="12" t="s">
        <v>78</v>
      </c>
      <c r="AW745" s="12" t="s">
        <v>30</v>
      </c>
      <c r="AX745" s="12" t="s">
        <v>74</v>
      </c>
      <c r="AY745" s="159" t="s">
        <v>182</v>
      </c>
    </row>
    <row r="746" spans="2:65" s="13" customFormat="1">
      <c r="B746" s="164"/>
      <c r="D746" s="158" t="s">
        <v>190</v>
      </c>
      <c r="E746" s="165" t="s">
        <v>1</v>
      </c>
      <c r="F746" s="166" t="s">
        <v>909</v>
      </c>
      <c r="H746" s="167">
        <v>5</v>
      </c>
      <c r="I746" s="168"/>
      <c r="L746" s="164"/>
      <c r="M746" s="169"/>
      <c r="T746" s="170"/>
      <c r="AT746" s="165" t="s">
        <v>190</v>
      </c>
      <c r="AU746" s="165" t="s">
        <v>88</v>
      </c>
      <c r="AV746" s="13" t="s">
        <v>88</v>
      </c>
      <c r="AW746" s="13" t="s">
        <v>30</v>
      </c>
      <c r="AX746" s="13" t="s">
        <v>74</v>
      </c>
      <c r="AY746" s="165" t="s">
        <v>182</v>
      </c>
    </row>
    <row r="747" spans="2:65" s="15" customFormat="1">
      <c r="B747" s="178"/>
      <c r="D747" s="158" t="s">
        <v>190</v>
      </c>
      <c r="E747" s="179" t="s">
        <v>1</v>
      </c>
      <c r="F747" s="180" t="s">
        <v>212</v>
      </c>
      <c r="H747" s="181">
        <v>40.700000000000003</v>
      </c>
      <c r="I747" s="182"/>
      <c r="L747" s="178"/>
      <c r="M747" s="183"/>
      <c r="T747" s="184"/>
      <c r="AT747" s="179" t="s">
        <v>190</v>
      </c>
      <c r="AU747" s="179" t="s">
        <v>88</v>
      </c>
      <c r="AV747" s="15" t="s">
        <v>188</v>
      </c>
      <c r="AW747" s="15" t="s">
        <v>30</v>
      </c>
      <c r="AX747" s="15" t="s">
        <v>78</v>
      </c>
      <c r="AY747" s="179" t="s">
        <v>182</v>
      </c>
    </row>
    <row r="748" spans="2:65" s="1" customFormat="1" ht="24.25" customHeight="1">
      <c r="B748" s="142"/>
      <c r="C748" s="185" t="s">
        <v>910</v>
      </c>
      <c r="D748" s="185" t="s">
        <v>379</v>
      </c>
      <c r="E748" s="186" t="s">
        <v>911</v>
      </c>
      <c r="F748" s="187" t="s">
        <v>912</v>
      </c>
      <c r="G748" s="188" t="s">
        <v>386</v>
      </c>
      <c r="H748" s="189">
        <v>37.484999999999999</v>
      </c>
      <c r="I748" s="190"/>
      <c r="J748" s="191">
        <f>ROUND(I748*H748,2)</f>
        <v>0</v>
      </c>
      <c r="K748" s="192"/>
      <c r="L748" s="193"/>
      <c r="M748" s="194" t="s">
        <v>1</v>
      </c>
      <c r="N748" s="195" t="s">
        <v>40</v>
      </c>
      <c r="P748" s="153">
        <f>O748*H748</f>
        <v>0</v>
      </c>
      <c r="Q748" s="153">
        <v>3.8999999999999999E-4</v>
      </c>
      <c r="R748" s="153">
        <f>Q748*H748</f>
        <v>1.4619149999999999E-2</v>
      </c>
      <c r="S748" s="153">
        <v>0</v>
      </c>
      <c r="T748" s="154">
        <f>S748*H748</f>
        <v>0</v>
      </c>
      <c r="AR748" s="155" t="s">
        <v>474</v>
      </c>
      <c r="AT748" s="155" t="s">
        <v>379</v>
      </c>
      <c r="AU748" s="155" t="s">
        <v>88</v>
      </c>
      <c r="AY748" s="17" t="s">
        <v>182</v>
      </c>
      <c r="BE748" s="156">
        <f>IF(N748="základná",J748,0)</f>
        <v>0</v>
      </c>
      <c r="BF748" s="156">
        <f>IF(N748="znížená",J748,0)</f>
        <v>0</v>
      </c>
      <c r="BG748" s="156">
        <f>IF(N748="zákl. prenesená",J748,0)</f>
        <v>0</v>
      </c>
      <c r="BH748" s="156">
        <f>IF(N748="zníž. prenesená",J748,0)</f>
        <v>0</v>
      </c>
      <c r="BI748" s="156">
        <f>IF(N748="nulová",J748,0)</f>
        <v>0</v>
      </c>
      <c r="BJ748" s="17" t="s">
        <v>88</v>
      </c>
      <c r="BK748" s="156">
        <f>ROUND(I748*H748,2)</f>
        <v>0</v>
      </c>
      <c r="BL748" s="17" t="s">
        <v>304</v>
      </c>
      <c r="BM748" s="155" t="s">
        <v>913</v>
      </c>
    </row>
    <row r="749" spans="2:65" s="13" customFormat="1">
      <c r="B749" s="164"/>
      <c r="D749" s="158" t="s">
        <v>190</v>
      </c>
      <c r="E749" s="165" t="s">
        <v>1</v>
      </c>
      <c r="F749" s="166" t="s">
        <v>914</v>
      </c>
      <c r="H749" s="167">
        <v>37.484999999999999</v>
      </c>
      <c r="I749" s="168"/>
      <c r="L749" s="164"/>
      <c r="M749" s="169"/>
      <c r="T749" s="170"/>
      <c r="AT749" s="165" t="s">
        <v>190</v>
      </c>
      <c r="AU749" s="165" t="s">
        <v>88</v>
      </c>
      <c r="AV749" s="13" t="s">
        <v>88</v>
      </c>
      <c r="AW749" s="13" t="s">
        <v>30</v>
      </c>
      <c r="AX749" s="13" t="s">
        <v>78</v>
      </c>
      <c r="AY749" s="165" t="s">
        <v>182</v>
      </c>
    </row>
    <row r="750" spans="2:65" s="1" customFormat="1" ht="24.25" customHeight="1">
      <c r="B750" s="142"/>
      <c r="C750" s="185" t="s">
        <v>915</v>
      </c>
      <c r="D750" s="185" t="s">
        <v>379</v>
      </c>
      <c r="E750" s="186" t="s">
        <v>916</v>
      </c>
      <c r="F750" s="187" t="s">
        <v>917</v>
      </c>
      <c r="G750" s="188" t="s">
        <v>386</v>
      </c>
      <c r="H750" s="189">
        <v>5.25</v>
      </c>
      <c r="I750" s="190"/>
      <c r="J750" s="191">
        <f>ROUND(I750*H750,2)</f>
        <v>0</v>
      </c>
      <c r="K750" s="192"/>
      <c r="L750" s="193"/>
      <c r="M750" s="194" t="s">
        <v>1</v>
      </c>
      <c r="N750" s="195" t="s">
        <v>40</v>
      </c>
      <c r="P750" s="153">
        <f>O750*H750</f>
        <v>0</v>
      </c>
      <c r="Q750" s="153">
        <v>3.8999999999999999E-4</v>
      </c>
      <c r="R750" s="153">
        <f>Q750*H750</f>
        <v>2.0474999999999998E-3</v>
      </c>
      <c r="S750" s="153">
        <v>0</v>
      </c>
      <c r="T750" s="154">
        <f>S750*H750</f>
        <v>0</v>
      </c>
      <c r="AR750" s="155" t="s">
        <v>474</v>
      </c>
      <c r="AT750" s="155" t="s">
        <v>379</v>
      </c>
      <c r="AU750" s="155" t="s">
        <v>88</v>
      </c>
      <c r="AY750" s="17" t="s">
        <v>182</v>
      </c>
      <c r="BE750" s="156">
        <f>IF(N750="základná",J750,0)</f>
        <v>0</v>
      </c>
      <c r="BF750" s="156">
        <f>IF(N750="znížená",J750,0)</f>
        <v>0</v>
      </c>
      <c r="BG750" s="156">
        <f>IF(N750="zákl. prenesená",J750,0)</f>
        <v>0</v>
      </c>
      <c r="BH750" s="156">
        <f>IF(N750="zníž. prenesená",J750,0)</f>
        <v>0</v>
      </c>
      <c r="BI750" s="156">
        <f>IF(N750="nulová",J750,0)</f>
        <v>0</v>
      </c>
      <c r="BJ750" s="17" t="s">
        <v>88</v>
      </c>
      <c r="BK750" s="156">
        <f>ROUND(I750*H750,2)</f>
        <v>0</v>
      </c>
      <c r="BL750" s="17" t="s">
        <v>304</v>
      </c>
      <c r="BM750" s="155" t="s">
        <v>918</v>
      </c>
    </row>
    <row r="751" spans="2:65" s="13" customFormat="1">
      <c r="B751" s="164"/>
      <c r="D751" s="158" t="s">
        <v>190</v>
      </c>
      <c r="E751" s="165" t="s">
        <v>1</v>
      </c>
      <c r="F751" s="166" t="s">
        <v>919</v>
      </c>
      <c r="H751" s="167">
        <v>5.25</v>
      </c>
      <c r="I751" s="168"/>
      <c r="L751" s="164"/>
      <c r="M751" s="169"/>
      <c r="T751" s="170"/>
      <c r="AT751" s="165" t="s">
        <v>190</v>
      </c>
      <c r="AU751" s="165" t="s">
        <v>88</v>
      </c>
      <c r="AV751" s="13" t="s">
        <v>88</v>
      </c>
      <c r="AW751" s="13" t="s">
        <v>30</v>
      </c>
      <c r="AX751" s="13" t="s">
        <v>78</v>
      </c>
      <c r="AY751" s="165" t="s">
        <v>182</v>
      </c>
    </row>
    <row r="752" spans="2:65" s="11" customFormat="1" ht="22.9" customHeight="1">
      <c r="B752" s="130"/>
      <c r="D752" s="131" t="s">
        <v>73</v>
      </c>
      <c r="E752" s="140" t="s">
        <v>264</v>
      </c>
      <c r="F752" s="140" t="s">
        <v>920</v>
      </c>
      <c r="I752" s="133"/>
      <c r="J752" s="141">
        <f>BK752</f>
        <v>0</v>
      </c>
      <c r="L752" s="130"/>
      <c r="M752" s="135"/>
      <c r="P752" s="136">
        <f>SUM(P753:P824)</f>
        <v>0</v>
      </c>
      <c r="R752" s="136">
        <f>SUM(R753:R824)</f>
        <v>127.22911611000001</v>
      </c>
      <c r="T752" s="137">
        <f>SUM(T753:T824)</f>
        <v>0</v>
      </c>
      <c r="AR752" s="131" t="s">
        <v>78</v>
      </c>
      <c r="AT752" s="138" t="s">
        <v>73</v>
      </c>
      <c r="AU752" s="138" t="s">
        <v>78</v>
      </c>
      <c r="AY752" s="131" t="s">
        <v>182</v>
      </c>
      <c r="BK752" s="139">
        <f>SUM(BK753:BK824)</f>
        <v>0</v>
      </c>
    </row>
    <row r="753" spans="2:65" s="1" customFormat="1" ht="37.9" customHeight="1">
      <c r="B753" s="142"/>
      <c r="C753" s="143" t="s">
        <v>921</v>
      </c>
      <c r="D753" s="143" t="s">
        <v>184</v>
      </c>
      <c r="E753" s="144" t="s">
        <v>922</v>
      </c>
      <c r="F753" s="145" t="s">
        <v>923</v>
      </c>
      <c r="G753" s="146" t="s">
        <v>187</v>
      </c>
      <c r="H753" s="147">
        <v>35.631</v>
      </c>
      <c r="I753" s="148"/>
      <c r="J753" s="149">
        <f>ROUND(I753*H753,2)</f>
        <v>0</v>
      </c>
      <c r="K753" s="150"/>
      <c r="L753" s="32"/>
      <c r="M753" s="151" t="s">
        <v>1</v>
      </c>
      <c r="N753" s="152" t="s">
        <v>40</v>
      </c>
      <c r="P753" s="153">
        <f>O753*H753</f>
        <v>0</v>
      </c>
      <c r="Q753" s="153">
        <v>2.3083100000000001</v>
      </c>
      <c r="R753" s="153">
        <f>Q753*H753</f>
        <v>82.247393610000003</v>
      </c>
      <c r="S753" s="153">
        <v>0</v>
      </c>
      <c r="T753" s="154">
        <f>S753*H753</f>
        <v>0</v>
      </c>
      <c r="AR753" s="155" t="s">
        <v>188</v>
      </c>
      <c r="AT753" s="155" t="s">
        <v>184</v>
      </c>
      <c r="AU753" s="155" t="s">
        <v>88</v>
      </c>
      <c r="AY753" s="17" t="s">
        <v>182</v>
      </c>
      <c r="BE753" s="156">
        <f>IF(N753="základná",J753,0)</f>
        <v>0</v>
      </c>
      <c r="BF753" s="156">
        <f>IF(N753="znížená",J753,0)</f>
        <v>0</v>
      </c>
      <c r="BG753" s="156">
        <f>IF(N753="zákl. prenesená",J753,0)</f>
        <v>0</v>
      </c>
      <c r="BH753" s="156">
        <f>IF(N753="zníž. prenesená",J753,0)</f>
        <v>0</v>
      </c>
      <c r="BI753" s="156">
        <f>IF(N753="nulová",J753,0)</f>
        <v>0</v>
      </c>
      <c r="BJ753" s="17" t="s">
        <v>88</v>
      </c>
      <c r="BK753" s="156">
        <f>ROUND(I753*H753,2)</f>
        <v>0</v>
      </c>
      <c r="BL753" s="17" t="s">
        <v>188</v>
      </c>
      <c r="BM753" s="155" t="s">
        <v>924</v>
      </c>
    </row>
    <row r="754" spans="2:65" s="13" customFormat="1">
      <c r="B754" s="164"/>
      <c r="D754" s="158" t="s">
        <v>190</v>
      </c>
      <c r="E754" s="165" t="s">
        <v>1</v>
      </c>
      <c r="F754" s="166" t="s">
        <v>925</v>
      </c>
      <c r="H754" s="167">
        <v>35.631</v>
      </c>
      <c r="I754" s="168"/>
      <c r="L754" s="164"/>
      <c r="M754" s="169"/>
      <c r="T754" s="170"/>
      <c r="AT754" s="165" t="s">
        <v>190</v>
      </c>
      <c r="AU754" s="165" t="s">
        <v>88</v>
      </c>
      <c r="AV754" s="13" t="s">
        <v>88</v>
      </c>
      <c r="AW754" s="13" t="s">
        <v>30</v>
      </c>
      <c r="AX754" s="13" t="s">
        <v>74</v>
      </c>
      <c r="AY754" s="165" t="s">
        <v>182</v>
      </c>
    </row>
    <row r="755" spans="2:65" s="15" customFormat="1">
      <c r="B755" s="178"/>
      <c r="D755" s="158" t="s">
        <v>190</v>
      </c>
      <c r="E755" s="179" t="s">
        <v>1</v>
      </c>
      <c r="F755" s="180" t="s">
        <v>212</v>
      </c>
      <c r="H755" s="181">
        <v>35.631</v>
      </c>
      <c r="I755" s="182"/>
      <c r="L755" s="178"/>
      <c r="M755" s="183"/>
      <c r="T755" s="184"/>
      <c r="AT755" s="179" t="s">
        <v>190</v>
      </c>
      <c r="AU755" s="179" t="s">
        <v>88</v>
      </c>
      <c r="AV755" s="15" t="s">
        <v>188</v>
      </c>
      <c r="AW755" s="15" t="s">
        <v>30</v>
      </c>
      <c r="AX755" s="15" t="s">
        <v>78</v>
      </c>
      <c r="AY755" s="179" t="s">
        <v>182</v>
      </c>
    </row>
    <row r="756" spans="2:65" s="1" customFormat="1" ht="24.25" customHeight="1">
      <c r="B756" s="142"/>
      <c r="C756" s="143" t="s">
        <v>926</v>
      </c>
      <c r="D756" s="143" t="s">
        <v>184</v>
      </c>
      <c r="E756" s="144" t="s">
        <v>927</v>
      </c>
      <c r="F756" s="145" t="s">
        <v>928</v>
      </c>
      <c r="G756" s="146" t="s">
        <v>386</v>
      </c>
      <c r="H756" s="147">
        <v>111</v>
      </c>
      <c r="I756" s="148"/>
      <c r="J756" s="149">
        <f>ROUND(I756*H756,2)</f>
        <v>0</v>
      </c>
      <c r="K756" s="150"/>
      <c r="L756" s="32"/>
      <c r="M756" s="151" t="s">
        <v>1</v>
      </c>
      <c r="N756" s="152" t="s">
        <v>40</v>
      </c>
      <c r="P756" s="153">
        <f>O756*H756</f>
        <v>0</v>
      </c>
      <c r="Q756" s="153">
        <v>0.117428</v>
      </c>
      <c r="R756" s="153">
        <f>Q756*H756</f>
        <v>13.034508000000001</v>
      </c>
      <c r="S756" s="153">
        <v>0</v>
      </c>
      <c r="T756" s="154">
        <f>S756*H756</f>
        <v>0</v>
      </c>
      <c r="AR756" s="155" t="s">
        <v>188</v>
      </c>
      <c r="AT756" s="155" t="s">
        <v>184</v>
      </c>
      <c r="AU756" s="155" t="s">
        <v>88</v>
      </c>
      <c r="AY756" s="17" t="s">
        <v>182</v>
      </c>
      <c r="BE756" s="156">
        <f>IF(N756="základná",J756,0)</f>
        <v>0</v>
      </c>
      <c r="BF756" s="156">
        <f>IF(N756="znížená",J756,0)</f>
        <v>0</v>
      </c>
      <c r="BG756" s="156">
        <f>IF(N756="zákl. prenesená",J756,0)</f>
        <v>0</v>
      </c>
      <c r="BH756" s="156">
        <f>IF(N756="zníž. prenesená",J756,0)</f>
        <v>0</v>
      </c>
      <c r="BI756" s="156">
        <f>IF(N756="nulová",J756,0)</f>
        <v>0</v>
      </c>
      <c r="BJ756" s="17" t="s">
        <v>88</v>
      </c>
      <c r="BK756" s="156">
        <f>ROUND(I756*H756,2)</f>
        <v>0</v>
      </c>
      <c r="BL756" s="17" t="s">
        <v>188</v>
      </c>
      <c r="BM756" s="155" t="s">
        <v>929</v>
      </c>
    </row>
    <row r="757" spans="2:65" s="12" customFormat="1">
      <c r="B757" s="157"/>
      <c r="D757" s="158" t="s">
        <v>190</v>
      </c>
      <c r="E757" s="159" t="s">
        <v>1</v>
      </c>
      <c r="F757" s="160" t="s">
        <v>930</v>
      </c>
      <c r="H757" s="159" t="s">
        <v>1</v>
      </c>
      <c r="I757" s="161"/>
      <c r="L757" s="157"/>
      <c r="M757" s="162"/>
      <c r="T757" s="163"/>
      <c r="AT757" s="159" t="s">
        <v>190</v>
      </c>
      <c r="AU757" s="159" t="s">
        <v>88</v>
      </c>
      <c r="AV757" s="12" t="s">
        <v>78</v>
      </c>
      <c r="AW757" s="12" t="s">
        <v>30</v>
      </c>
      <c r="AX757" s="12" t="s">
        <v>74</v>
      </c>
      <c r="AY757" s="159" t="s">
        <v>182</v>
      </c>
    </row>
    <row r="758" spans="2:65" s="13" customFormat="1">
      <c r="B758" s="164"/>
      <c r="D758" s="158" t="s">
        <v>190</v>
      </c>
      <c r="E758" s="165" t="s">
        <v>1</v>
      </c>
      <c r="F758" s="166" t="s">
        <v>931</v>
      </c>
      <c r="H758" s="167">
        <v>111</v>
      </c>
      <c r="I758" s="168"/>
      <c r="L758" s="164"/>
      <c r="M758" s="169"/>
      <c r="T758" s="170"/>
      <c r="AT758" s="165" t="s">
        <v>190</v>
      </c>
      <c r="AU758" s="165" t="s">
        <v>88</v>
      </c>
      <c r="AV758" s="13" t="s">
        <v>88</v>
      </c>
      <c r="AW758" s="13" t="s">
        <v>30</v>
      </c>
      <c r="AX758" s="13" t="s">
        <v>78</v>
      </c>
      <c r="AY758" s="165" t="s">
        <v>182</v>
      </c>
    </row>
    <row r="759" spans="2:65" s="1" customFormat="1" ht="16.5" customHeight="1">
      <c r="B759" s="142"/>
      <c r="C759" s="185" t="s">
        <v>932</v>
      </c>
      <c r="D759" s="185" t="s">
        <v>379</v>
      </c>
      <c r="E759" s="186" t="s">
        <v>933</v>
      </c>
      <c r="F759" s="187" t="s">
        <v>934</v>
      </c>
      <c r="G759" s="188" t="s">
        <v>858</v>
      </c>
      <c r="H759" s="189">
        <v>226.44</v>
      </c>
      <c r="I759" s="190"/>
      <c r="J759" s="191">
        <f>ROUND(I759*H759,2)</f>
        <v>0</v>
      </c>
      <c r="K759" s="192"/>
      <c r="L759" s="193"/>
      <c r="M759" s="194" t="s">
        <v>1</v>
      </c>
      <c r="N759" s="195" t="s">
        <v>40</v>
      </c>
      <c r="P759" s="153">
        <f>O759*H759</f>
        <v>0</v>
      </c>
      <c r="Q759" s="153">
        <v>0.13675000000000001</v>
      </c>
      <c r="R759" s="153">
        <f>Q759*H759</f>
        <v>30.965670000000003</v>
      </c>
      <c r="S759" s="153">
        <v>0</v>
      </c>
      <c r="T759" s="154">
        <f>S759*H759</f>
        <v>0</v>
      </c>
      <c r="AR759" s="155" t="s">
        <v>259</v>
      </c>
      <c r="AT759" s="155" t="s">
        <v>379</v>
      </c>
      <c r="AU759" s="155" t="s">
        <v>88</v>
      </c>
      <c r="AY759" s="17" t="s">
        <v>182</v>
      </c>
      <c r="BE759" s="156">
        <f>IF(N759="základná",J759,0)</f>
        <v>0</v>
      </c>
      <c r="BF759" s="156">
        <f>IF(N759="znížená",J759,0)</f>
        <v>0</v>
      </c>
      <c r="BG759" s="156">
        <f>IF(N759="zákl. prenesená",J759,0)</f>
        <v>0</v>
      </c>
      <c r="BH759" s="156">
        <f>IF(N759="zníž. prenesená",J759,0)</f>
        <v>0</v>
      </c>
      <c r="BI759" s="156">
        <f>IF(N759="nulová",J759,0)</f>
        <v>0</v>
      </c>
      <c r="BJ759" s="17" t="s">
        <v>88</v>
      </c>
      <c r="BK759" s="156">
        <f>ROUND(I759*H759,2)</f>
        <v>0</v>
      </c>
      <c r="BL759" s="17" t="s">
        <v>188</v>
      </c>
      <c r="BM759" s="155" t="s">
        <v>935</v>
      </c>
    </row>
    <row r="760" spans="2:65" s="13" customFormat="1">
      <c r="B760" s="164"/>
      <c r="D760" s="158" t="s">
        <v>190</v>
      </c>
      <c r="E760" s="165" t="s">
        <v>1</v>
      </c>
      <c r="F760" s="166" t="s">
        <v>936</v>
      </c>
      <c r="H760" s="167">
        <v>226.44</v>
      </c>
      <c r="I760" s="168"/>
      <c r="L760" s="164"/>
      <c r="M760" s="169"/>
      <c r="T760" s="170"/>
      <c r="AT760" s="165" t="s">
        <v>190</v>
      </c>
      <c r="AU760" s="165" t="s">
        <v>88</v>
      </c>
      <c r="AV760" s="13" t="s">
        <v>88</v>
      </c>
      <c r="AW760" s="13" t="s">
        <v>30</v>
      </c>
      <c r="AX760" s="13" t="s">
        <v>78</v>
      </c>
      <c r="AY760" s="165" t="s">
        <v>182</v>
      </c>
    </row>
    <row r="761" spans="2:65" s="1" customFormat="1" ht="24.25" customHeight="1">
      <c r="B761" s="142"/>
      <c r="C761" s="143" t="s">
        <v>937</v>
      </c>
      <c r="D761" s="143" t="s">
        <v>184</v>
      </c>
      <c r="E761" s="144" t="s">
        <v>938</v>
      </c>
      <c r="F761" s="145" t="s">
        <v>939</v>
      </c>
      <c r="G761" s="146" t="s">
        <v>312</v>
      </c>
      <c r="H761" s="147">
        <v>33.06</v>
      </c>
      <c r="I761" s="148"/>
      <c r="J761" s="149">
        <f>ROUND(I761*H761,2)</f>
        <v>0</v>
      </c>
      <c r="K761" s="150"/>
      <c r="L761" s="32"/>
      <c r="M761" s="151" t="s">
        <v>1</v>
      </c>
      <c r="N761" s="152" t="s">
        <v>40</v>
      </c>
      <c r="P761" s="153">
        <f>O761*H761</f>
        <v>0</v>
      </c>
      <c r="Q761" s="153">
        <v>1.92E-3</v>
      </c>
      <c r="R761" s="153">
        <f>Q761*H761</f>
        <v>6.3475200000000009E-2</v>
      </c>
      <c r="S761" s="153">
        <v>0</v>
      </c>
      <c r="T761" s="154">
        <f>S761*H761</f>
        <v>0</v>
      </c>
      <c r="AR761" s="155" t="s">
        <v>188</v>
      </c>
      <c r="AT761" s="155" t="s">
        <v>184</v>
      </c>
      <c r="AU761" s="155" t="s">
        <v>88</v>
      </c>
      <c r="AY761" s="17" t="s">
        <v>182</v>
      </c>
      <c r="BE761" s="156">
        <f>IF(N761="základná",J761,0)</f>
        <v>0</v>
      </c>
      <c r="BF761" s="156">
        <f>IF(N761="znížená",J761,0)</f>
        <v>0</v>
      </c>
      <c r="BG761" s="156">
        <f>IF(N761="zákl. prenesená",J761,0)</f>
        <v>0</v>
      </c>
      <c r="BH761" s="156">
        <f>IF(N761="zníž. prenesená",J761,0)</f>
        <v>0</v>
      </c>
      <c r="BI761" s="156">
        <f>IF(N761="nulová",J761,0)</f>
        <v>0</v>
      </c>
      <c r="BJ761" s="17" t="s">
        <v>88</v>
      </c>
      <c r="BK761" s="156">
        <f>ROUND(I761*H761,2)</f>
        <v>0</v>
      </c>
      <c r="BL761" s="17" t="s">
        <v>188</v>
      </c>
      <c r="BM761" s="155" t="s">
        <v>940</v>
      </c>
    </row>
    <row r="762" spans="2:65" s="12" customFormat="1">
      <c r="B762" s="157"/>
      <c r="D762" s="158" t="s">
        <v>190</v>
      </c>
      <c r="E762" s="159" t="s">
        <v>1</v>
      </c>
      <c r="F762" s="160" t="s">
        <v>941</v>
      </c>
      <c r="H762" s="159" t="s">
        <v>1</v>
      </c>
      <c r="I762" s="161"/>
      <c r="L762" s="157"/>
      <c r="M762" s="162"/>
      <c r="T762" s="163"/>
      <c r="AT762" s="159" t="s">
        <v>190</v>
      </c>
      <c r="AU762" s="159" t="s">
        <v>88</v>
      </c>
      <c r="AV762" s="12" t="s">
        <v>78</v>
      </c>
      <c r="AW762" s="12" t="s">
        <v>30</v>
      </c>
      <c r="AX762" s="12" t="s">
        <v>74</v>
      </c>
      <c r="AY762" s="159" t="s">
        <v>182</v>
      </c>
    </row>
    <row r="763" spans="2:65" s="13" customFormat="1">
      <c r="B763" s="164"/>
      <c r="D763" s="158" t="s">
        <v>190</v>
      </c>
      <c r="E763" s="165" t="s">
        <v>1</v>
      </c>
      <c r="F763" s="166" t="s">
        <v>942</v>
      </c>
      <c r="H763" s="167">
        <v>5.59</v>
      </c>
      <c r="I763" s="168"/>
      <c r="L763" s="164"/>
      <c r="M763" s="169"/>
      <c r="T763" s="170"/>
      <c r="AT763" s="165" t="s">
        <v>190</v>
      </c>
      <c r="AU763" s="165" t="s">
        <v>88</v>
      </c>
      <c r="AV763" s="13" t="s">
        <v>88</v>
      </c>
      <c r="AW763" s="13" t="s">
        <v>30</v>
      </c>
      <c r="AX763" s="13" t="s">
        <v>74</v>
      </c>
      <c r="AY763" s="165" t="s">
        <v>182</v>
      </c>
    </row>
    <row r="764" spans="2:65" s="13" customFormat="1">
      <c r="B764" s="164"/>
      <c r="D764" s="158" t="s">
        <v>190</v>
      </c>
      <c r="E764" s="165" t="s">
        <v>1</v>
      </c>
      <c r="F764" s="166" t="s">
        <v>943</v>
      </c>
      <c r="H764" s="167">
        <v>7.32</v>
      </c>
      <c r="I764" s="168"/>
      <c r="L764" s="164"/>
      <c r="M764" s="169"/>
      <c r="T764" s="170"/>
      <c r="AT764" s="165" t="s">
        <v>190</v>
      </c>
      <c r="AU764" s="165" t="s">
        <v>88</v>
      </c>
      <c r="AV764" s="13" t="s">
        <v>88</v>
      </c>
      <c r="AW764" s="13" t="s">
        <v>30</v>
      </c>
      <c r="AX764" s="13" t="s">
        <v>74</v>
      </c>
      <c r="AY764" s="165" t="s">
        <v>182</v>
      </c>
    </row>
    <row r="765" spans="2:65" s="13" customFormat="1">
      <c r="B765" s="164"/>
      <c r="D765" s="158" t="s">
        <v>190</v>
      </c>
      <c r="E765" s="165" t="s">
        <v>1</v>
      </c>
      <c r="F765" s="166" t="s">
        <v>944</v>
      </c>
      <c r="H765" s="167">
        <v>7.18</v>
      </c>
      <c r="I765" s="168"/>
      <c r="L765" s="164"/>
      <c r="M765" s="169"/>
      <c r="T765" s="170"/>
      <c r="AT765" s="165" t="s">
        <v>190</v>
      </c>
      <c r="AU765" s="165" t="s">
        <v>88</v>
      </c>
      <c r="AV765" s="13" t="s">
        <v>88</v>
      </c>
      <c r="AW765" s="13" t="s">
        <v>30</v>
      </c>
      <c r="AX765" s="13" t="s">
        <v>74</v>
      </c>
      <c r="AY765" s="165" t="s">
        <v>182</v>
      </c>
    </row>
    <row r="766" spans="2:65" s="13" customFormat="1">
      <c r="B766" s="164"/>
      <c r="D766" s="158" t="s">
        <v>190</v>
      </c>
      <c r="E766" s="165" t="s">
        <v>1</v>
      </c>
      <c r="F766" s="166" t="s">
        <v>945</v>
      </c>
      <c r="H766" s="167">
        <v>5.07</v>
      </c>
      <c r="I766" s="168"/>
      <c r="L766" s="164"/>
      <c r="M766" s="169"/>
      <c r="T766" s="170"/>
      <c r="AT766" s="165" t="s">
        <v>190</v>
      </c>
      <c r="AU766" s="165" t="s">
        <v>88</v>
      </c>
      <c r="AV766" s="13" t="s">
        <v>88</v>
      </c>
      <c r="AW766" s="13" t="s">
        <v>30</v>
      </c>
      <c r="AX766" s="13" t="s">
        <v>74</v>
      </c>
      <c r="AY766" s="165" t="s">
        <v>182</v>
      </c>
    </row>
    <row r="767" spans="2:65" s="13" customFormat="1">
      <c r="B767" s="164"/>
      <c r="D767" s="158" t="s">
        <v>190</v>
      </c>
      <c r="E767" s="165" t="s">
        <v>1</v>
      </c>
      <c r="F767" s="166" t="s">
        <v>946</v>
      </c>
      <c r="H767" s="167">
        <v>3.13</v>
      </c>
      <c r="I767" s="168"/>
      <c r="L767" s="164"/>
      <c r="M767" s="169"/>
      <c r="T767" s="170"/>
      <c r="AT767" s="165" t="s">
        <v>190</v>
      </c>
      <c r="AU767" s="165" t="s">
        <v>88</v>
      </c>
      <c r="AV767" s="13" t="s">
        <v>88</v>
      </c>
      <c r="AW767" s="13" t="s">
        <v>30</v>
      </c>
      <c r="AX767" s="13" t="s">
        <v>74</v>
      </c>
      <c r="AY767" s="165" t="s">
        <v>182</v>
      </c>
    </row>
    <row r="768" spans="2:65" s="13" customFormat="1">
      <c r="B768" s="164"/>
      <c r="D768" s="158" t="s">
        <v>190</v>
      </c>
      <c r="E768" s="165" t="s">
        <v>1</v>
      </c>
      <c r="F768" s="166" t="s">
        <v>947</v>
      </c>
      <c r="H768" s="167">
        <v>3.42</v>
      </c>
      <c r="I768" s="168"/>
      <c r="L768" s="164"/>
      <c r="M768" s="169"/>
      <c r="T768" s="170"/>
      <c r="AT768" s="165" t="s">
        <v>190</v>
      </c>
      <c r="AU768" s="165" t="s">
        <v>88</v>
      </c>
      <c r="AV768" s="13" t="s">
        <v>88</v>
      </c>
      <c r="AW768" s="13" t="s">
        <v>30</v>
      </c>
      <c r="AX768" s="13" t="s">
        <v>74</v>
      </c>
      <c r="AY768" s="165" t="s">
        <v>182</v>
      </c>
    </row>
    <row r="769" spans="2:65" s="13" customFormat="1">
      <c r="B769" s="164"/>
      <c r="D769" s="158" t="s">
        <v>190</v>
      </c>
      <c r="E769" s="165" t="s">
        <v>1</v>
      </c>
      <c r="F769" s="166" t="s">
        <v>948</v>
      </c>
      <c r="H769" s="167">
        <v>1.35</v>
      </c>
      <c r="I769" s="168"/>
      <c r="L769" s="164"/>
      <c r="M769" s="169"/>
      <c r="T769" s="170"/>
      <c r="AT769" s="165" t="s">
        <v>190</v>
      </c>
      <c r="AU769" s="165" t="s">
        <v>88</v>
      </c>
      <c r="AV769" s="13" t="s">
        <v>88</v>
      </c>
      <c r="AW769" s="13" t="s">
        <v>30</v>
      </c>
      <c r="AX769" s="13" t="s">
        <v>74</v>
      </c>
      <c r="AY769" s="165" t="s">
        <v>182</v>
      </c>
    </row>
    <row r="770" spans="2:65" s="15" customFormat="1">
      <c r="B770" s="178"/>
      <c r="D770" s="158" t="s">
        <v>190</v>
      </c>
      <c r="E770" s="179" t="s">
        <v>1</v>
      </c>
      <c r="F770" s="180" t="s">
        <v>212</v>
      </c>
      <c r="H770" s="181">
        <v>33.06</v>
      </c>
      <c r="I770" s="182"/>
      <c r="L770" s="178"/>
      <c r="M770" s="183"/>
      <c r="T770" s="184"/>
      <c r="AT770" s="179" t="s">
        <v>190</v>
      </c>
      <c r="AU770" s="179" t="s">
        <v>88</v>
      </c>
      <c r="AV770" s="15" t="s">
        <v>188</v>
      </c>
      <c r="AW770" s="15" t="s">
        <v>30</v>
      </c>
      <c r="AX770" s="15" t="s">
        <v>78</v>
      </c>
      <c r="AY770" s="179" t="s">
        <v>182</v>
      </c>
    </row>
    <row r="771" spans="2:65" s="1" customFormat="1" ht="24.25" customHeight="1">
      <c r="B771" s="142"/>
      <c r="C771" s="143" t="s">
        <v>949</v>
      </c>
      <c r="D771" s="143" t="s">
        <v>184</v>
      </c>
      <c r="E771" s="144" t="s">
        <v>950</v>
      </c>
      <c r="F771" s="145" t="s">
        <v>951</v>
      </c>
      <c r="G771" s="146" t="s">
        <v>952</v>
      </c>
      <c r="H771" s="147">
        <v>52</v>
      </c>
      <c r="I771" s="148"/>
      <c r="J771" s="149">
        <f>ROUND(I771*H771,2)</f>
        <v>0</v>
      </c>
      <c r="K771" s="150"/>
      <c r="L771" s="32"/>
      <c r="M771" s="151" t="s">
        <v>1</v>
      </c>
      <c r="N771" s="152" t="s">
        <v>40</v>
      </c>
      <c r="P771" s="153">
        <f>O771*H771</f>
        <v>0</v>
      </c>
      <c r="Q771" s="153">
        <v>0</v>
      </c>
      <c r="R771" s="153">
        <f>Q771*H771</f>
        <v>0</v>
      </c>
      <c r="S771" s="153">
        <v>0</v>
      </c>
      <c r="T771" s="154">
        <f>S771*H771</f>
        <v>0</v>
      </c>
      <c r="AR771" s="155" t="s">
        <v>188</v>
      </c>
      <c r="AT771" s="155" t="s">
        <v>184</v>
      </c>
      <c r="AU771" s="155" t="s">
        <v>88</v>
      </c>
      <c r="AY771" s="17" t="s">
        <v>182</v>
      </c>
      <c r="BE771" s="156">
        <f>IF(N771="základná",J771,0)</f>
        <v>0</v>
      </c>
      <c r="BF771" s="156">
        <f>IF(N771="znížená",J771,0)</f>
        <v>0</v>
      </c>
      <c r="BG771" s="156">
        <f>IF(N771="zákl. prenesená",J771,0)</f>
        <v>0</v>
      </c>
      <c r="BH771" s="156">
        <f>IF(N771="zníž. prenesená",J771,0)</f>
        <v>0</v>
      </c>
      <c r="BI771" s="156">
        <f>IF(N771="nulová",J771,0)</f>
        <v>0</v>
      </c>
      <c r="BJ771" s="17" t="s">
        <v>88</v>
      </c>
      <c r="BK771" s="156">
        <f>ROUND(I771*H771,2)</f>
        <v>0</v>
      </c>
      <c r="BL771" s="17" t="s">
        <v>188</v>
      </c>
      <c r="BM771" s="155" t="s">
        <v>953</v>
      </c>
    </row>
    <row r="772" spans="2:65" s="12" customFormat="1" ht="20">
      <c r="B772" s="157"/>
      <c r="D772" s="158" t="s">
        <v>190</v>
      </c>
      <c r="E772" s="159" t="s">
        <v>1</v>
      </c>
      <c r="F772" s="160" t="s">
        <v>954</v>
      </c>
      <c r="H772" s="159" t="s">
        <v>1</v>
      </c>
      <c r="I772" s="161"/>
      <c r="L772" s="157"/>
      <c r="M772" s="162"/>
      <c r="T772" s="163"/>
      <c r="AT772" s="159" t="s">
        <v>190</v>
      </c>
      <c r="AU772" s="159" t="s">
        <v>88</v>
      </c>
      <c r="AV772" s="12" t="s">
        <v>78</v>
      </c>
      <c r="AW772" s="12" t="s">
        <v>30</v>
      </c>
      <c r="AX772" s="12" t="s">
        <v>74</v>
      </c>
      <c r="AY772" s="159" t="s">
        <v>182</v>
      </c>
    </row>
    <row r="773" spans="2:65" s="13" customFormat="1">
      <c r="B773" s="164"/>
      <c r="D773" s="158" t="s">
        <v>190</v>
      </c>
      <c r="E773" s="165" t="s">
        <v>1</v>
      </c>
      <c r="F773" s="166" t="s">
        <v>955</v>
      </c>
      <c r="H773" s="167">
        <v>52</v>
      </c>
      <c r="I773" s="168"/>
      <c r="L773" s="164"/>
      <c r="M773" s="169"/>
      <c r="T773" s="170"/>
      <c r="AT773" s="165" t="s">
        <v>190</v>
      </c>
      <c r="AU773" s="165" t="s">
        <v>88</v>
      </c>
      <c r="AV773" s="13" t="s">
        <v>88</v>
      </c>
      <c r="AW773" s="13" t="s">
        <v>30</v>
      </c>
      <c r="AX773" s="13" t="s">
        <v>74</v>
      </c>
      <c r="AY773" s="165" t="s">
        <v>182</v>
      </c>
    </row>
    <row r="774" spans="2:65" s="15" customFormat="1">
      <c r="B774" s="178"/>
      <c r="D774" s="158" t="s">
        <v>190</v>
      </c>
      <c r="E774" s="179" t="s">
        <v>1</v>
      </c>
      <c r="F774" s="180" t="s">
        <v>212</v>
      </c>
      <c r="H774" s="181">
        <v>52</v>
      </c>
      <c r="I774" s="182"/>
      <c r="L774" s="178"/>
      <c r="M774" s="183"/>
      <c r="T774" s="184"/>
      <c r="AT774" s="179" t="s">
        <v>190</v>
      </c>
      <c r="AU774" s="179" t="s">
        <v>88</v>
      </c>
      <c r="AV774" s="15" t="s">
        <v>188</v>
      </c>
      <c r="AW774" s="15" t="s">
        <v>30</v>
      </c>
      <c r="AX774" s="15" t="s">
        <v>78</v>
      </c>
      <c r="AY774" s="179" t="s">
        <v>182</v>
      </c>
    </row>
    <row r="775" spans="2:65" s="1" customFormat="1" ht="24.25" customHeight="1">
      <c r="B775" s="142"/>
      <c r="C775" s="143" t="s">
        <v>956</v>
      </c>
      <c r="D775" s="143" t="s">
        <v>184</v>
      </c>
      <c r="E775" s="144" t="s">
        <v>957</v>
      </c>
      <c r="F775" s="145" t="s">
        <v>958</v>
      </c>
      <c r="G775" s="146" t="s">
        <v>312</v>
      </c>
      <c r="H775" s="147">
        <v>248.25</v>
      </c>
      <c r="I775" s="148"/>
      <c r="J775" s="149">
        <f>ROUND(I775*H775,2)</f>
        <v>0</v>
      </c>
      <c r="K775" s="150"/>
      <c r="L775" s="32"/>
      <c r="M775" s="151" t="s">
        <v>1</v>
      </c>
      <c r="N775" s="152" t="s">
        <v>40</v>
      </c>
      <c r="P775" s="153">
        <f>O775*H775</f>
        <v>0</v>
      </c>
      <c r="Q775" s="153">
        <v>5.0000000000000002E-5</v>
      </c>
      <c r="R775" s="153">
        <f>Q775*H775</f>
        <v>1.24125E-2</v>
      </c>
      <c r="S775" s="153">
        <v>0</v>
      </c>
      <c r="T775" s="154">
        <f>S775*H775</f>
        <v>0</v>
      </c>
      <c r="AR775" s="155" t="s">
        <v>188</v>
      </c>
      <c r="AT775" s="155" t="s">
        <v>184</v>
      </c>
      <c r="AU775" s="155" t="s">
        <v>88</v>
      </c>
      <c r="AY775" s="17" t="s">
        <v>182</v>
      </c>
      <c r="BE775" s="156">
        <f>IF(N775="základná",J775,0)</f>
        <v>0</v>
      </c>
      <c r="BF775" s="156">
        <f>IF(N775="znížená",J775,0)</f>
        <v>0</v>
      </c>
      <c r="BG775" s="156">
        <f>IF(N775="zákl. prenesená",J775,0)</f>
        <v>0</v>
      </c>
      <c r="BH775" s="156">
        <f>IF(N775="zníž. prenesená",J775,0)</f>
        <v>0</v>
      </c>
      <c r="BI775" s="156">
        <f>IF(N775="nulová",J775,0)</f>
        <v>0</v>
      </c>
      <c r="BJ775" s="17" t="s">
        <v>88</v>
      </c>
      <c r="BK775" s="156">
        <f>ROUND(I775*H775,2)</f>
        <v>0</v>
      </c>
      <c r="BL775" s="17" t="s">
        <v>188</v>
      </c>
      <c r="BM775" s="155" t="s">
        <v>959</v>
      </c>
    </row>
    <row r="776" spans="2:65" s="13" customFormat="1">
      <c r="B776" s="164"/>
      <c r="D776" s="158" t="s">
        <v>190</v>
      </c>
      <c r="E776" s="165" t="s">
        <v>1</v>
      </c>
      <c r="F776" s="166" t="s">
        <v>960</v>
      </c>
      <c r="H776" s="167">
        <v>18</v>
      </c>
      <c r="I776" s="168"/>
      <c r="L776" s="164"/>
      <c r="M776" s="169"/>
      <c r="T776" s="170"/>
      <c r="AT776" s="165" t="s">
        <v>190</v>
      </c>
      <c r="AU776" s="165" t="s">
        <v>88</v>
      </c>
      <c r="AV776" s="13" t="s">
        <v>88</v>
      </c>
      <c r="AW776" s="13" t="s">
        <v>30</v>
      </c>
      <c r="AX776" s="13" t="s">
        <v>74</v>
      </c>
      <c r="AY776" s="165" t="s">
        <v>182</v>
      </c>
    </row>
    <row r="777" spans="2:65" s="13" customFormat="1">
      <c r="B777" s="164"/>
      <c r="D777" s="158" t="s">
        <v>190</v>
      </c>
      <c r="E777" s="165" t="s">
        <v>1</v>
      </c>
      <c r="F777" s="166" t="s">
        <v>961</v>
      </c>
      <c r="H777" s="167">
        <v>99.77</v>
      </c>
      <c r="I777" s="168"/>
      <c r="L777" s="164"/>
      <c r="M777" s="169"/>
      <c r="T777" s="170"/>
      <c r="AT777" s="165" t="s">
        <v>190</v>
      </c>
      <c r="AU777" s="165" t="s">
        <v>88</v>
      </c>
      <c r="AV777" s="13" t="s">
        <v>88</v>
      </c>
      <c r="AW777" s="13" t="s">
        <v>30</v>
      </c>
      <c r="AX777" s="13" t="s">
        <v>74</v>
      </c>
      <c r="AY777" s="165" t="s">
        <v>182</v>
      </c>
    </row>
    <row r="778" spans="2:65" s="13" customFormat="1">
      <c r="B778" s="164"/>
      <c r="D778" s="158" t="s">
        <v>190</v>
      </c>
      <c r="E778" s="165" t="s">
        <v>1</v>
      </c>
      <c r="F778" s="166" t="s">
        <v>962</v>
      </c>
      <c r="H778" s="167">
        <v>61.66</v>
      </c>
      <c r="I778" s="168"/>
      <c r="L778" s="164"/>
      <c r="M778" s="169"/>
      <c r="T778" s="170"/>
      <c r="AT778" s="165" t="s">
        <v>190</v>
      </c>
      <c r="AU778" s="165" t="s">
        <v>88</v>
      </c>
      <c r="AV778" s="13" t="s">
        <v>88</v>
      </c>
      <c r="AW778" s="13" t="s">
        <v>30</v>
      </c>
      <c r="AX778" s="13" t="s">
        <v>74</v>
      </c>
      <c r="AY778" s="165" t="s">
        <v>182</v>
      </c>
    </row>
    <row r="779" spans="2:65" s="13" customFormat="1">
      <c r="B779" s="164"/>
      <c r="D779" s="158" t="s">
        <v>190</v>
      </c>
      <c r="E779" s="165" t="s">
        <v>1</v>
      </c>
      <c r="F779" s="166" t="s">
        <v>963</v>
      </c>
      <c r="H779" s="167">
        <v>17.97</v>
      </c>
      <c r="I779" s="168"/>
      <c r="L779" s="164"/>
      <c r="M779" s="169"/>
      <c r="T779" s="170"/>
      <c r="AT779" s="165" t="s">
        <v>190</v>
      </c>
      <c r="AU779" s="165" t="s">
        <v>88</v>
      </c>
      <c r="AV779" s="13" t="s">
        <v>88</v>
      </c>
      <c r="AW779" s="13" t="s">
        <v>30</v>
      </c>
      <c r="AX779" s="13" t="s">
        <v>74</v>
      </c>
      <c r="AY779" s="165" t="s">
        <v>182</v>
      </c>
    </row>
    <row r="780" spans="2:65" s="13" customFormat="1">
      <c r="B780" s="164"/>
      <c r="D780" s="158" t="s">
        <v>190</v>
      </c>
      <c r="E780" s="165" t="s">
        <v>1</v>
      </c>
      <c r="F780" s="166" t="s">
        <v>964</v>
      </c>
      <c r="H780" s="167">
        <v>4.43</v>
      </c>
      <c r="I780" s="168"/>
      <c r="L780" s="164"/>
      <c r="M780" s="169"/>
      <c r="T780" s="170"/>
      <c r="AT780" s="165" t="s">
        <v>190</v>
      </c>
      <c r="AU780" s="165" t="s">
        <v>88</v>
      </c>
      <c r="AV780" s="13" t="s">
        <v>88</v>
      </c>
      <c r="AW780" s="13" t="s">
        <v>30</v>
      </c>
      <c r="AX780" s="13" t="s">
        <v>74</v>
      </c>
      <c r="AY780" s="165" t="s">
        <v>182</v>
      </c>
    </row>
    <row r="781" spans="2:65" s="13" customFormat="1">
      <c r="B781" s="164"/>
      <c r="D781" s="158" t="s">
        <v>190</v>
      </c>
      <c r="E781" s="165" t="s">
        <v>1</v>
      </c>
      <c r="F781" s="166" t="s">
        <v>965</v>
      </c>
      <c r="H781" s="167">
        <v>5.86</v>
      </c>
      <c r="I781" s="168"/>
      <c r="L781" s="164"/>
      <c r="M781" s="169"/>
      <c r="T781" s="170"/>
      <c r="AT781" s="165" t="s">
        <v>190</v>
      </c>
      <c r="AU781" s="165" t="s">
        <v>88</v>
      </c>
      <c r="AV781" s="13" t="s">
        <v>88</v>
      </c>
      <c r="AW781" s="13" t="s">
        <v>30</v>
      </c>
      <c r="AX781" s="13" t="s">
        <v>74</v>
      </c>
      <c r="AY781" s="165" t="s">
        <v>182</v>
      </c>
    </row>
    <row r="782" spans="2:65" s="13" customFormat="1">
      <c r="B782" s="164"/>
      <c r="D782" s="158" t="s">
        <v>190</v>
      </c>
      <c r="E782" s="165" t="s">
        <v>1</v>
      </c>
      <c r="F782" s="166" t="s">
        <v>942</v>
      </c>
      <c r="H782" s="167">
        <v>5.59</v>
      </c>
      <c r="I782" s="168"/>
      <c r="L782" s="164"/>
      <c r="M782" s="169"/>
      <c r="T782" s="170"/>
      <c r="AT782" s="165" t="s">
        <v>190</v>
      </c>
      <c r="AU782" s="165" t="s">
        <v>88</v>
      </c>
      <c r="AV782" s="13" t="s">
        <v>88</v>
      </c>
      <c r="AW782" s="13" t="s">
        <v>30</v>
      </c>
      <c r="AX782" s="13" t="s">
        <v>74</v>
      </c>
      <c r="AY782" s="165" t="s">
        <v>182</v>
      </c>
    </row>
    <row r="783" spans="2:65" s="13" customFormat="1">
      <c r="B783" s="164"/>
      <c r="D783" s="158" t="s">
        <v>190</v>
      </c>
      <c r="E783" s="165" t="s">
        <v>1</v>
      </c>
      <c r="F783" s="166" t="s">
        <v>943</v>
      </c>
      <c r="H783" s="167">
        <v>7.32</v>
      </c>
      <c r="I783" s="168"/>
      <c r="L783" s="164"/>
      <c r="M783" s="169"/>
      <c r="T783" s="170"/>
      <c r="AT783" s="165" t="s">
        <v>190</v>
      </c>
      <c r="AU783" s="165" t="s">
        <v>88</v>
      </c>
      <c r="AV783" s="13" t="s">
        <v>88</v>
      </c>
      <c r="AW783" s="13" t="s">
        <v>30</v>
      </c>
      <c r="AX783" s="13" t="s">
        <v>74</v>
      </c>
      <c r="AY783" s="165" t="s">
        <v>182</v>
      </c>
    </row>
    <row r="784" spans="2:65" s="13" customFormat="1">
      <c r="B784" s="164"/>
      <c r="D784" s="158" t="s">
        <v>190</v>
      </c>
      <c r="E784" s="165" t="s">
        <v>1</v>
      </c>
      <c r="F784" s="166" t="s">
        <v>944</v>
      </c>
      <c r="H784" s="167">
        <v>7.18</v>
      </c>
      <c r="I784" s="168"/>
      <c r="L784" s="164"/>
      <c r="M784" s="169"/>
      <c r="T784" s="170"/>
      <c r="AT784" s="165" t="s">
        <v>190</v>
      </c>
      <c r="AU784" s="165" t="s">
        <v>88</v>
      </c>
      <c r="AV784" s="13" t="s">
        <v>88</v>
      </c>
      <c r="AW784" s="13" t="s">
        <v>30</v>
      </c>
      <c r="AX784" s="13" t="s">
        <v>74</v>
      </c>
      <c r="AY784" s="165" t="s">
        <v>182</v>
      </c>
    </row>
    <row r="785" spans="2:65" s="13" customFormat="1">
      <c r="B785" s="164"/>
      <c r="D785" s="158" t="s">
        <v>190</v>
      </c>
      <c r="E785" s="165" t="s">
        <v>1</v>
      </c>
      <c r="F785" s="166" t="s">
        <v>945</v>
      </c>
      <c r="H785" s="167">
        <v>5.07</v>
      </c>
      <c r="I785" s="168"/>
      <c r="L785" s="164"/>
      <c r="M785" s="169"/>
      <c r="T785" s="170"/>
      <c r="AT785" s="165" t="s">
        <v>190</v>
      </c>
      <c r="AU785" s="165" t="s">
        <v>88</v>
      </c>
      <c r="AV785" s="13" t="s">
        <v>88</v>
      </c>
      <c r="AW785" s="13" t="s">
        <v>30</v>
      </c>
      <c r="AX785" s="13" t="s">
        <v>74</v>
      </c>
      <c r="AY785" s="165" t="s">
        <v>182</v>
      </c>
    </row>
    <row r="786" spans="2:65" s="13" customFormat="1">
      <c r="B786" s="164"/>
      <c r="D786" s="158" t="s">
        <v>190</v>
      </c>
      <c r="E786" s="165" t="s">
        <v>1</v>
      </c>
      <c r="F786" s="166" t="s">
        <v>946</v>
      </c>
      <c r="H786" s="167">
        <v>3.13</v>
      </c>
      <c r="I786" s="168"/>
      <c r="L786" s="164"/>
      <c r="M786" s="169"/>
      <c r="T786" s="170"/>
      <c r="AT786" s="165" t="s">
        <v>190</v>
      </c>
      <c r="AU786" s="165" t="s">
        <v>88</v>
      </c>
      <c r="AV786" s="13" t="s">
        <v>88</v>
      </c>
      <c r="AW786" s="13" t="s">
        <v>30</v>
      </c>
      <c r="AX786" s="13" t="s">
        <v>74</v>
      </c>
      <c r="AY786" s="165" t="s">
        <v>182</v>
      </c>
    </row>
    <row r="787" spans="2:65" s="13" customFormat="1">
      <c r="B787" s="164"/>
      <c r="D787" s="158" t="s">
        <v>190</v>
      </c>
      <c r="E787" s="165" t="s">
        <v>1</v>
      </c>
      <c r="F787" s="166" t="s">
        <v>947</v>
      </c>
      <c r="H787" s="167">
        <v>3.42</v>
      </c>
      <c r="I787" s="168"/>
      <c r="L787" s="164"/>
      <c r="M787" s="169"/>
      <c r="T787" s="170"/>
      <c r="AT787" s="165" t="s">
        <v>190</v>
      </c>
      <c r="AU787" s="165" t="s">
        <v>88</v>
      </c>
      <c r="AV787" s="13" t="s">
        <v>88</v>
      </c>
      <c r="AW787" s="13" t="s">
        <v>30</v>
      </c>
      <c r="AX787" s="13" t="s">
        <v>74</v>
      </c>
      <c r="AY787" s="165" t="s">
        <v>182</v>
      </c>
    </row>
    <row r="788" spans="2:65" s="13" customFormat="1">
      <c r="B788" s="164"/>
      <c r="D788" s="158" t="s">
        <v>190</v>
      </c>
      <c r="E788" s="165" t="s">
        <v>1</v>
      </c>
      <c r="F788" s="166" t="s">
        <v>948</v>
      </c>
      <c r="H788" s="167">
        <v>1.35</v>
      </c>
      <c r="I788" s="168"/>
      <c r="L788" s="164"/>
      <c r="M788" s="169"/>
      <c r="T788" s="170"/>
      <c r="AT788" s="165" t="s">
        <v>190</v>
      </c>
      <c r="AU788" s="165" t="s">
        <v>88</v>
      </c>
      <c r="AV788" s="13" t="s">
        <v>88</v>
      </c>
      <c r="AW788" s="13" t="s">
        <v>30</v>
      </c>
      <c r="AX788" s="13" t="s">
        <v>74</v>
      </c>
      <c r="AY788" s="165" t="s">
        <v>182</v>
      </c>
    </row>
    <row r="789" spans="2:65" s="13" customFormat="1">
      <c r="B789" s="164"/>
      <c r="D789" s="158" t="s">
        <v>190</v>
      </c>
      <c r="E789" s="165" t="s">
        <v>1</v>
      </c>
      <c r="F789" s="166" t="s">
        <v>966</v>
      </c>
      <c r="H789" s="167">
        <v>7.5</v>
      </c>
      <c r="I789" s="168"/>
      <c r="L789" s="164"/>
      <c r="M789" s="169"/>
      <c r="T789" s="170"/>
      <c r="AT789" s="165" t="s">
        <v>190</v>
      </c>
      <c r="AU789" s="165" t="s">
        <v>88</v>
      </c>
      <c r="AV789" s="13" t="s">
        <v>88</v>
      </c>
      <c r="AW789" s="13" t="s">
        <v>30</v>
      </c>
      <c r="AX789" s="13" t="s">
        <v>74</v>
      </c>
      <c r="AY789" s="165" t="s">
        <v>182</v>
      </c>
    </row>
    <row r="790" spans="2:65" s="15" customFormat="1">
      <c r="B790" s="178"/>
      <c r="D790" s="158" t="s">
        <v>190</v>
      </c>
      <c r="E790" s="179" t="s">
        <v>1</v>
      </c>
      <c r="F790" s="180" t="s">
        <v>212</v>
      </c>
      <c r="H790" s="181">
        <v>248.25</v>
      </c>
      <c r="I790" s="182"/>
      <c r="L790" s="178"/>
      <c r="M790" s="183"/>
      <c r="T790" s="184"/>
      <c r="AT790" s="179" t="s">
        <v>190</v>
      </c>
      <c r="AU790" s="179" t="s">
        <v>88</v>
      </c>
      <c r="AV790" s="15" t="s">
        <v>188</v>
      </c>
      <c r="AW790" s="15" t="s">
        <v>30</v>
      </c>
      <c r="AX790" s="15" t="s">
        <v>78</v>
      </c>
      <c r="AY790" s="179" t="s">
        <v>182</v>
      </c>
    </row>
    <row r="791" spans="2:65" s="1" customFormat="1" ht="24.25" customHeight="1">
      <c r="B791" s="142"/>
      <c r="C791" s="143" t="s">
        <v>967</v>
      </c>
      <c r="D791" s="143" t="s">
        <v>184</v>
      </c>
      <c r="E791" s="144" t="s">
        <v>968</v>
      </c>
      <c r="F791" s="145" t="s">
        <v>969</v>
      </c>
      <c r="G791" s="146" t="s">
        <v>312</v>
      </c>
      <c r="H791" s="147">
        <v>2210.4</v>
      </c>
      <c r="I791" s="148"/>
      <c r="J791" s="149">
        <f>ROUND(I791*H791,2)</f>
        <v>0</v>
      </c>
      <c r="K791" s="150"/>
      <c r="L791" s="32"/>
      <c r="M791" s="151" t="s">
        <v>1</v>
      </c>
      <c r="N791" s="152" t="s">
        <v>40</v>
      </c>
      <c r="P791" s="153">
        <f>O791*H791</f>
        <v>0</v>
      </c>
      <c r="Q791" s="153">
        <v>4.0000000000000003E-5</v>
      </c>
      <c r="R791" s="153">
        <f>Q791*H791</f>
        <v>8.8416000000000008E-2</v>
      </c>
      <c r="S791" s="153">
        <v>0</v>
      </c>
      <c r="T791" s="154">
        <f>S791*H791</f>
        <v>0</v>
      </c>
      <c r="AR791" s="155" t="s">
        <v>188</v>
      </c>
      <c r="AT791" s="155" t="s">
        <v>184</v>
      </c>
      <c r="AU791" s="155" t="s">
        <v>88</v>
      </c>
      <c r="AY791" s="17" t="s">
        <v>182</v>
      </c>
      <c r="BE791" s="156">
        <f>IF(N791="základná",J791,0)</f>
        <v>0</v>
      </c>
      <c r="BF791" s="156">
        <f>IF(N791="znížená",J791,0)</f>
        <v>0</v>
      </c>
      <c r="BG791" s="156">
        <f>IF(N791="zákl. prenesená",J791,0)</f>
        <v>0</v>
      </c>
      <c r="BH791" s="156">
        <f>IF(N791="zníž. prenesená",J791,0)</f>
        <v>0</v>
      </c>
      <c r="BI791" s="156">
        <f>IF(N791="nulová",J791,0)</f>
        <v>0</v>
      </c>
      <c r="BJ791" s="17" t="s">
        <v>88</v>
      </c>
      <c r="BK791" s="156">
        <f>ROUND(I791*H791,2)</f>
        <v>0</v>
      </c>
      <c r="BL791" s="17" t="s">
        <v>188</v>
      </c>
      <c r="BM791" s="155" t="s">
        <v>970</v>
      </c>
    </row>
    <row r="792" spans="2:65" s="13" customFormat="1">
      <c r="B792" s="164"/>
      <c r="D792" s="158" t="s">
        <v>190</v>
      </c>
      <c r="E792" s="165" t="s">
        <v>1</v>
      </c>
      <c r="F792" s="166" t="s">
        <v>971</v>
      </c>
      <c r="H792" s="167">
        <v>1588.1</v>
      </c>
      <c r="I792" s="168"/>
      <c r="L792" s="164"/>
      <c r="M792" s="169"/>
      <c r="T792" s="170"/>
      <c r="AT792" s="165" t="s">
        <v>190</v>
      </c>
      <c r="AU792" s="165" t="s">
        <v>88</v>
      </c>
      <c r="AV792" s="13" t="s">
        <v>88</v>
      </c>
      <c r="AW792" s="13" t="s">
        <v>30</v>
      </c>
      <c r="AX792" s="13" t="s">
        <v>74</v>
      </c>
      <c r="AY792" s="165" t="s">
        <v>182</v>
      </c>
    </row>
    <row r="793" spans="2:65" s="13" customFormat="1">
      <c r="B793" s="164"/>
      <c r="D793" s="158" t="s">
        <v>190</v>
      </c>
      <c r="E793" s="165" t="s">
        <v>1</v>
      </c>
      <c r="F793" s="166" t="s">
        <v>972</v>
      </c>
      <c r="H793" s="167">
        <v>318.7</v>
      </c>
      <c r="I793" s="168"/>
      <c r="L793" s="164"/>
      <c r="M793" s="169"/>
      <c r="T793" s="170"/>
      <c r="AT793" s="165" t="s">
        <v>190</v>
      </c>
      <c r="AU793" s="165" t="s">
        <v>88</v>
      </c>
      <c r="AV793" s="13" t="s">
        <v>88</v>
      </c>
      <c r="AW793" s="13" t="s">
        <v>30</v>
      </c>
      <c r="AX793" s="13" t="s">
        <v>74</v>
      </c>
      <c r="AY793" s="165" t="s">
        <v>182</v>
      </c>
    </row>
    <row r="794" spans="2:65" s="13" customFormat="1">
      <c r="B794" s="164"/>
      <c r="D794" s="158" t="s">
        <v>190</v>
      </c>
      <c r="E794" s="165" t="s">
        <v>1</v>
      </c>
      <c r="F794" s="166" t="s">
        <v>973</v>
      </c>
      <c r="H794" s="167">
        <v>303.60000000000002</v>
      </c>
      <c r="I794" s="168"/>
      <c r="L794" s="164"/>
      <c r="M794" s="169"/>
      <c r="T794" s="170"/>
      <c r="AT794" s="165" t="s">
        <v>190</v>
      </c>
      <c r="AU794" s="165" t="s">
        <v>88</v>
      </c>
      <c r="AV794" s="13" t="s">
        <v>88</v>
      </c>
      <c r="AW794" s="13" t="s">
        <v>30</v>
      </c>
      <c r="AX794" s="13" t="s">
        <v>74</v>
      </c>
      <c r="AY794" s="165" t="s">
        <v>182</v>
      </c>
    </row>
    <row r="795" spans="2:65" s="15" customFormat="1">
      <c r="B795" s="178"/>
      <c r="D795" s="158" t="s">
        <v>190</v>
      </c>
      <c r="E795" s="179" t="s">
        <v>1</v>
      </c>
      <c r="F795" s="180" t="s">
        <v>212</v>
      </c>
      <c r="H795" s="181">
        <v>2210.4</v>
      </c>
      <c r="I795" s="182"/>
      <c r="L795" s="178"/>
      <c r="M795" s="183"/>
      <c r="T795" s="184"/>
      <c r="AT795" s="179" t="s">
        <v>190</v>
      </c>
      <c r="AU795" s="179" t="s">
        <v>88</v>
      </c>
      <c r="AV795" s="15" t="s">
        <v>188</v>
      </c>
      <c r="AW795" s="15" t="s">
        <v>30</v>
      </c>
      <c r="AX795" s="15" t="s">
        <v>78</v>
      </c>
      <c r="AY795" s="179" t="s">
        <v>182</v>
      </c>
    </row>
    <row r="796" spans="2:65" s="1" customFormat="1" ht="24.25" customHeight="1">
      <c r="B796" s="142"/>
      <c r="C796" s="143" t="s">
        <v>974</v>
      </c>
      <c r="D796" s="143" t="s">
        <v>184</v>
      </c>
      <c r="E796" s="144" t="s">
        <v>975</v>
      </c>
      <c r="F796" s="145" t="s">
        <v>976</v>
      </c>
      <c r="G796" s="146" t="s">
        <v>386</v>
      </c>
      <c r="H796" s="147">
        <v>71.424000000000007</v>
      </c>
      <c r="I796" s="148"/>
      <c r="J796" s="149">
        <f>ROUND(I796*H796,2)</f>
        <v>0</v>
      </c>
      <c r="K796" s="150"/>
      <c r="L796" s="32"/>
      <c r="M796" s="151" t="s">
        <v>1</v>
      </c>
      <c r="N796" s="152" t="s">
        <v>40</v>
      </c>
      <c r="P796" s="153">
        <f>O796*H796</f>
        <v>0</v>
      </c>
      <c r="Q796" s="153">
        <v>4.1999999999999997E-3</v>
      </c>
      <c r="R796" s="153">
        <f>Q796*H796</f>
        <v>0.29998079999999999</v>
      </c>
      <c r="S796" s="153">
        <v>0</v>
      </c>
      <c r="T796" s="154">
        <f>S796*H796</f>
        <v>0</v>
      </c>
      <c r="AR796" s="155" t="s">
        <v>188</v>
      </c>
      <c r="AT796" s="155" t="s">
        <v>184</v>
      </c>
      <c r="AU796" s="155" t="s">
        <v>88</v>
      </c>
      <c r="AY796" s="17" t="s">
        <v>182</v>
      </c>
      <c r="BE796" s="156">
        <f>IF(N796="základná",J796,0)</f>
        <v>0</v>
      </c>
      <c r="BF796" s="156">
        <f>IF(N796="znížená",J796,0)</f>
        <v>0</v>
      </c>
      <c r="BG796" s="156">
        <f>IF(N796="zákl. prenesená",J796,0)</f>
        <v>0</v>
      </c>
      <c r="BH796" s="156">
        <f>IF(N796="zníž. prenesená",J796,0)</f>
        <v>0</v>
      </c>
      <c r="BI796" s="156">
        <f>IF(N796="nulová",J796,0)</f>
        <v>0</v>
      </c>
      <c r="BJ796" s="17" t="s">
        <v>88</v>
      </c>
      <c r="BK796" s="156">
        <f>ROUND(I796*H796,2)</f>
        <v>0</v>
      </c>
      <c r="BL796" s="17" t="s">
        <v>188</v>
      </c>
      <c r="BM796" s="155" t="s">
        <v>977</v>
      </c>
    </row>
    <row r="797" spans="2:65" s="12" customFormat="1">
      <c r="B797" s="157"/>
      <c r="D797" s="158" t="s">
        <v>190</v>
      </c>
      <c r="E797" s="159" t="s">
        <v>1</v>
      </c>
      <c r="F797" s="160" t="s">
        <v>978</v>
      </c>
      <c r="H797" s="159" t="s">
        <v>1</v>
      </c>
      <c r="I797" s="161"/>
      <c r="L797" s="157"/>
      <c r="M797" s="162"/>
      <c r="T797" s="163"/>
      <c r="AT797" s="159" t="s">
        <v>190</v>
      </c>
      <c r="AU797" s="159" t="s">
        <v>88</v>
      </c>
      <c r="AV797" s="12" t="s">
        <v>78</v>
      </c>
      <c r="AW797" s="12" t="s">
        <v>30</v>
      </c>
      <c r="AX797" s="12" t="s">
        <v>74</v>
      </c>
      <c r="AY797" s="159" t="s">
        <v>182</v>
      </c>
    </row>
    <row r="798" spans="2:65" s="13" customFormat="1">
      <c r="B798" s="164"/>
      <c r="D798" s="158" t="s">
        <v>190</v>
      </c>
      <c r="E798" s="165" t="s">
        <v>1</v>
      </c>
      <c r="F798" s="166" t="s">
        <v>979</v>
      </c>
      <c r="H798" s="167">
        <v>1.54</v>
      </c>
      <c r="I798" s="168"/>
      <c r="L798" s="164"/>
      <c r="M798" s="169"/>
      <c r="T798" s="170"/>
      <c r="AT798" s="165" t="s">
        <v>190</v>
      </c>
      <c r="AU798" s="165" t="s">
        <v>88</v>
      </c>
      <c r="AV798" s="13" t="s">
        <v>88</v>
      </c>
      <c r="AW798" s="13" t="s">
        <v>30</v>
      </c>
      <c r="AX798" s="13" t="s">
        <v>74</v>
      </c>
      <c r="AY798" s="165" t="s">
        <v>182</v>
      </c>
    </row>
    <row r="799" spans="2:65" s="13" customFormat="1">
      <c r="B799" s="164"/>
      <c r="D799" s="158" t="s">
        <v>190</v>
      </c>
      <c r="E799" s="165" t="s">
        <v>1</v>
      </c>
      <c r="F799" s="166" t="s">
        <v>980</v>
      </c>
      <c r="H799" s="167">
        <v>1.4159999999999999</v>
      </c>
      <c r="I799" s="168"/>
      <c r="L799" s="164"/>
      <c r="M799" s="169"/>
      <c r="T799" s="170"/>
      <c r="AT799" s="165" t="s">
        <v>190</v>
      </c>
      <c r="AU799" s="165" t="s">
        <v>88</v>
      </c>
      <c r="AV799" s="13" t="s">
        <v>88</v>
      </c>
      <c r="AW799" s="13" t="s">
        <v>30</v>
      </c>
      <c r="AX799" s="13" t="s">
        <v>74</v>
      </c>
      <c r="AY799" s="165" t="s">
        <v>182</v>
      </c>
    </row>
    <row r="800" spans="2:65" s="13" customFormat="1">
      <c r="B800" s="164"/>
      <c r="D800" s="158" t="s">
        <v>190</v>
      </c>
      <c r="E800" s="165" t="s">
        <v>1</v>
      </c>
      <c r="F800" s="166" t="s">
        <v>981</v>
      </c>
      <c r="H800" s="167">
        <v>8.0399999999999991</v>
      </c>
      <c r="I800" s="168"/>
      <c r="L800" s="164"/>
      <c r="M800" s="169"/>
      <c r="T800" s="170"/>
      <c r="AT800" s="165" t="s">
        <v>190</v>
      </c>
      <c r="AU800" s="165" t="s">
        <v>88</v>
      </c>
      <c r="AV800" s="13" t="s">
        <v>88</v>
      </c>
      <c r="AW800" s="13" t="s">
        <v>30</v>
      </c>
      <c r="AX800" s="13" t="s">
        <v>74</v>
      </c>
      <c r="AY800" s="165" t="s">
        <v>182</v>
      </c>
    </row>
    <row r="801" spans="2:65" s="13" customFormat="1">
      <c r="B801" s="164"/>
      <c r="D801" s="158" t="s">
        <v>190</v>
      </c>
      <c r="E801" s="165" t="s">
        <v>1</v>
      </c>
      <c r="F801" s="166" t="s">
        <v>982</v>
      </c>
      <c r="H801" s="167">
        <v>0.26400000000000001</v>
      </c>
      <c r="I801" s="168"/>
      <c r="L801" s="164"/>
      <c r="M801" s="169"/>
      <c r="T801" s="170"/>
      <c r="AT801" s="165" t="s">
        <v>190</v>
      </c>
      <c r="AU801" s="165" t="s">
        <v>88</v>
      </c>
      <c r="AV801" s="13" t="s">
        <v>88</v>
      </c>
      <c r="AW801" s="13" t="s">
        <v>30</v>
      </c>
      <c r="AX801" s="13" t="s">
        <v>74</v>
      </c>
      <c r="AY801" s="165" t="s">
        <v>182</v>
      </c>
    </row>
    <row r="802" spans="2:65" s="13" customFormat="1">
      <c r="B802" s="164"/>
      <c r="D802" s="158" t="s">
        <v>190</v>
      </c>
      <c r="E802" s="165" t="s">
        <v>1</v>
      </c>
      <c r="F802" s="166" t="s">
        <v>983</v>
      </c>
      <c r="H802" s="167">
        <v>1.415</v>
      </c>
      <c r="I802" s="168"/>
      <c r="L802" s="164"/>
      <c r="M802" s="169"/>
      <c r="T802" s="170"/>
      <c r="AT802" s="165" t="s">
        <v>190</v>
      </c>
      <c r="AU802" s="165" t="s">
        <v>88</v>
      </c>
      <c r="AV802" s="13" t="s">
        <v>88</v>
      </c>
      <c r="AW802" s="13" t="s">
        <v>30</v>
      </c>
      <c r="AX802" s="13" t="s">
        <v>74</v>
      </c>
      <c r="AY802" s="165" t="s">
        <v>182</v>
      </c>
    </row>
    <row r="803" spans="2:65" s="13" customFormat="1">
      <c r="B803" s="164"/>
      <c r="D803" s="158" t="s">
        <v>190</v>
      </c>
      <c r="E803" s="165" t="s">
        <v>1</v>
      </c>
      <c r="F803" s="166" t="s">
        <v>984</v>
      </c>
      <c r="H803" s="167">
        <v>1.84</v>
      </c>
      <c r="I803" s="168"/>
      <c r="L803" s="164"/>
      <c r="M803" s="169"/>
      <c r="T803" s="170"/>
      <c r="AT803" s="165" t="s">
        <v>190</v>
      </c>
      <c r="AU803" s="165" t="s">
        <v>88</v>
      </c>
      <c r="AV803" s="13" t="s">
        <v>88</v>
      </c>
      <c r="AW803" s="13" t="s">
        <v>30</v>
      </c>
      <c r="AX803" s="13" t="s">
        <v>74</v>
      </c>
      <c r="AY803" s="165" t="s">
        <v>182</v>
      </c>
    </row>
    <row r="804" spans="2:65" s="13" customFormat="1">
      <c r="B804" s="164"/>
      <c r="D804" s="158" t="s">
        <v>190</v>
      </c>
      <c r="E804" s="165" t="s">
        <v>1</v>
      </c>
      <c r="F804" s="166" t="s">
        <v>985</v>
      </c>
      <c r="H804" s="167">
        <v>0.17499999999999999</v>
      </c>
      <c r="I804" s="168"/>
      <c r="L804" s="164"/>
      <c r="M804" s="169"/>
      <c r="T804" s="170"/>
      <c r="AT804" s="165" t="s">
        <v>190</v>
      </c>
      <c r="AU804" s="165" t="s">
        <v>88</v>
      </c>
      <c r="AV804" s="13" t="s">
        <v>88</v>
      </c>
      <c r="AW804" s="13" t="s">
        <v>30</v>
      </c>
      <c r="AX804" s="13" t="s">
        <v>74</v>
      </c>
      <c r="AY804" s="165" t="s">
        <v>182</v>
      </c>
    </row>
    <row r="805" spans="2:65" s="13" customFormat="1">
      <c r="B805" s="164"/>
      <c r="D805" s="158" t="s">
        <v>190</v>
      </c>
      <c r="E805" s="165" t="s">
        <v>1</v>
      </c>
      <c r="F805" s="166" t="s">
        <v>986</v>
      </c>
      <c r="H805" s="167">
        <v>0.99</v>
      </c>
      <c r="I805" s="168"/>
      <c r="L805" s="164"/>
      <c r="M805" s="169"/>
      <c r="T805" s="170"/>
      <c r="AT805" s="165" t="s">
        <v>190</v>
      </c>
      <c r="AU805" s="165" t="s">
        <v>88</v>
      </c>
      <c r="AV805" s="13" t="s">
        <v>88</v>
      </c>
      <c r="AW805" s="13" t="s">
        <v>30</v>
      </c>
      <c r="AX805" s="13" t="s">
        <v>74</v>
      </c>
      <c r="AY805" s="165" t="s">
        <v>182</v>
      </c>
    </row>
    <row r="806" spans="2:65" s="13" customFormat="1">
      <c r="B806" s="164"/>
      <c r="D806" s="158" t="s">
        <v>190</v>
      </c>
      <c r="E806" s="165" t="s">
        <v>1</v>
      </c>
      <c r="F806" s="166" t="s">
        <v>987</v>
      </c>
      <c r="H806" s="167">
        <v>16</v>
      </c>
      <c r="I806" s="168"/>
      <c r="L806" s="164"/>
      <c r="M806" s="169"/>
      <c r="T806" s="170"/>
      <c r="AT806" s="165" t="s">
        <v>190</v>
      </c>
      <c r="AU806" s="165" t="s">
        <v>88</v>
      </c>
      <c r="AV806" s="13" t="s">
        <v>88</v>
      </c>
      <c r="AW806" s="13" t="s">
        <v>30</v>
      </c>
      <c r="AX806" s="13" t="s">
        <v>74</v>
      </c>
      <c r="AY806" s="165" t="s">
        <v>182</v>
      </c>
    </row>
    <row r="807" spans="2:65" s="13" customFormat="1">
      <c r="B807" s="164"/>
      <c r="D807" s="158" t="s">
        <v>190</v>
      </c>
      <c r="E807" s="165" t="s">
        <v>1</v>
      </c>
      <c r="F807" s="166" t="s">
        <v>988</v>
      </c>
      <c r="H807" s="167">
        <v>39.744</v>
      </c>
      <c r="I807" s="168"/>
      <c r="L807" s="164"/>
      <c r="M807" s="169"/>
      <c r="T807" s="170"/>
      <c r="AT807" s="165" t="s">
        <v>190</v>
      </c>
      <c r="AU807" s="165" t="s">
        <v>88</v>
      </c>
      <c r="AV807" s="13" t="s">
        <v>88</v>
      </c>
      <c r="AW807" s="13" t="s">
        <v>30</v>
      </c>
      <c r="AX807" s="13" t="s">
        <v>74</v>
      </c>
      <c r="AY807" s="165" t="s">
        <v>182</v>
      </c>
    </row>
    <row r="808" spans="2:65" s="15" customFormat="1">
      <c r="B808" s="178"/>
      <c r="D808" s="158" t="s">
        <v>190</v>
      </c>
      <c r="E808" s="179" t="s">
        <v>1</v>
      </c>
      <c r="F808" s="180" t="s">
        <v>212</v>
      </c>
      <c r="H808" s="181">
        <v>71.424000000000007</v>
      </c>
      <c r="I808" s="182"/>
      <c r="L808" s="178"/>
      <c r="M808" s="183"/>
      <c r="T808" s="184"/>
      <c r="AT808" s="179" t="s">
        <v>190</v>
      </c>
      <c r="AU808" s="179" t="s">
        <v>88</v>
      </c>
      <c r="AV808" s="15" t="s">
        <v>188</v>
      </c>
      <c r="AW808" s="15" t="s">
        <v>30</v>
      </c>
      <c r="AX808" s="15" t="s">
        <v>78</v>
      </c>
      <c r="AY808" s="179" t="s">
        <v>182</v>
      </c>
    </row>
    <row r="809" spans="2:65" s="1" customFormat="1" ht="33" customHeight="1">
      <c r="B809" s="142"/>
      <c r="C809" s="185" t="s">
        <v>989</v>
      </c>
      <c r="D809" s="185" t="s">
        <v>379</v>
      </c>
      <c r="E809" s="186" t="s">
        <v>990</v>
      </c>
      <c r="F809" s="187" t="s">
        <v>991</v>
      </c>
      <c r="G809" s="188" t="s">
        <v>449</v>
      </c>
      <c r="H809" s="189">
        <v>0.309</v>
      </c>
      <c r="I809" s="190"/>
      <c r="J809" s="191">
        <f>ROUND(I809*H809,2)</f>
        <v>0</v>
      </c>
      <c r="K809" s="192"/>
      <c r="L809" s="193"/>
      <c r="M809" s="194" t="s">
        <v>1</v>
      </c>
      <c r="N809" s="195" t="s">
        <v>40</v>
      </c>
      <c r="P809" s="153">
        <f>O809*H809</f>
        <v>0</v>
      </c>
      <c r="Q809" s="153">
        <v>1</v>
      </c>
      <c r="R809" s="153">
        <f>Q809*H809</f>
        <v>0.309</v>
      </c>
      <c r="S809" s="153">
        <v>0</v>
      </c>
      <c r="T809" s="154">
        <f>S809*H809</f>
        <v>0</v>
      </c>
      <c r="AR809" s="155" t="s">
        <v>259</v>
      </c>
      <c r="AT809" s="155" t="s">
        <v>379</v>
      </c>
      <c r="AU809" s="155" t="s">
        <v>88</v>
      </c>
      <c r="AY809" s="17" t="s">
        <v>182</v>
      </c>
      <c r="BE809" s="156">
        <f>IF(N809="základná",J809,0)</f>
        <v>0</v>
      </c>
      <c r="BF809" s="156">
        <f>IF(N809="znížená",J809,0)</f>
        <v>0</v>
      </c>
      <c r="BG809" s="156">
        <f>IF(N809="zákl. prenesená",J809,0)</f>
        <v>0</v>
      </c>
      <c r="BH809" s="156">
        <f>IF(N809="zníž. prenesená",J809,0)</f>
        <v>0</v>
      </c>
      <c r="BI809" s="156">
        <f>IF(N809="nulová",J809,0)</f>
        <v>0</v>
      </c>
      <c r="BJ809" s="17" t="s">
        <v>88</v>
      </c>
      <c r="BK809" s="156">
        <f>ROUND(I809*H809,2)</f>
        <v>0</v>
      </c>
      <c r="BL809" s="17" t="s">
        <v>188</v>
      </c>
      <c r="BM809" s="155" t="s">
        <v>992</v>
      </c>
    </row>
    <row r="810" spans="2:65" s="12" customFormat="1">
      <c r="B810" s="157"/>
      <c r="D810" s="158" t="s">
        <v>190</v>
      </c>
      <c r="E810" s="159" t="s">
        <v>1</v>
      </c>
      <c r="F810" s="160" t="s">
        <v>993</v>
      </c>
      <c r="H810" s="159" t="s">
        <v>1</v>
      </c>
      <c r="I810" s="161"/>
      <c r="L810" s="157"/>
      <c r="M810" s="162"/>
      <c r="T810" s="163"/>
      <c r="AT810" s="159" t="s">
        <v>190</v>
      </c>
      <c r="AU810" s="159" t="s">
        <v>88</v>
      </c>
      <c r="AV810" s="12" t="s">
        <v>78</v>
      </c>
      <c r="AW810" s="12" t="s">
        <v>30</v>
      </c>
      <c r="AX810" s="12" t="s">
        <v>74</v>
      </c>
      <c r="AY810" s="159" t="s">
        <v>182</v>
      </c>
    </row>
    <row r="811" spans="2:65" s="13" customFormat="1">
      <c r="B811" s="164"/>
      <c r="D811" s="158" t="s">
        <v>190</v>
      </c>
      <c r="E811" s="165" t="s">
        <v>1</v>
      </c>
      <c r="F811" s="166" t="s">
        <v>994</v>
      </c>
      <c r="H811" s="167">
        <v>0.309</v>
      </c>
      <c r="I811" s="168"/>
      <c r="L811" s="164"/>
      <c r="M811" s="169"/>
      <c r="T811" s="170"/>
      <c r="AT811" s="165" t="s">
        <v>190</v>
      </c>
      <c r="AU811" s="165" t="s">
        <v>88</v>
      </c>
      <c r="AV811" s="13" t="s">
        <v>88</v>
      </c>
      <c r="AW811" s="13" t="s">
        <v>30</v>
      </c>
      <c r="AX811" s="13" t="s">
        <v>74</v>
      </c>
      <c r="AY811" s="165" t="s">
        <v>182</v>
      </c>
    </row>
    <row r="812" spans="2:65" s="15" customFormat="1">
      <c r="B812" s="178"/>
      <c r="D812" s="158" t="s">
        <v>190</v>
      </c>
      <c r="E812" s="179" t="s">
        <v>1</v>
      </c>
      <c r="F812" s="180" t="s">
        <v>212</v>
      </c>
      <c r="H812" s="181">
        <v>0.309</v>
      </c>
      <c r="I812" s="182"/>
      <c r="L812" s="178"/>
      <c r="M812" s="183"/>
      <c r="T812" s="184"/>
      <c r="AT812" s="179" t="s">
        <v>190</v>
      </c>
      <c r="AU812" s="179" t="s">
        <v>88</v>
      </c>
      <c r="AV812" s="15" t="s">
        <v>188</v>
      </c>
      <c r="AW812" s="15" t="s">
        <v>30</v>
      </c>
      <c r="AX812" s="15" t="s">
        <v>78</v>
      </c>
      <c r="AY812" s="179" t="s">
        <v>182</v>
      </c>
    </row>
    <row r="813" spans="2:65" s="1" customFormat="1" ht="37.9" customHeight="1">
      <c r="B813" s="142"/>
      <c r="C813" s="143" t="s">
        <v>995</v>
      </c>
      <c r="D813" s="143" t="s">
        <v>184</v>
      </c>
      <c r="E813" s="144" t="s">
        <v>996</v>
      </c>
      <c r="F813" s="145" t="s">
        <v>997</v>
      </c>
      <c r="G813" s="146" t="s">
        <v>858</v>
      </c>
      <c r="H813" s="147">
        <v>44</v>
      </c>
      <c r="I813" s="148"/>
      <c r="J813" s="149">
        <f>ROUND(I813*H813,2)</f>
        <v>0</v>
      </c>
      <c r="K813" s="150"/>
      <c r="L813" s="32"/>
      <c r="M813" s="151" t="s">
        <v>1</v>
      </c>
      <c r="N813" s="152" t="s">
        <v>40</v>
      </c>
      <c r="P813" s="153">
        <f>O813*H813</f>
        <v>0</v>
      </c>
      <c r="Q813" s="153">
        <v>3.5E-4</v>
      </c>
      <c r="R813" s="153">
        <f>Q813*H813</f>
        <v>1.54E-2</v>
      </c>
      <c r="S813" s="153">
        <v>0</v>
      </c>
      <c r="T813" s="154">
        <f>S813*H813</f>
        <v>0</v>
      </c>
      <c r="AR813" s="155" t="s">
        <v>188</v>
      </c>
      <c r="AT813" s="155" t="s">
        <v>184</v>
      </c>
      <c r="AU813" s="155" t="s">
        <v>88</v>
      </c>
      <c r="AY813" s="17" t="s">
        <v>182</v>
      </c>
      <c r="BE813" s="156">
        <f>IF(N813="základná",J813,0)</f>
        <v>0</v>
      </c>
      <c r="BF813" s="156">
        <f>IF(N813="znížená",J813,0)</f>
        <v>0</v>
      </c>
      <c r="BG813" s="156">
        <f>IF(N813="zákl. prenesená",J813,0)</f>
        <v>0</v>
      </c>
      <c r="BH813" s="156">
        <f>IF(N813="zníž. prenesená",J813,0)</f>
        <v>0</v>
      </c>
      <c r="BI813" s="156">
        <f>IF(N813="nulová",J813,0)</f>
        <v>0</v>
      </c>
      <c r="BJ813" s="17" t="s">
        <v>88</v>
      </c>
      <c r="BK813" s="156">
        <f>ROUND(I813*H813,2)</f>
        <v>0</v>
      </c>
      <c r="BL813" s="17" t="s">
        <v>188</v>
      </c>
      <c r="BM813" s="155" t="s">
        <v>998</v>
      </c>
    </row>
    <row r="814" spans="2:65" s="13" customFormat="1">
      <c r="B814" s="164"/>
      <c r="D814" s="158" t="s">
        <v>190</v>
      </c>
      <c r="E814" s="165" t="s">
        <v>1</v>
      </c>
      <c r="F814" s="166" t="s">
        <v>999</v>
      </c>
      <c r="H814" s="167">
        <v>44</v>
      </c>
      <c r="I814" s="168"/>
      <c r="L814" s="164"/>
      <c r="M814" s="169"/>
      <c r="T814" s="170"/>
      <c r="AT814" s="165" t="s">
        <v>190</v>
      </c>
      <c r="AU814" s="165" t="s">
        <v>88</v>
      </c>
      <c r="AV814" s="13" t="s">
        <v>88</v>
      </c>
      <c r="AW814" s="13" t="s">
        <v>30</v>
      </c>
      <c r="AX814" s="13" t="s">
        <v>74</v>
      </c>
      <c r="AY814" s="165" t="s">
        <v>182</v>
      </c>
    </row>
    <row r="815" spans="2:65" s="15" customFormat="1">
      <c r="B815" s="178"/>
      <c r="D815" s="158" t="s">
        <v>190</v>
      </c>
      <c r="E815" s="179" t="s">
        <v>1</v>
      </c>
      <c r="F815" s="180" t="s">
        <v>212</v>
      </c>
      <c r="H815" s="181">
        <v>44</v>
      </c>
      <c r="I815" s="182"/>
      <c r="L815" s="178"/>
      <c r="M815" s="183"/>
      <c r="T815" s="184"/>
      <c r="AT815" s="179" t="s">
        <v>190</v>
      </c>
      <c r="AU815" s="179" t="s">
        <v>88</v>
      </c>
      <c r="AV815" s="15" t="s">
        <v>188</v>
      </c>
      <c r="AW815" s="15" t="s">
        <v>30</v>
      </c>
      <c r="AX815" s="15" t="s">
        <v>78</v>
      </c>
      <c r="AY815" s="179" t="s">
        <v>182</v>
      </c>
    </row>
    <row r="816" spans="2:65" s="1" customFormat="1" ht="37.9" customHeight="1">
      <c r="B816" s="142"/>
      <c r="C816" s="143" t="s">
        <v>1000</v>
      </c>
      <c r="D816" s="143" t="s">
        <v>184</v>
      </c>
      <c r="E816" s="144" t="s">
        <v>1001</v>
      </c>
      <c r="F816" s="145" t="s">
        <v>1002</v>
      </c>
      <c r="G816" s="146" t="s">
        <v>858</v>
      </c>
      <c r="H816" s="147">
        <v>46</v>
      </c>
      <c r="I816" s="148"/>
      <c r="J816" s="149">
        <f>ROUND(I816*H816,2)</f>
        <v>0</v>
      </c>
      <c r="K816" s="150"/>
      <c r="L816" s="32"/>
      <c r="M816" s="151" t="s">
        <v>1</v>
      </c>
      <c r="N816" s="152" t="s">
        <v>40</v>
      </c>
      <c r="P816" s="153">
        <f>O816*H816</f>
        <v>0</v>
      </c>
      <c r="Q816" s="153">
        <v>8.4999999999999995E-4</v>
      </c>
      <c r="R816" s="153">
        <f>Q816*H816</f>
        <v>3.9099999999999996E-2</v>
      </c>
      <c r="S816" s="153">
        <v>0</v>
      </c>
      <c r="T816" s="154">
        <f>S816*H816</f>
        <v>0</v>
      </c>
      <c r="AR816" s="155" t="s">
        <v>188</v>
      </c>
      <c r="AT816" s="155" t="s">
        <v>184</v>
      </c>
      <c r="AU816" s="155" t="s">
        <v>88</v>
      </c>
      <c r="AY816" s="17" t="s">
        <v>182</v>
      </c>
      <c r="BE816" s="156">
        <f>IF(N816="základná",J816,0)</f>
        <v>0</v>
      </c>
      <c r="BF816" s="156">
        <f>IF(N816="znížená",J816,0)</f>
        <v>0</v>
      </c>
      <c r="BG816" s="156">
        <f>IF(N816="zákl. prenesená",J816,0)</f>
        <v>0</v>
      </c>
      <c r="BH816" s="156">
        <f>IF(N816="zníž. prenesená",J816,0)</f>
        <v>0</v>
      </c>
      <c r="BI816" s="156">
        <f>IF(N816="nulová",J816,0)</f>
        <v>0</v>
      </c>
      <c r="BJ816" s="17" t="s">
        <v>88</v>
      </c>
      <c r="BK816" s="156">
        <f>ROUND(I816*H816,2)</f>
        <v>0</v>
      </c>
      <c r="BL816" s="17" t="s">
        <v>188</v>
      </c>
      <c r="BM816" s="155" t="s">
        <v>1003</v>
      </c>
    </row>
    <row r="817" spans="2:65" s="13" customFormat="1">
      <c r="B817" s="164"/>
      <c r="D817" s="158" t="s">
        <v>190</v>
      </c>
      <c r="E817" s="165" t="s">
        <v>1</v>
      </c>
      <c r="F817" s="166" t="s">
        <v>1004</v>
      </c>
      <c r="H817" s="167">
        <v>46</v>
      </c>
      <c r="I817" s="168"/>
      <c r="L817" s="164"/>
      <c r="M817" s="169"/>
      <c r="T817" s="170"/>
      <c r="AT817" s="165" t="s">
        <v>190</v>
      </c>
      <c r="AU817" s="165" t="s">
        <v>88</v>
      </c>
      <c r="AV817" s="13" t="s">
        <v>88</v>
      </c>
      <c r="AW817" s="13" t="s">
        <v>30</v>
      </c>
      <c r="AX817" s="13" t="s">
        <v>74</v>
      </c>
      <c r="AY817" s="165" t="s">
        <v>182</v>
      </c>
    </row>
    <row r="818" spans="2:65" s="15" customFormat="1">
      <c r="B818" s="178"/>
      <c r="D818" s="158" t="s">
        <v>190</v>
      </c>
      <c r="E818" s="179" t="s">
        <v>1</v>
      </c>
      <c r="F818" s="180" t="s">
        <v>212</v>
      </c>
      <c r="H818" s="181">
        <v>46</v>
      </c>
      <c r="I818" s="182"/>
      <c r="L818" s="178"/>
      <c r="M818" s="183"/>
      <c r="T818" s="184"/>
      <c r="AT818" s="179" t="s">
        <v>190</v>
      </c>
      <c r="AU818" s="179" t="s">
        <v>88</v>
      </c>
      <c r="AV818" s="15" t="s">
        <v>188</v>
      </c>
      <c r="AW818" s="15" t="s">
        <v>30</v>
      </c>
      <c r="AX818" s="15" t="s">
        <v>78</v>
      </c>
      <c r="AY818" s="179" t="s">
        <v>182</v>
      </c>
    </row>
    <row r="819" spans="2:65" s="1" customFormat="1" ht="37.9" customHeight="1">
      <c r="B819" s="142"/>
      <c r="C819" s="143" t="s">
        <v>1005</v>
      </c>
      <c r="D819" s="143" t="s">
        <v>184</v>
      </c>
      <c r="E819" s="144" t="s">
        <v>1006</v>
      </c>
      <c r="F819" s="145" t="s">
        <v>1007</v>
      </c>
      <c r="G819" s="146" t="s">
        <v>858</v>
      </c>
      <c r="H819" s="147">
        <v>80</v>
      </c>
      <c r="I819" s="148"/>
      <c r="J819" s="149">
        <f>ROUND(I819*H819,2)</f>
        <v>0</v>
      </c>
      <c r="K819" s="150"/>
      <c r="L819" s="32"/>
      <c r="M819" s="151" t="s">
        <v>1</v>
      </c>
      <c r="N819" s="152" t="s">
        <v>40</v>
      </c>
      <c r="P819" s="153">
        <f>O819*H819</f>
        <v>0</v>
      </c>
      <c r="Q819" s="153">
        <v>7.6999999999999996E-4</v>
      </c>
      <c r="R819" s="153">
        <f>Q819*H819</f>
        <v>6.1599999999999995E-2</v>
      </c>
      <c r="S819" s="153">
        <v>0</v>
      </c>
      <c r="T819" s="154">
        <f>S819*H819</f>
        <v>0</v>
      </c>
      <c r="AR819" s="155" t="s">
        <v>188</v>
      </c>
      <c r="AT819" s="155" t="s">
        <v>184</v>
      </c>
      <c r="AU819" s="155" t="s">
        <v>88</v>
      </c>
      <c r="AY819" s="17" t="s">
        <v>182</v>
      </c>
      <c r="BE819" s="156">
        <f>IF(N819="základná",J819,0)</f>
        <v>0</v>
      </c>
      <c r="BF819" s="156">
        <f>IF(N819="znížená",J819,0)</f>
        <v>0</v>
      </c>
      <c r="BG819" s="156">
        <f>IF(N819="zákl. prenesená",J819,0)</f>
        <v>0</v>
      </c>
      <c r="BH819" s="156">
        <f>IF(N819="zníž. prenesená",J819,0)</f>
        <v>0</v>
      </c>
      <c r="BI819" s="156">
        <f>IF(N819="nulová",J819,0)</f>
        <v>0</v>
      </c>
      <c r="BJ819" s="17" t="s">
        <v>88</v>
      </c>
      <c r="BK819" s="156">
        <f>ROUND(I819*H819,2)</f>
        <v>0</v>
      </c>
      <c r="BL819" s="17" t="s">
        <v>188</v>
      </c>
      <c r="BM819" s="155" t="s">
        <v>1008</v>
      </c>
    </row>
    <row r="820" spans="2:65" s="13" customFormat="1">
      <c r="B820" s="164"/>
      <c r="D820" s="158" t="s">
        <v>190</v>
      </c>
      <c r="E820" s="165" t="s">
        <v>1</v>
      </c>
      <c r="F820" s="166" t="s">
        <v>1009</v>
      </c>
      <c r="H820" s="167">
        <v>80</v>
      </c>
      <c r="I820" s="168"/>
      <c r="L820" s="164"/>
      <c r="M820" s="169"/>
      <c r="T820" s="170"/>
      <c r="AT820" s="165" t="s">
        <v>190</v>
      </c>
      <c r="AU820" s="165" t="s">
        <v>88</v>
      </c>
      <c r="AV820" s="13" t="s">
        <v>88</v>
      </c>
      <c r="AW820" s="13" t="s">
        <v>30</v>
      </c>
      <c r="AX820" s="13" t="s">
        <v>74</v>
      </c>
      <c r="AY820" s="165" t="s">
        <v>182</v>
      </c>
    </row>
    <row r="821" spans="2:65" s="15" customFormat="1">
      <c r="B821" s="178"/>
      <c r="D821" s="158" t="s">
        <v>190</v>
      </c>
      <c r="E821" s="179" t="s">
        <v>1</v>
      </c>
      <c r="F821" s="180" t="s">
        <v>212</v>
      </c>
      <c r="H821" s="181">
        <v>80</v>
      </c>
      <c r="I821" s="182"/>
      <c r="L821" s="178"/>
      <c r="M821" s="183"/>
      <c r="T821" s="184"/>
      <c r="AT821" s="179" t="s">
        <v>190</v>
      </c>
      <c r="AU821" s="179" t="s">
        <v>88</v>
      </c>
      <c r="AV821" s="15" t="s">
        <v>188</v>
      </c>
      <c r="AW821" s="15" t="s">
        <v>30</v>
      </c>
      <c r="AX821" s="15" t="s">
        <v>78</v>
      </c>
      <c r="AY821" s="179" t="s">
        <v>182</v>
      </c>
    </row>
    <row r="822" spans="2:65" s="1" customFormat="1" ht="37.9" customHeight="1">
      <c r="B822" s="142"/>
      <c r="C822" s="143" t="s">
        <v>1010</v>
      </c>
      <c r="D822" s="143" t="s">
        <v>184</v>
      </c>
      <c r="E822" s="144" t="s">
        <v>1011</v>
      </c>
      <c r="F822" s="145" t="s">
        <v>1012</v>
      </c>
      <c r="G822" s="146" t="s">
        <v>858</v>
      </c>
      <c r="H822" s="147">
        <v>72</v>
      </c>
      <c r="I822" s="148"/>
      <c r="J822" s="149">
        <f>ROUND(I822*H822,2)</f>
        <v>0</v>
      </c>
      <c r="K822" s="150"/>
      <c r="L822" s="32"/>
      <c r="M822" s="151" t="s">
        <v>1</v>
      </c>
      <c r="N822" s="152" t="s">
        <v>40</v>
      </c>
      <c r="P822" s="153">
        <f>O822*H822</f>
        <v>0</v>
      </c>
      <c r="Q822" s="153">
        <v>1.2800000000000001E-3</v>
      </c>
      <c r="R822" s="153">
        <f>Q822*H822</f>
        <v>9.2160000000000006E-2</v>
      </c>
      <c r="S822" s="153">
        <v>0</v>
      </c>
      <c r="T822" s="154">
        <f>S822*H822</f>
        <v>0</v>
      </c>
      <c r="AR822" s="155" t="s">
        <v>188</v>
      </c>
      <c r="AT822" s="155" t="s">
        <v>184</v>
      </c>
      <c r="AU822" s="155" t="s">
        <v>88</v>
      </c>
      <c r="AY822" s="17" t="s">
        <v>182</v>
      </c>
      <c r="BE822" s="156">
        <f>IF(N822="základná",J822,0)</f>
        <v>0</v>
      </c>
      <c r="BF822" s="156">
        <f>IF(N822="znížená",J822,0)</f>
        <v>0</v>
      </c>
      <c r="BG822" s="156">
        <f>IF(N822="zákl. prenesená",J822,0)</f>
        <v>0</v>
      </c>
      <c r="BH822" s="156">
        <f>IF(N822="zníž. prenesená",J822,0)</f>
        <v>0</v>
      </c>
      <c r="BI822" s="156">
        <f>IF(N822="nulová",J822,0)</f>
        <v>0</v>
      </c>
      <c r="BJ822" s="17" t="s">
        <v>88</v>
      </c>
      <c r="BK822" s="156">
        <f>ROUND(I822*H822,2)</f>
        <v>0</v>
      </c>
      <c r="BL822" s="17" t="s">
        <v>188</v>
      </c>
      <c r="BM822" s="155" t="s">
        <v>1013</v>
      </c>
    </row>
    <row r="823" spans="2:65" s="13" customFormat="1">
      <c r="B823" s="164"/>
      <c r="D823" s="158" t="s">
        <v>190</v>
      </c>
      <c r="E823" s="165" t="s">
        <v>1</v>
      </c>
      <c r="F823" s="166" t="s">
        <v>1014</v>
      </c>
      <c r="H823" s="167">
        <v>72</v>
      </c>
      <c r="I823" s="168"/>
      <c r="L823" s="164"/>
      <c r="M823" s="169"/>
      <c r="T823" s="170"/>
      <c r="AT823" s="165" t="s">
        <v>190</v>
      </c>
      <c r="AU823" s="165" t="s">
        <v>88</v>
      </c>
      <c r="AV823" s="13" t="s">
        <v>88</v>
      </c>
      <c r="AW823" s="13" t="s">
        <v>30</v>
      </c>
      <c r="AX823" s="13" t="s">
        <v>74</v>
      </c>
      <c r="AY823" s="165" t="s">
        <v>182</v>
      </c>
    </row>
    <row r="824" spans="2:65" s="15" customFormat="1">
      <c r="B824" s="178"/>
      <c r="D824" s="158" t="s">
        <v>190</v>
      </c>
      <c r="E824" s="179" t="s">
        <v>1</v>
      </c>
      <c r="F824" s="180" t="s">
        <v>212</v>
      </c>
      <c r="H824" s="181">
        <v>72</v>
      </c>
      <c r="I824" s="182"/>
      <c r="L824" s="178"/>
      <c r="M824" s="183"/>
      <c r="T824" s="184"/>
      <c r="AT824" s="179" t="s">
        <v>190</v>
      </c>
      <c r="AU824" s="179" t="s">
        <v>88</v>
      </c>
      <c r="AV824" s="15" t="s">
        <v>188</v>
      </c>
      <c r="AW824" s="15" t="s">
        <v>30</v>
      </c>
      <c r="AX824" s="15" t="s">
        <v>78</v>
      </c>
      <c r="AY824" s="179" t="s">
        <v>182</v>
      </c>
    </row>
    <row r="825" spans="2:65" s="11" customFormat="1" ht="22.9" customHeight="1">
      <c r="B825" s="130"/>
      <c r="D825" s="131" t="s">
        <v>73</v>
      </c>
      <c r="E825" s="140" t="s">
        <v>1015</v>
      </c>
      <c r="F825" s="140" t="s">
        <v>1016</v>
      </c>
      <c r="I825" s="133"/>
      <c r="J825" s="141">
        <f>BK825</f>
        <v>0</v>
      </c>
      <c r="L825" s="130"/>
      <c r="M825" s="135"/>
      <c r="P825" s="136">
        <f>SUM(P826:P831)</f>
        <v>0</v>
      </c>
      <c r="R825" s="136">
        <f>SUM(R826:R831)</f>
        <v>0</v>
      </c>
      <c r="T825" s="137">
        <f>SUM(T826:T831)</f>
        <v>0</v>
      </c>
      <c r="AR825" s="131" t="s">
        <v>78</v>
      </c>
      <c r="AT825" s="138" t="s">
        <v>73</v>
      </c>
      <c r="AU825" s="138" t="s">
        <v>78</v>
      </c>
      <c r="AY825" s="131" t="s">
        <v>182</v>
      </c>
      <c r="BK825" s="139">
        <f>SUM(BK826:BK831)</f>
        <v>0</v>
      </c>
    </row>
    <row r="826" spans="2:65" s="1" customFormat="1" ht="37.9" customHeight="1">
      <c r="B826" s="142"/>
      <c r="C826" s="143" t="s">
        <v>1017</v>
      </c>
      <c r="D826" s="143" t="s">
        <v>184</v>
      </c>
      <c r="E826" s="144" t="s">
        <v>1018</v>
      </c>
      <c r="F826" s="145" t="s">
        <v>1019</v>
      </c>
      <c r="G826" s="146" t="s">
        <v>449</v>
      </c>
      <c r="H826" s="147">
        <v>6477.0659999999998</v>
      </c>
      <c r="I826" s="148"/>
      <c r="J826" s="149">
        <f>ROUND(I826*H826,2)</f>
        <v>0</v>
      </c>
      <c r="K826" s="150"/>
      <c r="L826" s="32"/>
      <c r="M826" s="151" t="s">
        <v>1</v>
      </c>
      <c r="N826" s="152" t="s">
        <v>40</v>
      </c>
      <c r="P826" s="153">
        <f>O826*H826</f>
        <v>0</v>
      </c>
      <c r="Q826" s="153">
        <v>0</v>
      </c>
      <c r="R826" s="153">
        <f>Q826*H826</f>
        <v>0</v>
      </c>
      <c r="S826" s="153">
        <v>0</v>
      </c>
      <c r="T826" s="154">
        <f>S826*H826</f>
        <v>0</v>
      </c>
      <c r="AR826" s="155" t="s">
        <v>188</v>
      </c>
      <c r="AT826" s="155" t="s">
        <v>184</v>
      </c>
      <c r="AU826" s="155" t="s">
        <v>88</v>
      </c>
      <c r="AY826" s="17" t="s">
        <v>182</v>
      </c>
      <c r="BE826" s="156">
        <f>IF(N826="základná",J826,0)</f>
        <v>0</v>
      </c>
      <c r="BF826" s="156">
        <f>IF(N826="znížená",J826,0)</f>
        <v>0</v>
      </c>
      <c r="BG826" s="156">
        <f>IF(N826="zákl. prenesená",J826,0)</f>
        <v>0</v>
      </c>
      <c r="BH826" s="156">
        <f>IF(N826="zníž. prenesená",J826,0)</f>
        <v>0</v>
      </c>
      <c r="BI826" s="156">
        <f>IF(N826="nulová",J826,0)</f>
        <v>0</v>
      </c>
      <c r="BJ826" s="17" t="s">
        <v>88</v>
      </c>
      <c r="BK826" s="156">
        <f>ROUND(I826*H826,2)</f>
        <v>0</v>
      </c>
      <c r="BL826" s="17" t="s">
        <v>188</v>
      </c>
      <c r="BM826" s="155" t="s">
        <v>1020</v>
      </c>
    </row>
    <row r="827" spans="2:65" s="12" customFormat="1">
      <c r="B827" s="157"/>
      <c r="D827" s="158" t="s">
        <v>190</v>
      </c>
      <c r="E827" s="159" t="s">
        <v>1</v>
      </c>
      <c r="F827" s="160" t="s">
        <v>1021</v>
      </c>
      <c r="H827" s="159" t="s">
        <v>1</v>
      </c>
      <c r="I827" s="161"/>
      <c r="L827" s="157"/>
      <c r="M827" s="162"/>
      <c r="T827" s="163"/>
      <c r="AT827" s="159" t="s">
        <v>190</v>
      </c>
      <c r="AU827" s="159" t="s">
        <v>88</v>
      </c>
      <c r="AV827" s="12" t="s">
        <v>78</v>
      </c>
      <c r="AW827" s="12" t="s">
        <v>30</v>
      </c>
      <c r="AX827" s="12" t="s">
        <v>74</v>
      </c>
      <c r="AY827" s="159" t="s">
        <v>182</v>
      </c>
    </row>
    <row r="828" spans="2:65" s="13" customFormat="1">
      <c r="B828" s="164"/>
      <c r="D828" s="158" t="s">
        <v>190</v>
      </c>
      <c r="E828" s="165" t="s">
        <v>1</v>
      </c>
      <c r="F828" s="166" t="s">
        <v>1022</v>
      </c>
      <c r="H828" s="167">
        <v>6477.0659999999998</v>
      </c>
      <c r="I828" s="168"/>
      <c r="L828" s="164"/>
      <c r="M828" s="169"/>
      <c r="T828" s="170"/>
      <c r="AT828" s="165" t="s">
        <v>190</v>
      </c>
      <c r="AU828" s="165" t="s">
        <v>88</v>
      </c>
      <c r="AV828" s="13" t="s">
        <v>88</v>
      </c>
      <c r="AW828" s="13" t="s">
        <v>30</v>
      </c>
      <c r="AX828" s="13" t="s">
        <v>78</v>
      </c>
      <c r="AY828" s="165" t="s">
        <v>182</v>
      </c>
    </row>
    <row r="829" spans="2:65" s="1" customFormat="1" ht="33" customHeight="1">
      <c r="B829" s="142"/>
      <c r="C829" s="143" t="s">
        <v>1023</v>
      </c>
      <c r="D829" s="143" t="s">
        <v>184</v>
      </c>
      <c r="E829" s="144" t="s">
        <v>1024</v>
      </c>
      <c r="F829" s="145" t="s">
        <v>1025</v>
      </c>
      <c r="G829" s="146" t="s">
        <v>449</v>
      </c>
      <c r="H829" s="147">
        <v>1728.538</v>
      </c>
      <c r="I829" s="148"/>
      <c r="J829" s="149">
        <f>ROUND(I829*H829,2)</f>
        <v>0</v>
      </c>
      <c r="K829" s="150"/>
      <c r="L829" s="32"/>
      <c r="M829" s="151" t="s">
        <v>1</v>
      </c>
      <c r="N829" s="152" t="s">
        <v>40</v>
      </c>
      <c r="P829" s="153">
        <f>O829*H829</f>
        <v>0</v>
      </c>
      <c r="Q829" s="153">
        <v>0</v>
      </c>
      <c r="R829" s="153">
        <f>Q829*H829</f>
        <v>0</v>
      </c>
      <c r="S829" s="153">
        <v>0</v>
      </c>
      <c r="T829" s="154">
        <f>S829*H829</f>
        <v>0</v>
      </c>
      <c r="AR829" s="155" t="s">
        <v>188</v>
      </c>
      <c r="AT829" s="155" t="s">
        <v>184</v>
      </c>
      <c r="AU829" s="155" t="s">
        <v>88</v>
      </c>
      <c r="AY829" s="17" t="s">
        <v>182</v>
      </c>
      <c r="BE829" s="156">
        <f>IF(N829="základná",J829,0)</f>
        <v>0</v>
      </c>
      <c r="BF829" s="156">
        <f>IF(N829="znížená",J829,0)</f>
        <v>0</v>
      </c>
      <c r="BG829" s="156">
        <f>IF(N829="zákl. prenesená",J829,0)</f>
        <v>0</v>
      </c>
      <c r="BH829" s="156">
        <f>IF(N829="zníž. prenesená",J829,0)</f>
        <v>0</v>
      </c>
      <c r="BI829" s="156">
        <f>IF(N829="nulová",J829,0)</f>
        <v>0</v>
      </c>
      <c r="BJ829" s="17" t="s">
        <v>88</v>
      </c>
      <c r="BK829" s="156">
        <f>ROUND(I829*H829,2)</f>
        <v>0</v>
      </c>
      <c r="BL829" s="17" t="s">
        <v>188</v>
      </c>
      <c r="BM829" s="155" t="s">
        <v>1026</v>
      </c>
    </row>
    <row r="830" spans="2:65" s="13" customFormat="1">
      <c r="B830" s="164"/>
      <c r="D830" s="158" t="s">
        <v>190</v>
      </c>
      <c r="E830" s="165" t="s">
        <v>1</v>
      </c>
      <c r="F830" s="166" t="s">
        <v>1027</v>
      </c>
      <c r="H830" s="167">
        <v>1728.538</v>
      </c>
      <c r="I830" s="168"/>
      <c r="L830" s="164"/>
      <c r="M830" s="169"/>
      <c r="T830" s="170"/>
      <c r="AT830" s="165" t="s">
        <v>190</v>
      </c>
      <c r="AU830" s="165" t="s">
        <v>88</v>
      </c>
      <c r="AV830" s="13" t="s">
        <v>88</v>
      </c>
      <c r="AW830" s="13" t="s">
        <v>30</v>
      </c>
      <c r="AX830" s="13" t="s">
        <v>74</v>
      </c>
      <c r="AY830" s="165" t="s">
        <v>182</v>
      </c>
    </row>
    <row r="831" spans="2:65" s="15" customFormat="1">
      <c r="B831" s="178"/>
      <c r="D831" s="158" t="s">
        <v>190</v>
      </c>
      <c r="E831" s="179" t="s">
        <v>1</v>
      </c>
      <c r="F831" s="180" t="s">
        <v>212</v>
      </c>
      <c r="H831" s="181">
        <v>1728.538</v>
      </c>
      <c r="I831" s="182"/>
      <c r="L831" s="178"/>
      <c r="M831" s="183"/>
      <c r="T831" s="184"/>
      <c r="AT831" s="179" t="s">
        <v>190</v>
      </c>
      <c r="AU831" s="179" t="s">
        <v>88</v>
      </c>
      <c r="AV831" s="15" t="s">
        <v>188</v>
      </c>
      <c r="AW831" s="15" t="s">
        <v>30</v>
      </c>
      <c r="AX831" s="15" t="s">
        <v>78</v>
      </c>
      <c r="AY831" s="179" t="s">
        <v>182</v>
      </c>
    </row>
    <row r="832" spans="2:65" s="11" customFormat="1" ht="25.9" customHeight="1">
      <c r="B832" s="130"/>
      <c r="D832" s="131" t="s">
        <v>73</v>
      </c>
      <c r="E832" s="132" t="s">
        <v>1028</v>
      </c>
      <c r="F832" s="132" t="s">
        <v>1029</v>
      </c>
      <c r="I832" s="133"/>
      <c r="J832" s="134">
        <f>BK832</f>
        <v>0</v>
      </c>
      <c r="L832" s="130"/>
      <c r="M832" s="135"/>
      <c r="P832" s="136">
        <f>P833+P917+P931+P937+P942+P948+P957+P981+P992+P1239+P1246+P1252+P1260+P1273</f>
        <v>0</v>
      </c>
      <c r="R832" s="136">
        <f>R833+R917+R931+R937+R942+R948+R957+R981+R992+R1239+R1246+R1252+R1260+R1273</f>
        <v>237.22388175100002</v>
      </c>
      <c r="T832" s="137">
        <f>T833+T917+T931+T937+T942+T948+T957+T981+T992+T1239+T1246+T1252+T1260+T1273</f>
        <v>0</v>
      </c>
      <c r="AR832" s="131" t="s">
        <v>88</v>
      </c>
      <c r="AT832" s="138" t="s">
        <v>73</v>
      </c>
      <c r="AU832" s="138" t="s">
        <v>74</v>
      </c>
      <c r="AY832" s="131" t="s">
        <v>182</v>
      </c>
      <c r="BK832" s="139">
        <f>BK833+BK917+BK931+BK937+BK942+BK948+BK957+BK981+BK992+BK1239+BK1246+BK1252+BK1260+BK1273</f>
        <v>0</v>
      </c>
    </row>
    <row r="833" spans="2:65" s="11" customFormat="1" ht="22.9" customHeight="1">
      <c r="B833" s="130"/>
      <c r="D833" s="131" t="s">
        <v>73</v>
      </c>
      <c r="E833" s="140" t="s">
        <v>1030</v>
      </c>
      <c r="F833" s="140" t="s">
        <v>1031</v>
      </c>
      <c r="I833" s="133"/>
      <c r="J833" s="141">
        <f>BK833</f>
        <v>0</v>
      </c>
      <c r="L833" s="130"/>
      <c r="M833" s="135"/>
      <c r="P833" s="136">
        <f>SUM(P834:P916)</f>
        <v>0</v>
      </c>
      <c r="R833" s="136">
        <f>SUM(R834:R916)</f>
        <v>10.801069811000001</v>
      </c>
      <c r="T833" s="137">
        <f>SUM(T834:T916)</f>
        <v>0</v>
      </c>
      <c r="AR833" s="131" t="s">
        <v>88</v>
      </c>
      <c r="AT833" s="138" t="s">
        <v>73</v>
      </c>
      <c r="AU833" s="138" t="s">
        <v>78</v>
      </c>
      <c r="AY833" s="131" t="s">
        <v>182</v>
      </c>
      <c r="BK833" s="139">
        <f>SUM(BK834:BK916)</f>
        <v>0</v>
      </c>
    </row>
    <row r="834" spans="2:65" s="1" customFormat="1" ht="24.25" customHeight="1">
      <c r="B834" s="142"/>
      <c r="C834" s="143" t="s">
        <v>1032</v>
      </c>
      <c r="D834" s="143" t="s">
        <v>184</v>
      </c>
      <c r="E834" s="144" t="s">
        <v>1033</v>
      </c>
      <c r="F834" s="145" t="s">
        <v>1034</v>
      </c>
      <c r="G834" s="146" t="s">
        <v>312</v>
      </c>
      <c r="H834" s="147">
        <v>46.573999999999998</v>
      </c>
      <c r="I834" s="148"/>
      <c r="J834" s="149">
        <f>ROUND(I834*H834,2)</f>
        <v>0</v>
      </c>
      <c r="K834" s="150"/>
      <c r="L834" s="32"/>
      <c r="M834" s="151" t="s">
        <v>1</v>
      </c>
      <c r="N834" s="152" t="s">
        <v>40</v>
      </c>
      <c r="P834" s="153">
        <f>O834*H834</f>
        <v>0</v>
      </c>
      <c r="Q834" s="153">
        <v>0</v>
      </c>
      <c r="R834" s="153">
        <f>Q834*H834</f>
        <v>0</v>
      </c>
      <c r="S834" s="153">
        <v>0</v>
      </c>
      <c r="T834" s="154">
        <f>S834*H834</f>
        <v>0</v>
      </c>
      <c r="AR834" s="155" t="s">
        <v>304</v>
      </c>
      <c r="AT834" s="155" t="s">
        <v>184</v>
      </c>
      <c r="AU834" s="155" t="s">
        <v>88</v>
      </c>
      <c r="AY834" s="17" t="s">
        <v>182</v>
      </c>
      <c r="BE834" s="156">
        <f>IF(N834="základná",J834,0)</f>
        <v>0</v>
      </c>
      <c r="BF834" s="156">
        <f>IF(N834="znížená",J834,0)</f>
        <v>0</v>
      </c>
      <c r="BG834" s="156">
        <f>IF(N834="zákl. prenesená",J834,0)</f>
        <v>0</v>
      </c>
      <c r="BH834" s="156">
        <f>IF(N834="zníž. prenesená",J834,0)</f>
        <v>0</v>
      </c>
      <c r="BI834" s="156">
        <f>IF(N834="nulová",J834,0)</f>
        <v>0</v>
      </c>
      <c r="BJ834" s="17" t="s">
        <v>88</v>
      </c>
      <c r="BK834" s="156">
        <f>ROUND(I834*H834,2)</f>
        <v>0</v>
      </c>
      <c r="BL834" s="17" t="s">
        <v>304</v>
      </c>
      <c r="BM834" s="155" t="s">
        <v>1035</v>
      </c>
    </row>
    <row r="835" spans="2:65" s="12" customFormat="1" ht="20">
      <c r="B835" s="157"/>
      <c r="D835" s="158" t="s">
        <v>190</v>
      </c>
      <c r="E835" s="159" t="s">
        <v>1</v>
      </c>
      <c r="F835" s="160" t="s">
        <v>1036</v>
      </c>
      <c r="H835" s="159" t="s">
        <v>1</v>
      </c>
      <c r="I835" s="161"/>
      <c r="L835" s="157"/>
      <c r="M835" s="162"/>
      <c r="T835" s="163"/>
      <c r="AT835" s="159" t="s">
        <v>190</v>
      </c>
      <c r="AU835" s="159" t="s">
        <v>88</v>
      </c>
      <c r="AV835" s="12" t="s">
        <v>78</v>
      </c>
      <c r="AW835" s="12" t="s">
        <v>30</v>
      </c>
      <c r="AX835" s="12" t="s">
        <v>74</v>
      </c>
      <c r="AY835" s="159" t="s">
        <v>182</v>
      </c>
    </row>
    <row r="836" spans="2:65" s="13" customFormat="1">
      <c r="B836" s="164"/>
      <c r="D836" s="158" t="s">
        <v>190</v>
      </c>
      <c r="E836" s="165" t="s">
        <v>1</v>
      </c>
      <c r="F836" s="166" t="s">
        <v>1037</v>
      </c>
      <c r="H836" s="167">
        <v>46.573999999999998</v>
      </c>
      <c r="I836" s="168"/>
      <c r="L836" s="164"/>
      <c r="M836" s="169"/>
      <c r="T836" s="170"/>
      <c r="AT836" s="165" t="s">
        <v>190</v>
      </c>
      <c r="AU836" s="165" t="s">
        <v>88</v>
      </c>
      <c r="AV836" s="13" t="s">
        <v>88</v>
      </c>
      <c r="AW836" s="13" t="s">
        <v>30</v>
      </c>
      <c r="AX836" s="13" t="s">
        <v>74</v>
      </c>
      <c r="AY836" s="165" t="s">
        <v>182</v>
      </c>
    </row>
    <row r="837" spans="2:65" s="15" customFormat="1">
      <c r="B837" s="178"/>
      <c r="D837" s="158" t="s">
        <v>190</v>
      </c>
      <c r="E837" s="179" t="s">
        <v>1</v>
      </c>
      <c r="F837" s="180" t="s">
        <v>212</v>
      </c>
      <c r="H837" s="181">
        <v>46.573999999999998</v>
      </c>
      <c r="I837" s="182"/>
      <c r="L837" s="178"/>
      <c r="M837" s="183"/>
      <c r="T837" s="184"/>
      <c r="AT837" s="179" t="s">
        <v>190</v>
      </c>
      <c r="AU837" s="179" t="s">
        <v>88</v>
      </c>
      <c r="AV837" s="15" t="s">
        <v>188</v>
      </c>
      <c r="AW837" s="15" t="s">
        <v>30</v>
      </c>
      <c r="AX837" s="15" t="s">
        <v>78</v>
      </c>
      <c r="AY837" s="179" t="s">
        <v>182</v>
      </c>
    </row>
    <row r="838" spans="2:65" s="1" customFormat="1" ht="16.5" customHeight="1">
      <c r="B838" s="142"/>
      <c r="C838" s="185" t="s">
        <v>1038</v>
      </c>
      <c r="D838" s="185" t="s">
        <v>379</v>
      </c>
      <c r="E838" s="186" t="s">
        <v>1039</v>
      </c>
      <c r="F838" s="187" t="s">
        <v>1040</v>
      </c>
      <c r="G838" s="188" t="s">
        <v>312</v>
      </c>
      <c r="H838" s="189">
        <v>53.56</v>
      </c>
      <c r="I838" s="190"/>
      <c r="J838" s="191">
        <f>ROUND(I838*H838,2)</f>
        <v>0</v>
      </c>
      <c r="K838" s="192"/>
      <c r="L838" s="193"/>
      <c r="M838" s="194" t="s">
        <v>1</v>
      </c>
      <c r="N838" s="195" t="s">
        <v>40</v>
      </c>
      <c r="P838" s="153">
        <f>O838*H838</f>
        <v>0</v>
      </c>
      <c r="Q838" s="153">
        <v>1E-4</v>
      </c>
      <c r="R838" s="153">
        <f>Q838*H838</f>
        <v>5.3560000000000005E-3</v>
      </c>
      <c r="S838" s="153">
        <v>0</v>
      </c>
      <c r="T838" s="154">
        <f>S838*H838</f>
        <v>0</v>
      </c>
      <c r="AR838" s="155" t="s">
        <v>474</v>
      </c>
      <c r="AT838" s="155" t="s">
        <v>379</v>
      </c>
      <c r="AU838" s="155" t="s">
        <v>88</v>
      </c>
      <c r="AY838" s="17" t="s">
        <v>182</v>
      </c>
      <c r="BE838" s="156">
        <f>IF(N838="základná",J838,0)</f>
        <v>0</v>
      </c>
      <c r="BF838" s="156">
        <f>IF(N838="znížená",J838,0)</f>
        <v>0</v>
      </c>
      <c r="BG838" s="156">
        <f>IF(N838="zákl. prenesená",J838,0)</f>
        <v>0</v>
      </c>
      <c r="BH838" s="156">
        <f>IF(N838="zníž. prenesená",J838,0)</f>
        <v>0</v>
      </c>
      <c r="BI838" s="156">
        <f>IF(N838="nulová",J838,0)</f>
        <v>0</v>
      </c>
      <c r="BJ838" s="17" t="s">
        <v>88</v>
      </c>
      <c r="BK838" s="156">
        <f>ROUND(I838*H838,2)</f>
        <v>0</v>
      </c>
      <c r="BL838" s="17" t="s">
        <v>304</v>
      </c>
      <c r="BM838" s="155" t="s">
        <v>1041</v>
      </c>
    </row>
    <row r="839" spans="2:65" s="13" customFormat="1">
      <c r="B839" s="164"/>
      <c r="D839" s="158" t="s">
        <v>190</v>
      </c>
      <c r="E839" s="165" t="s">
        <v>1</v>
      </c>
      <c r="F839" s="166" t="s">
        <v>1042</v>
      </c>
      <c r="H839" s="167">
        <v>53.56</v>
      </c>
      <c r="I839" s="168"/>
      <c r="L839" s="164"/>
      <c r="M839" s="169"/>
      <c r="T839" s="170"/>
      <c r="AT839" s="165" t="s">
        <v>190</v>
      </c>
      <c r="AU839" s="165" t="s">
        <v>88</v>
      </c>
      <c r="AV839" s="13" t="s">
        <v>88</v>
      </c>
      <c r="AW839" s="13" t="s">
        <v>30</v>
      </c>
      <c r="AX839" s="13" t="s">
        <v>78</v>
      </c>
      <c r="AY839" s="165" t="s">
        <v>182</v>
      </c>
    </row>
    <row r="840" spans="2:65" s="1" customFormat="1" ht="24.25" customHeight="1">
      <c r="B840" s="142"/>
      <c r="C840" s="143" t="s">
        <v>1043</v>
      </c>
      <c r="D840" s="143" t="s">
        <v>184</v>
      </c>
      <c r="E840" s="144" t="s">
        <v>1044</v>
      </c>
      <c r="F840" s="145" t="s">
        <v>1045</v>
      </c>
      <c r="G840" s="146" t="s">
        <v>312</v>
      </c>
      <c r="H840" s="147">
        <v>299.08100000000002</v>
      </c>
      <c r="I840" s="148"/>
      <c r="J840" s="149">
        <f>ROUND(I840*H840,2)</f>
        <v>0</v>
      </c>
      <c r="K840" s="150"/>
      <c r="L840" s="32"/>
      <c r="M840" s="151" t="s">
        <v>1</v>
      </c>
      <c r="N840" s="152" t="s">
        <v>40</v>
      </c>
      <c r="P840" s="153">
        <f>O840*H840</f>
        <v>0</v>
      </c>
      <c r="Q840" s="153">
        <v>8.0000000000000007E-5</v>
      </c>
      <c r="R840" s="153">
        <f>Q840*H840</f>
        <v>2.3926480000000003E-2</v>
      </c>
      <c r="S840" s="153">
        <v>0</v>
      </c>
      <c r="T840" s="154">
        <f>S840*H840</f>
        <v>0</v>
      </c>
      <c r="AR840" s="155" t="s">
        <v>304</v>
      </c>
      <c r="AT840" s="155" t="s">
        <v>184</v>
      </c>
      <c r="AU840" s="155" t="s">
        <v>88</v>
      </c>
      <c r="AY840" s="17" t="s">
        <v>182</v>
      </c>
      <c r="BE840" s="156">
        <f>IF(N840="základná",J840,0)</f>
        <v>0</v>
      </c>
      <c r="BF840" s="156">
        <f>IF(N840="znížená",J840,0)</f>
        <v>0</v>
      </c>
      <c r="BG840" s="156">
        <f>IF(N840="zákl. prenesená",J840,0)</f>
        <v>0</v>
      </c>
      <c r="BH840" s="156">
        <f>IF(N840="zníž. prenesená",J840,0)</f>
        <v>0</v>
      </c>
      <c r="BI840" s="156">
        <f>IF(N840="nulová",J840,0)</f>
        <v>0</v>
      </c>
      <c r="BJ840" s="17" t="s">
        <v>88</v>
      </c>
      <c r="BK840" s="156">
        <f>ROUND(I840*H840,2)</f>
        <v>0</v>
      </c>
      <c r="BL840" s="17" t="s">
        <v>304</v>
      </c>
      <c r="BM840" s="155" t="s">
        <v>1046</v>
      </c>
    </row>
    <row r="841" spans="2:65" s="12" customFormat="1">
      <c r="B841" s="157"/>
      <c r="D841" s="158" t="s">
        <v>190</v>
      </c>
      <c r="E841" s="159" t="s">
        <v>1</v>
      </c>
      <c r="F841" s="160" t="s">
        <v>1047</v>
      </c>
      <c r="H841" s="159" t="s">
        <v>1</v>
      </c>
      <c r="I841" s="161"/>
      <c r="L841" s="157"/>
      <c r="M841" s="162"/>
      <c r="T841" s="163"/>
      <c r="AT841" s="159" t="s">
        <v>190</v>
      </c>
      <c r="AU841" s="159" t="s">
        <v>88</v>
      </c>
      <c r="AV841" s="12" t="s">
        <v>78</v>
      </c>
      <c r="AW841" s="12" t="s">
        <v>30</v>
      </c>
      <c r="AX841" s="12" t="s">
        <v>74</v>
      </c>
      <c r="AY841" s="159" t="s">
        <v>182</v>
      </c>
    </row>
    <row r="842" spans="2:65" s="12" customFormat="1">
      <c r="B842" s="157"/>
      <c r="D842" s="158" t="s">
        <v>190</v>
      </c>
      <c r="E842" s="159" t="s">
        <v>1</v>
      </c>
      <c r="F842" s="160" t="s">
        <v>1048</v>
      </c>
      <c r="H842" s="159" t="s">
        <v>1</v>
      </c>
      <c r="I842" s="161"/>
      <c r="L842" s="157"/>
      <c r="M842" s="162"/>
      <c r="T842" s="163"/>
      <c r="AT842" s="159" t="s">
        <v>190</v>
      </c>
      <c r="AU842" s="159" t="s">
        <v>88</v>
      </c>
      <c r="AV842" s="12" t="s">
        <v>78</v>
      </c>
      <c r="AW842" s="12" t="s">
        <v>30</v>
      </c>
      <c r="AX842" s="12" t="s">
        <v>74</v>
      </c>
      <c r="AY842" s="159" t="s">
        <v>182</v>
      </c>
    </row>
    <row r="843" spans="2:65" s="13" customFormat="1">
      <c r="B843" s="164"/>
      <c r="D843" s="158" t="s">
        <v>190</v>
      </c>
      <c r="E843" s="165" t="s">
        <v>1</v>
      </c>
      <c r="F843" s="166" t="s">
        <v>1049</v>
      </c>
      <c r="H843" s="167">
        <v>34.124000000000002</v>
      </c>
      <c r="I843" s="168"/>
      <c r="L843" s="164"/>
      <c r="M843" s="169"/>
      <c r="T843" s="170"/>
      <c r="AT843" s="165" t="s">
        <v>190</v>
      </c>
      <c r="AU843" s="165" t="s">
        <v>88</v>
      </c>
      <c r="AV843" s="13" t="s">
        <v>88</v>
      </c>
      <c r="AW843" s="13" t="s">
        <v>30</v>
      </c>
      <c r="AX843" s="13" t="s">
        <v>74</v>
      </c>
      <c r="AY843" s="165" t="s">
        <v>182</v>
      </c>
    </row>
    <row r="844" spans="2:65" s="12" customFormat="1">
      <c r="B844" s="157"/>
      <c r="D844" s="158" t="s">
        <v>190</v>
      </c>
      <c r="E844" s="159" t="s">
        <v>1</v>
      </c>
      <c r="F844" s="160" t="s">
        <v>1050</v>
      </c>
      <c r="H844" s="159" t="s">
        <v>1</v>
      </c>
      <c r="I844" s="161"/>
      <c r="L844" s="157"/>
      <c r="M844" s="162"/>
      <c r="T844" s="163"/>
      <c r="AT844" s="159" t="s">
        <v>190</v>
      </c>
      <c r="AU844" s="159" t="s">
        <v>88</v>
      </c>
      <c r="AV844" s="12" t="s">
        <v>78</v>
      </c>
      <c r="AW844" s="12" t="s">
        <v>30</v>
      </c>
      <c r="AX844" s="12" t="s">
        <v>74</v>
      </c>
      <c r="AY844" s="159" t="s">
        <v>182</v>
      </c>
    </row>
    <row r="845" spans="2:65" s="13" customFormat="1">
      <c r="B845" s="164"/>
      <c r="D845" s="158" t="s">
        <v>190</v>
      </c>
      <c r="E845" s="165" t="s">
        <v>1</v>
      </c>
      <c r="F845" s="166" t="s">
        <v>1051</v>
      </c>
      <c r="H845" s="167">
        <v>15.228</v>
      </c>
      <c r="I845" s="168"/>
      <c r="L845" s="164"/>
      <c r="M845" s="169"/>
      <c r="T845" s="170"/>
      <c r="AT845" s="165" t="s">
        <v>190</v>
      </c>
      <c r="AU845" s="165" t="s">
        <v>88</v>
      </c>
      <c r="AV845" s="13" t="s">
        <v>88</v>
      </c>
      <c r="AW845" s="13" t="s">
        <v>30</v>
      </c>
      <c r="AX845" s="13" t="s">
        <v>74</v>
      </c>
      <c r="AY845" s="165" t="s">
        <v>182</v>
      </c>
    </row>
    <row r="846" spans="2:65" s="12" customFormat="1">
      <c r="B846" s="157"/>
      <c r="D846" s="158" t="s">
        <v>190</v>
      </c>
      <c r="E846" s="159" t="s">
        <v>1</v>
      </c>
      <c r="F846" s="160" t="s">
        <v>1052</v>
      </c>
      <c r="H846" s="159" t="s">
        <v>1</v>
      </c>
      <c r="I846" s="161"/>
      <c r="L846" s="157"/>
      <c r="M846" s="162"/>
      <c r="T846" s="163"/>
      <c r="AT846" s="159" t="s">
        <v>190</v>
      </c>
      <c r="AU846" s="159" t="s">
        <v>88</v>
      </c>
      <c r="AV846" s="12" t="s">
        <v>78</v>
      </c>
      <c r="AW846" s="12" t="s">
        <v>30</v>
      </c>
      <c r="AX846" s="12" t="s">
        <v>74</v>
      </c>
      <c r="AY846" s="159" t="s">
        <v>182</v>
      </c>
    </row>
    <row r="847" spans="2:65" s="13" customFormat="1">
      <c r="B847" s="164"/>
      <c r="D847" s="158" t="s">
        <v>190</v>
      </c>
      <c r="E847" s="165" t="s">
        <v>1</v>
      </c>
      <c r="F847" s="166" t="s">
        <v>1053</v>
      </c>
      <c r="H847" s="167">
        <v>9.7349999999999994</v>
      </c>
      <c r="I847" s="168"/>
      <c r="L847" s="164"/>
      <c r="M847" s="169"/>
      <c r="T847" s="170"/>
      <c r="AT847" s="165" t="s">
        <v>190</v>
      </c>
      <c r="AU847" s="165" t="s">
        <v>88</v>
      </c>
      <c r="AV847" s="13" t="s">
        <v>88</v>
      </c>
      <c r="AW847" s="13" t="s">
        <v>30</v>
      </c>
      <c r="AX847" s="13" t="s">
        <v>74</v>
      </c>
      <c r="AY847" s="165" t="s">
        <v>182</v>
      </c>
    </row>
    <row r="848" spans="2:65" s="12" customFormat="1">
      <c r="B848" s="157"/>
      <c r="D848" s="158" t="s">
        <v>190</v>
      </c>
      <c r="E848" s="159" t="s">
        <v>1</v>
      </c>
      <c r="F848" s="160" t="s">
        <v>1054</v>
      </c>
      <c r="H848" s="159" t="s">
        <v>1</v>
      </c>
      <c r="I848" s="161"/>
      <c r="L848" s="157"/>
      <c r="M848" s="162"/>
      <c r="T848" s="163"/>
      <c r="AT848" s="159" t="s">
        <v>190</v>
      </c>
      <c r="AU848" s="159" t="s">
        <v>88</v>
      </c>
      <c r="AV848" s="12" t="s">
        <v>78</v>
      </c>
      <c r="AW848" s="12" t="s">
        <v>30</v>
      </c>
      <c r="AX848" s="12" t="s">
        <v>74</v>
      </c>
      <c r="AY848" s="159" t="s">
        <v>182</v>
      </c>
    </row>
    <row r="849" spans="2:65" s="13" customFormat="1">
      <c r="B849" s="164"/>
      <c r="D849" s="158" t="s">
        <v>190</v>
      </c>
      <c r="E849" s="165" t="s">
        <v>1</v>
      </c>
      <c r="F849" s="166" t="s">
        <v>1055</v>
      </c>
      <c r="H849" s="167">
        <v>57.545000000000002</v>
      </c>
      <c r="I849" s="168"/>
      <c r="L849" s="164"/>
      <c r="M849" s="169"/>
      <c r="T849" s="170"/>
      <c r="AT849" s="165" t="s">
        <v>190</v>
      </c>
      <c r="AU849" s="165" t="s">
        <v>88</v>
      </c>
      <c r="AV849" s="13" t="s">
        <v>88</v>
      </c>
      <c r="AW849" s="13" t="s">
        <v>30</v>
      </c>
      <c r="AX849" s="13" t="s">
        <v>74</v>
      </c>
      <c r="AY849" s="165" t="s">
        <v>182</v>
      </c>
    </row>
    <row r="850" spans="2:65" s="13" customFormat="1">
      <c r="B850" s="164"/>
      <c r="D850" s="158" t="s">
        <v>190</v>
      </c>
      <c r="E850" s="165" t="s">
        <v>1</v>
      </c>
      <c r="F850" s="166" t="s">
        <v>1056</v>
      </c>
      <c r="H850" s="167">
        <v>17.448</v>
      </c>
      <c r="I850" s="168"/>
      <c r="L850" s="164"/>
      <c r="M850" s="169"/>
      <c r="T850" s="170"/>
      <c r="AT850" s="165" t="s">
        <v>190</v>
      </c>
      <c r="AU850" s="165" t="s">
        <v>88</v>
      </c>
      <c r="AV850" s="13" t="s">
        <v>88</v>
      </c>
      <c r="AW850" s="13" t="s">
        <v>30</v>
      </c>
      <c r="AX850" s="13" t="s">
        <v>74</v>
      </c>
      <c r="AY850" s="165" t="s">
        <v>182</v>
      </c>
    </row>
    <row r="851" spans="2:65" s="12" customFormat="1">
      <c r="B851" s="157"/>
      <c r="D851" s="158" t="s">
        <v>190</v>
      </c>
      <c r="E851" s="159" t="s">
        <v>1</v>
      </c>
      <c r="F851" s="160" t="s">
        <v>1057</v>
      </c>
      <c r="H851" s="159" t="s">
        <v>1</v>
      </c>
      <c r="I851" s="161"/>
      <c r="L851" s="157"/>
      <c r="M851" s="162"/>
      <c r="T851" s="163"/>
      <c r="AT851" s="159" t="s">
        <v>190</v>
      </c>
      <c r="AU851" s="159" t="s">
        <v>88</v>
      </c>
      <c r="AV851" s="12" t="s">
        <v>78</v>
      </c>
      <c r="AW851" s="12" t="s">
        <v>30</v>
      </c>
      <c r="AX851" s="12" t="s">
        <v>74</v>
      </c>
      <c r="AY851" s="159" t="s">
        <v>182</v>
      </c>
    </row>
    <row r="852" spans="2:65" s="13" customFormat="1">
      <c r="B852" s="164"/>
      <c r="D852" s="158" t="s">
        <v>190</v>
      </c>
      <c r="E852" s="165" t="s">
        <v>1</v>
      </c>
      <c r="F852" s="166" t="s">
        <v>1058</v>
      </c>
      <c r="H852" s="167">
        <v>82.414000000000001</v>
      </c>
      <c r="I852" s="168"/>
      <c r="L852" s="164"/>
      <c r="M852" s="169"/>
      <c r="T852" s="170"/>
      <c r="AT852" s="165" t="s">
        <v>190</v>
      </c>
      <c r="AU852" s="165" t="s">
        <v>88</v>
      </c>
      <c r="AV852" s="13" t="s">
        <v>88</v>
      </c>
      <c r="AW852" s="13" t="s">
        <v>30</v>
      </c>
      <c r="AX852" s="13" t="s">
        <v>74</v>
      </c>
      <c r="AY852" s="165" t="s">
        <v>182</v>
      </c>
    </row>
    <row r="853" spans="2:65" s="12" customFormat="1">
      <c r="B853" s="157"/>
      <c r="D853" s="158" t="s">
        <v>190</v>
      </c>
      <c r="E853" s="159" t="s">
        <v>1</v>
      </c>
      <c r="F853" s="160" t="s">
        <v>1059</v>
      </c>
      <c r="H853" s="159" t="s">
        <v>1</v>
      </c>
      <c r="I853" s="161"/>
      <c r="L853" s="157"/>
      <c r="M853" s="162"/>
      <c r="T853" s="163"/>
      <c r="AT853" s="159" t="s">
        <v>190</v>
      </c>
      <c r="AU853" s="159" t="s">
        <v>88</v>
      </c>
      <c r="AV853" s="12" t="s">
        <v>78</v>
      </c>
      <c r="AW853" s="12" t="s">
        <v>30</v>
      </c>
      <c r="AX853" s="12" t="s">
        <v>74</v>
      </c>
      <c r="AY853" s="159" t="s">
        <v>182</v>
      </c>
    </row>
    <row r="854" spans="2:65" s="13" customFormat="1">
      <c r="B854" s="164"/>
      <c r="D854" s="158" t="s">
        <v>190</v>
      </c>
      <c r="E854" s="165" t="s">
        <v>1</v>
      </c>
      <c r="F854" s="166" t="s">
        <v>1060</v>
      </c>
      <c r="H854" s="167">
        <v>5.9619999999999997</v>
      </c>
      <c r="I854" s="168"/>
      <c r="L854" s="164"/>
      <c r="M854" s="169"/>
      <c r="T854" s="170"/>
      <c r="AT854" s="165" t="s">
        <v>190</v>
      </c>
      <c r="AU854" s="165" t="s">
        <v>88</v>
      </c>
      <c r="AV854" s="13" t="s">
        <v>88</v>
      </c>
      <c r="AW854" s="13" t="s">
        <v>30</v>
      </c>
      <c r="AX854" s="13" t="s">
        <v>74</v>
      </c>
      <c r="AY854" s="165" t="s">
        <v>182</v>
      </c>
    </row>
    <row r="855" spans="2:65" s="12" customFormat="1">
      <c r="B855" s="157"/>
      <c r="D855" s="158" t="s">
        <v>190</v>
      </c>
      <c r="E855" s="159" t="s">
        <v>1</v>
      </c>
      <c r="F855" s="160" t="s">
        <v>1061</v>
      </c>
      <c r="H855" s="159" t="s">
        <v>1</v>
      </c>
      <c r="I855" s="161"/>
      <c r="L855" s="157"/>
      <c r="M855" s="162"/>
      <c r="T855" s="163"/>
      <c r="AT855" s="159" t="s">
        <v>190</v>
      </c>
      <c r="AU855" s="159" t="s">
        <v>88</v>
      </c>
      <c r="AV855" s="12" t="s">
        <v>78</v>
      </c>
      <c r="AW855" s="12" t="s">
        <v>30</v>
      </c>
      <c r="AX855" s="12" t="s">
        <v>74</v>
      </c>
      <c r="AY855" s="159" t="s">
        <v>182</v>
      </c>
    </row>
    <row r="856" spans="2:65" s="13" customFormat="1">
      <c r="B856" s="164"/>
      <c r="D856" s="158" t="s">
        <v>190</v>
      </c>
      <c r="E856" s="165" t="s">
        <v>1</v>
      </c>
      <c r="F856" s="166" t="s">
        <v>1062</v>
      </c>
      <c r="H856" s="167">
        <v>76.625</v>
      </c>
      <c r="I856" s="168"/>
      <c r="L856" s="164"/>
      <c r="M856" s="169"/>
      <c r="T856" s="170"/>
      <c r="AT856" s="165" t="s">
        <v>190</v>
      </c>
      <c r="AU856" s="165" t="s">
        <v>88</v>
      </c>
      <c r="AV856" s="13" t="s">
        <v>88</v>
      </c>
      <c r="AW856" s="13" t="s">
        <v>30</v>
      </c>
      <c r="AX856" s="13" t="s">
        <v>74</v>
      </c>
      <c r="AY856" s="165" t="s">
        <v>182</v>
      </c>
    </row>
    <row r="857" spans="2:65" s="15" customFormat="1">
      <c r="B857" s="178"/>
      <c r="D857" s="158" t="s">
        <v>190</v>
      </c>
      <c r="E857" s="179" t="s">
        <v>1</v>
      </c>
      <c r="F857" s="180" t="s">
        <v>212</v>
      </c>
      <c r="H857" s="181">
        <v>299.08100000000002</v>
      </c>
      <c r="I857" s="182"/>
      <c r="L857" s="178"/>
      <c r="M857" s="183"/>
      <c r="T857" s="184"/>
      <c r="AT857" s="179" t="s">
        <v>190</v>
      </c>
      <c r="AU857" s="179" t="s">
        <v>88</v>
      </c>
      <c r="AV857" s="15" t="s">
        <v>188</v>
      </c>
      <c r="AW857" s="15" t="s">
        <v>30</v>
      </c>
      <c r="AX857" s="15" t="s">
        <v>78</v>
      </c>
      <c r="AY857" s="179" t="s">
        <v>182</v>
      </c>
    </row>
    <row r="858" spans="2:65" s="1" customFormat="1" ht="37.9" customHeight="1">
      <c r="B858" s="142"/>
      <c r="C858" s="185" t="s">
        <v>1063</v>
      </c>
      <c r="D858" s="185" t="s">
        <v>379</v>
      </c>
      <c r="E858" s="186" t="s">
        <v>1064</v>
      </c>
      <c r="F858" s="187" t="s">
        <v>1065</v>
      </c>
      <c r="G858" s="188" t="s">
        <v>312</v>
      </c>
      <c r="H858" s="189">
        <v>343.94299999999998</v>
      </c>
      <c r="I858" s="190"/>
      <c r="J858" s="191">
        <f>ROUND(I858*H858,2)</f>
        <v>0</v>
      </c>
      <c r="K858" s="192"/>
      <c r="L858" s="193"/>
      <c r="M858" s="194" t="s">
        <v>1</v>
      </c>
      <c r="N858" s="195" t="s">
        <v>40</v>
      </c>
      <c r="P858" s="153">
        <f>O858*H858</f>
        <v>0</v>
      </c>
      <c r="Q858" s="153">
        <v>2E-3</v>
      </c>
      <c r="R858" s="153">
        <f>Q858*H858</f>
        <v>0.687886</v>
      </c>
      <c r="S858" s="153">
        <v>0</v>
      </c>
      <c r="T858" s="154">
        <f>S858*H858</f>
        <v>0</v>
      </c>
      <c r="AR858" s="155" t="s">
        <v>474</v>
      </c>
      <c r="AT858" s="155" t="s">
        <v>379</v>
      </c>
      <c r="AU858" s="155" t="s">
        <v>88</v>
      </c>
      <c r="AY858" s="17" t="s">
        <v>182</v>
      </c>
      <c r="BE858" s="156">
        <f>IF(N858="základná",J858,0)</f>
        <v>0</v>
      </c>
      <c r="BF858" s="156">
        <f>IF(N858="znížená",J858,0)</f>
        <v>0</v>
      </c>
      <c r="BG858" s="156">
        <f>IF(N858="zákl. prenesená",J858,0)</f>
        <v>0</v>
      </c>
      <c r="BH858" s="156">
        <f>IF(N858="zníž. prenesená",J858,0)</f>
        <v>0</v>
      </c>
      <c r="BI858" s="156">
        <f>IF(N858="nulová",J858,0)</f>
        <v>0</v>
      </c>
      <c r="BJ858" s="17" t="s">
        <v>88</v>
      </c>
      <c r="BK858" s="156">
        <f>ROUND(I858*H858,2)</f>
        <v>0</v>
      </c>
      <c r="BL858" s="17" t="s">
        <v>304</v>
      </c>
      <c r="BM858" s="155" t="s">
        <v>1066</v>
      </c>
    </row>
    <row r="859" spans="2:65" s="13" customFormat="1">
      <c r="B859" s="164"/>
      <c r="D859" s="158" t="s">
        <v>190</v>
      </c>
      <c r="E859" s="165" t="s">
        <v>1</v>
      </c>
      <c r="F859" s="166" t="s">
        <v>1067</v>
      </c>
      <c r="H859" s="167">
        <v>343.94299999999998</v>
      </c>
      <c r="I859" s="168"/>
      <c r="L859" s="164"/>
      <c r="M859" s="169"/>
      <c r="T859" s="170"/>
      <c r="AT859" s="165" t="s">
        <v>190</v>
      </c>
      <c r="AU859" s="165" t="s">
        <v>88</v>
      </c>
      <c r="AV859" s="13" t="s">
        <v>88</v>
      </c>
      <c r="AW859" s="13" t="s">
        <v>30</v>
      </c>
      <c r="AX859" s="13" t="s">
        <v>78</v>
      </c>
      <c r="AY859" s="165" t="s">
        <v>182</v>
      </c>
    </row>
    <row r="860" spans="2:65" s="1" customFormat="1" ht="24.25" customHeight="1">
      <c r="B860" s="142"/>
      <c r="C860" s="143" t="s">
        <v>1068</v>
      </c>
      <c r="D860" s="143" t="s">
        <v>184</v>
      </c>
      <c r="E860" s="144" t="s">
        <v>1069</v>
      </c>
      <c r="F860" s="145" t="s">
        <v>1070</v>
      </c>
      <c r="G860" s="146" t="s">
        <v>312</v>
      </c>
      <c r="H860" s="147">
        <v>3.42</v>
      </c>
      <c r="I860" s="148"/>
      <c r="J860" s="149">
        <f>ROUND(I860*H860,2)</f>
        <v>0</v>
      </c>
      <c r="K860" s="150"/>
      <c r="L860" s="32"/>
      <c r="M860" s="151" t="s">
        <v>1</v>
      </c>
      <c r="N860" s="152" t="s">
        <v>40</v>
      </c>
      <c r="P860" s="153">
        <f>O860*H860</f>
        <v>0</v>
      </c>
      <c r="Q860" s="153">
        <v>2.0999999999999999E-3</v>
      </c>
      <c r="R860" s="153">
        <f>Q860*H860</f>
        <v>7.1819999999999991E-3</v>
      </c>
      <c r="S860" s="153">
        <v>0</v>
      </c>
      <c r="T860" s="154">
        <f>S860*H860</f>
        <v>0</v>
      </c>
      <c r="AR860" s="155" t="s">
        <v>304</v>
      </c>
      <c r="AT860" s="155" t="s">
        <v>184</v>
      </c>
      <c r="AU860" s="155" t="s">
        <v>88</v>
      </c>
      <c r="AY860" s="17" t="s">
        <v>182</v>
      </c>
      <c r="BE860" s="156">
        <f>IF(N860="základná",J860,0)</f>
        <v>0</v>
      </c>
      <c r="BF860" s="156">
        <f>IF(N860="znížená",J860,0)</f>
        <v>0</v>
      </c>
      <c r="BG860" s="156">
        <f>IF(N860="zákl. prenesená",J860,0)</f>
        <v>0</v>
      </c>
      <c r="BH860" s="156">
        <f>IF(N860="zníž. prenesená",J860,0)</f>
        <v>0</v>
      </c>
      <c r="BI860" s="156">
        <f>IF(N860="nulová",J860,0)</f>
        <v>0</v>
      </c>
      <c r="BJ860" s="17" t="s">
        <v>88</v>
      </c>
      <c r="BK860" s="156">
        <f>ROUND(I860*H860,2)</f>
        <v>0</v>
      </c>
      <c r="BL860" s="17" t="s">
        <v>304</v>
      </c>
      <c r="BM860" s="155" t="s">
        <v>1071</v>
      </c>
    </row>
    <row r="861" spans="2:65" s="13" customFormat="1">
      <c r="B861" s="164"/>
      <c r="D861" s="158" t="s">
        <v>190</v>
      </c>
      <c r="E861" s="165" t="s">
        <v>1</v>
      </c>
      <c r="F861" s="166" t="s">
        <v>947</v>
      </c>
      <c r="H861" s="167">
        <v>3.42</v>
      </c>
      <c r="I861" s="168"/>
      <c r="L861" s="164"/>
      <c r="M861" s="169"/>
      <c r="T861" s="170"/>
      <c r="AT861" s="165" t="s">
        <v>190</v>
      </c>
      <c r="AU861" s="165" t="s">
        <v>88</v>
      </c>
      <c r="AV861" s="13" t="s">
        <v>88</v>
      </c>
      <c r="AW861" s="13" t="s">
        <v>30</v>
      </c>
      <c r="AX861" s="13" t="s">
        <v>74</v>
      </c>
      <c r="AY861" s="165" t="s">
        <v>182</v>
      </c>
    </row>
    <row r="862" spans="2:65" s="15" customFormat="1">
      <c r="B862" s="178"/>
      <c r="D862" s="158" t="s">
        <v>190</v>
      </c>
      <c r="E862" s="179" t="s">
        <v>1</v>
      </c>
      <c r="F862" s="180" t="s">
        <v>212</v>
      </c>
      <c r="H862" s="181">
        <v>3.42</v>
      </c>
      <c r="I862" s="182"/>
      <c r="L862" s="178"/>
      <c r="M862" s="183"/>
      <c r="T862" s="184"/>
      <c r="AT862" s="179" t="s">
        <v>190</v>
      </c>
      <c r="AU862" s="179" t="s">
        <v>88</v>
      </c>
      <c r="AV862" s="15" t="s">
        <v>188</v>
      </c>
      <c r="AW862" s="15" t="s">
        <v>30</v>
      </c>
      <c r="AX862" s="15" t="s">
        <v>78</v>
      </c>
      <c r="AY862" s="179" t="s">
        <v>182</v>
      </c>
    </row>
    <row r="863" spans="2:65" s="1" customFormat="1" ht="24.25" customHeight="1">
      <c r="B863" s="142"/>
      <c r="C863" s="143" t="s">
        <v>1072</v>
      </c>
      <c r="D863" s="143" t="s">
        <v>184</v>
      </c>
      <c r="E863" s="144" t="s">
        <v>1073</v>
      </c>
      <c r="F863" s="145" t="s">
        <v>1074</v>
      </c>
      <c r="G863" s="146" t="s">
        <v>312</v>
      </c>
      <c r="H863" s="147">
        <v>4</v>
      </c>
      <c r="I863" s="148"/>
      <c r="J863" s="149">
        <f>ROUND(I863*H863,2)</f>
        <v>0</v>
      </c>
      <c r="K863" s="150"/>
      <c r="L863" s="32"/>
      <c r="M863" s="151" t="s">
        <v>1</v>
      </c>
      <c r="N863" s="152" t="s">
        <v>40</v>
      </c>
      <c r="P863" s="153">
        <f>O863*H863</f>
        <v>0</v>
      </c>
      <c r="Q863" s="153">
        <v>2.3E-3</v>
      </c>
      <c r="R863" s="153">
        <f>Q863*H863</f>
        <v>9.1999999999999998E-3</v>
      </c>
      <c r="S863" s="153">
        <v>0</v>
      </c>
      <c r="T863" s="154">
        <f>S863*H863</f>
        <v>0</v>
      </c>
      <c r="AR863" s="155" t="s">
        <v>304</v>
      </c>
      <c r="AT863" s="155" t="s">
        <v>184</v>
      </c>
      <c r="AU863" s="155" t="s">
        <v>88</v>
      </c>
      <c r="AY863" s="17" t="s">
        <v>182</v>
      </c>
      <c r="BE863" s="156">
        <f>IF(N863="základná",J863,0)</f>
        <v>0</v>
      </c>
      <c r="BF863" s="156">
        <f>IF(N863="znížená",J863,0)</f>
        <v>0</v>
      </c>
      <c r="BG863" s="156">
        <f>IF(N863="zákl. prenesená",J863,0)</f>
        <v>0</v>
      </c>
      <c r="BH863" s="156">
        <f>IF(N863="zníž. prenesená",J863,0)</f>
        <v>0</v>
      </c>
      <c r="BI863" s="156">
        <f>IF(N863="nulová",J863,0)</f>
        <v>0</v>
      </c>
      <c r="BJ863" s="17" t="s">
        <v>88</v>
      </c>
      <c r="BK863" s="156">
        <f>ROUND(I863*H863,2)</f>
        <v>0</v>
      </c>
      <c r="BL863" s="17" t="s">
        <v>304</v>
      </c>
      <c r="BM863" s="155" t="s">
        <v>1075</v>
      </c>
    </row>
    <row r="864" spans="2:65" s="13" customFormat="1">
      <c r="B864" s="164"/>
      <c r="D864" s="158" t="s">
        <v>190</v>
      </c>
      <c r="E864" s="165" t="s">
        <v>1</v>
      </c>
      <c r="F864" s="166" t="s">
        <v>1076</v>
      </c>
      <c r="H864" s="167">
        <v>4</v>
      </c>
      <c r="I864" s="168"/>
      <c r="L864" s="164"/>
      <c r="M864" s="169"/>
      <c r="T864" s="170"/>
      <c r="AT864" s="165" t="s">
        <v>190</v>
      </c>
      <c r="AU864" s="165" t="s">
        <v>88</v>
      </c>
      <c r="AV864" s="13" t="s">
        <v>88</v>
      </c>
      <c r="AW864" s="13" t="s">
        <v>30</v>
      </c>
      <c r="AX864" s="13" t="s">
        <v>74</v>
      </c>
      <c r="AY864" s="165" t="s">
        <v>182</v>
      </c>
    </row>
    <row r="865" spans="2:65" s="15" customFormat="1">
      <c r="B865" s="178"/>
      <c r="D865" s="158" t="s">
        <v>190</v>
      </c>
      <c r="E865" s="179" t="s">
        <v>1</v>
      </c>
      <c r="F865" s="180" t="s">
        <v>212</v>
      </c>
      <c r="H865" s="181">
        <v>4</v>
      </c>
      <c r="I865" s="182"/>
      <c r="L865" s="178"/>
      <c r="M865" s="183"/>
      <c r="T865" s="184"/>
      <c r="AT865" s="179" t="s">
        <v>190</v>
      </c>
      <c r="AU865" s="179" t="s">
        <v>88</v>
      </c>
      <c r="AV865" s="15" t="s">
        <v>188</v>
      </c>
      <c r="AW865" s="15" t="s">
        <v>30</v>
      </c>
      <c r="AX865" s="15" t="s">
        <v>78</v>
      </c>
      <c r="AY865" s="179" t="s">
        <v>182</v>
      </c>
    </row>
    <row r="866" spans="2:65" s="1" customFormat="1" ht="37.9" customHeight="1">
      <c r="B866" s="142"/>
      <c r="C866" s="143" t="s">
        <v>1077</v>
      </c>
      <c r="D866" s="143" t="s">
        <v>184</v>
      </c>
      <c r="E866" s="144" t="s">
        <v>1078</v>
      </c>
      <c r="F866" s="145" t="s">
        <v>1079</v>
      </c>
      <c r="G866" s="146" t="s">
        <v>312</v>
      </c>
      <c r="H866" s="147">
        <v>2546.3670000000002</v>
      </c>
      <c r="I866" s="148"/>
      <c r="J866" s="149">
        <f>ROUND(I866*H866,2)</f>
        <v>0</v>
      </c>
      <c r="K866" s="150"/>
      <c r="L866" s="32"/>
      <c r="M866" s="151" t="s">
        <v>1</v>
      </c>
      <c r="N866" s="152" t="s">
        <v>40</v>
      </c>
      <c r="P866" s="153">
        <f>O866*H866</f>
        <v>0</v>
      </c>
      <c r="Q866" s="153">
        <v>3.3000000000000003E-5</v>
      </c>
      <c r="R866" s="153">
        <f>Q866*H866</f>
        <v>8.4030111000000018E-2</v>
      </c>
      <c r="S866" s="153">
        <v>0</v>
      </c>
      <c r="T866" s="154">
        <f>S866*H866</f>
        <v>0</v>
      </c>
      <c r="AR866" s="155" t="s">
        <v>304</v>
      </c>
      <c r="AT866" s="155" t="s">
        <v>184</v>
      </c>
      <c r="AU866" s="155" t="s">
        <v>88</v>
      </c>
      <c r="AY866" s="17" t="s">
        <v>182</v>
      </c>
      <c r="BE866" s="156">
        <f>IF(N866="základná",J866,0)</f>
        <v>0</v>
      </c>
      <c r="BF866" s="156">
        <f>IF(N866="znížená",J866,0)</f>
        <v>0</v>
      </c>
      <c r="BG866" s="156">
        <f>IF(N866="zákl. prenesená",J866,0)</f>
        <v>0</v>
      </c>
      <c r="BH866" s="156">
        <f>IF(N866="zníž. prenesená",J866,0)</f>
        <v>0</v>
      </c>
      <c r="BI866" s="156">
        <f>IF(N866="nulová",J866,0)</f>
        <v>0</v>
      </c>
      <c r="BJ866" s="17" t="s">
        <v>88</v>
      </c>
      <c r="BK866" s="156">
        <f>ROUND(I866*H866,2)</f>
        <v>0</v>
      </c>
      <c r="BL866" s="17" t="s">
        <v>304</v>
      </c>
      <c r="BM866" s="155" t="s">
        <v>1080</v>
      </c>
    </row>
    <row r="867" spans="2:65" s="12" customFormat="1">
      <c r="B867" s="157"/>
      <c r="D867" s="158" t="s">
        <v>190</v>
      </c>
      <c r="E867" s="159" t="s">
        <v>1</v>
      </c>
      <c r="F867" s="160" t="s">
        <v>1081</v>
      </c>
      <c r="H867" s="159" t="s">
        <v>1</v>
      </c>
      <c r="I867" s="161"/>
      <c r="L867" s="157"/>
      <c r="M867" s="162"/>
      <c r="T867" s="163"/>
      <c r="AT867" s="159" t="s">
        <v>190</v>
      </c>
      <c r="AU867" s="159" t="s">
        <v>88</v>
      </c>
      <c r="AV867" s="12" t="s">
        <v>78</v>
      </c>
      <c r="AW867" s="12" t="s">
        <v>30</v>
      </c>
      <c r="AX867" s="12" t="s">
        <v>74</v>
      </c>
      <c r="AY867" s="159" t="s">
        <v>182</v>
      </c>
    </row>
    <row r="868" spans="2:65" s="13" customFormat="1">
      <c r="B868" s="164"/>
      <c r="D868" s="158" t="s">
        <v>190</v>
      </c>
      <c r="E868" s="165" t="s">
        <v>1</v>
      </c>
      <c r="F868" s="166" t="s">
        <v>1082</v>
      </c>
      <c r="H868" s="167">
        <v>2535.1959999999999</v>
      </c>
      <c r="I868" s="168"/>
      <c r="L868" s="164"/>
      <c r="M868" s="169"/>
      <c r="T868" s="170"/>
      <c r="AT868" s="165" t="s">
        <v>190</v>
      </c>
      <c r="AU868" s="165" t="s">
        <v>88</v>
      </c>
      <c r="AV868" s="13" t="s">
        <v>88</v>
      </c>
      <c r="AW868" s="13" t="s">
        <v>30</v>
      </c>
      <c r="AX868" s="13" t="s">
        <v>74</v>
      </c>
      <c r="AY868" s="165" t="s">
        <v>182</v>
      </c>
    </row>
    <row r="869" spans="2:65" s="12" customFormat="1">
      <c r="B869" s="157"/>
      <c r="D869" s="158" t="s">
        <v>190</v>
      </c>
      <c r="E869" s="159" t="s">
        <v>1</v>
      </c>
      <c r="F869" s="160" t="s">
        <v>395</v>
      </c>
      <c r="H869" s="159" t="s">
        <v>1</v>
      </c>
      <c r="I869" s="161"/>
      <c r="L869" s="157"/>
      <c r="M869" s="162"/>
      <c r="T869" s="163"/>
      <c r="AT869" s="159" t="s">
        <v>190</v>
      </c>
      <c r="AU869" s="159" t="s">
        <v>88</v>
      </c>
      <c r="AV869" s="12" t="s">
        <v>78</v>
      </c>
      <c r="AW869" s="12" t="s">
        <v>30</v>
      </c>
      <c r="AX869" s="12" t="s">
        <v>74</v>
      </c>
      <c r="AY869" s="159" t="s">
        <v>182</v>
      </c>
    </row>
    <row r="870" spans="2:65" s="13" customFormat="1">
      <c r="B870" s="164"/>
      <c r="D870" s="158" t="s">
        <v>190</v>
      </c>
      <c r="E870" s="165" t="s">
        <v>1</v>
      </c>
      <c r="F870" s="166" t="s">
        <v>1083</v>
      </c>
      <c r="H870" s="167">
        <v>11.170999999999999</v>
      </c>
      <c r="I870" s="168"/>
      <c r="L870" s="164"/>
      <c r="M870" s="169"/>
      <c r="T870" s="170"/>
      <c r="AT870" s="165" t="s">
        <v>190</v>
      </c>
      <c r="AU870" s="165" t="s">
        <v>88</v>
      </c>
      <c r="AV870" s="13" t="s">
        <v>88</v>
      </c>
      <c r="AW870" s="13" t="s">
        <v>30</v>
      </c>
      <c r="AX870" s="13" t="s">
        <v>74</v>
      </c>
      <c r="AY870" s="165" t="s">
        <v>182</v>
      </c>
    </row>
    <row r="871" spans="2:65" s="15" customFormat="1">
      <c r="B871" s="178"/>
      <c r="D871" s="158" t="s">
        <v>190</v>
      </c>
      <c r="E871" s="179" t="s">
        <v>1</v>
      </c>
      <c r="F871" s="180" t="s">
        <v>212</v>
      </c>
      <c r="H871" s="181">
        <v>2546.3670000000002</v>
      </c>
      <c r="I871" s="182"/>
      <c r="L871" s="178"/>
      <c r="M871" s="183"/>
      <c r="T871" s="184"/>
      <c r="AT871" s="179" t="s">
        <v>190</v>
      </c>
      <c r="AU871" s="179" t="s">
        <v>88</v>
      </c>
      <c r="AV871" s="15" t="s">
        <v>188</v>
      </c>
      <c r="AW871" s="15" t="s">
        <v>30</v>
      </c>
      <c r="AX871" s="15" t="s">
        <v>78</v>
      </c>
      <c r="AY871" s="179" t="s">
        <v>182</v>
      </c>
    </row>
    <row r="872" spans="2:65" s="1" customFormat="1" ht="33" customHeight="1">
      <c r="B872" s="142"/>
      <c r="C872" s="143" t="s">
        <v>1084</v>
      </c>
      <c r="D872" s="143" t="s">
        <v>184</v>
      </c>
      <c r="E872" s="144" t="s">
        <v>1085</v>
      </c>
      <c r="F872" s="145" t="s">
        <v>1086</v>
      </c>
      <c r="G872" s="146" t="s">
        <v>312</v>
      </c>
      <c r="H872" s="147">
        <v>235.595</v>
      </c>
      <c r="I872" s="148"/>
      <c r="J872" s="149">
        <f>ROUND(I872*H872,2)</f>
        <v>0</v>
      </c>
      <c r="K872" s="150"/>
      <c r="L872" s="32"/>
      <c r="M872" s="151" t="s">
        <v>1</v>
      </c>
      <c r="N872" s="152" t="s">
        <v>40</v>
      </c>
      <c r="P872" s="153">
        <f>O872*H872</f>
        <v>0</v>
      </c>
      <c r="Q872" s="153">
        <v>3.0000000000000001E-5</v>
      </c>
      <c r="R872" s="153">
        <f>Q872*H872</f>
        <v>7.0678500000000005E-3</v>
      </c>
      <c r="S872" s="153">
        <v>0</v>
      </c>
      <c r="T872" s="154">
        <f>S872*H872</f>
        <v>0</v>
      </c>
      <c r="AR872" s="155" t="s">
        <v>304</v>
      </c>
      <c r="AT872" s="155" t="s">
        <v>184</v>
      </c>
      <c r="AU872" s="155" t="s">
        <v>88</v>
      </c>
      <c r="AY872" s="17" t="s">
        <v>182</v>
      </c>
      <c r="BE872" s="156">
        <f>IF(N872="základná",J872,0)</f>
        <v>0</v>
      </c>
      <c r="BF872" s="156">
        <f>IF(N872="znížená",J872,0)</f>
        <v>0</v>
      </c>
      <c r="BG872" s="156">
        <f>IF(N872="zákl. prenesená",J872,0)</f>
        <v>0</v>
      </c>
      <c r="BH872" s="156">
        <f>IF(N872="zníž. prenesená",J872,0)</f>
        <v>0</v>
      </c>
      <c r="BI872" s="156">
        <f>IF(N872="nulová",J872,0)</f>
        <v>0</v>
      </c>
      <c r="BJ872" s="17" t="s">
        <v>88</v>
      </c>
      <c r="BK872" s="156">
        <f>ROUND(I872*H872,2)</f>
        <v>0</v>
      </c>
      <c r="BL872" s="17" t="s">
        <v>304</v>
      </c>
      <c r="BM872" s="155" t="s">
        <v>1087</v>
      </c>
    </row>
    <row r="873" spans="2:65" s="12" customFormat="1">
      <c r="B873" s="157"/>
      <c r="D873" s="158" t="s">
        <v>190</v>
      </c>
      <c r="E873" s="159" t="s">
        <v>1</v>
      </c>
      <c r="F873" s="160" t="s">
        <v>1048</v>
      </c>
      <c r="H873" s="159" t="s">
        <v>1</v>
      </c>
      <c r="I873" s="161"/>
      <c r="L873" s="157"/>
      <c r="M873" s="162"/>
      <c r="T873" s="163"/>
      <c r="AT873" s="159" t="s">
        <v>190</v>
      </c>
      <c r="AU873" s="159" t="s">
        <v>88</v>
      </c>
      <c r="AV873" s="12" t="s">
        <v>78</v>
      </c>
      <c r="AW873" s="12" t="s">
        <v>30</v>
      </c>
      <c r="AX873" s="12" t="s">
        <v>74</v>
      </c>
      <c r="AY873" s="159" t="s">
        <v>182</v>
      </c>
    </row>
    <row r="874" spans="2:65" s="13" customFormat="1">
      <c r="B874" s="164"/>
      <c r="D874" s="158" t="s">
        <v>190</v>
      </c>
      <c r="E874" s="165" t="s">
        <v>1</v>
      </c>
      <c r="F874" s="166" t="s">
        <v>1049</v>
      </c>
      <c r="H874" s="167">
        <v>34.124000000000002</v>
      </c>
      <c r="I874" s="168"/>
      <c r="L874" s="164"/>
      <c r="M874" s="169"/>
      <c r="T874" s="170"/>
      <c r="AT874" s="165" t="s">
        <v>190</v>
      </c>
      <c r="AU874" s="165" t="s">
        <v>88</v>
      </c>
      <c r="AV874" s="13" t="s">
        <v>88</v>
      </c>
      <c r="AW874" s="13" t="s">
        <v>30</v>
      </c>
      <c r="AX874" s="13" t="s">
        <v>74</v>
      </c>
      <c r="AY874" s="165" t="s">
        <v>182</v>
      </c>
    </row>
    <row r="875" spans="2:65" s="12" customFormat="1">
      <c r="B875" s="157"/>
      <c r="D875" s="158" t="s">
        <v>190</v>
      </c>
      <c r="E875" s="159" t="s">
        <v>1</v>
      </c>
      <c r="F875" s="160" t="s">
        <v>1050</v>
      </c>
      <c r="H875" s="159" t="s">
        <v>1</v>
      </c>
      <c r="I875" s="161"/>
      <c r="L875" s="157"/>
      <c r="M875" s="162"/>
      <c r="T875" s="163"/>
      <c r="AT875" s="159" t="s">
        <v>190</v>
      </c>
      <c r="AU875" s="159" t="s">
        <v>88</v>
      </c>
      <c r="AV875" s="12" t="s">
        <v>78</v>
      </c>
      <c r="AW875" s="12" t="s">
        <v>30</v>
      </c>
      <c r="AX875" s="12" t="s">
        <v>74</v>
      </c>
      <c r="AY875" s="159" t="s">
        <v>182</v>
      </c>
    </row>
    <row r="876" spans="2:65" s="13" customFormat="1">
      <c r="B876" s="164"/>
      <c r="D876" s="158" t="s">
        <v>190</v>
      </c>
      <c r="E876" s="165" t="s">
        <v>1</v>
      </c>
      <c r="F876" s="166" t="s">
        <v>1051</v>
      </c>
      <c r="H876" s="167">
        <v>15.228</v>
      </c>
      <c r="I876" s="168"/>
      <c r="L876" s="164"/>
      <c r="M876" s="169"/>
      <c r="T876" s="170"/>
      <c r="AT876" s="165" t="s">
        <v>190</v>
      </c>
      <c r="AU876" s="165" t="s">
        <v>88</v>
      </c>
      <c r="AV876" s="13" t="s">
        <v>88</v>
      </c>
      <c r="AW876" s="13" t="s">
        <v>30</v>
      </c>
      <c r="AX876" s="13" t="s">
        <v>74</v>
      </c>
      <c r="AY876" s="165" t="s">
        <v>182</v>
      </c>
    </row>
    <row r="877" spans="2:65" s="12" customFormat="1">
      <c r="B877" s="157"/>
      <c r="D877" s="158" t="s">
        <v>190</v>
      </c>
      <c r="E877" s="159" t="s">
        <v>1</v>
      </c>
      <c r="F877" s="160" t="s">
        <v>1052</v>
      </c>
      <c r="H877" s="159" t="s">
        <v>1</v>
      </c>
      <c r="I877" s="161"/>
      <c r="L877" s="157"/>
      <c r="M877" s="162"/>
      <c r="T877" s="163"/>
      <c r="AT877" s="159" t="s">
        <v>190</v>
      </c>
      <c r="AU877" s="159" t="s">
        <v>88</v>
      </c>
      <c r="AV877" s="12" t="s">
        <v>78</v>
      </c>
      <c r="AW877" s="12" t="s">
        <v>30</v>
      </c>
      <c r="AX877" s="12" t="s">
        <v>74</v>
      </c>
      <c r="AY877" s="159" t="s">
        <v>182</v>
      </c>
    </row>
    <row r="878" spans="2:65" s="13" customFormat="1">
      <c r="B878" s="164"/>
      <c r="D878" s="158" t="s">
        <v>190</v>
      </c>
      <c r="E878" s="165" t="s">
        <v>1</v>
      </c>
      <c r="F878" s="166" t="s">
        <v>1053</v>
      </c>
      <c r="H878" s="167">
        <v>9.7349999999999994</v>
      </c>
      <c r="I878" s="168"/>
      <c r="L878" s="164"/>
      <c r="M878" s="169"/>
      <c r="T878" s="170"/>
      <c r="AT878" s="165" t="s">
        <v>190</v>
      </c>
      <c r="AU878" s="165" t="s">
        <v>88</v>
      </c>
      <c r="AV878" s="13" t="s">
        <v>88</v>
      </c>
      <c r="AW878" s="13" t="s">
        <v>30</v>
      </c>
      <c r="AX878" s="13" t="s">
        <v>74</v>
      </c>
      <c r="AY878" s="165" t="s">
        <v>182</v>
      </c>
    </row>
    <row r="879" spans="2:65" s="12" customFormat="1">
      <c r="B879" s="157"/>
      <c r="D879" s="158" t="s">
        <v>190</v>
      </c>
      <c r="E879" s="159" t="s">
        <v>1</v>
      </c>
      <c r="F879" s="160" t="s">
        <v>1054</v>
      </c>
      <c r="H879" s="159" t="s">
        <v>1</v>
      </c>
      <c r="I879" s="161"/>
      <c r="L879" s="157"/>
      <c r="M879" s="162"/>
      <c r="T879" s="163"/>
      <c r="AT879" s="159" t="s">
        <v>190</v>
      </c>
      <c r="AU879" s="159" t="s">
        <v>88</v>
      </c>
      <c r="AV879" s="12" t="s">
        <v>78</v>
      </c>
      <c r="AW879" s="12" t="s">
        <v>30</v>
      </c>
      <c r="AX879" s="12" t="s">
        <v>74</v>
      </c>
      <c r="AY879" s="159" t="s">
        <v>182</v>
      </c>
    </row>
    <row r="880" spans="2:65" s="13" customFormat="1">
      <c r="B880" s="164"/>
      <c r="D880" s="158" t="s">
        <v>190</v>
      </c>
      <c r="E880" s="165" t="s">
        <v>1</v>
      </c>
      <c r="F880" s="166" t="s">
        <v>1055</v>
      </c>
      <c r="H880" s="167">
        <v>57.545000000000002</v>
      </c>
      <c r="I880" s="168"/>
      <c r="L880" s="164"/>
      <c r="M880" s="169"/>
      <c r="T880" s="170"/>
      <c r="AT880" s="165" t="s">
        <v>190</v>
      </c>
      <c r="AU880" s="165" t="s">
        <v>88</v>
      </c>
      <c r="AV880" s="13" t="s">
        <v>88</v>
      </c>
      <c r="AW880" s="13" t="s">
        <v>30</v>
      </c>
      <c r="AX880" s="13" t="s">
        <v>74</v>
      </c>
      <c r="AY880" s="165" t="s">
        <v>182</v>
      </c>
    </row>
    <row r="881" spans="2:65" s="13" customFormat="1">
      <c r="B881" s="164"/>
      <c r="D881" s="158" t="s">
        <v>190</v>
      </c>
      <c r="E881" s="165" t="s">
        <v>1</v>
      </c>
      <c r="F881" s="166" t="s">
        <v>1056</v>
      </c>
      <c r="H881" s="167">
        <v>17.448</v>
      </c>
      <c r="I881" s="168"/>
      <c r="L881" s="164"/>
      <c r="M881" s="169"/>
      <c r="T881" s="170"/>
      <c r="AT881" s="165" t="s">
        <v>190</v>
      </c>
      <c r="AU881" s="165" t="s">
        <v>88</v>
      </c>
      <c r="AV881" s="13" t="s">
        <v>88</v>
      </c>
      <c r="AW881" s="13" t="s">
        <v>30</v>
      </c>
      <c r="AX881" s="13" t="s">
        <v>74</v>
      </c>
      <c r="AY881" s="165" t="s">
        <v>182</v>
      </c>
    </row>
    <row r="882" spans="2:65" s="13" customFormat="1">
      <c r="B882" s="164"/>
      <c r="D882" s="158" t="s">
        <v>190</v>
      </c>
      <c r="E882" s="165" t="s">
        <v>1</v>
      </c>
      <c r="F882" s="166" t="s">
        <v>1088</v>
      </c>
      <c r="H882" s="167">
        <v>1.92</v>
      </c>
      <c r="I882" s="168"/>
      <c r="L882" s="164"/>
      <c r="M882" s="169"/>
      <c r="T882" s="170"/>
      <c r="AT882" s="165" t="s">
        <v>190</v>
      </c>
      <c r="AU882" s="165" t="s">
        <v>88</v>
      </c>
      <c r="AV882" s="13" t="s">
        <v>88</v>
      </c>
      <c r="AW882" s="13" t="s">
        <v>30</v>
      </c>
      <c r="AX882" s="13" t="s">
        <v>74</v>
      </c>
      <c r="AY882" s="165" t="s">
        <v>182</v>
      </c>
    </row>
    <row r="883" spans="2:65" s="12" customFormat="1">
      <c r="B883" s="157"/>
      <c r="D883" s="158" t="s">
        <v>190</v>
      </c>
      <c r="E883" s="159" t="s">
        <v>1</v>
      </c>
      <c r="F883" s="160" t="s">
        <v>1057</v>
      </c>
      <c r="H883" s="159" t="s">
        <v>1</v>
      </c>
      <c r="I883" s="161"/>
      <c r="L883" s="157"/>
      <c r="M883" s="162"/>
      <c r="T883" s="163"/>
      <c r="AT883" s="159" t="s">
        <v>190</v>
      </c>
      <c r="AU883" s="159" t="s">
        <v>88</v>
      </c>
      <c r="AV883" s="12" t="s">
        <v>78</v>
      </c>
      <c r="AW883" s="12" t="s">
        <v>30</v>
      </c>
      <c r="AX883" s="12" t="s">
        <v>74</v>
      </c>
      <c r="AY883" s="159" t="s">
        <v>182</v>
      </c>
    </row>
    <row r="884" spans="2:65" s="13" customFormat="1">
      <c r="B884" s="164"/>
      <c r="D884" s="158" t="s">
        <v>190</v>
      </c>
      <c r="E884" s="165" t="s">
        <v>1</v>
      </c>
      <c r="F884" s="166" t="s">
        <v>1058</v>
      </c>
      <c r="H884" s="167">
        <v>82.414000000000001</v>
      </c>
      <c r="I884" s="168"/>
      <c r="L884" s="164"/>
      <c r="M884" s="169"/>
      <c r="T884" s="170"/>
      <c r="AT884" s="165" t="s">
        <v>190</v>
      </c>
      <c r="AU884" s="165" t="s">
        <v>88</v>
      </c>
      <c r="AV884" s="13" t="s">
        <v>88</v>
      </c>
      <c r="AW884" s="13" t="s">
        <v>30</v>
      </c>
      <c r="AX884" s="13" t="s">
        <v>74</v>
      </c>
      <c r="AY884" s="165" t="s">
        <v>182</v>
      </c>
    </row>
    <row r="885" spans="2:65" s="12" customFormat="1">
      <c r="B885" s="157"/>
      <c r="D885" s="158" t="s">
        <v>190</v>
      </c>
      <c r="E885" s="159" t="s">
        <v>1</v>
      </c>
      <c r="F885" s="160" t="s">
        <v>1059</v>
      </c>
      <c r="H885" s="159" t="s">
        <v>1</v>
      </c>
      <c r="I885" s="161"/>
      <c r="L885" s="157"/>
      <c r="M885" s="162"/>
      <c r="T885" s="163"/>
      <c r="AT885" s="159" t="s">
        <v>190</v>
      </c>
      <c r="AU885" s="159" t="s">
        <v>88</v>
      </c>
      <c r="AV885" s="12" t="s">
        <v>78</v>
      </c>
      <c r="AW885" s="12" t="s">
        <v>30</v>
      </c>
      <c r="AX885" s="12" t="s">
        <v>74</v>
      </c>
      <c r="AY885" s="159" t="s">
        <v>182</v>
      </c>
    </row>
    <row r="886" spans="2:65" s="13" customFormat="1">
      <c r="B886" s="164"/>
      <c r="D886" s="158" t="s">
        <v>190</v>
      </c>
      <c r="E886" s="165" t="s">
        <v>1</v>
      </c>
      <c r="F886" s="166" t="s">
        <v>1060</v>
      </c>
      <c r="H886" s="167">
        <v>5.9619999999999997</v>
      </c>
      <c r="I886" s="168"/>
      <c r="L886" s="164"/>
      <c r="M886" s="169"/>
      <c r="T886" s="170"/>
      <c r="AT886" s="165" t="s">
        <v>190</v>
      </c>
      <c r="AU886" s="165" t="s">
        <v>88</v>
      </c>
      <c r="AV886" s="13" t="s">
        <v>88</v>
      </c>
      <c r="AW886" s="13" t="s">
        <v>30</v>
      </c>
      <c r="AX886" s="13" t="s">
        <v>74</v>
      </c>
      <c r="AY886" s="165" t="s">
        <v>182</v>
      </c>
    </row>
    <row r="887" spans="2:65" s="13" customFormat="1">
      <c r="B887" s="164"/>
      <c r="D887" s="158" t="s">
        <v>190</v>
      </c>
      <c r="E887" s="165" t="s">
        <v>1</v>
      </c>
      <c r="F887" s="166" t="s">
        <v>1089</v>
      </c>
      <c r="H887" s="167">
        <v>11.218999999999999</v>
      </c>
      <c r="I887" s="168"/>
      <c r="L887" s="164"/>
      <c r="M887" s="169"/>
      <c r="T887" s="170"/>
      <c r="AT887" s="165" t="s">
        <v>190</v>
      </c>
      <c r="AU887" s="165" t="s">
        <v>88</v>
      </c>
      <c r="AV887" s="13" t="s">
        <v>88</v>
      </c>
      <c r="AW887" s="13" t="s">
        <v>30</v>
      </c>
      <c r="AX887" s="13" t="s">
        <v>74</v>
      </c>
      <c r="AY887" s="165" t="s">
        <v>182</v>
      </c>
    </row>
    <row r="888" spans="2:65" s="15" customFormat="1">
      <c r="B888" s="178"/>
      <c r="D888" s="158" t="s">
        <v>190</v>
      </c>
      <c r="E888" s="179" t="s">
        <v>1</v>
      </c>
      <c r="F888" s="180" t="s">
        <v>212</v>
      </c>
      <c r="H888" s="181">
        <v>235.595</v>
      </c>
      <c r="I888" s="182"/>
      <c r="L888" s="178"/>
      <c r="M888" s="183"/>
      <c r="T888" s="184"/>
      <c r="AT888" s="179" t="s">
        <v>190</v>
      </c>
      <c r="AU888" s="179" t="s">
        <v>88</v>
      </c>
      <c r="AV888" s="15" t="s">
        <v>188</v>
      </c>
      <c r="AW888" s="15" t="s">
        <v>30</v>
      </c>
      <c r="AX888" s="15" t="s">
        <v>78</v>
      </c>
      <c r="AY888" s="179" t="s">
        <v>182</v>
      </c>
    </row>
    <row r="889" spans="2:65" s="1" customFormat="1" ht="44.25" customHeight="1">
      <c r="B889" s="142"/>
      <c r="C889" s="185" t="s">
        <v>1090</v>
      </c>
      <c r="D889" s="185" t="s">
        <v>379</v>
      </c>
      <c r="E889" s="186" t="s">
        <v>1091</v>
      </c>
      <c r="F889" s="187" t="s">
        <v>1092</v>
      </c>
      <c r="G889" s="188" t="s">
        <v>312</v>
      </c>
      <c r="H889" s="189">
        <v>3692.6909999999998</v>
      </c>
      <c r="I889" s="190"/>
      <c r="J889" s="191">
        <f>ROUND(I889*H889,2)</f>
        <v>0</v>
      </c>
      <c r="K889" s="192"/>
      <c r="L889" s="193"/>
      <c r="M889" s="194" t="s">
        <v>1</v>
      </c>
      <c r="N889" s="195" t="s">
        <v>40</v>
      </c>
      <c r="P889" s="153">
        <f>O889*H889</f>
        <v>0</v>
      </c>
      <c r="Q889" s="153">
        <v>2E-3</v>
      </c>
      <c r="R889" s="153">
        <f>Q889*H889</f>
        <v>7.3853819999999999</v>
      </c>
      <c r="S889" s="153">
        <v>0</v>
      </c>
      <c r="T889" s="154">
        <f>S889*H889</f>
        <v>0</v>
      </c>
      <c r="AR889" s="155" t="s">
        <v>474</v>
      </c>
      <c r="AT889" s="155" t="s">
        <v>379</v>
      </c>
      <c r="AU889" s="155" t="s">
        <v>88</v>
      </c>
      <c r="AY889" s="17" t="s">
        <v>182</v>
      </c>
      <c r="BE889" s="156">
        <f>IF(N889="základná",J889,0)</f>
        <v>0</v>
      </c>
      <c r="BF889" s="156">
        <f>IF(N889="znížená",J889,0)</f>
        <v>0</v>
      </c>
      <c r="BG889" s="156">
        <f>IF(N889="zákl. prenesená",J889,0)</f>
        <v>0</v>
      </c>
      <c r="BH889" s="156">
        <f>IF(N889="zníž. prenesená",J889,0)</f>
        <v>0</v>
      </c>
      <c r="BI889" s="156">
        <f>IF(N889="nulová",J889,0)</f>
        <v>0</v>
      </c>
      <c r="BJ889" s="17" t="s">
        <v>88</v>
      </c>
      <c r="BK889" s="156">
        <f>ROUND(I889*H889,2)</f>
        <v>0</v>
      </c>
      <c r="BL889" s="17" t="s">
        <v>304</v>
      </c>
      <c r="BM889" s="155" t="s">
        <v>1093</v>
      </c>
    </row>
    <row r="890" spans="2:65" s="13" customFormat="1">
      <c r="B890" s="164"/>
      <c r="D890" s="158" t="s">
        <v>190</v>
      </c>
      <c r="E890" s="165" t="s">
        <v>1</v>
      </c>
      <c r="F890" s="166" t="s">
        <v>1094</v>
      </c>
      <c r="H890" s="167">
        <v>2928.3220000000001</v>
      </c>
      <c r="I890" s="168"/>
      <c r="L890" s="164"/>
      <c r="M890" s="169"/>
      <c r="T890" s="170"/>
      <c r="AT890" s="165" t="s">
        <v>190</v>
      </c>
      <c r="AU890" s="165" t="s">
        <v>88</v>
      </c>
      <c r="AV890" s="13" t="s">
        <v>88</v>
      </c>
      <c r="AW890" s="13" t="s">
        <v>30</v>
      </c>
      <c r="AX890" s="13" t="s">
        <v>74</v>
      </c>
      <c r="AY890" s="165" t="s">
        <v>182</v>
      </c>
    </row>
    <row r="891" spans="2:65" s="13" customFormat="1">
      <c r="B891" s="164"/>
      <c r="D891" s="158" t="s">
        <v>190</v>
      </c>
      <c r="E891" s="165" t="s">
        <v>1</v>
      </c>
      <c r="F891" s="166" t="s">
        <v>1095</v>
      </c>
      <c r="H891" s="167">
        <v>282.714</v>
      </c>
      <c r="I891" s="168"/>
      <c r="L891" s="164"/>
      <c r="M891" s="169"/>
      <c r="T891" s="170"/>
      <c r="AT891" s="165" t="s">
        <v>190</v>
      </c>
      <c r="AU891" s="165" t="s">
        <v>88</v>
      </c>
      <c r="AV891" s="13" t="s">
        <v>88</v>
      </c>
      <c r="AW891" s="13" t="s">
        <v>30</v>
      </c>
      <c r="AX891" s="13" t="s">
        <v>74</v>
      </c>
      <c r="AY891" s="165" t="s">
        <v>182</v>
      </c>
    </row>
    <row r="892" spans="2:65" s="15" customFormat="1">
      <c r="B892" s="178"/>
      <c r="D892" s="158" t="s">
        <v>190</v>
      </c>
      <c r="E892" s="179" t="s">
        <v>1</v>
      </c>
      <c r="F892" s="180" t="s">
        <v>212</v>
      </c>
      <c r="H892" s="181">
        <v>3211.0360000000001</v>
      </c>
      <c r="I892" s="182"/>
      <c r="L892" s="178"/>
      <c r="M892" s="183"/>
      <c r="T892" s="184"/>
      <c r="AT892" s="179" t="s">
        <v>190</v>
      </c>
      <c r="AU892" s="179" t="s">
        <v>88</v>
      </c>
      <c r="AV892" s="15" t="s">
        <v>188</v>
      </c>
      <c r="AW892" s="15" t="s">
        <v>30</v>
      </c>
      <c r="AX892" s="15" t="s">
        <v>78</v>
      </c>
      <c r="AY892" s="179" t="s">
        <v>182</v>
      </c>
    </row>
    <row r="893" spans="2:65" s="13" customFormat="1">
      <c r="B893" s="164"/>
      <c r="D893" s="158" t="s">
        <v>190</v>
      </c>
      <c r="F893" s="166" t="s">
        <v>1096</v>
      </c>
      <c r="H893" s="167">
        <v>3692.6909999999998</v>
      </c>
      <c r="I893" s="168"/>
      <c r="L893" s="164"/>
      <c r="M893" s="169"/>
      <c r="T893" s="170"/>
      <c r="AT893" s="165" t="s">
        <v>190</v>
      </c>
      <c r="AU893" s="165" t="s">
        <v>88</v>
      </c>
      <c r="AV893" s="13" t="s">
        <v>88</v>
      </c>
      <c r="AW893" s="13" t="s">
        <v>3</v>
      </c>
      <c r="AX893" s="13" t="s">
        <v>78</v>
      </c>
      <c r="AY893" s="165" t="s">
        <v>182</v>
      </c>
    </row>
    <row r="894" spans="2:65" s="1" customFormat="1" ht="24.25" customHeight="1">
      <c r="B894" s="142"/>
      <c r="C894" s="185" t="s">
        <v>1097</v>
      </c>
      <c r="D894" s="185" t="s">
        <v>379</v>
      </c>
      <c r="E894" s="186" t="s">
        <v>1098</v>
      </c>
      <c r="F894" s="187" t="s">
        <v>1099</v>
      </c>
      <c r="G894" s="188" t="s">
        <v>1100</v>
      </c>
      <c r="H894" s="189">
        <v>1</v>
      </c>
      <c r="I894" s="190"/>
      <c r="J894" s="191">
        <f>ROUND(I894*H894,2)</f>
        <v>0</v>
      </c>
      <c r="K894" s="192"/>
      <c r="L894" s="193"/>
      <c r="M894" s="194" t="s">
        <v>1</v>
      </c>
      <c r="N894" s="195" t="s">
        <v>40</v>
      </c>
      <c r="P894" s="153">
        <f>O894*H894</f>
        <v>0</v>
      </c>
      <c r="Q894" s="153">
        <v>0</v>
      </c>
      <c r="R894" s="153">
        <f>Q894*H894</f>
        <v>0</v>
      </c>
      <c r="S894" s="153">
        <v>0</v>
      </c>
      <c r="T894" s="154">
        <f>S894*H894</f>
        <v>0</v>
      </c>
      <c r="AR894" s="155" t="s">
        <v>474</v>
      </c>
      <c r="AT894" s="155" t="s">
        <v>379</v>
      </c>
      <c r="AU894" s="155" t="s">
        <v>88</v>
      </c>
      <c r="AY894" s="17" t="s">
        <v>182</v>
      </c>
      <c r="BE894" s="156">
        <f>IF(N894="základná",J894,0)</f>
        <v>0</v>
      </c>
      <c r="BF894" s="156">
        <f>IF(N894="znížená",J894,0)</f>
        <v>0</v>
      </c>
      <c r="BG894" s="156">
        <f>IF(N894="zákl. prenesená",J894,0)</f>
        <v>0</v>
      </c>
      <c r="BH894" s="156">
        <f>IF(N894="zníž. prenesená",J894,0)</f>
        <v>0</v>
      </c>
      <c r="BI894" s="156">
        <f>IF(N894="nulová",J894,0)</f>
        <v>0</v>
      </c>
      <c r="BJ894" s="17" t="s">
        <v>88</v>
      </c>
      <c r="BK894" s="156">
        <f>ROUND(I894*H894,2)</f>
        <v>0</v>
      </c>
      <c r="BL894" s="17" t="s">
        <v>304</v>
      </c>
      <c r="BM894" s="155" t="s">
        <v>1101</v>
      </c>
    </row>
    <row r="895" spans="2:65" s="1" customFormat="1" ht="37.9" customHeight="1">
      <c r="B895" s="142"/>
      <c r="C895" s="143" t="s">
        <v>1102</v>
      </c>
      <c r="D895" s="143" t="s">
        <v>184</v>
      </c>
      <c r="E895" s="144" t="s">
        <v>1103</v>
      </c>
      <c r="F895" s="145" t="s">
        <v>1104</v>
      </c>
      <c r="G895" s="146" t="s">
        <v>312</v>
      </c>
      <c r="H895" s="147">
        <v>2546.3670000000002</v>
      </c>
      <c r="I895" s="148"/>
      <c r="J895" s="149">
        <f>ROUND(I895*H895,2)</f>
        <v>0</v>
      </c>
      <c r="K895" s="150"/>
      <c r="L895" s="32"/>
      <c r="M895" s="151" t="s">
        <v>1</v>
      </c>
      <c r="N895" s="152" t="s">
        <v>40</v>
      </c>
      <c r="P895" s="153">
        <f>O895*H895</f>
        <v>0</v>
      </c>
      <c r="Q895" s="153">
        <v>0</v>
      </c>
      <c r="R895" s="153">
        <f>Q895*H895</f>
        <v>0</v>
      </c>
      <c r="S895" s="153">
        <v>0</v>
      </c>
      <c r="T895" s="154">
        <f>S895*H895</f>
        <v>0</v>
      </c>
      <c r="AR895" s="155" t="s">
        <v>304</v>
      </c>
      <c r="AT895" s="155" t="s">
        <v>184</v>
      </c>
      <c r="AU895" s="155" t="s">
        <v>88</v>
      </c>
      <c r="AY895" s="17" t="s">
        <v>182</v>
      </c>
      <c r="BE895" s="156">
        <f>IF(N895="základná",J895,0)</f>
        <v>0</v>
      </c>
      <c r="BF895" s="156">
        <f>IF(N895="znížená",J895,0)</f>
        <v>0</v>
      </c>
      <c r="BG895" s="156">
        <f>IF(N895="zákl. prenesená",J895,0)</f>
        <v>0</v>
      </c>
      <c r="BH895" s="156">
        <f>IF(N895="zníž. prenesená",J895,0)</f>
        <v>0</v>
      </c>
      <c r="BI895" s="156">
        <f>IF(N895="nulová",J895,0)</f>
        <v>0</v>
      </c>
      <c r="BJ895" s="17" t="s">
        <v>88</v>
      </c>
      <c r="BK895" s="156">
        <f>ROUND(I895*H895,2)</f>
        <v>0</v>
      </c>
      <c r="BL895" s="17" t="s">
        <v>304</v>
      </c>
      <c r="BM895" s="155" t="s">
        <v>1105</v>
      </c>
    </row>
    <row r="896" spans="2:65" s="1" customFormat="1" ht="37.9" customHeight="1">
      <c r="B896" s="142"/>
      <c r="C896" s="143" t="s">
        <v>1106</v>
      </c>
      <c r="D896" s="143" t="s">
        <v>184</v>
      </c>
      <c r="E896" s="144" t="s">
        <v>1107</v>
      </c>
      <c r="F896" s="145" t="s">
        <v>1108</v>
      </c>
      <c r="G896" s="146" t="s">
        <v>312</v>
      </c>
      <c r="H896" s="147">
        <v>2546.3670000000002</v>
      </c>
      <c r="I896" s="148"/>
      <c r="J896" s="149">
        <f>ROUND(I896*H896,2)</f>
        <v>0</v>
      </c>
      <c r="K896" s="150"/>
      <c r="L896" s="32"/>
      <c r="M896" s="151" t="s">
        <v>1</v>
      </c>
      <c r="N896" s="152" t="s">
        <v>40</v>
      </c>
      <c r="P896" s="153">
        <f>O896*H896</f>
        <v>0</v>
      </c>
      <c r="Q896" s="153">
        <v>0</v>
      </c>
      <c r="R896" s="153">
        <f>Q896*H896</f>
        <v>0</v>
      </c>
      <c r="S896" s="153">
        <v>0</v>
      </c>
      <c r="T896" s="154">
        <f>S896*H896</f>
        <v>0</v>
      </c>
      <c r="AR896" s="155" t="s">
        <v>304</v>
      </c>
      <c r="AT896" s="155" t="s">
        <v>184</v>
      </c>
      <c r="AU896" s="155" t="s">
        <v>88</v>
      </c>
      <c r="AY896" s="17" t="s">
        <v>182</v>
      </c>
      <c r="BE896" s="156">
        <f>IF(N896="základná",J896,0)</f>
        <v>0</v>
      </c>
      <c r="BF896" s="156">
        <f>IF(N896="znížená",J896,0)</f>
        <v>0</v>
      </c>
      <c r="BG896" s="156">
        <f>IF(N896="zákl. prenesená",J896,0)</f>
        <v>0</v>
      </c>
      <c r="BH896" s="156">
        <f>IF(N896="zníž. prenesená",J896,0)</f>
        <v>0</v>
      </c>
      <c r="BI896" s="156">
        <f>IF(N896="nulová",J896,0)</f>
        <v>0</v>
      </c>
      <c r="BJ896" s="17" t="s">
        <v>88</v>
      </c>
      <c r="BK896" s="156">
        <f>ROUND(I896*H896,2)</f>
        <v>0</v>
      </c>
      <c r="BL896" s="17" t="s">
        <v>304</v>
      </c>
      <c r="BM896" s="155" t="s">
        <v>1109</v>
      </c>
    </row>
    <row r="897" spans="2:65" s="1" customFormat="1" ht="24.25" customHeight="1">
      <c r="B897" s="142"/>
      <c r="C897" s="143" t="s">
        <v>1015</v>
      </c>
      <c r="D897" s="143" t="s">
        <v>184</v>
      </c>
      <c r="E897" s="144" t="s">
        <v>1110</v>
      </c>
      <c r="F897" s="145" t="s">
        <v>1111</v>
      </c>
      <c r="G897" s="146" t="s">
        <v>386</v>
      </c>
      <c r="H897" s="147">
        <v>255.809</v>
      </c>
      <c r="I897" s="148"/>
      <c r="J897" s="149">
        <f>ROUND(I897*H897,2)</f>
        <v>0</v>
      </c>
      <c r="K897" s="150"/>
      <c r="L897" s="32"/>
      <c r="M897" s="151" t="s">
        <v>1</v>
      </c>
      <c r="N897" s="152" t="s">
        <v>40</v>
      </c>
      <c r="P897" s="153">
        <f>O897*H897</f>
        <v>0</v>
      </c>
      <c r="Q897" s="153">
        <v>3.0000000000000001E-5</v>
      </c>
      <c r="R897" s="153">
        <f>Q897*H897</f>
        <v>7.6742700000000004E-3</v>
      </c>
      <c r="S897" s="153">
        <v>0</v>
      </c>
      <c r="T897" s="154">
        <f>S897*H897</f>
        <v>0</v>
      </c>
      <c r="AR897" s="155" t="s">
        <v>304</v>
      </c>
      <c r="AT897" s="155" t="s">
        <v>184</v>
      </c>
      <c r="AU897" s="155" t="s">
        <v>88</v>
      </c>
      <c r="AY897" s="17" t="s">
        <v>182</v>
      </c>
      <c r="BE897" s="156">
        <f>IF(N897="základná",J897,0)</f>
        <v>0</v>
      </c>
      <c r="BF897" s="156">
        <f>IF(N897="znížená",J897,0)</f>
        <v>0</v>
      </c>
      <c r="BG897" s="156">
        <f>IF(N897="zákl. prenesená",J897,0)</f>
        <v>0</v>
      </c>
      <c r="BH897" s="156">
        <f>IF(N897="zníž. prenesená",J897,0)</f>
        <v>0</v>
      </c>
      <c r="BI897" s="156">
        <f>IF(N897="nulová",J897,0)</f>
        <v>0</v>
      </c>
      <c r="BJ897" s="17" t="s">
        <v>88</v>
      </c>
      <c r="BK897" s="156">
        <f>ROUND(I897*H897,2)</f>
        <v>0</v>
      </c>
      <c r="BL897" s="17" t="s">
        <v>304</v>
      </c>
      <c r="BM897" s="155" t="s">
        <v>1112</v>
      </c>
    </row>
    <row r="898" spans="2:65" s="12" customFormat="1">
      <c r="B898" s="157"/>
      <c r="D898" s="158" t="s">
        <v>190</v>
      </c>
      <c r="E898" s="159" t="s">
        <v>1</v>
      </c>
      <c r="F898" s="160" t="s">
        <v>1048</v>
      </c>
      <c r="H898" s="159" t="s">
        <v>1</v>
      </c>
      <c r="I898" s="161"/>
      <c r="L898" s="157"/>
      <c r="M898" s="162"/>
      <c r="T898" s="163"/>
      <c r="AT898" s="159" t="s">
        <v>190</v>
      </c>
      <c r="AU898" s="159" t="s">
        <v>88</v>
      </c>
      <c r="AV898" s="12" t="s">
        <v>78</v>
      </c>
      <c r="AW898" s="12" t="s">
        <v>30</v>
      </c>
      <c r="AX898" s="12" t="s">
        <v>74</v>
      </c>
      <c r="AY898" s="159" t="s">
        <v>182</v>
      </c>
    </row>
    <row r="899" spans="2:65" s="13" customFormat="1">
      <c r="B899" s="164"/>
      <c r="D899" s="158" t="s">
        <v>190</v>
      </c>
      <c r="E899" s="165" t="s">
        <v>1</v>
      </c>
      <c r="F899" s="166" t="s">
        <v>1113</v>
      </c>
      <c r="H899" s="167">
        <v>21.064</v>
      </c>
      <c r="I899" s="168"/>
      <c r="L899" s="164"/>
      <c r="M899" s="169"/>
      <c r="T899" s="170"/>
      <c r="AT899" s="165" t="s">
        <v>190</v>
      </c>
      <c r="AU899" s="165" t="s">
        <v>88</v>
      </c>
      <c r="AV899" s="13" t="s">
        <v>88</v>
      </c>
      <c r="AW899" s="13" t="s">
        <v>30</v>
      </c>
      <c r="AX899" s="13" t="s">
        <v>74</v>
      </c>
      <c r="AY899" s="165" t="s">
        <v>182</v>
      </c>
    </row>
    <row r="900" spans="2:65" s="12" customFormat="1">
      <c r="B900" s="157"/>
      <c r="D900" s="158" t="s">
        <v>190</v>
      </c>
      <c r="E900" s="159" t="s">
        <v>1</v>
      </c>
      <c r="F900" s="160" t="s">
        <v>1050</v>
      </c>
      <c r="H900" s="159" t="s">
        <v>1</v>
      </c>
      <c r="I900" s="161"/>
      <c r="L900" s="157"/>
      <c r="M900" s="162"/>
      <c r="T900" s="163"/>
      <c r="AT900" s="159" t="s">
        <v>190</v>
      </c>
      <c r="AU900" s="159" t="s">
        <v>88</v>
      </c>
      <c r="AV900" s="12" t="s">
        <v>78</v>
      </c>
      <c r="AW900" s="12" t="s">
        <v>30</v>
      </c>
      <c r="AX900" s="12" t="s">
        <v>74</v>
      </c>
      <c r="AY900" s="159" t="s">
        <v>182</v>
      </c>
    </row>
    <row r="901" spans="2:65" s="13" customFormat="1">
      <c r="B901" s="164"/>
      <c r="D901" s="158" t="s">
        <v>190</v>
      </c>
      <c r="E901" s="165" t="s">
        <v>1</v>
      </c>
      <c r="F901" s="166" t="s">
        <v>1114</v>
      </c>
      <c r="H901" s="167">
        <v>9.4</v>
      </c>
      <c r="I901" s="168"/>
      <c r="L901" s="164"/>
      <c r="M901" s="169"/>
      <c r="T901" s="170"/>
      <c r="AT901" s="165" t="s">
        <v>190</v>
      </c>
      <c r="AU901" s="165" t="s">
        <v>88</v>
      </c>
      <c r="AV901" s="13" t="s">
        <v>88</v>
      </c>
      <c r="AW901" s="13" t="s">
        <v>30</v>
      </c>
      <c r="AX901" s="13" t="s">
        <v>74</v>
      </c>
      <c r="AY901" s="165" t="s">
        <v>182</v>
      </c>
    </row>
    <row r="902" spans="2:65" s="12" customFormat="1">
      <c r="B902" s="157"/>
      <c r="D902" s="158" t="s">
        <v>190</v>
      </c>
      <c r="E902" s="159" t="s">
        <v>1</v>
      </c>
      <c r="F902" s="160" t="s">
        <v>1052</v>
      </c>
      <c r="H902" s="159" t="s">
        <v>1</v>
      </c>
      <c r="I902" s="161"/>
      <c r="L902" s="157"/>
      <c r="M902" s="162"/>
      <c r="T902" s="163"/>
      <c r="AT902" s="159" t="s">
        <v>190</v>
      </c>
      <c r="AU902" s="159" t="s">
        <v>88</v>
      </c>
      <c r="AV902" s="12" t="s">
        <v>78</v>
      </c>
      <c r="AW902" s="12" t="s">
        <v>30</v>
      </c>
      <c r="AX902" s="12" t="s">
        <v>74</v>
      </c>
      <c r="AY902" s="159" t="s">
        <v>182</v>
      </c>
    </row>
    <row r="903" spans="2:65" s="13" customFormat="1">
      <c r="B903" s="164"/>
      <c r="D903" s="158" t="s">
        <v>190</v>
      </c>
      <c r="E903" s="165" t="s">
        <v>1</v>
      </c>
      <c r="F903" s="166" t="s">
        <v>1115</v>
      </c>
      <c r="H903" s="167">
        <v>8.4649999999999999</v>
      </c>
      <c r="I903" s="168"/>
      <c r="L903" s="164"/>
      <c r="M903" s="169"/>
      <c r="T903" s="170"/>
      <c r="AT903" s="165" t="s">
        <v>190</v>
      </c>
      <c r="AU903" s="165" t="s">
        <v>88</v>
      </c>
      <c r="AV903" s="13" t="s">
        <v>88</v>
      </c>
      <c r="AW903" s="13" t="s">
        <v>30</v>
      </c>
      <c r="AX903" s="13" t="s">
        <v>74</v>
      </c>
      <c r="AY903" s="165" t="s">
        <v>182</v>
      </c>
    </row>
    <row r="904" spans="2:65" s="12" customFormat="1">
      <c r="B904" s="157"/>
      <c r="D904" s="158" t="s">
        <v>190</v>
      </c>
      <c r="E904" s="159" t="s">
        <v>1</v>
      </c>
      <c r="F904" s="160" t="s">
        <v>1057</v>
      </c>
      <c r="H904" s="159" t="s">
        <v>1</v>
      </c>
      <c r="I904" s="161"/>
      <c r="L904" s="157"/>
      <c r="M904" s="162"/>
      <c r="T904" s="163"/>
      <c r="AT904" s="159" t="s">
        <v>190</v>
      </c>
      <c r="AU904" s="159" t="s">
        <v>88</v>
      </c>
      <c r="AV904" s="12" t="s">
        <v>78</v>
      </c>
      <c r="AW904" s="12" t="s">
        <v>30</v>
      </c>
      <c r="AX904" s="12" t="s">
        <v>74</v>
      </c>
      <c r="AY904" s="159" t="s">
        <v>182</v>
      </c>
    </row>
    <row r="905" spans="2:65" s="13" customFormat="1">
      <c r="B905" s="164"/>
      <c r="D905" s="158" t="s">
        <v>190</v>
      </c>
      <c r="E905" s="165" t="s">
        <v>1</v>
      </c>
      <c r="F905" s="166" t="s">
        <v>1116</v>
      </c>
      <c r="H905" s="167">
        <v>216.88</v>
      </c>
      <c r="I905" s="168"/>
      <c r="L905" s="164"/>
      <c r="M905" s="169"/>
      <c r="T905" s="170"/>
      <c r="AT905" s="165" t="s">
        <v>190</v>
      </c>
      <c r="AU905" s="165" t="s">
        <v>88</v>
      </c>
      <c r="AV905" s="13" t="s">
        <v>88</v>
      </c>
      <c r="AW905" s="13" t="s">
        <v>30</v>
      </c>
      <c r="AX905" s="13" t="s">
        <v>74</v>
      </c>
      <c r="AY905" s="165" t="s">
        <v>182</v>
      </c>
    </row>
    <row r="906" spans="2:65" s="15" customFormat="1">
      <c r="B906" s="178"/>
      <c r="D906" s="158" t="s">
        <v>190</v>
      </c>
      <c r="E906" s="179" t="s">
        <v>1</v>
      </c>
      <c r="F906" s="180" t="s">
        <v>212</v>
      </c>
      <c r="H906" s="181">
        <v>255.809</v>
      </c>
      <c r="I906" s="182"/>
      <c r="L906" s="178"/>
      <c r="M906" s="183"/>
      <c r="T906" s="184"/>
      <c r="AT906" s="179" t="s">
        <v>190</v>
      </c>
      <c r="AU906" s="179" t="s">
        <v>88</v>
      </c>
      <c r="AV906" s="15" t="s">
        <v>188</v>
      </c>
      <c r="AW906" s="15" t="s">
        <v>30</v>
      </c>
      <c r="AX906" s="15" t="s">
        <v>78</v>
      </c>
      <c r="AY906" s="179" t="s">
        <v>182</v>
      </c>
    </row>
    <row r="907" spans="2:65" s="1" customFormat="1" ht="24.25" customHeight="1">
      <c r="B907" s="142"/>
      <c r="C907" s="185" t="s">
        <v>1117</v>
      </c>
      <c r="D907" s="185" t="s">
        <v>379</v>
      </c>
      <c r="E907" s="186" t="s">
        <v>1118</v>
      </c>
      <c r="F907" s="187" t="s">
        <v>1119</v>
      </c>
      <c r="G907" s="188" t="s">
        <v>386</v>
      </c>
      <c r="H907" s="189">
        <v>281.39</v>
      </c>
      <c r="I907" s="190"/>
      <c r="J907" s="191">
        <f>ROUND(I907*H907,2)</f>
        <v>0</v>
      </c>
      <c r="K907" s="192"/>
      <c r="L907" s="193"/>
      <c r="M907" s="194" t="s">
        <v>1</v>
      </c>
      <c r="N907" s="195" t="s">
        <v>40</v>
      </c>
      <c r="P907" s="153">
        <f>O907*H907</f>
        <v>0</v>
      </c>
      <c r="Q907" s="153">
        <v>6.9999999999999994E-5</v>
      </c>
      <c r="R907" s="153">
        <f>Q907*H907</f>
        <v>1.9697299999999997E-2</v>
      </c>
      <c r="S907" s="153">
        <v>0</v>
      </c>
      <c r="T907" s="154">
        <f>S907*H907</f>
        <v>0</v>
      </c>
      <c r="AR907" s="155" t="s">
        <v>474</v>
      </c>
      <c r="AT907" s="155" t="s">
        <v>379</v>
      </c>
      <c r="AU907" s="155" t="s">
        <v>88</v>
      </c>
      <c r="AY907" s="17" t="s">
        <v>182</v>
      </c>
      <c r="BE907" s="156">
        <f>IF(N907="základná",J907,0)</f>
        <v>0</v>
      </c>
      <c r="BF907" s="156">
        <f>IF(N907="znížená",J907,0)</f>
        <v>0</v>
      </c>
      <c r="BG907" s="156">
        <f>IF(N907="zákl. prenesená",J907,0)</f>
        <v>0</v>
      </c>
      <c r="BH907" s="156">
        <f>IF(N907="zníž. prenesená",J907,0)</f>
        <v>0</v>
      </c>
      <c r="BI907" s="156">
        <f>IF(N907="nulová",J907,0)</f>
        <v>0</v>
      </c>
      <c r="BJ907" s="17" t="s">
        <v>88</v>
      </c>
      <c r="BK907" s="156">
        <f>ROUND(I907*H907,2)</f>
        <v>0</v>
      </c>
      <c r="BL907" s="17" t="s">
        <v>304</v>
      </c>
      <c r="BM907" s="155" t="s">
        <v>1120</v>
      </c>
    </row>
    <row r="908" spans="2:65" s="13" customFormat="1">
      <c r="B908" s="164"/>
      <c r="D908" s="158" t="s">
        <v>190</v>
      </c>
      <c r="E908" s="165" t="s">
        <v>1</v>
      </c>
      <c r="F908" s="166" t="s">
        <v>1121</v>
      </c>
      <c r="H908" s="167">
        <v>281.39</v>
      </c>
      <c r="I908" s="168"/>
      <c r="L908" s="164"/>
      <c r="M908" s="169"/>
      <c r="T908" s="170"/>
      <c r="AT908" s="165" t="s">
        <v>190</v>
      </c>
      <c r="AU908" s="165" t="s">
        <v>88</v>
      </c>
      <c r="AV908" s="13" t="s">
        <v>88</v>
      </c>
      <c r="AW908" s="13" t="s">
        <v>30</v>
      </c>
      <c r="AX908" s="13" t="s">
        <v>78</v>
      </c>
      <c r="AY908" s="165" t="s">
        <v>182</v>
      </c>
    </row>
    <row r="909" spans="2:65" s="1" customFormat="1" ht="37.9" customHeight="1">
      <c r="B909" s="142"/>
      <c r="C909" s="143" t="s">
        <v>1122</v>
      </c>
      <c r="D909" s="143" t="s">
        <v>184</v>
      </c>
      <c r="E909" s="144" t="s">
        <v>1123</v>
      </c>
      <c r="F909" s="145" t="s">
        <v>1124</v>
      </c>
      <c r="G909" s="146" t="s">
        <v>312</v>
      </c>
      <c r="H909" s="147">
        <v>224.376</v>
      </c>
      <c r="I909" s="148"/>
      <c r="J909" s="149">
        <f>ROUND(I909*H909,2)</f>
        <v>0</v>
      </c>
      <c r="K909" s="150"/>
      <c r="L909" s="32"/>
      <c r="M909" s="151" t="s">
        <v>1</v>
      </c>
      <c r="N909" s="152" t="s">
        <v>40</v>
      </c>
      <c r="P909" s="153">
        <f>O909*H909</f>
        <v>0</v>
      </c>
      <c r="Q909" s="153">
        <v>0</v>
      </c>
      <c r="R909" s="153">
        <f>Q909*H909</f>
        <v>0</v>
      </c>
      <c r="S909" s="153">
        <v>0</v>
      </c>
      <c r="T909" s="154">
        <f>S909*H909</f>
        <v>0</v>
      </c>
      <c r="AR909" s="155" t="s">
        <v>304</v>
      </c>
      <c r="AT909" s="155" t="s">
        <v>184</v>
      </c>
      <c r="AU909" s="155" t="s">
        <v>88</v>
      </c>
      <c r="AY909" s="17" t="s">
        <v>182</v>
      </c>
      <c r="BE909" s="156">
        <f>IF(N909="základná",J909,0)</f>
        <v>0</v>
      </c>
      <c r="BF909" s="156">
        <f>IF(N909="znížená",J909,0)</f>
        <v>0</v>
      </c>
      <c r="BG909" s="156">
        <f>IF(N909="zákl. prenesená",J909,0)</f>
        <v>0</v>
      </c>
      <c r="BH909" s="156">
        <f>IF(N909="zníž. prenesená",J909,0)</f>
        <v>0</v>
      </c>
      <c r="BI909" s="156">
        <f>IF(N909="nulová",J909,0)</f>
        <v>0</v>
      </c>
      <c r="BJ909" s="17" t="s">
        <v>88</v>
      </c>
      <c r="BK909" s="156">
        <f>ROUND(I909*H909,2)</f>
        <v>0</v>
      </c>
      <c r="BL909" s="17" t="s">
        <v>304</v>
      </c>
      <c r="BM909" s="155" t="s">
        <v>1125</v>
      </c>
    </row>
    <row r="910" spans="2:65" s="1" customFormat="1" ht="37.9" customHeight="1">
      <c r="B910" s="142"/>
      <c r="C910" s="143" t="s">
        <v>1126</v>
      </c>
      <c r="D910" s="143" t="s">
        <v>184</v>
      </c>
      <c r="E910" s="144" t="s">
        <v>1127</v>
      </c>
      <c r="F910" s="145" t="s">
        <v>1128</v>
      </c>
      <c r="G910" s="146" t="s">
        <v>312</v>
      </c>
      <c r="H910" s="147">
        <v>224.376</v>
      </c>
      <c r="I910" s="148"/>
      <c r="J910" s="149">
        <f>ROUND(I910*H910,2)</f>
        <v>0</v>
      </c>
      <c r="K910" s="150"/>
      <c r="L910" s="32"/>
      <c r="M910" s="151" t="s">
        <v>1</v>
      </c>
      <c r="N910" s="152" t="s">
        <v>40</v>
      </c>
      <c r="P910" s="153">
        <f>O910*H910</f>
        <v>0</v>
      </c>
      <c r="Q910" s="153">
        <v>2.5000000000000001E-5</v>
      </c>
      <c r="R910" s="153">
        <f>Q910*H910</f>
        <v>5.6094000000000005E-3</v>
      </c>
      <c r="S910" s="153">
        <v>0</v>
      </c>
      <c r="T910" s="154">
        <f>S910*H910</f>
        <v>0</v>
      </c>
      <c r="AR910" s="155" t="s">
        <v>304</v>
      </c>
      <c r="AT910" s="155" t="s">
        <v>184</v>
      </c>
      <c r="AU910" s="155" t="s">
        <v>88</v>
      </c>
      <c r="AY910" s="17" t="s">
        <v>182</v>
      </c>
      <c r="BE910" s="156">
        <f>IF(N910="základná",J910,0)</f>
        <v>0</v>
      </c>
      <c r="BF910" s="156">
        <f>IF(N910="znížená",J910,0)</f>
        <v>0</v>
      </c>
      <c r="BG910" s="156">
        <f>IF(N910="zákl. prenesená",J910,0)</f>
        <v>0</v>
      </c>
      <c r="BH910" s="156">
        <f>IF(N910="zníž. prenesená",J910,0)</f>
        <v>0</v>
      </c>
      <c r="BI910" s="156">
        <f>IF(N910="nulová",J910,0)</f>
        <v>0</v>
      </c>
      <c r="BJ910" s="17" t="s">
        <v>88</v>
      </c>
      <c r="BK910" s="156">
        <f>ROUND(I910*H910,2)</f>
        <v>0</v>
      </c>
      <c r="BL910" s="17" t="s">
        <v>304</v>
      </c>
      <c r="BM910" s="155" t="s">
        <v>1129</v>
      </c>
    </row>
    <row r="911" spans="2:65" s="1" customFormat="1" ht="16.5" customHeight="1">
      <c r="B911" s="142"/>
      <c r="C911" s="185" t="s">
        <v>1130</v>
      </c>
      <c r="D911" s="185" t="s">
        <v>379</v>
      </c>
      <c r="E911" s="186" t="s">
        <v>380</v>
      </c>
      <c r="F911" s="187" t="s">
        <v>381</v>
      </c>
      <c r="G911" s="188" t="s">
        <v>312</v>
      </c>
      <c r="H911" s="189">
        <v>3197.5729999999999</v>
      </c>
      <c r="I911" s="190"/>
      <c r="J911" s="191">
        <f>ROUND(I911*H911,2)</f>
        <v>0</v>
      </c>
      <c r="K911" s="192"/>
      <c r="L911" s="193"/>
      <c r="M911" s="194" t="s">
        <v>1</v>
      </c>
      <c r="N911" s="195" t="s">
        <v>40</v>
      </c>
      <c r="P911" s="153">
        <f>O911*H911</f>
        <v>0</v>
      </c>
      <c r="Q911" s="153">
        <v>2.9999999999999997E-4</v>
      </c>
      <c r="R911" s="153">
        <f>Q911*H911</f>
        <v>0.95927189999999984</v>
      </c>
      <c r="S911" s="153">
        <v>0</v>
      </c>
      <c r="T911" s="154">
        <f>S911*H911</f>
        <v>0</v>
      </c>
      <c r="AR911" s="155" t="s">
        <v>474</v>
      </c>
      <c r="AT911" s="155" t="s">
        <v>379</v>
      </c>
      <c r="AU911" s="155" t="s">
        <v>88</v>
      </c>
      <c r="AY911" s="17" t="s">
        <v>182</v>
      </c>
      <c r="BE911" s="156">
        <f>IF(N911="základná",J911,0)</f>
        <v>0</v>
      </c>
      <c r="BF911" s="156">
        <f>IF(N911="znížená",J911,0)</f>
        <v>0</v>
      </c>
      <c r="BG911" s="156">
        <f>IF(N911="zákl. prenesená",J911,0)</f>
        <v>0</v>
      </c>
      <c r="BH911" s="156">
        <f>IF(N911="zníž. prenesená",J911,0)</f>
        <v>0</v>
      </c>
      <c r="BI911" s="156">
        <f>IF(N911="nulová",J911,0)</f>
        <v>0</v>
      </c>
      <c r="BJ911" s="17" t="s">
        <v>88</v>
      </c>
      <c r="BK911" s="156">
        <f>ROUND(I911*H911,2)</f>
        <v>0</v>
      </c>
      <c r="BL911" s="17" t="s">
        <v>304</v>
      </c>
      <c r="BM911" s="155" t="s">
        <v>1131</v>
      </c>
    </row>
    <row r="912" spans="2:65" s="13" customFormat="1">
      <c r="B912" s="164"/>
      <c r="D912" s="158" t="s">
        <v>190</v>
      </c>
      <c r="E912" s="165" t="s">
        <v>1</v>
      </c>
      <c r="F912" s="166" t="s">
        <v>1094</v>
      </c>
      <c r="H912" s="167">
        <v>2928.3220000000001</v>
      </c>
      <c r="I912" s="168"/>
      <c r="L912" s="164"/>
      <c r="M912" s="169"/>
      <c r="T912" s="170"/>
      <c r="AT912" s="165" t="s">
        <v>190</v>
      </c>
      <c r="AU912" s="165" t="s">
        <v>88</v>
      </c>
      <c r="AV912" s="13" t="s">
        <v>88</v>
      </c>
      <c r="AW912" s="13" t="s">
        <v>30</v>
      </c>
      <c r="AX912" s="13" t="s">
        <v>74</v>
      </c>
      <c r="AY912" s="165" t="s">
        <v>182</v>
      </c>
    </row>
    <row r="913" spans="2:65" s="13" customFormat="1">
      <c r="B913" s="164"/>
      <c r="D913" s="158" t="s">
        <v>190</v>
      </c>
      <c r="E913" s="165" t="s">
        <v>1</v>
      </c>
      <c r="F913" s="166" t="s">
        <v>1132</v>
      </c>
      <c r="H913" s="167">
        <v>269.25099999999998</v>
      </c>
      <c r="I913" s="168"/>
      <c r="L913" s="164"/>
      <c r="M913" s="169"/>
      <c r="T913" s="170"/>
      <c r="AT913" s="165" t="s">
        <v>190</v>
      </c>
      <c r="AU913" s="165" t="s">
        <v>88</v>
      </c>
      <c r="AV913" s="13" t="s">
        <v>88</v>
      </c>
      <c r="AW913" s="13" t="s">
        <v>30</v>
      </c>
      <c r="AX913" s="13" t="s">
        <v>74</v>
      </c>
      <c r="AY913" s="165" t="s">
        <v>182</v>
      </c>
    </row>
    <row r="914" spans="2:65" s="15" customFormat="1">
      <c r="B914" s="178"/>
      <c r="D914" s="158" t="s">
        <v>190</v>
      </c>
      <c r="E914" s="179" t="s">
        <v>1</v>
      </c>
      <c r="F914" s="180" t="s">
        <v>212</v>
      </c>
      <c r="H914" s="181">
        <v>3197.5729999999999</v>
      </c>
      <c r="I914" s="182"/>
      <c r="L914" s="178"/>
      <c r="M914" s="183"/>
      <c r="T914" s="184"/>
      <c r="AT914" s="179" t="s">
        <v>190</v>
      </c>
      <c r="AU914" s="179" t="s">
        <v>88</v>
      </c>
      <c r="AV914" s="15" t="s">
        <v>188</v>
      </c>
      <c r="AW914" s="15" t="s">
        <v>30</v>
      </c>
      <c r="AX914" s="15" t="s">
        <v>78</v>
      </c>
      <c r="AY914" s="179" t="s">
        <v>182</v>
      </c>
    </row>
    <row r="915" spans="2:65" s="1" customFormat="1" ht="16.5" customHeight="1">
      <c r="B915" s="142"/>
      <c r="C915" s="185" t="s">
        <v>1133</v>
      </c>
      <c r="D915" s="185" t="s">
        <v>379</v>
      </c>
      <c r="E915" s="186" t="s">
        <v>1134</v>
      </c>
      <c r="F915" s="187" t="s">
        <v>1135</v>
      </c>
      <c r="G915" s="188" t="s">
        <v>312</v>
      </c>
      <c r="H915" s="189">
        <v>3197.5729999999999</v>
      </c>
      <c r="I915" s="190"/>
      <c r="J915" s="191">
        <f>ROUND(I915*H915,2)</f>
        <v>0</v>
      </c>
      <c r="K915" s="192"/>
      <c r="L915" s="193"/>
      <c r="M915" s="194" t="s">
        <v>1</v>
      </c>
      <c r="N915" s="195" t="s">
        <v>40</v>
      </c>
      <c r="P915" s="153">
        <f>O915*H915</f>
        <v>0</v>
      </c>
      <c r="Q915" s="153">
        <v>5.0000000000000001E-4</v>
      </c>
      <c r="R915" s="153">
        <f>Q915*H915</f>
        <v>1.5987864999999999</v>
      </c>
      <c r="S915" s="153">
        <v>0</v>
      </c>
      <c r="T915" s="154">
        <f>S915*H915</f>
        <v>0</v>
      </c>
      <c r="AR915" s="155" t="s">
        <v>474</v>
      </c>
      <c r="AT915" s="155" t="s">
        <v>379</v>
      </c>
      <c r="AU915" s="155" t="s">
        <v>88</v>
      </c>
      <c r="AY915" s="17" t="s">
        <v>182</v>
      </c>
      <c r="BE915" s="156">
        <f>IF(N915="základná",J915,0)</f>
        <v>0</v>
      </c>
      <c r="BF915" s="156">
        <f>IF(N915="znížená",J915,0)</f>
        <v>0</v>
      </c>
      <c r="BG915" s="156">
        <f>IF(N915="zákl. prenesená",J915,0)</f>
        <v>0</v>
      </c>
      <c r="BH915" s="156">
        <f>IF(N915="zníž. prenesená",J915,0)</f>
        <v>0</v>
      </c>
      <c r="BI915" s="156">
        <f>IF(N915="nulová",J915,0)</f>
        <v>0</v>
      </c>
      <c r="BJ915" s="17" t="s">
        <v>88</v>
      </c>
      <c r="BK915" s="156">
        <f>ROUND(I915*H915,2)</f>
        <v>0</v>
      </c>
      <c r="BL915" s="17" t="s">
        <v>304</v>
      </c>
      <c r="BM915" s="155" t="s">
        <v>1136</v>
      </c>
    </row>
    <row r="916" spans="2:65" s="1" customFormat="1" ht="24.25" customHeight="1">
      <c r="B916" s="142"/>
      <c r="C916" s="143" t="s">
        <v>1137</v>
      </c>
      <c r="D916" s="143" t="s">
        <v>184</v>
      </c>
      <c r="E916" s="144" t="s">
        <v>1138</v>
      </c>
      <c r="F916" s="145" t="s">
        <v>1139</v>
      </c>
      <c r="G916" s="146" t="s">
        <v>1140</v>
      </c>
      <c r="H916" s="196"/>
      <c r="I916" s="148"/>
      <c r="J916" s="149">
        <f>ROUND(I916*H916,2)</f>
        <v>0</v>
      </c>
      <c r="K916" s="150"/>
      <c r="L916" s="32"/>
      <c r="M916" s="151" t="s">
        <v>1</v>
      </c>
      <c r="N916" s="152" t="s">
        <v>40</v>
      </c>
      <c r="P916" s="153">
        <f>O916*H916</f>
        <v>0</v>
      </c>
      <c r="Q916" s="153">
        <v>0</v>
      </c>
      <c r="R916" s="153">
        <f>Q916*H916</f>
        <v>0</v>
      </c>
      <c r="S916" s="153">
        <v>0</v>
      </c>
      <c r="T916" s="154">
        <f>S916*H916</f>
        <v>0</v>
      </c>
      <c r="AR916" s="155" t="s">
        <v>304</v>
      </c>
      <c r="AT916" s="155" t="s">
        <v>184</v>
      </c>
      <c r="AU916" s="155" t="s">
        <v>88</v>
      </c>
      <c r="AY916" s="17" t="s">
        <v>182</v>
      </c>
      <c r="BE916" s="156">
        <f>IF(N916="základná",J916,0)</f>
        <v>0</v>
      </c>
      <c r="BF916" s="156">
        <f>IF(N916="znížená",J916,0)</f>
        <v>0</v>
      </c>
      <c r="BG916" s="156">
        <f>IF(N916="zákl. prenesená",J916,0)</f>
        <v>0</v>
      </c>
      <c r="BH916" s="156">
        <f>IF(N916="zníž. prenesená",J916,0)</f>
        <v>0</v>
      </c>
      <c r="BI916" s="156">
        <f>IF(N916="nulová",J916,0)</f>
        <v>0</v>
      </c>
      <c r="BJ916" s="17" t="s">
        <v>88</v>
      </c>
      <c r="BK916" s="156">
        <f>ROUND(I916*H916,2)</f>
        <v>0</v>
      </c>
      <c r="BL916" s="17" t="s">
        <v>304</v>
      </c>
      <c r="BM916" s="155" t="s">
        <v>1141</v>
      </c>
    </row>
    <row r="917" spans="2:65" s="11" customFormat="1" ht="22.9" customHeight="1">
      <c r="B917" s="130"/>
      <c r="D917" s="131" t="s">
        <v>73</v>
      </c>
      <c r="E917" s="140" t="s">
        <v>1142</v>
      </c>
      <c r="F917" s="140" t="s">
        <v>1143</v>
      </c>
      <c r="I917" s="133"/>
      <c r="J917" s="141">
        <f>BK917</f>
        <v>0</v>
      </c>
      <c r="L917" s="130"/>
      <c r="M917" s="135"/>
      <c r="P917" s="136">
        <f>SUM(P918:P930)</f>
        <v>0</v>
      </c>
      <c r="R917" s="136">
        <f>SUM(R918:R930)</f>
        <v>0.10660641</v>
      </c>
      <c r="T917" s="137">
        <f>SUM(T918:T930)</f>
        <v>0</v>
      </c>
      <c r="AR917" s="131" t="s">
        <v>88</v>
      </c>
      <c r="AT917" s="138" t="s">
        <v>73</v>
      </c>
      <c r="AU917" s="138" t="s">
        <v>78</v>
      </c>
      <c r="AY917" s="131" t="s">
        <v>182</v>
      </c>
      <c r="BK917" s="139">
        <f>SUM(BK918:BK930)</f>
        <v>0</v>
      </c>
    </row>
    <row r="918" spans="2:65" s="1" customFormat="1" ht="24.25" customHeight="1">
      <c r="B918" s="142"/>
      <c r="C918" s="143" t="s">
        <v>1144</v>
      </c>
      <c r="D918" s="143" t="s">
        <v>184</v>
      </c>
      <c r="E918" s="144" t="s">
        <v>1145</v>
      </c>
      <c r="F918" s="145" t="s">
        <v>1146</v>
      </c>
      <c r="G918" s="146" t="s">
        <v>312</v>
      </c>
      <c r="H918" s="147">
        <v>46.573999999999998</v>
      </c>
      <c r="I918" s="148"/>
      <c r="J918" s="149">
        <f>ROUND(I918*H918,2)</f>
        <v>0</v>
      </c>
      <c r="K918" s="150"/>
      <c r="L918" s="32"/>
      <c r="M918" s="151" t="s">
        <v>1</v>
      </c>
      <c r="N918" s="152" t="s">
        <v>40</v>
      </c>
      <c r="P918" s="153">
        <f>O918*H918</f>
        <v>0</v>
      </c>
      <c r="Q918" s="153">
        <v>0</v>
      </c>
      <c r="R918" s="153">
        <f>Q918*H918</f>
        <v>0</v>
      </c>
      <c r="S918" s="153">
        <v>0</v>
      </c>
      <c r="T918" s="154">
        <f>S918*H918</f>
        <v>0</v>
      </c>
      <c r="AR918" s="155" t="s">
        <v>304</v>
      </c>
      <c r="AT918" s="155" t="s">
        <v>184</v>
      </c>
      <c r="AU918" s="155" t="s">
        <v>88</v>
      </c>
      <c r="AY918" s="17" t="s">
        <v>182</v>
      </c>
      <c r="BE918" s="156">
        <f>IF(N918="základná",J918,0)</f>
        <v>0</v>
      </c>
      <c r="BF918" s="156">
        <f>IF(N918="znížená",J918,0)</f>
        <v>0</v>
      </c>
      <c r="BG918" s="156">
        <f>IF(N918="zákl. prenesená",J918,0)</f>
        <v>0</v>
      </c>
      <c r="BH918" s="156">
        <f>IF(N918="zníž. prenesená",J918,0)</f>
        <v>0</v>
      </c>
      <c r="BI918" s="156">
        <f>IF(N918="nulová",J918,0)</f>
        <v>0</v>
      </c>
      <c r="BJ918" s="17" t="s">
        <v>88</v>
      </c>
      <c r="BK918" s="156">
        <f>ROUND(I918*H918,2)</f>
        <v>0</v>
      </c>
      <c r="BL918" s="17" t="s">
        <v>304</v>
      </c>
      <c r="BM918" s="155" t="s">
        <v>1147</v>
      </c>
    </row>
    <row r="919" spans="2:65" s="12" customFormat="1">
      <c r="B919" s="157"/>
      <c r="D919" s="158" t="s">
        <v>190</v>
      </c>
      <c r="E919" s="159" t="s">
        <v>1</v>
      </c>
      <c r="F919" s="160" t="s">
        <v>1148</v>
      </c>
      <c r="H919" s="159" t="s">
        <v>1</v>
      </c>
      <c r="I919" s="161"/>
      <c r="L919" s="157"/>
      <c r="M919" s="162"/>
      <c r="T919" s="163"/>
      <c r="AT919" s="159" t="s">
        <v>190</v>
      </c>
      <c r="AU919" s="159" t="s">
        <v>88</v>
      </c>
      <c r="AV919" s="12" t="s">
        <v>78</v>
      </c>
      <c r="AW919" s="12" t="s">
        <v>30</v>
      </c>
      <c r="AX919" s="12" t="s">
        <v>74</v>
      </c>
      <c r="AY919" s="159" t="s">
        <v>182</v>
      </c>
    </row>
    <row r="920" spans="2:65" s="13" customFormat="1">
      <c r="B920" s="164"/>
      <c r="D920" s="158" t="s">
        <v>190</v>
      </c>
      <c r="E920" s="165" t="s">
        <v>1</v>
      </c>
      <c r="F920" s="166" t="s">
        <v>1037</v>
      </c>
      <c r="H920" s="167">
        <v>46.573999999999998</v>
      </c>
      <c r="I920" s="168"/>
      <c r="L920" s="164"/>
      <c r="M920" s="169"/>
      <c r="T920" s="170"/>
      <c r="AT920" s="165" t="s">
        <v>190</v>
      </c>
      <c r="AU920" s="165" t="s">
        <v>88</v>
      </c>
      <c r="AV920" s="13" t="s">
        <v>88</v>
      </c>
      <c r="AW920" s="13" t="s">
        <v>30</v>
      </c>
      <c r="AX920" s="13" t="s">
        <v>74</v>
      </c>
      <c r="AY920" s="165" t="s">
        <v>182</v>
      </c>
    </row>
    <row r="921" spans="2:65" s="15" customFormat="1">
      <c r="B921" s="178"/>
      <c r="D921" s="158" t="s">
        <v>190</v>
      </c>
      <c r="E921" s="179" t="s">
        <v>1</v>
      </c>
      <c r="F921" s="180" t="s">
        <v>212</v>
      </c>
      <c r="H921" s="181">
        <v>46.573999999999998</v>
      </c>
      <c r="I921" s="182"/>
      <c r="L921" s="178"/>
      <c r="M921" s="183"/>
      <c r="T921" s="184"/>
      <c r="AT921" s="179" t="s">
        <v>190</v>
      </c>
      <c r="AU921" s="179" t="s">
        <v>88</v>
      </c>
      <c r="AV921" s="15" t="s">
        <v>188</v>
      </c>
      <c r="AW921" s="15" t="s">
        <v>30</v>
      </c>
      <c r="AX921" s="15" t="s">
        <v>78</v>
      </c>
      <c r="AY921" s="179" t="s">
        <v>182</v>
      </c>
    </row>
    <row r="922" spans="2:65" s="1" customFormat="1" ht="24.25" customHeight="1">
      <c r="B922" s="142"/>
      <c r="C922" s="185" t="s">
        <v>1149</v>
      </c>
      <c r="D922" s="185" t="s">
        <v>379</v>
      </c>
      <c r="E922" s="186" t="s">
        <v>1150</v>
      </c>
      <c r="F922" s="187" t="s">
        <v>1151</v>
      </c>
      <c r="G922" s="188" t="s">
        <v>312</v>
      </c>
      <c r="H922" s="189">
        <v>48.902999999999999</v>
      </c>
      <c r="I922" s="190"/>
      <c r="J922" s="191">
        <f>ROUND(I922*H922,2)</f>
        <v>0</v>
      </c>
      <c r="K922" s="192"/>
      <c r="L922" s="193"/>
      <c r="M922" s="194" t="s">
        <v>1</v>
      </c>
      <c r="N922" s="195" t="s">
        <v>40</v>
      </c>
      <c r="P922" s="153">
        <f>O922*H922</f>
        <v>0</v>
      </c>
      <c r="Q922" s="153">
        <v>1.47E-3</v>
      </c>
      <c r="R922" s="153">
        <f>Q922*H922</f>
        <v>7.1887409999999999E-2</v>
      </c>
      <c r="S922" s="153">
        <v>0</v>
      </c>
      <c r="T922" s="154">
        <f>S922*H922</f>
        <v>0</v>
      </c>
      <c r="AR922" s="155" t="s">
        <v>474</v>
      </c>
      <c r="AT922" s="155" t="s">
        <v>379</v>
      </c>
      <c r="AU922" s="155" t="s">
        <v>88</v>
      </c>
      <c r="AY922" s="17" t="s">
        <v>182</v>
      </c>
      <c r="BE922" s="156">
        <f>IF(N922="základná",J922,0)</f>
        <v>0</v>
      </c>
      <c r="BF922" s="156">
        <f>IF(N922="znížená",J922,0)</f>
        <v>0</v>
      </c>
      <c r="BG922" s="156">
        <f>IF(N922="zákl. prenesená",J922,0)</f>
        <v>0</v>
      </c>
      <c r="BH922" s="156">
        <f>IF(N922="zníž. prenesená",J922,0)</f>
        <v>0</v>
      </c>
      <c r="BI922" s="156">
        <f>IF(N922="nulová",J922,0)</f>
        <v>0</v>
      </c>
      <c r="BJ922" s="17" t="s">
        <v>88</v>
      </c>
      <c r="BK922" s="156">
        <f>ROUND(I922*H922,2)</f>
        <v>0</v>
      </c>
      <c r="BL922" s="17" t="s">
        <v>304</v>
      </c>
      <c r="BM922" s="155" t="s">
        <v>1152</v>
      </c>
    </row>
    <row r="923" spans="2:65" s="13" customFormat="1">
      <c r="B923" s="164"/>
      <c r="D923" s="158" t="s">
        <v>190</v>
      </c>
      <c r="E923" s="165" t="s">
        <v>1</v>
      </c>
      <c r="F923" s="166" t="s">
        <v>1153</v>
      </c>
      <c r="H923" s="167">
        <v>48.902999999999999</v>
      </c>
      <c r="I923" s="168"/>
      <c r="L923" s="164"/>
      <c r="M923" s="169"/>
      <c r="T923" s="170"/>
      <c r="AT923" s="165" t="s">
        <v>190</v>
      </c>
      <c r="AU923" s="165" t="s">
        <v>88</v>
      </c>
      <c r="AV923" s="13" t="s">
        <v>88</v>
      </c>
      <c r="AW923" s="13" t="s">
        <v>30</v>
      </c>
      <c r="AX923" s="13" t="s">
        <v>78</v>
      </c>
      <c r="AY923" s="165" t="s">
        <v>182</v>
      </c>
    </row>
    <row r="924" spans="2:65" s="1" customFormat="1" ht="24.25" customHeight="1">
      <c r="B924" s="142"/>
      <c r="C924" s="143" t="s">
        <v>1154</v>
      </c>
      <c r="D924" s="143" t="s">
        <v>184</v>
      </c>
      <c r="E924" s="144" t="s">
        <v>1155</v>
      </c>
      <c r="F924" s="145" t="s">
        <v>1156</v>
      </c>
      <c r="G924" s="146" t="s">
        <v>312</v>
      </c>
      <c r="H924" s="147">
        <v>4.26</v>
      </c>
      <c r="I924" s="148"/>
      <c r="J924" s="149">
        <f>ROUND(I924*H924,2)</f>
        <v>0</v>
      </c>
      <c r="K924" s="150"/>
      <c r="L924" s="32"/>
      <c r="M924" s="151" t="s">
        <v>1</v>
      </c>
      <c r="N924" s="152" t="s">
        <v>40</v>
      </c>
      <c r="P924" s="153">
        <f>O924*H924</f>
        <v>0</v>
      </c>
      <c r="Q924" s="153">
        <v>5.0000000000000001E-3</v>
      </c>
      <c r="R924" s="153">
        <f>Q924*H924</f>
        <v>2.1299999999999999E-2</v>
      </c>
      <c r="S924" s="153">
        <v>0</v>
      </c>
      <c r="T924" s="154">
        <f>S924*H924</f>
        <v>0</v>
      </c>
      <c r="AR924" s="155" t="s">
        <v>304</v>
      </c>
      <c r="AT924" s="155" t="s">
        <v>184</v>
      </c>
      <c r="AU924" s="155" t="s">
        <v>88</v>
      </c>
      <c r="AY924" s="17" t="s">
        <v>182</v>
      </c>
      <c r="BE924" s="156">
        <f>IF(N924="základná",J924,0)</f>
        <v>0</v>
      </c>
      <c r="BF924" s="156">
        <f>IF(N924="znížená",J924,0)</f>
        <v>0</v>
      </c>
      <c r="BG924" s="156">
        <f>IF(N924="zákl. prenesená",J924,0)</f>
        <v>0</v>
      </c>
      <c r="BH924" s="156">
        <f>IF(N924="zníž. prenesená",J924,0)</f>
        <v>0</v>
      </c>
      <c r="BI924" s="156">
        <f>IF(N924="nulová",J924,0)</f>
        <v>0</v>
      </c>
      <c r="BJ924" s="17" t="s">
        <v>88</v>
      </c>
      <c r="BK924" s="156">
        <f>ROUND(I924*H924,2)</f>
        <v>0</v>
      </c>
      <c r="BL924" s="17" t="s">
        <v>304</v>
      </c>
      <c r="BM924" s="155" t="s">
        <v>1157</v>
      </c>
    </row>
    <row r="925" spans="2:65" s="12" customFormat="1">
      <c r="B925" s="157"/>
      <c r="D925" s="158" t="s">
        <v>190</v>
      </c>
      <c r="E925" s="159" t="s">
        <v>1</v>
      </c>
      <c r="F925" s="160" t="s">
        <v>1158</v>
      </c>
      <c r="H925" s="159" t="s">
        <v>1</v>
      </c>
      <c r="I925" s="161"/>
      <c r="L925" s="157"/>
      <c r="M925" s="162"/>
      <c r="T925" s="163"/>
      <c r="AT925" s="159" t="s">
        <v>190</v>
      </c>
      <c r="AU925" s="159" t="s">
        <v>88</v>
      </c>
      <c r="AV925" s="12" t="s">
        <v>78</v>
      </c>
      <c r="AW925" s="12" t="s">
        <v>30</v>
      </c>
      <c r="AX925" s="12" t="s">
        <v>74</v>
      </c>
      <c r="AY925" s="159" t="s">
        <v>182</v>
      </c>
    </row>
    <row r="926" spans="2:65" s="13" customFormat="1">
      <c r="B926" s="164"/>
      <c r="D926" s="158" t="s">
        <v>190</v>
      </c>
      <c r="E926" s="165" t="s">
        <v>1</v>
      </c>
      <c r="F926" s="166" t="s">
        <v>1159</v>
      </c>
      <c r="H926" s="167">
        <v>4.26</v>
      </c>
      <c r="I926" s="168"/>
      <c r="L926" s="164"/>
      <c r="M926" s="169"/>
      <c r="T926" s="170"/>
      <c r="AT926" s="165" t="s">
        <v>190</v>
      </c>
      <c r="AU926" s="165" t="s">
        <v>88</v>
      </c>
      <c r="AV926" s="13" t="s">
        <v>88</v>
      </c>
      <c r="AW926" s="13" t="s">
        <v>30</v>
      </c>
      <c r="AX926" s="13" t="s">
        <v>74</v>
      </c>
      <c r="AY926" s="165" t="s">
        <v>182</v>
      </c>
    </row>
    <row r="927" spans="2:65" s="15" customFormat="1">
      <c r="B927" s="178"/>
      <c r="D927" s="158" t="s">
        <v>190</v>
      </c>
      <c r="E927" s="179" t="s">
        <v>1</v>
      </c>
      <c r="F927" s="180" t="s">
        <v>212</v>
      </c>
      <c r="H927" s="181">
        <v>4.26</v>
      </c>
      <c r="I927" s="182"/>
      <c r="L927" s="178"/>
      <c r="M927" s="183"/>
      <c r="T927" s="184"/>
      <c r="AT927" s="179" t="s">
        <v>190</v>
      </c>
      <c r="AU927" s="179" t="s">
        <v>88</v>
      </c>
      <c r="AV927" s="15" t="s">
        <v>188</v>
      </c>
      <c r="AW927" s="15" t="s">
        <v>30</v>
      </c>
      <c r="AX927" s="15" t="s">
        <v>78</v>
      </c>
      <c r="AY927" s="179" t="s">
        <v>182</v>
      </c>
    </row>
    <row r="928" spans="2:65" s="1" customFormat="1" ht="24.25" customHeight="1">
      <c r="B928" s="142"/>
      <c r="C928" s="185" t="s">
        <v>1160</v>
      </c>
      <c r="D928" s="185" t="s">
        <v>379</v>
      </c>
      <c r="E928" s="186" t="s">
        <v>1161</v>
      </c>
      <c r="F928" s="187" t="s">
        <v>1162</v>
      </c>
      <c r="G928" s="188" t="s">
        <v>312</v>
      </c>
      <c r="H928" s="189">
        <v>4.4729999999999999</v>
      </c>
      <c r="I928" s="190"/>
      <c r="J928" s="191">
        <f>ROUND(I928*H928,2)</f>
        <v>0</v>
      </c>
      <c r="K928" s="192"/>
      <c r="L928" s="193"/>
      <c r="M928" s="194" t="s">
        <v>1</v>
      </c>
      <c r="N928" s="195" t="s">
        <v>40</v>
      </c>
      <c r="P928" s="153">
        <f>O928*H928</f>
        <v>0</v>
      </c>
      <c r="Q928" s="153">
        <v>3.0000000000000001E-3</v>
      </c>
      <c r="R928" s="153">
        <f>Q928*H928</f>
        <v>1.3419E-2</v>
      </c>
      <c r="S928" s="153">
        <v>0</v>
      </c>
      <c r="T928" s="154">
        <f>S928*H928</f>
        <v>0</v>
      </c>
      <c r="AR928" s="155" t="s">
        <v>474</v>
      </c>
      <c r="AT928" s="155" t="s">
        <v>379</v>
      </c>
      <c r="AU928" s="155" t="s">
        <v>88</v>
      </c>
      <c r="AY928" s="17" t="s">
        <v>182</v>
      </c>
      <c r="BE928" s="156">
        <f>IF(N928="základná",J928,0)</f>
        <v>0</v>
      </c>
      <c r="BF928" s="156">
        <f>IF(N928="znížená",J928,0)</f>
        <v>0</v>
      </c>
      <c r="BG928" s="156">
        <f>IF(N928="zákl. prenesená",J928,0)</f>
        <v>0</v>
      </c>
      <c r="BH928" s="156">
        <f>IF(N928="zníž. prenesená",J928,0)</f>
        <v>0</v>
      </c>
      <c r="BI928" s="156">
        <f>IF(N928="nulová",J928,0)</f>
        <v>0</v>
      </c>
      <c r="BJ928" s="17" t="s">
        <v>88</v>
      </c>
      <c r="BK928" s="156">
        <f>ROUND(I928*H928,2)</f>
        <v>0</v>
      </c>
      <c r="BL928" s="17" t="s">
        <v>304</v>
      </c>
      <c r="BM928" s="155" t="s">
        <v>1163</v>
      </c>
    </row>
    <row r="929" spans="2:65" s="13" customFormat="1">
      <c r="B929" s="164"/>
      <c r="D929" s="158" t="s">
        <v>190</v>
      </c>
      <c r="E929" s="165" t="s">
        <v>1</v>
      </c>
      <c r="F929" s="166" t="s">
        <v>1164</v>
      </c>
      <c r="H929" s="167">
        <v>4.4729999999999999</v>
      </c>
      <c r="I929" s="168"/>
      <c r="L929" s="164"/>
      <c r="M929" s="169"/>
      <c r="T929" s="170"/>
      <c r="AT929" s="165" t="s">
        <v>190</v>
      </c>
      <c r="AU929" s="165" t="s">
        <v>88</v>
      </c>
      <c r="AV929" s="13" t="s">
        <v>88</v>
      </c>
      <c r="AW929" s="13" t="s">
        <v>30</v>
      </c>
      <c r="AX929" s="13" t="s">
        <v>78</v>
      </c>
      <c r="AY929" s="165" t="s">
        <v>182</v>
      </c>
    </row>
    <row r="930" spans="2:65" s="1" customFormat="1" ht="24.25" customHeight="1">
      <c r="B930" s="142"/>
      <c r="C930" s="143" t="s">
        <v>1165</v>
      </c>
      <c r="D930" s="143" t="s">
        <v>184</v>
      </c>
      <c r="E930" s="144" t="s">
        <v>1166</v>
      </c>
      <c r="F930" s="145" t="s">
        <v>1167</v>
      </c>
      <c r="G930" s="146" t="s">
        <v>1140</v>
      </c>
      <c r="H930" s="196"/>
      <c r="I930" s="148"/>
      <c r="J930" s="149">
        <f>ROUND(I930*H930,2)</f>
        <v>0</v>
      </c>
      <c r="K930" s="150"/>
      <c r="L930" s="32"/>
      <c r="M930" s="151" t="s">
        <v>1</v>
      </c>
      <c r="N930" s="152" t="s">
        <v>40</v>
      </c>
      <c r="P930" s="153">
        <f>O930*H930</f>
        <v>0</v>
      </c>
      <c r="Q930" s="153">
        <v>0</v>
      </c>
      <c r="R930" s="153">
        <f>Q930*H930</f>
        <v>0</v>
      </c>
      <c r="S930" s="153">
        <v>0</v>
      </c>
      <c r="T930" s="154">
        <f>S930*H930</f>
        <v>0</v>
      </c>
      <c r="AR930" s="155" t="s">
        <v>304</v>
      </c>
      <c r="AT930" s="155" t="s">
        <v>184</v>
      </c>
      <c r="AU930" s="155" t="s">
        <v>88</v>
      </c>
      <c r="AY930" s="17" t="s">
        <v>182</v>
      </c>
      <c r="BE930" s="156">
        <f>IF(N930="základná",J930,0)</f>
        <v>0</v>
      </c>
      <c r="BF930" s="156">
        <f>IF(N930="znížená",J930,0)</f>
        <v>0</v>
      </c>
      <c r="BG930" s="156">
        <f>IF(N930="zákl. prenesená",J930,0)</f>
        <v>0</v>
      </c>
      <c r="BH930" s="156">
        <f>IF(N930="zníž. prenesená",J930,0)</f>
        <v>0</v>
      </c>
      <c r="BI930" s="156">
        <f>IF(N930="nulová",J930,0)</f>
        <v>0</v>
      </c>
      <c r="BJ930" s="17" t="s">
        <v>88</v>
      </c>
      <c r="BK930" s="156">
        <f>ROUND(I930*H930,2)</f>
        <v>0</v>
      </c>
      <c r="BL930" s="17" t="s">
        <v>304</v>
      </c>
      <c r="BM930" s="155" t="s">
        <v>1168</v>
      </c>
    </row>
    <row r="931" spans="2:65" s="11" customFormat="1" ht="22.9" customHeight="1">
      <c r="B931" s="130"/>
      <c r="D931" s="131" t="s">
        <v>73</v>
      </c>
      <c r="E931" s="140" t="s">
        <v>1169</v>
      </c>
      <c r="F931" s="140" t="s">
        <v>1170</v>
      </c>
      <c r="I931" s="133"/>
      <c r="J931" s="141">
        <f>BK931</f>
        <v>0</v>
      </c>
      <c r="L931" s="130"/>
      <c r="M931" s="135"/>
      <c r="P931" s="136">
        <f>SUM(P932:P936)</f>
        <v>0</v>
      </c>
      <c r="R931" s="136">
        <f>SUM(R932:R936)</f>
        <v>2.1225000000000001E-2</v>
      </c>
      <c r="T931" s="137">
        <f>SUM(T932:T936)</f>
        <v>0</v>
      </c>
      <c r="AR931" s="131" t="s">
        <v>88</v>
      </c>
      <c r="AT931" s="138" t="s">
        <v>73</v>
      </c>
      <c r="AU931" s="138" t="s">
        <v>78</v>
      </c>
      <c r="AY931" s="131" t="s">
        <v>182</v>
      </c>
      <c r="BK931" s="139">
        <f>SUM(BK932:BK936)</f>
        <v>0</v>
      </c>
    </row>
    <row r="932" spans="2:65" s="1" customFormat="1" ht="24.25" customHeight="1">
      <c r="B932" s="142"/>
      <c r="C932" s="143" t="s">
        <v>1171</v>
      </c>
      <c r="D932" s="143" t="s">
        <v>184</v>
      </c>
      <c r="E932" s="144" t="s">
        <v>1172</v>
      </c>
      <c r="F932" s="145" t="s">
        <v>1173</v>
      </c>
      <c r="G932" s="146" t="s">
        <v>858</v>
      </c>
      <c r="H932" s="147">
        <v>1</v>
      </c>
      <c r="I932" s="148"/>
      <c r="J932" s="149">
        <f>ROUND(I932*H932,2)</f>
        <v>0</v>
      </c>
      <c r="K932" s="150"/>
      <c r="L932" s="32"/>
      <c r="M932" s="151" t="s">
        <v>1</v>
      </c>
      <c r="N932" s="152" t="s">
        <v>40</v>
      </c>
      <c r="P932" s="153">
        <f>O932*H932</f>
        <v>0</v>
      </c>
      <c r="Q932" s="153">
        <v>1.165E-3</v>
      </c>
      <c r="R932" s="153">
        <f>Q932*H932</f>
        <v>1.165E-3</v>
      </c>
      <c r="S932" s="153">
        <v>0</v>
      </c>
      <c r="T932" s="154">
        <f>S932*H932</f>
        <v>0</v>
      </c>
      <c r="AR932" s="155" t="s">
        <v>304</v>
      </c>
      <c r="AT932" s="155" t="s">
        <v>184</v>
      </c>
      <c r="AU932" s="155" t="s">
        <v>88</v>
      </c>
      <c r="AY932" s="17" t="s">
        <v>182</v>
      </c>
      <c r="BE932" s="156">
        <f>IF(N932="základná",J932,0)</f>
        <v>0</v>
      </c>
      <c r="BF932" s="156">
        <f>IF(N932="znížená",J932,0)</f>
        <v>0</v>
      </c>
      <c r="BG932" s="156">
        <f>IF(N932="zákl. prenesená",J932,0)</f>
        <v>0</v>
      </c>
      <c r="BH932" s="156">
        <f>IF(N932="zníž. prenesená",J932,0)</f>
        <v>0</v>
      </c>
      <c r="BI932" s="156">
        <f>IF(N932="nulová",J932,0)</f>
        <v>0</v>
      </c>
      <c r="BJ932" s="17" t="s">
        <v>88</v>
      </c>
      <c r="BK932" s="156">
        <f>ROUND(I932*H932,2)</f>
        <v>0</v>
      </c>
      <c r="BL932" s="17" t="s">
        <v>304</v>
      </c>
      <c r="BM932" s="155" t="s">
        <v>1174</v>
      </c>
    </row>
    <row r="933" spans="2:65" s="1" customFormat="1" ht="24.25" customHeight="1">
      <c r="B933" s="142"/>
      <c r="C933" s="185" t="s">
        <v>1175</v>
      </c>
      <c r="D933" s="185" t="s">
        <v>379</v>
      </c>
      <c r="E933" s="186" t="s">
        <v>1176</v>
      </c>
      <c r="F933" s="187" t="s">
        <v>1177</v>
      </c>
      <c r="G933" s="188" t="s">
        <v>858</v>
      </c>
      <c r="H933" s="189">
        <v>1</v>
      </c>
      <c r="I933" s="190"/>
      <c r="J933" s="191">
        <f>ROUND(I933*H933,2)</f>
        <v>0</v>
      </c>
      <c r="K933" s="192"/>
      <c r="L933" s="193"/>
      <c r="M933" s="194" t="s">
        <v>1</v>
      </c>
      <c r="N933" s="195" t="s">
        <v>40</v>
      </c>
      <c r="P933" s="153">
        <f>O933*H933</f>
        <v>0</v>
      </c>
      <c r="Q933" s="153">
        <v>2.96E-3</v>
      </c>
      <c r="R933" s="153">
        <f>Q933*H933</f>
        <v>2.96E-3</v>
      </c>
      <c r="S933" s="153">
        <v>0</v>
      </c>
      <c r="T933" s="154">
        <f>S933*H933</f>
        <v>0</v>
      </c>
      <c r="AR933" s="155" t="s">
        <v>474</v>
      </c>
      <c r="AT933" s="155" t="s">
        <v>379</v>
      </c>
      <c r="AU933" s="155" t="s">
        <v>88</v>
      </c>
      <c r="AY933" s="17" t="s">
        <v>182</v>
      </c>
      <c r="BE933" s="156">
        <f>IF(N933="základná",J933,0)</f>
        <v>0</v>
      </c>
      <c r="BF933" s="156">
        <f>IF(N933="znížená",J933,0)</f>
        <v>0</v>
      </c>
      <c r="BG933" s="156">
        <f>IF(N933="zákl. prenesená",J933,0)</f>
        <v>0</v>
      </c>
      <c r="BH933" s="156">
        <f>IF(N933="zníž. prenesená",J933,0)</f>
        <v>0</v>
      </c>
      <c r="BI933" s="156">
        <f>IF(N933="nulová",J933,0)</f>
        <v>0</v>
      </c>
      <c r="BJ933" s="17" t="s">
        <v>88</v>
      </c>
      <c r="BK933" s="156">
        <f>ROUND(I933*H933,2)</f>
        <v>0</v>
      </c>
      <c r="BL933" s="17" t="s">
        <v>304</v>
      </c>
      <c r="BM933" s="155" t="s">
        <v>1178</v>
      </c>
    </row>
    <row r="934" spans="2:65" s="13" customFormat="1">
      <c r="B934" s="164"/>
      <c r="D934" s="158" t="s">
        <v>190</v>
      </c>
      <c r="E934" s="165" t="s">
        <v>1</v>
      </c>
      <c r="F934" s="166" t="s">
        <v>1179</v>
      </c>
      <c r="H934" s="167">
        <v>1</v>
      </c>
      <c r="I934" s="168"/>
      <c r="L934" s="164"/>
      <c r="M934" s="169"/>
      <c r="T934" s="170"/>
      <c r="AT934" s="165" t="s">
        <v>190</v>
      </c>
      <c r="AU934" s="165" t="s">
        <v>88</v>
      </c>
      <c r="AV934" s="13" t="s">
        <v>88</v>
      </c>
      <c r="AW934" s="13" t="s">
        <v>30</v>
      </c>
      <c r="AX934" s="13" t="s">
        <v>78</v>
      </c>
      <c r="AY934" s="165" t="s">
        <v>182</v>
      </c>
    </row>
    <row r="935" spans="2:65" s="1" customFormat="1" ht="24.25" customHeight="1">
      <c r="B935" s="142"/>
      <c r="C935" s="143" t="s">
        <v>1180</v>
      </c>
      <c r="D935" s="143" t="s">
        <v>184</v>
      </c>
      <c r="E935" s="144" t="s">
        <v>1181</v>
      </c>
      <c r="F935" s="145" t="s">
        <v>1182</v>
      </c>
      <c r="G935" s="146" t="s">
        <v>858</v>
      </c>
      <c r="H935" s="147">
        <v>15</v>
      </c>
      <c r="I935" s="148"/>
      <c r="J935" s="149">
        <f>ROUND(I935*H935,2)</f>
        <v>0</v>
      </c>
      <c r="K935" s="150"/>
      <c r="L935" s="32"/>
      <c r="M935" s="151" t="s">
        <v>1</v>
      </c>
      <c r="N935" s="152" t="s">
        <v>40</v>
      </c>
      <c r="P935" s="153">
        <f>O935*H935</f>
        <v>0</v>
      </c>
      <c r="Q935" s="153">
        <v>1.14E-3</v>
      </c>
      <c r="R935" s="153">
        <f>Q935*H935</f>
        <v>1.7100000000000001E-2</v>
      </c>
      <c r="S935" s="153">
        <v>0</v>
      </c>
      <c r="T935" s="154">
        <f>S935*H935</f>
        <v>0</v>
      </c>
      <c r="AR935" s="155" t="s">
        <v>304</v>
      </c>
      <c r="AT935" s="155" t="s">
        <v>184</v>
      </c>
      <c r="AU935" s="155" t="s">
        <v>88</v>
      </c>
      <c r="AY935" s="17" t="s">
        <v>182</v>
      </c>
      <c r="BE935" s="156">
        <f>IF(N935="základná",J935,0)</f>
        <v>0</v>
      </c>
      <c r="BF935" s="156">
        <f>IF(N935="znížená",J935,0)</f>
        <v>0</v>
      </c>
      <c r="BG935" s="156">
        <f>IF(N935="zákl. prenesená",J935,0)</f>
        <v>0</v>
      </c>
      <c r="BH935" s="156">
        <f>IF(N935="zníž. prenesená",J935,0)</f>
        <v>0</v>
      </c>
      <c r="BI935" s="156">
        <f>IF(N935="nulová",J935,0)</f>
        <v>0</v>
      </c>
      <c r="BJ935" s="17" t="s">
        <v>88</v>
      </c>
      <c r="BK935" s="156">
        <f>ROUND(I935*H935,2)</f>
        <v>0</v>
      </c>
      <c r="BL935" s="17" t="s">
        <v>304</v>
      </c>
      <c r="BM935" s="155" t="s">
        <v>1183</v>
      </c>
    </row>
    <row r="936" spans="2:65" s="1" customFormat="1" ht="24.25" customHeight="1">
      <c r="B936" s="142"/>
      <c r="C936" s="143" t="s">
        <v>1184</v>
      </c>
      <c r="D936" s="143" t="s">
        <v>184</v>
      </c>
      <c r="E936" s="144" t="s">
        <v>1185</v>
      </c>
      <c r="F936" s="145" t="s">
        <v>1186</v>
      </c>
      <c r="G936" s="146" t="s">
        <v>1140</v>
      </c>
      <c r="H936" s="196"/>
      <c r="I936" s="148"/>
      <c r="J936" s="149">
        <f>ROUND(I936*H936,2)</f>
        <v>0</v>
      </c>
      <c r="K936" s="150"/>
      <c r="L936" s="32"/>
      <c r="M936" s="151" t="s">
        <v>1</v>
      </c>
      <c r="N936" s="152" t="s">
        <v>40</v>
      </c>
      <c r="P936" s="153">
        <f>O936*H936</f>
        <v>0</v>
      </c>
      <c r="Q936" s="153">
        <v>0</v>
      </c>
      <c r="R936" s="153">
        <f>Q936*H936</f>
        <v>0</v>
      </c>
      <c r="S936" s="153">
        <v>0</v>
      </c>
      <c r="T936" s="154">
        <f>S936*H936</f>
        <v>0</v>
      </c>
      <c r="AR936" s="155" t="s">
        <v>304</v>
      </c>
      <c r="AT936" s="155" t="s">
        <v>184</v>
      </c>
      <c r="AU936" s="155" t="s">
        <v>88</v>
      </c>
      <c r="AY936" s="17" t="s">
        <v>182</v>
      </c>
      <c r="BE936" s="156">
        <f>IF(N936="základná",J936,0)</f>
        <v>0</v>
      </c>
      <c r="BF936" s="156">
        <f>IF(N936="znížená",J936,0)</f>
        <v>0</v>
      </c>
      <c r="BG936" s="156">
        <f>IF(N936="zákl. prenesená",J936,0)</f>
        <v>0</v>
      </c>
      <c r="BH936" s="156">
        <f>IF(N936="zníž. prenesená",J936,0)</f>
        <v>0</v>
      </c>
      <c r="BI936" s="156">
        <f>IF(N936="nulová",J936,0)</f>
        <v>0</v>
      </c>
      <c r="BJ936" s="17" t="s">
        <v>88</v>
      </c>
      <c r="BK936" s="156">
        <f>ROUND(I936*H936,2)</f>
        <v>0</v>
      </c>
      <c r="BL936" s="17" t="s">
        <v>304</v>
      </c>
      <c r="BM936" s="155" t="s">
        <v>1187</v>
      </c>
    </row>
    <row r="937" spans="2:65" s="11" customFormat="1" ht="22.9" customHeight="1">
      <c r="B937" s="130"/>
      <c r="D937" s="131" t="s">
        <v>73</v>
      </c>
      <c r="E937" s="140" t="s">
        <v>1188</v>
      </c>
      <c r="F937" s="140" t="s">
        <v>1189</v>
      </c>
      <c r="I937" s="133"/>
      <c r="J937" s="141">
        <f>BK937</f>
        <v>0</v>
      </c>
      <c r="L937" s="130"/>
      <c r="M937" s="135"/>
      <c r="P937" s="136">
        <f>SUM(P938:P941)</f>
        <v>0</v>
      </c>
      <c r="R937" s="136">
        <f>SUM(R938:R941)</f>
        <v>0.57233000000000001</v>
      </c>
      <c r="T937" s="137">
        <f>SUM(T938:T941)</f>
        <v>0</v>
      </c>
      <c r="AR937" s="131" t="s">
        <v>88</v>
      </c>
      <c r="AT937" s="138" t="s">
        <v>73</v>
      </c>
      <c r="AU937" s="138" t="s">
        <v>78</v>
      </c>
      <c r="AY937" s="131" t="s">
        <v>182</v>
      </c>
      <c r="BK937" s="139">
        <f>SUM(BK938:BK941)</f>
        <v>0</v>
      </c>
    </row>
    <row r="938" spans="2:65" s="1" customFormat="1" ht="16.5" customHeight="1">
      <c r="B938" s="142"/>
      <c r="C938" s="143" t="s">
        <v>1190</v>
      </c>
      <c r="D938" s="143" t="s">
        <v>184</v>
      </c>
      <c r="E938" s="144" t="s">
        <v>1191</v>
      </c>
      <c r="F938" s="145" t="s">
        <v>1192</v>
      </c>
      <c r="G938" s="146" t="s">
        <v>858</v>
      </c>
      <c r="H938" s="147">
        <v>11</v>
      </c>
      <c r="I938" s="148"/>
      <c r="J938" s="149">
        <f>ROUND(I938*H938,2)</f>
        <v>0</v>
      </c>
      <c r="K938" s="150"/>
      <c r="L938" s="32"/>
      <c r="M938" s="151" t="s">
        <v>1</v>
      </c>
      <c r="N938" s="152" t="s">
        <v>40</v>
      </c>
      <c r="P938" s="153">
        <f>O938*H938</f>
        <v>0</v>
      </c>
      <c r="Q938" s="153">
        <v>0</v>
      </c>
      <c r="R938" s="153">
        <f>Q938*H938</f>
        <v>0</v>
      </c>
      <c r="S938" s="153">
        <v>0</v>
      </c>
      <c r="T938" s="154">
        <f>S938*H938</f>
        <v>0</v>
      </c>
      <c r="AR938" s="155" t="s">
        <v>304</v>
      </c>
      <c r="AT938" s="155" t="s">
        <v>184</v>
      </c>
      <c r="AU938" s="155" t="s">
        <v>88</v>
      </c>
      <c r="AY938" s="17" t="s">
        <v>182</v>
      </c>
      <c r="BE938" s="156">
        <f>IF(N938="základná",J938,0)</f>
        <v>0</v>
      </c>
      <c r="BF938" s="156">
        <f>IF(N938="znížená",J938,0)</f>
        <v>0</v>
      </c>
      <c r="BG938" s="156">
        <f>IF(N938="zákl. prenesená",J938,0)</f>
        <v>0</v>
      </c>
      <c r="BH938" s="156">
        <f>IF(N938="zníž. prenesená",J938,0)</f>
        <v>0</v>
      </c>
      <c r="BI938" s="156">
        <f>IF(N938="nulová",J938,0)</f>
        <v>0</v>
      </c>
      <c r="BJ938" s="17" t="s">
        <v>88</v>
      </c>
      <c r="BK938" s="156">
        <f>ROUND(I938*H938,2)</f>
        <v>0</v>
      </c>
      <c r="BL938" s="17" t="s">
        <v>304</v>
      </c>
      <c r="BM938" s="155" t="s">
        <v>1193</v>
      </c>
    </row>
    <row r="939" spans="2:65" s="1" customFormat="1" ht="21.75" customHeight="1">
      <c r="B939" s="142"/>
      <c r="C939" s="185" t="s">
        <v>1194</v>
      </c>
      <c r="D939" s="185" t="s">
        <v>379</v>
      </c>
      <c r="E939" s="186" t="s">
        <v>1195</v>
      </c>
      <c r="F939" s="187" t="s">
        <v>1196</v>
      </c>
      <c r="G939" s="188" t="s">
        <v>858</v>
      </c>
      <c r="H939" s="189">
        <v>11</v>
      </c>
      <c r="I939" s="190"/>
      <c r="J939" s="191">
        <f>ROUND(I939*H939,2)</f>
        <v>0</v>
      </c>
      <c r="K939" s="192"/>
      <c r="L939" s="193"/>
      <c r="M939" s="194" t="s">
        <v>1</v>
      </c>
      <c r="N939" s="195" t="s">
        <v>40</v>
      </c>
      <c r="P939" s="153">
        <f>O939*H939</f>
        <v>0</v>
      </c>
      <c r="Q939" s="153">
        <v>2.1319999999999999E-2</v>
      </c>
      <c r="R939" s="153">
        <f>Q939*H939</f>
        <v>0.23451999999999998</v>
      </c>
      <c r="S939" s="153">
        <v>0</v>
      </c>
      <c r="T939" s="154">
        <f>S939*H939</f>
        <v>0</v>
      </c>
      <c r="AR939" s="155" t="s">
        <v>474</v>
      </c>
      <c r="AT939" s="155" t="s">
        <v>379</v>
      </c>
      <c r="AU939" s="155" t="s">
        <v>88</v>
      </c>
      <c r="AY939" s="17" t="s">
        <v>182</v>
      </c>
      <c r="BE939" s="156">
        <f>IF(N939="základná",J939,0)</f>
        <v>0</v>
      </c>
      <c r="BF939" s="156">
        <f>IF(N939="znížená",J939,0)</f>
        <v>0</v>
      </c>
      <c r="BG939" s="156">
        <f>IF(N939="zákl. prenesená",J939,0)</f>
        <v>0</v>
      </c>
      <c r="BH939" s="156">
        <f>IF(N939="zníž. prenesená",J939,0)</f>
        <v>0</v>
      </c>
      <c r="BI939" s="156">
        <f>IF(N939="nulová",J939,0)</f>
        <v>0</v>
      </c>
      <c r="BJ939" s="17" t="s">
        <v>88</v>
      </c>
      <c r="BK939" s="156">
        <f>ROUND(I939*H939,2)</f>
        <v>0</v>
      </c>
      <c r="BL939" s="17" t="s">
        <v>304</v>
      </c>
      <c r="BM939" s="155" t="s">
        <v>1197</v>
      </c>
    </row>
    <row r="940" spans="2:65" s="1" customFormat="1" ht="16.5" customHeight="1">
      <c r="B940" s="142"/>
      <c r="C940" s="185" t="s">
        <v>1198</v>
      </c>
      <c r="D940" s="185" t="s">
        <v>379</v>
      </c>
      <c r="E940" s="186" t="s">
        <v>1199</v>
      </c>
      <c r="F940" s="187" t="s">
        <v>1200</v>
      </c>
      <c r="G940" s="188" t="s">
        <v>858</v>
      </c>
      <c r="H940" s="189">
        <v>11</v>
      </c>
      <c r="I940" s="190"/>
      <c r="J940" s="191">
        <f>ROUND(I940*H940,2)</f>
        <v>0</v>
      </c>
      <c r="K940" s="192"/>
      <c r="L940" s="193"/>
      <c r="M940" s="194" t="s">
        <v>1</v>
      </c>
      <c r="N940" s="195" t="s">
        <v>40</v>
      </c>
      <c r="P940" s="153">
        <f>O940*H940</f>
        <v>0</v>
      </c>
      <c r="Q940" s="153">
        <v>3.0710000000000001E-2</v>
      </c>
      <c r="R940" s="153">
        <f>Q940*H940</f>
        <v>0.33781</v>
      </c>
      <c r="S940" s="153">
        <v>0</v>
      </c>
      <c r="T940" s="154">
        <f>S940*H940</f>
        <v>0</v>
      </c>
      <c r="AR940" s="155" t="s">
        <v>474</v>
      </c>
      <c r="AT940" s="155" t="s">
        <v>379</v>
      </c>
      <c r="AU940" s="155" t="s">
        <v>88</v>
      </c>
      <c r="AY940" s="17" t="s">
        <v>182</v>
      </c>
      <c r="BE940" s="156">
        <f>IF(N940="základná",J940,0)</f>
        <v>0</v>
      </c>
      <c r="BF940" s="156">
        <f>IF(N940="znížená",J940,0)</f>
        <v>0</v>
      </c>
      <c r="BG940" s="156">
        <f>IF(N940="zákl. prenesená",J940,0)</f>
        <v>0</v>
      </c>
      <c r="BH940" s="156">
        <f>IF(N940="zníž. prenesená",J940,0)</f>
        <v>0</v>
      </c>
      <c r="BI940" s="156">
        <f>IF(N940="nulová",J940,0)</f>
        <v>0</v>
      </c>
      <c r="BJ940" s="17" t="s">
        <v>88</v>
      </c>
      <c r="BK940" s="156">
        <f>ROUND(I940*H940,2)</f>
        <v>0</v>
      </c>
      <c r="BL940" s="17" t="s">
        <v>304</v>
      </c>
      <c r="BM940" s="155" t="s">
        <v>1201</v>
      </c>
    </row>
    <row r="941" spans="2:65" s="1" customFormat="1" ht="24.25" customHeight="1">
      <c r="B941" s="142"/>
      <c r="C941" s="143" t="s">
        <v>1202</v>
      </c>
      <c r="D941" s="143" t="s">
        <v>184</v>
      </c>
      <c r="E941" s="144" t="s">
        <v>1203</v>
      </c>
      <c r="F941" s="145" t="s">
        <v>1204</v>
      </c>
      <c r="G941" s="146" t="s">
        <v>1140</v>
      </c>
      <c r="H941" s="196"/>
      <c r="I941" s="148"/>
      <c r="J941" s="149">
        <f>ROUND(I941*H941,2)</f>
        <v>0</v>
      </c>
      <c r="K941" s="150"/>
      <c r="L941" s="32"/>
      <c r="M941" s="151" t="s">
        <v>1</v>
      </c>
      <c r="N941" s="152" t="s">
        <v>40</v>
      </c>
      <c r="P941" s="153">
        <f>O941*H941</f>
        <v>0</v>
      </c>
      <c r="Q941" s="153">
        <v>0</v>
      </c>
      <c r="R941" s="153">
        <f>Q941*H941</f>
        <v>0</v>
      </c>
      <c r="S941" s="153">
        <v>0</v>
      </c>
      <c r="T941" s="154">
        <f>S941*H941</f>
        <v>0</v>
      </c>
      <c r="AR941" s="155" t="s">
        <v>304</v>
      </c>
      <c r="AT941" s="155" t="s">
        <v>184</v>
      </c>
      <c r="AU941" s="155" t="s">
        <v>88</v>
      </c>
      <c r="AY941" s="17" t="s">
        <v>182</v>
      </c>
      <c r="BE941" s="156">
        <f>IF(N941="základná",J941,0)</f>
        <v>0</v>
      </c>
      <c r="BF941" s="156">
        <f>IF(N941="znížená",J941,0)</f>
        <v>0</v>
      </c>
      <c r="BG941" s="156">
        <f>IF(N941="zákl. prenesená",J941,0)</f>
        <v>0</v>
      </c>
      <c r="BH941" s="156">
        <f>IF(N941="zníž. prenesená",J941,0)</f>
        <v>0</v>
      </c>
      <c r="BI941" s="156">
        <f>IF(N941="nulová",J941,0)</f>
        <v>0</v>
      </c>
      <c r="BJ941" s="17" t="s">
        <v>88</v>
      </c>
      <c r="BK941" s="156">
        <f>ROUND(I941*H941,2)</f>
        <v>0</v>
      </c>
      <c r="BL941" s="17" t="s">
        <v>304</v>
      </c>
      <c r="BM941" s="155" t="s">
        <v>1205</v>
      </c>
    </row>
    <row r="942" spans="2:65" s="11" customFormat="1" ht="22.9" customHeight="1">
      <c r="B942" s="130"/>
      <c r="D942" s="131" t="s">
        <v>73</v>
      </c>
      <c r="E942" s="140" t="s">
        <v>1206</v>
      </c>
      <c r="F942" s="140" t="s">
        <v>1207</v>
      </c>
      <c r="I942" s="133"/>
      <c r="J942" s="141">
        <f>BK942</f>
        <v>0</v>
      </c>
      <c r="L942" s="130"/>
      <c r="M942" s="135"/>
      <c r="P942" s="136">
        <f>SUM(P943:P947)</f>
        <v>0</v>
      </c>
      <c r="R942" s="136">
        <f>SUM(R943:R947)</f>
        <v>5.7231999999999998E-2</v>
      </c>
      <c r="T942" s="137">
        <f>SUM(T943:T947)</f>
        <v>0</v>
      </c>
      <c r="AR942" s="131" t="s">
        <v>88</v>
      </c>
      <c r="AT942" s="138" t="s">
        <v>73</v>
      </c>
      <c r="AU942" s="138" t="s">
        <v>78</v>
      </c>
      <c r="AY942" s="131" t="s">
        <v>182</v>
      </c>
      <c r="BK942" s="139">
        <f>SUM(BK943:BK947)</f>
        <v>0</v>
      </c>
    </row>
    <row r="943" spans="2:65" s="1" customFormat="1" ht="24.25" customHeight="1">
      <c r="B943" s="142"/>
      <c r="C943" s="143" t="s">
        <v>1208</v>
      </c>
      <c r="D943" s="143" t="s">
        <v>184</v>
      </c>
      <c r="E943" s="144" t="s">
        <v>1209</v>
      </c>
      <c r="F943" s="145" t="s">
        <v>1210</v>
      </c>
      <c r="G943" s="146" t="s">
        <v>312</v>
      </c>
      <c r="H943" s="147">
        <v>4.9000000000000004</v>
      </c>
      <c r="I943" s="148"/>
      <c r="J943" s="149">
        <f>ROUND(I943*H943,2)</f>
        <v>0</v>
      </c>
      <c r="K943" s="150"/>
      <c r="L943" s="32"/>
      <c r="M943" s="151" t="s">
        <v>1</v>
      </c>
      <c r="N943" s="152" t="s">
        <v>40</v>
      </c>
      <c r="P943" s="153">
        <f>O943*H943</f>
        <v>0</v>
      </c>
      <c r="Q943" s="153">
        <v>1.1679999999999999E-2</v>
      </c>
      <c r="R943" s="153">
        <f>Q943*H943</f>
        <v>5.7231999999999998E-2</v>
      </c>
      <c r="S943" s="153">
        <v>0</v>
      </c>
      <c r="T943" s="154">
        <f>S943*H943</f>
        <v>0</v>
      </c>
      <c r="AR943" s="155" t="s">
        <v>304</v>
      </c>
      <c r="AT943" s="155" t="s">
        <v>184</v>
      </c>
      <c r="AU943" s="155" t="s">
        <v>88</v>
      </c>
      <c r="AY943" s="17" t="s">
        <v>182</v>
      </c>
      <c r="BE943" s="156">
        <f>IF(N943="základná",J943,0)</f>
        <v>0</v>
      </c>
      <c r="BF943" s="156">
        <f>IF(N943="znížená",J943,0)</f>
        <v>0</v>
      </c>
      <c r="BG943" s="156">
        <f>IF(N943="zákl. prenesená",J943,0)</f>
        <v>0</v>
      </c>
      <c r="BH943" s="156">
        <f>IF(N943="zníž. prenesená",J943,0)</f>
        <v>0</v>
      </c>
      <c r="BI943" s="156">
        <f>IF(N943="nulová",J943,0)</f>
        <v>0</v>
      </c>
      <c r="BJ943" s="17" t="s">
        <v>88</v>
      </c>
      <c r="BK943" s="156">
        <f>ROUND(I943*H943,2)</f>
        <v>0</v>
      </c>
      <c r="BL943" s="17" t="s">
        <v>304</v>
      </c>
      <c r="BM943" s="155" t="s">
        <v>1211</v>
      </c>
    </row>
    <row r="944" spans="2:65" s="12" customFormat="1">
      <c r="B944" s="157"/>
      <c r="D944" s="158" t="s">
        <v>190</v>
      </c>
      <c r="E944" s="159" t="s">
        <v>1</v>
      </c>
      <c r="F944" s="160" t="s">
        <v>1212</v>
      </c>
      <c r="H944" s="159" t="s">
        <v>1</v>
      </c>
      <c r="I944" s="161"/>
      <c r="L944" s="157"/>
      <c r="M944" s="162"/>
      <c r="T944" s="163"/>
      <c r="AT944" s="159" t="s">
        <v>190</v>
      </c>
      <c r="AU944" s="159" t="s">
        <v>88</v>
      </c>
      <c r="AV944" s="12" t="s">
        <v>78</v>
      </c>
      <c r="AW944" s="12" t="s">
        <v>30</v>
      </c>
      <c r="AX944" s="12" t="s">
        <v>74</v>
      </c>
      <c r="AY944" s="159" t="s">
        <v>182</v>
      </c>
    </row>
    <row r="945" spans="2:65" s="13" customFormat="1">
      <c r="B945" s="164"/>
      <c r="D945" s="158" t="s">
        <v>190</v>
      </c>
      <c r="E945" s="165" t="s">
        <v>1</v>
      </c>
      <c r="F945" s="166" t="s">
        <v>1213</v>
      </c>
      <c r="H945" s="167">
        <v>4.9000000000000004</v>
      </c>
      <c r="I945" s="168"/>
      <c r="L945" s="164"/>
      <c r="M945" s="169"/>
      <c r="T945" s="170"/>
      <c r="AT945" s="165" t="s">
        <v>190</v>
      </c>
      <c r="AU945" s="165" t="s">
        <v>88</v>
      </c>
      <c r="AV945" s="13" t="s">
        <v>88</v>
      </c>
      <c r="AW945" s="13" t="s">
        <v>30</v>
      </c>
      <c r="AX945" s="13" t="s">
        <v>74</v>
      </c>
      <c r="AY945" s="165" t="s">
        <v>182</v>
      </c>
    </row>
    <row r="946" spans="2:65" s="15" customFormat="1">
      <c r="B946" s="178"/>
      <c r="D946" s="158" t="s">
        <v>190</v>
      </c>
      <c r="E946" s="179" t="s">
        <v>1</v>
      </c>
      <c r="F946" s="180" t="s">
        <v>212</v>
      </c>
      <c r="H946" s="181">
        <v>4.9000000000000004</v>
      </c>
      <c r="I946" s="182"/>
      <c r="L946" s="178"/>
      <c r="M946" s="183"/>
      <c r="T946" s="184"/>
      <c r="AT946" s="179" t="s">
        <v>190</v>
      </c>
      <c r="AU946" s="179" t="s">
        <v>88</v>
      </c>
      <c r="AV946" s="15" t="s">
        <v>188</v>
      </c>
      <c r="AW946" s="15" t="s">
        <v>30</v>
      </c>
      <c r="AX946" s="15" t="s">
        <v>78</v>
      </c>
      <c r="AY946" s="179" t="s">
        <v>182</v>
      </c>
    </row>
    <row r="947" spans="2:65" s="1" customFormat="1" ht="24.25" customHeight="1">
      <c r="B947" s="142"/>
      <c r="C947" s="143" t="s">
        <v>1214</v>
      </c>
      <c r="D947" s="143" t="s">
        <v>184</v>
      </c>
      <c r="E947" s="144" t="s">
        <v>1215</v>
      </c>
      <c r="F947" s="145" t="s">
        <v>1216</v>
      </c>
      <c r="G947" s="146" t="s">
        <v>1140</v>
      </c>
      <c r="H947" s="196"/>
      <c r="I947" s="148"/>
      <c r="J947" s="149">
        <f>ROUND(I947*H947,2)</f>
        <v>0</v>
      </c>
      <c r="K947" s="150"/>
      <c r="L947" s="32"/>
      <c r="M947" s="151" t="s">
        <v>1</v>
      </c>
      <c r="N947" s="152" t="s">
        <v>40</v>
      </c>
      <c r="P947" s="153">
        <f>O947*H947</f>
        <v>0</v>
      </c>
      <c r="Q947" s="153">
        <v>0</v>
      </c>
      <c r="R947" s="153">
        <f>Q947*H947</f>
        <v>0</v>
      </c>
      <c r="S947" s="153">
        <v>0</v>
      </c>
      <c r="T947" s="154">
        <f>S947*H947</f>
        <v>0</v>
      </c>
      <c r="AR947" s="155" t="s">
        <v>304</v>
      </c>
      <c r="AT947" s="155" t="s">
        <v>184</v>
      </c>
      <c r="AU947" s="155" t="s">
        <v>88</v>
      </c>
      <c r="AY947" s="17" t="s">
        <v>182</v>
      </c>
      <c r="BE947" s="156">
        <f>IF(N947="základná",J947,0)</f>
        <v>0</v>
      </c>
      <c r="BF947" s="156">
        <f>IF(N947="znížená",J947,0)</f>
        <v>0</v>
      </c>
      <c r="BG947" s="156">
        <f>IF(N947="zákl. prenesená",J947,0)</f>
        <v>0</v>
      </c>
      <c r="BH947" s="156">
        <f>IF(N947="zníž. prenesená",J947,0)</f>
        <v>0</v>
      </c>
      <c r="BI947" s="156">
        <f>IF(N947="nulová",J947,0)</f>
        <v>0</v>
      </c>
      <c r="BJ947" s="17" t="s">
        <v>88</v>
      </c>
      <c r="BK947" s="156">
        <f>ROUND(I947*H947,2)</f>
        <v>0</v>
      </c>
      <c r="BL947" s="17" t="s">
        <v>304</v>
      </c>
      <c r="BM947" s="155" t="s">
        <v>1217</v>
      </c>
    </row>
    <row r="948" spans="2:65" s="11" customFormat="1" ht="22.9" customHeight="1">
      <c r="B948" s="130"/>
      <c r="D948" s="131" t="s">
        <v>73</v>
      </c>
      <c r="E948" s="140" t="s">
        <v>1218</v>
      </c>
      <c r="F948" s="140" t="s">
        <v>1219</v>
      </c>
      <c r="I948" s="133"/>
      <c r="J948" s="141">
        <f>BK948</f>
        <v>0</v>
      </c>
      <c r="L948" s="130"/>
      <c r="M948" s="135"/>
      <c r="P948" s="136">
        <f>SUM(P949:P956)</f>
        <v>0</v>
      </c>
      <c r="R948" s="136">
        <f>SUM(R949:R956)</f>
        <v>2.3145445860000002</v>
      </c>
      <c r="T948" s="137">
        <f>SUM(T949:T956)</f>
        <v>0</v>
      </c>
      <c r="AR948" s="131" t="s">
        <v>88</v>
      </c>
      <c r="AT948" s="138" t="s">
        <v>73</v>
      </c>
      <c r="AU948" s="138" t="s">
        <v>78</v>
      </c>
      <c r="AY948" s="131" t="s">
        <v>182</v>
      </c>
      <c r="BK948" s="139">
        <f>SUM(BK949:BK956)</f>
        <v>0</v>
      </c>
    </row>
    <row r="949" spans="2:65" s="1" customFormat="1" ht="37.9" customHeight="1">
      <c r="B949" s="142"/>
      <c r="C949" s="143" t="s">
        <v>1220</v>
      </c>
      <c r="D949" s="143" t="s">
        <v>184</v>
      </c>
      <c r="E949" s="144" t="s">
        <v>1221</v>
      </c>
      <c r="F949" s="145" t="s">
        <v>1222</v>
      </c>
      <c r="G949" s="146" t="s">
        <v>312</v>
      </c>
      <c r="H949" s="147">
        <v>42.2</v>
      </c>
      <c r="I949" s="148"/>
      <c r="J949" s="149">
        <f>ROUND(I949*H949,2)</f>
        <v>0</v>
      </c>
      <c r="K949" s="150"/>
      <c r="L949" s="32"/>
      <c r="M949" s="151" t="s">
        <v>1</v>
      </c>
      <c r="N949" s="152" t="s">
        <v>40</v>
      </c>
      <c r="P949" s="153">
        <f>O949*H949</f>
        <v>0</v>
      </c>
      <c r="Q949" s="153">
        <v>2.3550000000000001E-2</v>
      </c>
      <c r="R949" s="153">
        <f>Q949*H949</f>
        <v>0.99381000000000008</v>
      </c>
      <c r="S949" s="153">
        <v>0</v>
      </c>
      <c r="T949" s="154">
        <f>S949*H949</f>
        <v>0</v>
      </c>
      <c r="AR949" s="155" t="s">
        <v>304</v>
      </c>
      <c r="AT949" s="155" t="s">
        <v>184</v>
      </c>
      <c r="AU949" s="155" t="s">
        <v>88</v>
      </c>
      <c r="AY949" s="17" t="s">
        <v>182</v>
      </c>
      <c r="BE949" s="156">
        <f>IF(N949="základná",J949,0)</f>
        <v>0</v>
      </c>
      <c r="BF949" s="156">
        <f>IF(N949="znížená",J949,0)</f>
        <v>0</v>
      </c>
      <c r="BG949" s="156">
        <f>IF(N949="zákl. prenesená",J949,0)</f>
        <v>0</v>
      </c>
      <c r="BH949" s="156">
        <f>IF(N949="zníž. prenesená",J949,0)</f>
        <v>0</v>
      </c>
      <c r="BI949" s="156">
        <f>IF(N949="nulová",J949,0)</f>
        <v>0</v>
      </c>
      <c r="BJ949" s="17" t="s">
        <v>88</v>
      </c>
      <c r="BK949" s="156">
        <f>ROUND(I949*H949,2)</f>
        <v>0</v>
      </c>
      <c r="BL949" s="17" t="s">
        <v>304</v>
      </c>
      <c r="BM949" s="155" t="s">
        <v>1223</v>
      </c>
    </row>
    <row r="950" spans="2:65" s="1" customFormat="1" ht="37.9" customHeight="1">
      <c r="B950" s="142"/>
      <c r="C950" s="143" t="s">
        <v>1224</v>
      </c>
      <c r="D950" s="143" t="s">
        <v>184</v>
      </c>
      <c r="E950" s="144" t="s">
        <v>1225</v>
      </c>
      <c r="F950" s="145" t="s">
        <v>1226</v>
      </c>
      <c r="G950" s="146" t="s">
        <v>312</v>
      </c>
      <c r="H950" s="147">
        <v>4.1399999999999997</v>
      </c>
      <c r="I950" s="148"/>
      <c r="J950" s="149">
        <f>ROUND(I950*H950,2)</f>
        <v>0</v>
      </c>
      <c r="K950" s="150"/>
      <c r="L950" s="32"/>
      <c r="M950" s="151" t="s">
        <v>1</v>
      </c>
      <c r="N950" s="152" t="s">
        <v>40</v>
      </c>
      <c r="P950" s="153">
        <f>O950*H950</f>
        <v>0</v>
      </c>
      <c r="Q950" s="153">
        <v>2.4252320000000001E-2</v>
      </c>
      <c r="R950" s="153">
        <f>Q950*H950</f>
        <v>0.10040460479999999</v>
      </c>
      <c r="S950" s="153">
        <v>0</v>
      </c>
      <c r="T950" s="154">
        <f>S950*H950</f>
        <v>0</v>
      </c>
      <c r="AR950" s="155" t="s">
        <v>304</v>
      </c>
      <c r="AT950" s="155" t="s">
        <v>184</v>
      </c>
      <c r="AU950" s="155" t="s">
        <v>88</v>
      </c>
      <c r="AY950" s="17" t="s">
        <v>182</v>
      </c>
      <c r="BE950" s="156">
        <f>IF(N950="základná",J950,0)</f>
        <v>0</v>
      </c>
      <c r="BF950" s="156">
        <f>IF(N950="znížená",J950,0)</f>
        <v>0</v>
      </c>
      <c r="BG950" s="156">
        <f>IF(N950="zákl. prenesená",J950,0)</f>
        <v>0</v>
      </c>
      <c r="BH950" s="156">
        <f>IF(N950="zníž. prenesená",J950,0)</f>
        <v>0</v>
      </c>
      <c r="BI950" s="156">
        <f>IF(N950="nulová",J950,0)</f>
        <v>0</v>
      </c>
      <c r="BJ950" s="17" t="s">
        <v>88</v>
      </c>
      <c r="BK950" s="156">
        <f>ROUND(I950*H950,2)</f>
        <v>0</v>
      </c>
      <c r="BL950" s="17" t="s">
        <v>304</v>
      </c>
      <c r="BM950" s="155" t="s">
        <v>1227</v>
      </c>
    </row>
    <row r="951" spans="2:65" s="1" customFormat="1" ht="37.9" customHeight="1">
      <c r="B951" s="142"/>
      <c r="C951" s="143" t="s">
        <v>1228</v>
      </c>
      <c r="D951" s="143" t="s">
        <v>184</v>
      </c>
      <c r="E951" s="144" t="s">
        <v>1229</v>
      </c>
      <c r="F951" s="145" t="s">
        <v>1230</v>
      </c>
      <c r="G951" s="146" t="s">
        <v>312</v>
      </c>
      <c r="H951" s="147">
        <v>3.863</v>
      </c>
      <c r="I951" s="148"/>
      <c r="J951" s="149">
        <f>ROUND(I951*H951,2)</f>
        <v>0</v>
      </c>
      <c r="K951" s="150"/>
      <c r="L951" s="32"/>
      <c r="M951" s="151" t="s">
        <v>1</v>
      </c>
      <c r="N951" s="152" t="s">
        <v>40</v>
      </c>
      <c r="P951" s="153">
        <f>O951*H951</f>
        <v>0</v>
      </c>
      <c r="Q951" s="153">
        <v>1.1820000000000001E-2</v>
      </c>
      <c r="R951" s="153">
        <f>Q951*H951</f>
        <v>4.5660660000000006E-2</v>
      </c>
      <c r="S951" s="153">
        <v>0</v>
      </c>
      <c r="T951" s="154">
        <f>S951*H951</f>
        <v>0</v>
      </c>
      <c r="AR951" s="155" t="s">
        <v>304</v>
      </c>
      <c r="AT951" s="155" t="s">
        <v>184</v>
      </c>
      <c r="AU951" s="155" t="s">
        <v>88</v>
      </c>
      <c r="AY951" s="17" t="s">
        <v>182</v>
      </c>
      <c r="BE951" s="156">
        <f>IF(N951="základná",J951,0)</f>
        <v>0</v>
      </c>
      <c r="BF951" s="156">
        <f>IF(N951="znížená",J951,0)</f>
        <v>0</v>
      </c>
      <c r="BG951" s="156">
        <f>IF(N951="zákl. prenesená",J951,0)</f>
        <v>0</v>
      </c>
      <c r="BH951" s="156">
        <f>IF(N951="zníž. prenesená",J951,0)</f>
        <v>0</v>
      </c>
      <c r="BI951" s="156">
        <f>IF(N951="nulová",J951,0)</f>
        <v>0</v>
      </c>
      <c r="BJ951" s="17" t="s">
        <v>88</v>
      </c>
      <c r="BK951" s="156">
        <f>ROUND(I951*H951,2)</f>
        <v>0</v>
      </c>
      <c r="BL951" s="17" t="s">
        <v>304</v>
      </c>
      <c r="BM951" s="155" t="s">
        <v>1231</v>
      </c>
    </row>
    <row r="952" spans="2:65" s="13" customFormat="1">
      <c r="B952" s="164"/>
      <c r="D952" s="158" t="s">
        <v>190</v>
      </c>
      <c r="E952" s="165" t="s">
        <v>1</v>
      </c>
      <c r="F952" s="166" t="s">
        <v>1232</v>
      </c>
      <c r="H952" s="167">
        <v>3.863</v>
      </c>
      <c r="I952" s="168"/>
      <c r="L952" s="164"/>
      <c r="M952" s="169"/>
      <c r="T952" s="170"/>
      <c r="AT952" s="165" t="s">
        <v>190</v>
      </c>
      <c r="AU952" s="165" t="s">
        <v>88</v>
      </c>
      <c r="AV952" s="13" t="s">
        <v>88</v>
      </c>
      <c r="AW952" s="13" t="s">
        <v>30</v>
      </c>
      <c r="AX952" s="13" t="s">
        <v>74</v>
      </c>
      <c r="AY952" s="165" t="s">
        <v>182</v>
      </c>
    </row>
    <row r="953" spans="2:65" s="15" customFormat="1">
      <c r="B953" s="178"/>
      <c r="D953" s="158" t="s">
        <v>190</v>
      </c>
      <c r="E953" s="179" t="s">
        <v>1</v>
      </c>
      <c r="F953" s="180" t="s">
        <v>212</v>
      </c>
      <c r="H953" s="181">
        <v>3.863</v>
      </c>
      <c r="I953" s="182"/>
      <c r="L953" s="178"/>
      <c r="M953" s="183"/>
      <c r="T953" s="184"/>
      <c r="AT953" s="179" t="s">
        <v>190</v>
      </c>
      <c r="AU953" s="179" t="s">
        <v>88</v>
      </c>
      <c r="AV953" s="15" t="s">
        <v>188</v>
      </c>
      <c r="AW953" s="15" t="s">
        <v>30</v>
      </c>
      <c r="AX953" s="15" t="s">
        <v>78</v>
      </c>
      <c r="AY953" s="179" t="s">
        <v>182</v>
      </c>
    </row>
    <row r="954" spans="2:65" s="1" customFormat="1" ht="37.9" customHeight="1">
      <c r="B954" s="142"/>
      <c r="C954" s="143" t="s">
        <v>1233</v>
      </c>
      <c r="D954" s="143" t="s">
        <v>184</v>
      </c>
      <c r="E954" s="144" t="s">
        <v>1234</v>
      </c>
      <c r="F954" s="145" t="s">
        <v>1235</v>
      </c>
      <c r="G954" s="146" t="s">
        <v>312</v>
      </c>
      <c r="H954" s="147">
        <v>56.57</v>
      </c>
      <c r="I954" s="148"/>
      <c r="J954" s="149">
        <f>ROUND(I954*H954,2)</f>
        <v>0</v>
      </c>
      <c r="K954" s="150"/>
      <c r="L954" s="32"/>
      <c r="M954" s="151" t="s">
        <v>1</v>
      </c>
      <c r="N954" s="152" t="s">
        <v>40</v>
      </c>
      <c r="P954" s="153">
        <f>O954*H954</f>
        <v>0</v>
      </c>
      <c r="Q954" s="153">
        <v>1.336356E-2</v>
      </c>
      <c r="R954" s="153">
        <f>Q954*H954</f>
        <v>0.75597658919999999</v>
      </c>
      <c r="S954" s="153">
        <v>0</v>
      </c>
      <c r="T954" s="154">
        <f>S954*H954</f>
        <v>0</v>
      </c>
      <c r="AR954" s="155" t="s">
        <v>304</v>
      </c>
      <c r="AT954" s="155" t="s">
        <v>184</v>
      </c>
      <c r="AU954" s="155" t="s">
        <v>88</v>
      </c>
      <c r="AY954" s="17" t="s">
        <v>182</v>
      </c>
      <c r="BE954" s="156">
        <f>IF(N954="základná",J954,0)</f>
        <v>0</v>
      </c>
      <c r="BF954" s="156">
        <f>IF(N954="znížená",J954,0)</f>
        <v>0</v>
      </c>
      <c r="BG954" s="156">
        <f>IF(N954="zákl. prenesená",J954,0)</f>
        <v>0</v>
      </c>
      <c r="BH954" s="156">
        <f>IF(N954="zníž. prenesená",J954,0)</f>
        <v>0</v>
      </c>
      <c r="BI954" s="156">
        <f>IF(N954="nulová",J954,0)</f>
        <v>0</v>
      </c>
      <c r="BJ954" s="17" t="s">
        <v>88</v>
      </c>
      <c r="BK954" s="156">
        <f>ROUND(I954*H954,2)</f>
        <v>0</v>
      </c>
      <c r="BL954" s="17" t="s">
        <v>304</v>
      </c>
      <c r="BM954" s="155" t="s">
        <v>1236</v>
      </c>
    </row>
    <row r="955" spans="2:65" s="1" customFormat="1" ht="37.9" customHeight="1">
      <c r="B955" s="142"/>
      <c r="C955" s="143" t="s">
        <v>1237</v>
      </c>
      <c r="D955" s="143" t="s">
        <v>184</v>
      </c>
      <c r="E955" s="144" t="s">
        <v>1238</v>
      </c>
      <c r="F955" s="145" t="s">
        <v>1239</v>
      </c>
      <c r="G955" s="146" t="s">
        <v>312</v>
      </c>
      <c r="H955" s="147">
        <v>37.130000000000003</v>
      </c>
      <c r="I955" s="148"/>
      <c r="J955" s="149">
        <f>ROUND(I955*H955,2)</f>
        <v>0</v>
      </c>
      <c r="K955" s="150"/>
      <c r="L955" s="32"/>
      <c r="M955" s="151" t="s">
        <v>1</v>
      </c>
      <c r="N955" s="152" t="s">
        <v>40</v>
      </c>
      <c r="P955" s="153">
        <f>O955*H955</f>
        <v>0</v>
      </c>
      <c r="Q955" s="153">
        <v>1.1276400000000001E-2</v>
      </c>
      <c r="R955" s="153">
        <f>Q955*H955</f>
        <v>0.41869273200000007</v>
      </c>
      <c r="S955" s="153">
        <v>0</v>
      </c>
      <c r="T955" s="154">
        <f>S955*H955</f>
        <v>0</v>
      </c>
      <c r="AR955" s="155" t="s">
        <v>304</v>
      </c>
      <c r="AT955" s="155" t="s">
        <v>184</v>
      </c>
      <c r="AU955" s="155" t="s">
        <v>88</v>
      </c>
      <c r="AY955" s="17" t="s">
        <v>182</v>
      </c>
      <c r="BE955" s="156">
        <f>IF(N955="základná",J955,0)</f>
        <v>0</v>
      </c>
      <c r="BF955" s="156">
        <f>IF(N955="znížená",J955,0)</f>
        <v>0</v>
      </c>
      <c r="BG955" s="156">
        <f>IF(N955="zákl. prenesená",J955,0)</f>
        <v>0</v>
      </c>
      <c r="BH955" s="156">
        <f>IF(N955="zníž. prenesená",J955,0)</f>
        <v>0</v>
      </c>
      <c r="BI955" s="156">
        <f>IF(N955="nulová",J955,0)</f>
        <v>0</v>
      </c>
      <c r="BJ955" s="17" t="s">
        <v>88</v>
      </c>
      <c r="BK955" s="156">
        <f>ROUND(I955*H955,2)</f>
        <v>0</v>
      </c>
      <c r="BL955" s="17" t="s">
        <v>304</v>
      </c>
      <c r="BM955" s="155" t="s">
        <v>1240</v>
      </c>
    </row>
    <row r="956" spans="2:65" s="1" customFormat="1" ht="24.25" customHeight="1">
      <c r="B956" s="142"/>
      <c r="C956" s="143" t="s">
        <v>1241</v>
      </c>
      <c r="D956" s="143" t="s">
        <v>184</v>
      </c>
      <c r="E956" s="144" t="s">
        <v>1242</v>
      </c>
      <c r="F956" s="145" t="s">
        <v>1243</v>
      </c>
      <c r="G956" s="146" t="s">
        <v>1140</v>
      </c>
      <c r="H956" s="196"/>
      <c r="I956" s="148"/>
      <c r="J956" s="149">
        <f>ROUND(I956*H956,2)</f>
        <v>0</v>
      </c>
      <c r="K956" s="150"/>
      <c r="L956" s="32"/>
      <c r="M956" s="151" t="s">
        <v>1</v>
      </c>
      <c r="N956" s="152" t="s">
        <v>40</v>
      </c>
      <c r="P956" s="153">
        <f>O956*H956</f>
        <v>0</v>
      </c>
      <c r="Q956" s="153">
        <v>0</v>
      </c>
      <c r="R956" s="153">
        <f>Q956*H956</f>
        <v>0</v>
      </c>
      <c r="S956" s="153">
        <v>0</v>
      </c>
      <c r="T956" s="154">
        <f>S956*H956</f>
        <v>0</v>
      </c>
      <c r="AR956" s="155" t="s">
        <v>304</v>
      </c>
      <c r="AT956" s="155" t="s">
        <v>184</v>
      </c>
      <c r="AU956" s="155" t="s">
        <v>88</v>
      </c>
      <c r="AY956" s="17" t="s">
        <v>182</v>
      </c>
      <c r="BE956" s="156">
        <f>IF(N956="základná",J956,0)</f>
        <v>0</v>
      </c>
      <c r="BF956" s="156">
        <f>IF(N956="znížená",J956,0)</f>
        <v>0</v>
      </c>
      <c r="BG956" s="156">
        <f>IF(N956="zákl. prenesená",J956,0)</f>
        <v>0</v>
      </c>
      <c r="BH956" s="156">
        <f>IF(N956="zníž. prenesená",J956,0)</f>
        <v>0</v>
      </c>
      <c r="BI956" s="156">
        <f>IF(N956="nulová",J956,0)</f>
        <v>0</v>
      </c>
      <c r="BJ956" s="17" t="s">
        <v>88</v>
      </c>
      <c r="BK956" s="156">
        <f>ROUND(I956*H956,2)</f>
        <v>0</v>
      </c>
      <c r="BL956" s="17" t="s">
        <v>304</v>
      </c>
      <c r="BM956" s="155" t="s">
        <v>1244</v>
      </c>
    </row>
    <row r="957" spans="2:65" s="11" customFormat="1" ht="22.9" customHeight="1">
      <c r="B957" s="130"/>
      <c r="D957" s="131" t="s">
        <v>73</v>
      </c>
      <c r="E957" s="140" t="s">
        <v>1245</v>
      </c>
      <c r="F957" s="140" t="s">
        <v>1246</v>
      </c>
      <c r="I957" s="133"/>
      <c r="J957" s="141">
        <f>BK957</f>
        <v>0</v>
      </c>
      <c r="L957" s="130"/>
      <c r="M957" s="135"/>
      <c r="P957" s="136">
        <f>SUM(P958:P980)</f>
        <v>0</v>
      </c>
      <c r="R957" s="136">
        <f>SUM(R958:R980)</f>
        <v>4.0208192139999994</v>
      </c>
      <c r="T957" s="137">
        <f>SUM(T958:T980)</f>
        <v>0</v>
      </c>
      <c r="AR957" s="131" t="s">
        <v>88</v>
      </c>
      <c r="AT957" s="138" t="s">
        <v>73</v>
      </c>
      <c r="AU957" s="138" t="s">
        <v>78</v>
      </c>
      <c r="AY957" s="131" t="s">
        <v>182</v>
      </c>
      <c r="BK957" s="139">
        <f>SUM(BK958:BK980)</f>
        <v>0</v>
      </c>
    </row>
    <row r="958" spans="2:65" s="1" customFormat="1" ht="33" customHeight="1">
      <c r="B958" s="142"/>
      <c r="C958" s="143" t="s">
        <v>1247</v>
      </c>
      <c r="D958" s="143" t="s">
        <v>184</v>
      </c>
      <c r="E958" s="144" t="s">
        <v>1248</v>
      </c>
      <c r="F958" s="145" t="s">
        <v>1249</v>
      </c>
      <c r="G958" s="146" t="s">
        <v>386</v>
      </c>
      <c r="H958" s="147">
        <v>87.2</v>
      </c>
      <c r="I958" s="148"/>
      <c r="J958" s="149">
        <f>ROUND(I958*H958,2)</f>
        <v>0</v>
      </c>
      <c r="K958" s="150"/>
      <c r="L958" s="32"/>
      <c r="M958" s="151" t="s">
        <v>1</v>
      </c>
      <c r="N958" s="152" t="s">
        <v>40</v>
      </c>
      <c r="P958" s="153">
        <f>O958*H958</f>
        <v>0</v>
      </c>
      <c r="Q958" s="153">
        <v>1.8E-3</v>
      </c>
      <c r="R958" s="153">
        <f>Q958*H958</f>
        <v>0.15695999999999999</v>
      </c>
      <c r="S958" s="153">
        <v>0</v>
      </c>
      <c r="T958" s="154">
        <f>S958*H958</f>
        <v>0</v>
      </c>
      <c r="AR958" s="155" t="s">
        <v>304</v>
      </c>
      <c r="AT958" s="155" t="s">
        <v>184</v>
      </c>
      <c r="AU958" s="155" t="s">
        <v>88</v>
      </c>
      <c r="AY958" s="17" t="s">
        <v>182</v>
      </c>
      <c r="BE958" s="156">
        <f>IF(N958="základná",J958,0)</f>
        <v>0</v>
      </c>
      <c r="BF958" s="156">
        <f>IF(N958="znížená",J958,0)</f>
        <v>0</v>
      </c>
      <c r="BG958" s="156">
        <f>IF(N958="zákl. prenesená",J958,0)</f>
        <v>0</v>
      </c>
      <c r="BH958" s="156">
        <f>IF(N958="zníž. prenesená",J958,0)</f>
        <v>0</v>
      </c>
      <c r="BI958" s="156">
        <f>IF(N958="nulová",J958,0)</f>
        <v>0</v>
      </c>
      <c r="BJ958" s="17" t="s">
        <v>88</v>
      </c>
      <c r="BK958" s="156">
        <f>ROUND(I958*H958,2)</f>
        <v>0</v>
      </c>
      <c r="BL958" s="17" t="s">
        <v>304</v>
      </c>
      <c r="BM958" s="155" t="s">
        <v>1250</v>
      </c>
    </row>
    <row r="959" spans="2:65" s="1" customFormat="1" ht="24.25" customHeight="1">
      <c r="B959" s="142"/>
      <c r="C959" s="143" t="s">
        <v>1251</v>
      </c>
      <c r="D959" s="143" t="s">
        <v>184</v>
      </c>
      <c r="E959" s="144" t="s">
        <v>1252</v>
      </c>
      <c r="F959" s="145" t="s">
        <v>1253</v>
      </c>
      <c r="G959" s="146" t="s">
        <v>386</v>
      </c>
      <c r="H959" s="147">
        <v>225.08</v>
      </c>
      <c r="I959" s="148"/>
      <c r="J959" s="149">
        <f>ROUND(I959*H959,2)</f>
        <v>0</v>
      </c>
      <c r="K959" s="150"/>
      <c r="L959" s="32"/>
      <c r="M959" s="151" t="s">
        <v>1</v>
      </c>
      <c r="N959" s="152" t="s">
        <v>40</v>
      </c>
      <c r="P959" s="153">
        <f>O959*H959</f>
        <v>0</v>
      </c>
      <c r="Q959" s="153">
        <v>1.8E-3</v>
      </c>
      <c r="R959" s="153">
        <f>Q959*H959</f>
        <v>0.405144</v>
      </c>
      <c r="S959" s="153">
        <v>0</v>
      </c>
      <c r="T959" s="154">
        <f>S959*H959</f>
        <v>0</v>
      </c>
      <c r="AR959" s="155" t="s">
        <v>304</v>
      </c>
      <c r="AT959" s="155" t="s">
        <v>184</v>
      </c>
      <c r="AU959" s="155" t="s">
        <v>88</v>
      </c>
      <c r="AY959" s="17" t="s">
        <v>182</v>
      </c>
      <c r="BE959" s="156">
        <f>IF(N959="základná",J959,0)</f>
        <v>0</v>
      </c>
      <c r="BF959" s="156">
        <f>IF(N959="znížená",J959,0)</f>
        <v>0</v>
      </c>
      <c r="BG959" s="156">
        <f>IF(N959="zákl. prenesená",J959,0)</f>
        <v>0</v>
      </c>
      <c r="BH959" s="156">
        <f>IF(N959="zníž. prenesená",J959,0)</f>
        <v>0</v>
      </c>
      <c r="BI959" s="156">
        <f>IF(N959="nulová",J959,0)</f>
        <v>0</v>
      </c>
      <c r="BJ959" s="17" t="s">
        <v>88</v>
      </c>
      <c r="BK959" s="156">
        <f>ROUND(I959*H959,2)</f>
        <v>0</v>
      </c>
      <c r="BL959" s="17" t="s">
        <v>304</v>
      </c>
      <c r="BM959" s="155" t="s">
        <v>1254</v>
      </c>
    </row>
    <row r="960" spans="2:65" s="1" customFormat="1" ht="33" customHeight="1">
      <c r="B960" s="142"/>
      <c r="C960" s="143" t="s">
        <v>1255</v>
      </c>
      <c r="D960" s="143" t="s">
        <v>184</v>
      </c>
      <c r="E960" s="144" t="s">
        <v>1256</v>
      </c>
      <c r="F960" s="145" t="s">
        <v>1257</v>
      </c>
      <c r="G960" s="146" t="s">
        <v>386</v>
      </c>
      <c r="H960" s="147">
        <v>87.2</v>
      </c>
      <c r="I960" s="148"/>
      <c r="J960" s="149">
        <f>ROUND(I960*H960,2)</f>
        <v>0</v>
      </c>
      <c r="K960" s="150"/>
      <c r="L960" s="32"/>
      <c r="M960" s="151" t="s">
        <v>1</v>
      </c>
      <c r="N960" s="152" t="s">
        <v>40</v>
      </c>
      <c r="P960" s="153">
        <f>O960*H960</f>
        <v>0</v>
      </c>
      <c r="Q960" s="153">
        <v>1.8E-3</v>
      </c>
      <c r="R960" s="153">
        <f>Q960*H960</f>
        <v>0.15695999999999999</v>
      </c>
      <c r="S960" s="153">
        <v>0</v>
      </c>
      <c r="T960" s="154">
        <f>S960*H960</f>
        <v>0</v>
      </c>
      <c r="AR960" s="155" t="s">
        <v>304</v>
      </c>
      <c r="AT960" s="155" t="s">
        <v>184</v>
      </c>
      <c r="AU960" s="155" t="s">
        <v>88</v>
      </c>
      <c r="AY960" s="17" t="s">
        <v>182</v>
      </c>
      <c r="BE960" s="156">
        <f>IF(N960="základná",J960,0)</f>
        <v>0</v>
      </c>
      <c r="BF960" s="156">
        <f>IF(N960="znížená",J960,0)</f>
        <v>0</v>
      </c>
      <c r="BG960" s="156">
        <f>IF(N960="zákl. prenesená",J960,0)</f>
        <v>0</v>
      </c>
      <c r="BH960" s="156">
        <f>IF(N960="zníž. prenesená",J960,0)</f>
        <v>0</v>
      </c>
      <c r="BI960" s="156">
        <f>IF(N960="nulová",J960,0)</f>
        <v>0</v>
      </c>
      <c r="BJ960" s="17" t="s">
        <v>88</v>
      </c>
      <c r="BK960" s="156">
        <f>ROUND(I960*H960,2)</f>
        <v>0</v>
      </c>
      <c r="BL960" s="17" t="s">
        <v>304</v>
      </c>
      <c r="BM960" s="155" t="s">
        <v>1258</v>
      </c>
    </row>
    <row r="961" spans="2:65" s="1" customFormat="1" ht="21.75" customHeight="1">
      <c r="B961" s="142"/>
      <c r="C961" s="143" t="s">
        <v>1259</v>
      </c>
      <c r="D961" s="143" t="s">
        <v>184</v>
      </c>
      <c r="E961" s="144" t="s">
        <v>1260</v>
      </c>
      <c r="F961" s="145" t="s">
        <v>1261</v>
      </c>
      <c r="G961" s="146" t="s">
        <v>386</v>
      </c>
      <c r="H961" s="147">
        <v>193.3</v>
      </c>
      <c r="I961" s="148"/>
      <c r="J961" s="149">
        <f>ROUND(I961*H961,2)</f>
        <v>0</v>
      </c>
      <c r="K961" s="150"/>
      <c r="L961" s="32"/>
      <c r="M961" s="151" t="s">
        <v>1</v>
      </c>
      <c r="N961" s="152" t="s">
        <v>40</v>
      </c>
      <c r="P961" s="153">
        <f>O961*H961</f>
        <v>0</v>
      </c>
      <c r="Q961" s="153">
        <v>3.3300000000000001E-3</v>
      </c>
      <c r="R961" s="153">
        <f>Q961*H961</f>
        <v>0.64368900000000007</v>
      </c>
      <c r="S961" s="153">
        <v>0</v>
      </c>
      <c r="T961" s="154">
        <f>S961*H961</f>
        <v>0</v>
      </c>
      <c r="AR961" s="155" t="s">
        <v>304</v>
      </c>
      <c r="AT961" s="155" t="s">
        <v>184</v>
      </c>
      <c r="AU961" s="155" t="s">
        <v>88</v>
      </c>
      <c r="AY961" s="17" t="s">
        <v>182</v>
      </c>
      <c r="BE961" s="156">
        <f>IF(N961="základná",J961,0)</f>
        <v>0</v>
      </c>
      <c r="BF961" s="156">
        <f>IF(N961="znížená",J961,0)</f>
        <v>0</v>
      </c>
      <c r="BG961" s="156">
        <f>IF(N961="zákl. prenesená",J961,0)</f>
        <v>0</v>
      </c>
      <c r="BH961" s="156">
        <f>IF(N961="zníž. prenesená",J961,0)</f>
        <v>0</v>
      </c>
      <c r="BI961" s="156">
        <f>IF(N961="nulová",J961,0)</f>
        <v>0</v>
      </c>
      <c r="BJ961" s="17" t="s">
        <v>88</v>
      </c>
      <c r="BK961" s="156">
        <f>ROUND(I961*H961,2)</f>
        <v>0</v>
      </c>
      <c r="BL961" s="17" t="s">
        <v>304</v>
      </c>
      <c r="BM961" s="155" t="s">
        <v>1262</v>
      </c>
    </row>
    <row r="962" spans="2:65" s="13" customFormat="1" ht="20">
      <c r="B962" s="164"/>
      <c r="D962" s="158" t="s">
        <v>190</v>
      </c>
      <c r="E962" s="165" t="s">
        <v>1</v>
      </c>
      <c r="F962" s="166" t="s">
        <v>1263</v>
      </c>
      <c r="H962" s="167">
        <v>193.3</v>
      </c>
      <c r="I962" s="168"/>
      <c r="L962" s="164"/>
      <c r="M962" s="169"/>
      <c r="T962" s="170"/>
      <c r="AT962" s="165" t="s">
        <v>190</v>
      </c>
      <c r="AU962" s="165" t="s">
        <v>88</v>
      </c>
      <c r="AV962" s="13" t="s">
        <v>88</v>
      </c>
      <c r="AW962" s="13" t="s">
        <v>30</v>
      </c>
      <c r="AX962" s="13" t="s">
        <v>78</v>
      </c>
      <c r="AY962" s="165" t="s">
        <v>182</v>
      </c>
    </row>
    <row r="963" spans="2:65" s="1" customFormat="1" ht="37.9" customHeight="1">
      <c r="B963" s="142"/>
      <c r="C963" s="143" t="s">
        <v>1264</v>
      </c>
      <c r="D963" s="143" t="s">
        <v>184</v>
      </c>
      <c r="E963" s="144" t="s">
        <v>1265</v>
      </c>
      <c r="F963" s="145" t="s">
        <v>1266</v>
      </c>
      <c r="G963" s="146" t="s">
        <v>386</v>
      </c>
      <c r="H963" s="147">
        <v>165.27500000000001</v>
      </c>
      <c r="I963" s="148"/>
      <c r="J963" s="149">
        <f>ROUND(I963*H963,2)</f>
        <v>0</v>
      </c>
      <c r="K963" s="150"/>
      <c r="L963" s="32"/>
      <c r="M963" s="151" t="s">
        <v>1</v>
      </c>
      <c r="N963" s="152" t="s">
        <v>40</v>
      </c>
      <c r="P963" s="153">
        <f>O963*H963</f>
        <v>0</v>
      </c>
      <c r="Q963" s="153">
        <v>2.0899999999999998E-3</v>
      </c>
      <c r="R963" s="153">
        <f>Q963*H963</f>
        <v>0.34542475</v>
      </c>
      <c r="S963" s="153">
        <v>0</v>
      </c>
      <c r="T963" s="154">
        <f>S963*H963</f>
        <v>0</v>
      </c>
      <c r="AR963" s="155" t="s">
        <v>304</v>
      </c>
      <c r="AT963" s="155" t="s">
        <v>184</v>
      </c>
      <c r="AU963" s="155" t="s">
        <v>88</v>
      </c>
      <c r="AY963" s="17" t="s">
        <v>182</v>
      </c>
      <c r="BE963" s="156">
        <f>IF(N963="základná",J963,0)</f>
        <v>0</v>
      </c>
      <c r="BF963" s="156">
        <f>IF(N963="znížená",J963,0)</f>
        <v>0</v>
      </c>
      <c r="BG963" s="156">
        <f>IF(N963="zákl. prenesená",J963,0)</f>
        <v>0</v>
      </c>
      <c r="BH963" s="156">
        <f>IF(N963="zníž. prenesená",J963,0)</f>
        <v>0</v>
      </c>
      <c r="BI963" s="156">
        <f>IF(N963="nulová",J963,0)</f>
        <v>0</v>
      </c>
      <c r="BJ963" s="17" t="s">
        <v>88</v>
      </c>
      <c r="BK963" s="156">
        <f>ROUND(I963*H963,2)</f>
        <v>0</v>
      </c>
      <c r="BL963" s="17" t="s">
        <v>304</v>
      </c>
      <c r="BM963" s="155" t="s">
        <v>1267</v>
      </c>
    </row>
    <row r="964" spans="2:65" s="1" customFormat="1" ht="37.9" customHeight="1">
      <c r="B964" s="142"/>
      <c r="C964" s="143" t="s">
        <v>1268</v>
      </c>
      <c r="D964" s="143" t="s">
        <v>184</v>
      </c>
      <c r="E964" s="144" t="s">
        <v>1269</v>
      </c>
      <c r="F964" s="145" t="s">
        <v>1270</v>
      </c>
      <c r="G964" s="146" t="s">
        <v>386</v>
      </c>
      <c r="H964" s="147">
        <v>165.27500000000001</v>
      </c>
      <c r="I964" s="148"/>
      <c r="J964" s="149">
        <f>ROUND(I964*H964,2)</f>
        <v>0</v>
      </c>
      <c r="K964" s="150"/>
      <c r="L964" s="32"/>
      <c r="M964" s="151" t="s">
        <v>1</v>
      </c>
      <c r="N964" s="152" t="s">
        <v>40</v>
      </c>
      <c r="P964" s="153">
        <f>O964*H964</f>
        <v>0</v>
      </c>
      <c r="Q964" s="153">
        <v>2.0899999999999998E-3</v>
      </c>
      <c r="R964" s="153">
        <f>Q964*H964</f>
        <v>0.34542475</v>
      </c>
      <c r="S964" s="153">
        <v>0</v>
      </c>
      <c r="T964" s="154">
        <f>S964*H964</f>
        <v>0</v>
      </c>
      <c r="AR964" s="155" t="s">
        <v>304</v>
      </c>
      <c r="AT964" s="155" t="s">
        <v>184</v>
      </c>
      <c r="AU964" s="155" t="s">
        <v>88</v>
      </c>
      <c r="AY964" s="17" t="s">
        <v>182</v>
      </c>
      <c r="BE964" s="156">
        <f>IF(N964="základná",J964,0)</f>
        <v>0</v>
      </c>
      <c r="BF964" s="156">
        <f>IF(N964="znížená",J964,0)</f>
        <v>0</v>
      </c>
      <c r="BG964" s="156">
        <f>IF(N964="zákl. prenesená",J964,0)</f>
        <v>0</v>
      </c>
      <c r="BH964" s="156">
        <f>IF(N964="zníž. prenesená",J964,0)</f>
        <v>0</v>
      </c>
      <c r="BI964" s="156">
        <f>IF(N964="nulová",J964,0)</f>
        <v>0</v>
      </c>
      <c r="BJ964" s="17" t="s">
        <v>88</v>
      </c>
      <c r="BK964" s="156">
        <f>ROUND(I964*H964,2)</f>
        <v>0</v>
      </c>
      <c r="BL964" s="17" t="s">
        <v>304</v>
      </c>
      <c r="BM964" s="155" t="s">
        <v>1271</v>
      </c>
    </row>
    <row r="965" spans="2:65" s="1" customFormat="1" ht="24.25" customHeight="1">
      <c r="B965" s="142"/>
      <c r="C965" s="143" t="s">
        <v>1272</v>
      </c>
      <c r="D965" s="143" t="s">
        <v>184</v>
      </c>
      <c r="E965" s="144" t="s">
        <v>1273</v>
      </c>
      <c r="F965" s="145" t="s">
        <v>1274</v>
      </c>
      <c r="G965" s="146" t="s">
        <v>386</v>
      </c>
      <c r="H965" s="147">
        <v>51.86</v>
      </c>
      <c r="I965" s="148"/>
      <c r="J965" s="149">
        <f>ROUND(I965*H965,2)</f>
        <v>0</v>
      </c>
      <c r="K965" s="150"/>
      <c r="L965" s="32"/>
      <c r="M965" s="151" t="s">
        <v>1</v>
      </c>
      <c r="N965" s="152" t="s">
        <v>40</v>
      </c>
      <c r="P965" s="153">
        <f>O965*H965</f>
        <v>0</v>
      </c>
      <c r="Q965" s="153">
        <v>2.1449500000000001E-3</v>
      </c>
      <c r="R965" s="153">
        <f>Q965*H965</f>
        <v>0.111237107</v>
      </c>
      <c r="S965" s="153">
        <v>0</v>
      </c>
      <c r="T965" s="154">
        <f>S965*H965</f>
        <v>0</v>
      </c>
      <c r="AR965" s="155" t="s">
        <v>304</v>
      </c>
      <c r="AT965" s="155" t="s">
        <v>184</v>
      </c>
      <c r="AU965" s="155" t="s">
        <v>88</v>
      </c>
      <c r="AY965" s="17" t="s">
        <v>182</v>
      </c>
      <c r="BE965" s="156">
        <f>IF(N965="základná",J965,0)</f>
        <v>0</v>
      </c>
      <c r="BF965" s="156">
        <f>IF(N965="znížená",J965,0)</f>
        <v>0</v>
      </c>
      <c r="BG965" s="156">
        <f>IF(N965="zákl. prenesená",J965,0)</f>
        <v>0</v>
      </c>
      <c r="BH965" s="156">
        <f>IF(N965="zníž. prenesená",J965,0)</f>
        <v>0</v>
      </c>
      <c r="BI965" s="156">
        <f>IF(N965="nulová",J965,0)</f>
        <v>0</v>
      </c>
      <c r="BJ965" s="17" t="s">
        <v>88</v>
      </c>
      <c r="BK965" s="156">
        <f>ROUND(I965*H965,2)</f>
        <v>0</v>
      </c>
      <c r="BL965" s="17" t="s">
        <v>304</v>
      </c>
      <c r="BM965" s="155" t="s">
        <v>1275</v>
      </c>
    </row>
    <row r="966" spans="2:65" s="1" customFormat="1" ht="24.25" customHeight="1">
      <c r="B966" s="142"/>
      <c r="C966" s="143" t="s">
        <v>1276</v>
      </c>
      <c r="D966" s="143" t="s">
        <v>184</v>
      </c>
      <c r="E966" s="144" t="s">
        <v>1277</v>
      </c>
      <c r="F966" s="145" t="s">
        <v>1278</v>
      </c>
      <c r="G966" s="146" t="s">
        <v>386</v>
      </c>
      <c r="H966" s="147">
        <v>51.86</v>
      </c>
      <c r="I966" s="148"/>
      <c r="J966" s="149">
        <f>ROUND(I966*H966,2)</f>
        <v>0</v>
      </c>
      <c r="K966" s="150"/>
      <c r="L966" s="32"/>
      <c r="M966" s="151" t="s">
        <v>1</v>
      </c>
      <c r="N966" s="152" t="s">
        <v>40</v>
      </c>
      <c r="P966" s="153">
        <f>O966*H966</f>
        <v>0</v>
      </c>
      <c r="Q966" s="153">
        <v>2.1449500000000001E-3</v>
      </c>
      <c r="R966" s="153">
        <f>Q966*H966</f>
        <v>0.111237107</v>
      </c>
      <c r="S966" s="153">
        <v>0</v>
      </c>
      <c r="T966" s="154">
        <f>S966*H966</f>
        <v>0</v>
      </c>
      <c r="AR966" s="155" t="s">
        <v>304</v>
      </c>
      <c r="AT966" s="155" t="s">
        <v>184</v>
      </c>
      <c r="AU966" s="155" t="s">
        <v>88</v>
      </c>
      <c r="AY966" s="17" t="s">
        <v>182</v>
      </c>
      <c r="BE966" s="156">
        <f>IF(N966="základná",J966,0)</f>
        <v>0</v>
      </c>
      <c r="BF966" s="156">
        <f>IF(N966="znížená",J966,0)</f>
        <v>0</v>
      </c>
      <c r="BG966" s="156">
        <f>IF(N966="zákl. prenesená",J966,0)</f>
        <v>0</v>
      </c>
      <c r="BH966" s="156">
        <f>IF(N966="zníž. prenesená",J966,0)</f>
        <v>0</v>
      </c>
      <c r="BI966" s="156">
        <f>IF(N966="nulová",J966,0)</f>
        <v>0</v>
      </c>
      <c r="BJ966" s="17" t="s">
        <v>88</v>
      </c>
      <c r="BK966" s="156">
        <f>ROUND(I966*H966,2)</f>
        <v>0</v>
      </c>
      <c r="BL966" s="17" t="s">
        <v>304</v>
      </c>
      <c r="BM966" s="155" t="s">
        <v>1279</v>
      </c>
    </row>
    <row r="967" spans="2:65" s="1" customFormat="1" ht="24.25" customHeight="1">
      <c r="B967" s="142"/>
      <c r="C967" s="143" t="s">
        <v>1280</v>
      </c>
      <c r="D967" s="143" t="s">
        <v>184</v>
      </c>
      <c r="E967" s="144" t="s">
        <v>1281</v>
      </c>
      <c r="F967" s="145" t="s">
        <v>1282</v>
      </c>
      <c r="G967" s="146" t="s">
        <v>1283</v>
      </c>
      <c r="H967" s="147">
        <v>3</v>
      </c>
      <c r="I967" s="148"/>
      <c r="J967" s="149">
        <f>ROUND(I967*H967,2)</f>
        <v>0</v>
      </c>
      <c r="K967" s="150"/>
      <c r="L967" s="32"/>
      <c r="M967" s="151" t="s">
        <v>1</v>
      </c>
      <c r="N967" s="152" t="s">
        <v>40</v>
      </c>
      <c r="P967" s="153">
        <f>O967*H967</f>
        <v>0</v>
      </c>
      <c r="Q967" s="153">
        <v>7.0200000000000002E-3</v>
      </c>
      <c r="R967" s="153">
        <f>Q967*H967</f>
        <v>2.1060000000000002E-2</v>
      </c>
      <c r="S967" s="153">
        <v>0</v>
      </c>
      <c r="T967" s="154">
        <f>S967*H967</f>
        <v>0</v>
      </c>
      <c r="AR967" s="155" t="s">
        <v>304</v>
      </c>
      <c r="AT967" s="155" t="s">
        <v>184</v>
      </c>
      <c r="AU967" s="155" t="s">
        <v>88</v>
      </c>
      <c r="AY967" s="17" t="s">
        <v>182</v>
      </c>
      <c r="BE967" s="156">
        <f>IF(N967="základná",J967,0)</f>
        <v>0</v>
      </c>
      <c r="BF967" s="156">
        <f>IF(N967="znížená",J967,0)</f>
        <v>0</v>
      </c>
      <c r="BG967" s="156">
        <f>IF(N967="zákl. prenesená",J967,0)</f>
        <v>0</v>
      </c>
      <c r="BH967" s="156">
        <f>IF(N967="zníž. prenesená",J967,0)</f>
        <v>0</v>
      </c>
      <c r="BI967" s="156">
        <f>IF(N967="nulová",J967,0)</f>
        <v>0</v>
      </c>
      <c r="BJ967" s="17" t="s">
        <v>88</v>
      </c>
      <c r="BK967" s="156">
        <f>ROUND(I967*H967,2)</f>
        <v>0</v>
      </c>
      <c r="BL967" s="17" t="s">
        <v>304</v>
      </c>
      <c r="BM967" s="155" t="s">
        <v>1284</v>
      </c>
    </row>
    <row r="968" spans="2:65" s="13" customFormat="1" ht="30">
      <c r="B968" s="164"/>
      <c r="D968" s="158" t="s">
        <v>190</v>
      </c>
      <c r="E968" s="165" t="s">
        <v>1</v>
      </c>
      <c r="F968" s="166" t="s">
        <v>1285</v>
      </c>
      <c r="H968" s="167">
        <v>3</v>
      </c>
      <c r="I968" s="168"/>
      <c r="L968" s="164"/>
      <c r="M968" s="169"/>
      <c r="T968" s="170"/>
      <c r="AT968" s="165" t="s">
        <v>190</v>
      </c>
      <c r="AU968" s="165" t="s">
        <v>88</v>
      </c>
      <c r="AV968" s="13" t="s">
        <v>88</v>
      </c>
      <c r="AW968" s="13" t="s">
        <v>30</v>
      </c>
      <c r="AX968" s="13" t="s">
        <v>78</v>
      </c>
      <c r="AY968" s="165" t="s">
        <v>182</v>
      </c>
    </row>
    <row r="969" spans="2:65" s="1" customFormat="1" ht="33" customHeight="1">
      <c r="B969" s="142"/>
      <c r="C969" s="143" t="s">
        <v>1286</v>
      </c>
      <c r="D969" s="143" t="s">
        <v>184</v>
      </c>
      <c r="E969" s="144" t="s">
        <v>1287</v>
      </c>
      <c r="F969" s="145" t="s">
        <v>1288</v>
      </c>
      <c r="G969" s="146" t="s">
        <v>386</v>
      </c>
      <c r="H969" s="147">
        <v>193.3</v>
      </c>
      <c r="I969" s="148"/>
      <c r="J969" s="149">
        <f>ROUND(I969*H969,2)</f>
        <v>0</v>
      </c>
      <c r="K969" s="150"/>
      <c r="L969" s="32"/>
      <c r="M969" s="151" t="s">
        <v>1</v>
      </c>
      <c r="N969" s="152" t="s">
        <v>40</v>
      </c>
      <c r="P969" s="153">
        <f>O969*H969</f>
        <v>0</v>
      </c>
      <c r="Q969" s="153">
        <v>2.7100000000000002E-3</v>
      </c>
      <c r="R969" s="153">
        <f>Q969*H969</f>
        <v>0.52384300000000006</v>
      </c>
      <c r="S969" s="153">
        <v>0</v>
      </c>
      <c r="T969" s="154">
        <f>S969*H969</f>
        <v>0</v>
      </c>
      <c r="AR969" s="155" t="s">
        <v>304</v>
      </c>
      <c r="AT969" s="155" t="s">
        <v>184</v>
      </c>
      <c r="AU969" s="155" t="s">
        <v>88</v>
      </c>
      <c r="AY969" s="17" t="s">
        <v>182</v>
      </c>
      <c r="BE969" s="156">
        <f>IF(N969="základná",J969,0)</f>
        <v>0</v>
      </c>
      <c r="BF969" s="156">
        <f>IF(N969="znížená",J969,0)</f>
        <v>0</v>
      </c>
      <c r="BG969" s="156">
        <f>IF(N969="zákl. prenesená",J969,0)</f>
        <v>0</v>
      </c>
      <c r="BH969" s="156">
        <f>IF(N969="zníž. prenesená",J969,0)</f>
        <v>0</v>
      </c>
      <c r="BI969" s="156">
        <f>IF(N969="nulová",J969,0)</f>
        <v>0</v>
      </c>
      <c r="BJ969" s="17" t="s">
        <v>88</v>
      </c>
      <c r="BK969" s="156">
        <f>ROUND(I969*H969,2)</f>
        <v>0</v>
      </c>
      <c r="BL969" s="17" t="s">
        <v>304</v>
      </c>
      <c r="BM969" s="155" t="s">
        <v>1289</v>
      </c>
    </row>
    <row r="970" spans="2:65" s="1" customFormat="1" ht="33" customHeight="1">
      <c r="B970" s="142"/>
      <c r="C970" s="143" t="s">
        <v>1290</v>
      </c>
      <c r="D970" s="143" t="s">
        <v>184</v>
      </c>
      <c r="E970" s="144" t="s">
        <v>1291</v>
      </c>
      <c r="F970" s="145" t="s">
        <v>1292</v>
      </c>
      <c r="G970" s="146" t="s">
        <v>858</v>
      </c>
      <c r="H970" s="147">
        <v>15</v>
      </c>
      <c r="I970" s="148"/>
      <c r="J970" s="149">
        <f>ROUND(I970*H970,2)</f>
        <v>0</v>
      </c>
      <c r="K970" s="150"/>
      <c r="L970" s="32"/>
      <c r="M970" s="151" t="s">
        <v>1</v>
      </c>
      <c r="N970" s="152" t="s">
        <v>40</v>
      </c>
      <c r="P970" s="153">
        <f>O970*H970</f>
        <v>0</v>
      </c>
      <c r="Q970" s="153">
        <v>1.58E-3</v>
      </c>
      <c r="R970" s="153">
        <f>Q970*H970</f>
        <v>2.3699999999999999E-2</v>
      </c>
      <c r="S970" s="153">
        <v>0</v>
      </c>
      <c r="T970" s="154">
        <f>S970*H970</f>
        <v>0</v>
      </c>
      <c r="AR970" s="155" t="s">
        <v>304</v>
      </c>
      <c r="AT970" s="155" t="s">
        <v>184</v>
      </c>
      <c r="AU970" s="155" t="s">
        <v>88</v>
      </c>
      <c r="AY970" s="17" t="s">
        <v>182</v>
      </c>
      <c r="BE970" s="156">
        <f>IF(N970="základná",J970,0)</f>
        <v>0</v>
      </c>
      <c r="BF970" s="156">
        <f>IF(N970="znížená",J970,0)</f>
        <v>0</v>
      </c>
      <c r="BG970" s="156">
        <f>IF(N970="zákl. prenesená",J970,0)</f>
        <v>0</v>
      </c>
      <c r="BH970" s="156">
        <f>IF(N970="zníž. prenesená",J970,0)</f>
        <v>0</v>
      </c>
      <c r="BI970" s="156">
        <f>IF(N970="nulová",J970,0)</f>
        <v>0</v>
      </c>
      <c r="BJ970" s="17" t="s">
        <v>88</v>
      </c>
      <c r="BK970" s="156">
        <f>ROUND(I970*H970,2)</f>
        <v>0</v>
      </c>
      <c r="BL970" s="17" t="s">
        <v>304</v>
      </c>
      <c r="BM970" s="155" t="s">
        <v>1293</v>
      </c>
    </row>
    <row r="971" spans="2:65" s="1" customFormat="1" ht="24.25" customHeight="1">
      <c r="B971" s="142"/>
      <c r="C971" s="143" t="s">
        <v>1294</v>
      </c>
      <c r="D971" s="143" t="s">
        <v>184</v>
      </c>
      <c r="E971" s="144" t="s">
        <v>1295</v>
      </c>
      <c r="F971" s="145" t="s">
        <v>1296</v>
      </c>
      <c r="G971" s="146" t="s">
        <v>386</v>
      </c>
      <c r="H971" s="147">
        <v>73.349999999999994</v>
      </c>
      <c r="I971" s="148"/>
      <c r="J971" s="149">
        <f>ROUND(I971*H971,2)</f>
        <v>0</v>
      </c>
      <c r="K971" s="150"/>
      <c r="L971" s="32"/>
      <c r="M971" s="151" t="s">
        <v>1</v>
      </c>
      <c r="N971" s="152" t="s">
        <v>40</v>
      </c>
      <c r="P971" s="153">
        <f>O971*H971</f>
        <v>0</v>
      </c>
      <c r="Q971" s="153">
        <v>3.4099999999999998E-3</v>
      </c>
      <c r="R971" s="153">
        <f>Q971*H971</f>
        <v>0.25012349999999994</v>
      </c>
      <c r="S971" s="153">
        <v>0</v>
      </c>
      <c r="T971" s="154">
        <f>S971*H971</f>
        <v>0</v>
      </c>
      <c r="AR971" s="155" t="s">
        <v>304</v>
      </c>
      <c r="AT971" s="155" t="s">
        <v>184</v>
      </c>
      <c r="AU971" s="155" t="s">
        <v>88</v>
      </c>
      <c r="AY971" s="17" t="s">
        <v>182</v>
      </c>
      <c r="BE971" s="156">
        <f>IF(N971="základná",J971,0)</f>
        <v>0</v>
      </c>
      <c r="BF971" s="156">
        <f>IF(N971="znížená",J971,0)</f>
        <v>0</v>
      </c>
      <c r="BG971" s="156">
        <f>IF(N971="zákl. prenesená",J971,0)</f>
        <v>0</v>
      </c>
      <c r="BH971" s="156">
        <f>IF(N971="zníž. prenesená",J971,0)</f>
        <v>0</v>
      </c>
      <c r="BI971" s="156">
        <f>IF(N971="nulová",J971,0)</f>
        <v>0</v>
      </c>
      <c r="BJ971" s="17" t="s">
        <v>88</v>
      </c>
      <c r="BK971" s="156">
        <f>ROUND(I971*H971,2)</f>
        <v>0</v>
      </c>
      <c r="BL971" s="17" t="s">
        <v>304</v>
      </c>
      <c r="BM971" s="155" t="s">
        <v>1297</v>
      </c>
    </row>
    <row r="972" spans="2:65" s="1" customFormat="1" ht="24.25" customHeight="1">
      <c r="B972" s="142"/>
      <c r="C972" s="143" t="s">
        <v>1298</v>
      </c>
      <c r="D972" s="143" t="s">
        <v>184</v>
      </c>
      <c r="E972" s="144" t="s">
        <v>1299</v>
      </c>
      <c r="F972" s="145" t="s">
        <v>1300</v>
      </c>
      <c r="G972" s="146" t="s">
        <v>386</v>
      </c>
      <c r="H972" s="147">
        <v>87</v>
      </c>
      <c r="I972" s="148"/>
      <c r="J972" s="149">
        <f>ROUND(I972*H972,2)</f>
        <v>0</v>
      </c>
      <c r="K972" s="150"/>
      <c r="L972" s="32"/>
      <c r="M972" s="151" t="s">
        <v>1</v>
      </c>
      <c r="N972" s="152" t="s">
        <v>40</v>
      </c>
      <c r="P972" s="153">
        <f>O972*H972</f>
        <v>0</v>
      </c>
      <c r="Q972" s="153">
        <v>2.8500000000000001E-3</v>
      </c>
      <c r="R972" s="153">
        <f>Q972*H972</f>
        <v>0.24795</v>
      </c>
      <c r="S972" s="153">
        <v>0</v>
      </c>
      <c r="T972" s="154">
        <f>S972*H972</f>
        <v>0</v>
      </c>
      <c r="AR972" s="155" t="s">
        <v>304</v>
      </c>
      <c r="AT972" s="155" t="s">
        <v>184</v>
      </c>
      <c r="AU972" s="155" t="s">
        <v>88</v>
      </c>
      <c r="AY972" s="17" t="s">
        <v>182</v>
      </c>
      <c r="BE972" s="156">
        <f>IF(N972="základná",J972,0)</f>
        <v>0</v>
      </c>
      <c r="BF972" s="156">
        <f>IF(N972="znížená",J972,0)</f>
        <v>0</v>
      </c>
      <c r="BG972" s="156">
        <f>IF(N972="zákl. prenesená",J972,0)</f>
        <v>0</v>
      </c>
      <c r="BH972" s="156">
        <f>IF(N972="zníž. prenesená",J972,0)</f>
        <v>0</v>
      </c>
      <c r="BI972" s="156">
        <f>IF(N972="nulová",J972,0)</f>
        <v>0</v>
      </c>
      <c r="BJ972" s="17" t="s">
        <v>88</v>
      </c>
      <c r="BK972" s="156">
        <f>ROUND(I972*H972,2)</f>
        <v>0</v>
      </c>
      <c r="BL972" s="17" t="s">
        <v>304</v>
      </c>
      <c r="BM972" s="155" t="s">
        <v>1301</v>
      </c>
    </row>
    <row r="973" spans="2:65" s="13" customFormat="1" ht="20">
      <c r="B973" s="164"/>
      <c r="D973" s="158" t="s">
        <v>190</v>
      </c>
      <c r="E973" s="165" t="s">
        <v>1</v>
      </c>
      <c r="F973" s="166" t="s">
        <v>1302</v>
      </c>
      <c r="H973" s="167">
        <v>87</v>
      </c>
      <c r="I973" s="168"/>
      <c r="L973" s="164"/>
      <c r="M973" s="169"/>
      <c r="T973" s="170"/>
      <c r="AT973" s="165" t="s">
        <v>190</v>
      </c>
      <c r="AU973" s="165" t="s">
        <v>88</v>
      </c>
      <c r="AV973" s="13" t="s">
        <v>88</v>
      </c>
      <c r="AW973" s="13" t="s">
        <v>30</v>
      </c>
      <c r="AX973" s="13" t="s">
        <v>74</v>
      </c>
      <c r="AY973" s="165" t="s">
        <v>182</v>
      </c>
    </row>
    <row r="974" spans="2:65" s="15" customFormat="1">
      <c r="B974" s="178"/>
      <c r="D974" s="158" t="s">
        <v>190</v>
      </c>
      <c r="E974" s="179" t="s">
        <v>1</v>
      </c>
      <c r="F974" s="180" t="s">
        <v>212</v>
      </c>
      <c r="H974" s="181">
        <v>87</v>
      </c>
      <c r="I974" s="182"/>
      <c r="L974" s="178"/>
      <c r="M974" s="183"/>
      <c r="T974" s="184"/>
      <c r="AT974" s="179" t="s">
        <v>190</v>
      </c>
      <c r="AU974" s="179" t="s">
        <v>88</v>
      </c>
      <c r="AV974" s="15" t="s">
        <v>188</v>
      </c>
      <c r="AW974" s="15" t="s">
        <v>30</v>
      </c>
      <c r="AX974" s="15" t="s">
        <v>78</v>
      </c>
      <c r="AY974" s="179" t="s">
        <v>182</v>
      </c>
    </row>
    <row r="975" spans="2:65" s="1" customFormat="1" ht="24.25" customHeight="1">
      <c r="B975" s="142"/>
      <c r="C975" s="143" t="s">
        <v>1303</v>
      </c>
      <c r="D975" s="143" t="s">
        <v>184</v>
      </c>
      <c r="E975" s="144" t="s">
        <v>1304</v>
      </c>
      <c r="F975" s="145" t="s">
        <v>1305</v>
      </c>
      <c r="G975" s="146" t="s">
        <v>386</v>
      </c>
      <c r="H975" s="147">
        <v>88.12</v>
      </c>
      <c r="I975" s="148"/>
      <c r="J975" s="149">
        <f>ROUND(I975*H975,2)</f>
        <v>0</v>
      </c>
      <c r="K975" s="150"/>
      <c r="L975" s="32"/>
      <c r="M975" s="151" t="s">
        <v>1</v>
      </c>
      <c r="N975" s="152" t="s">
        <v>40</v>
      </c>
      <c r="P975" s="153">
        <f>O975*H975</f>
        <v>0</v>
      </c>
      <c r="Q975" s="153">
        <v>5.5500000000000002E-3</v>
      </c>
      <c r="R975" s="153">
        <f>Q975*H975</f>
        <v>0.48906600000000006</v>
      </c>
      <c r="S975" s="153">
        <v>0</v>
      </c>
      <c r="T975" s="154">
        <f>S975*H975</f>
        <v>0</v>
      </c>
      <c r="AR975" s="155" t="s">
        <v>304</v>
      </c>
      <c r="AT975" s="155" t="s">
        <v>184</v>
      </c>
      <c r="AU975" s="155" t="s">
        <v>88</v>
      </c>
      <c r="AY975" s="17" t="s">
        <v>182</v>
      </c>
      <c r="BE975" s="156">
        <f>IF(N975="základná",J975,0)</f>
        <v>0</v>
      </c>
      <c r="BF975" s="156">
        <f>IF(N975="znížená",J975,0)</f>
        <v>0</v>
      </c>
      <c r="BG975" s="156">
        <f>IF(N975="zákl. prenesená",J975,0)</f>
        <v>0</v>
      </c>
      <c r="BH975" s="156">
        <f>IF(N975="zníž. prenesená",J975,0)</f>
        <v>0</v>
      </c>
      <c r="BI975" s="156">
        <f>IF(N975="nulová",J975,0)</f>
        <v>0</v>
      </c>
      <c r="BJ975" s="17" t="s">
        <v>88</v>
      </c>
      <c r="BK975" s="156">
        <f>ROUND(I975*H975,2)</f>
        <v>0</v>
      </c>
      <c r="BL975" s="17" t="s">
        <v>304</v>
      </c>
      <c r="BM975" s="155" t="s">
        <v>1306</v>
      </c>
    </row>
    <row r="976" spans="2:65" s="1" customFormat="1" ht="24.25" customHeight="1">
      <c r="B976" s="142"/>
      <c r="C976" s="143" t="s">
        <v>1307</v>
      </c>
      <c r="D976" s="143" t="s">
        <v>184</v>
      </c>
      <c r="E976" s="144" t="s">
        <v>1308</v>
      </c>
      <c r="F976" s="145" t="s">
        <v>1309</v>
      </c>
      <c r="G976" s="146" t="s">
        <v>386</v>
      </c>
      <c r="H976" s="147">
        <v>67.5</v>
      </c>
      <c r="I976" s="148"/>
      <c r="J976" s="149">
        <f>ROUND(I976*H976,2)</f>
        <v>0</v>
      </c>
      <c r="K976" s="150"/>
      <c r="L976" s="32"/>
      <c r="M976" s="151" t="s">
        <v>1</v>
      </c>
      <c r="N976" s="152" t="s">
        <v>40</v>
      </c>
      <c r="P976" s="153">
        <f>O976*H976</f>
        <v>0</v>
      </c>
      <c r="Q976" s="153">
        <v>2.8E-3</v>
      </c>
      <c r="R976" s="153">
        <f>Q976*H976</f>
        <v>0.189</v>
      </c>
      <c r="S976" s="153">
        <v>0</v>
      </c>
      <c r="T976" s="154">
        <f>S976*H976</f>
        <v>0</v>
      </c>
      <c r="AR976" s="155" t="s">
        <v>304</v>
      </c>
      <c r="AT976" s="155" t="s">
        <v>184</v>
      </c>
      <c r="AU976" s="155" t="s">
        <v>88</v>
      </c>
      <c r="AY976" s="17" t="s">
        <v>182</v>
      </c>
      <c r="BE976" s="156">
        <f>IF(N976="základná",J976,0)</f>
        <v>0</v>
      </c>
      <c r="BF976" s="156">
        <f>IF(N976="znížená",J976,0)</f>
        <v>0</v>
      </c>
      <c r="BG976" s="156">
        <f>IF(N976="zákl. prenesená",J976,0)</f>
        <v>0</v>
      </c>
      <c r="BH976" s="156">
        <f>IF(N976="zníž. prenesená",J976,0)</f>
        <v>0</v>
      </c>
      <c r="BI976" s="156">
        <f>IF(N976="nulová",J976,0)</f>
        <v>0</v>
      </c>
      <c r="BJ976" s="17" t="s">
        <v>88</v>
      </c>
      <c r="BK976" s="156">
        <f>ROUND(I976*H976,2)</f>
        <v>0</v>
      </c>
      <c r="BL976" s="17" t="s">
        <v>304</v>
      </c>
      <c r="BM976" s="155" t="s">
        <v>1310</v>
      </c>
    </row>
    <row r="977" spans="2:65" s="13" customFormat="1">
      <c r="B977" s="164"/>
      <c r="D977" s="158" t="s">
        <v>190</v>
      </c>
      <c r="E977" s="165" t="s">
        <v>1</v>
      </c>
      <c r="F977" s="166" t="s">
        <v>1311</v>
      </c>
      <c r="H977" s="167">
        <v>60</v>
      </c>
      <c r="I977" s="168"/>
      <c r="L977" s="164"/>
      <c r="M977" s="169"/>
      <c r="T977" s="170"/>
      <c r="AT977" s="165" t="s">
        <v>190</v>
      </c>
      <c r="AU977" s="165" t="s">
        <v>88</v>
      </c>
      <c r="AV977" s="13" t="s">
        <v>88</v>
      </c>
      <c r="AW977" s="13" t="s">
        <v>30</v>
      </c>
      <c r="AX977" s="13" t="s">
        <v>74</v>
      </c>
      <c r="AY977" s="165" t="s">
        <v>182</v>
      </c>
    </row>
    <row r="978" spans="2:65" s="13" customFormat="1">
      <c r="B978" s="164"/>
      <c r="D978" s="158" t="s">
        <v>190</v>
      </c>
      <c r="E978" s="165" t="s">
        <v>1</v>
      </c>
      <c r="F978" s="166" t="s">
        <v>1312</v>
      </c>
      <c r="H978" s="167">
        <v>7.5</v>
      </c>
      <c r="I978" s="168"/>
      <c r="L978" s="164"/>
      <c r="M978" s="169"/>
      <c r="T978" s="170"/>
      <c r="AT978" s="165" t="s">
        <v>190</v>
      </c>
      <c r="AU978" s="165" t="s">
        <v>88</v>
      </c>
      <c r="AV978" s="13" t="s">
        <v>88</v>
      </c>
      <c r="AW978" s="13" t="s">
        <v>30</v>
      </c>
      <c r="AX978" s="13" t="s">
        <v>74</v>
      </c>
      <c r="AY978" s="165" t="s">
        <v>182</v>
      </c>
    </row>
    <row r="979" spans="2:65" s="15" customFormat="1">
      <c r="B979" s="178"/>
      <c r="D979" s="158" t="s">
        <v>190</v>
      </c>
      <c r="E979" s="179" t="s">
        <v>1</v>
      </c>
      <c r="F979" s="180" t="s">
        <v>212</v>
      </c>
      <c r="H979" s="181">
        <v>67.5</v>
      </c>
      <c r="I979" s="182"/>
      <c r="L979" s="178"/>
      <c r="M979" s="183"/>
      <c r="T979" s="184"/>
      <c r="AT979" s="179" t="s">
        <v>190</v>
      </c>
      <c r="AU979" s="179" t="s">
        <v>88</v>
      </c>
      <c r="AV979" s="15" t="s">
        <v>188</v>
      </c>
      <c r="AW979" s="15" t="s">
        <v>30</v>
      </c>
      <c r="AX979" s="15" t="s">
        <v>78</v>
      </c>
      <c r="AY979" s="179" t="s">
        <v>182</v>
      </c>
    </row>
    <row r="980" spans="2:65" s="1" customFormat="1" ht="24.25" customHeight="1">
      <c r="B980" s="142"/>
      <c r="C980" s="143" t="s">
        <v>1313</v>
      </c>
      <c r="D980" s="143" t="s">
        <v>184</v>
      </c>
      <c r="E980" s="144" t="s">
        <v>1314</v>
      </c>
      <c r="F980" s="145" t="s">
        <v>1315</v>
      </c>
      <c r="G980" s="146" t="s">
        <v>1140</v>
      </c>
      <c r="H980" s="196"/>
      <c r="I980" s="148"/>
      <c r="J980" s="149">
        <f>ROUND(I980*H980,2)</f>
        <v>0</v>
      </c>
      <c r="K980" s="150"/>
      <c r="L980" s="32"/>
      <c r="M980" s="151" t="s">
        <v>1</v>
      </c>
      <c r="N980" s="152" t="s">
        <v>40</v>
      </c>
      <c r="P980" s="153">
        <f>O980*H980</f>
        <v>0</v>
      </c>
      <c r="Q980" s="153">
        <v>0</v>
      </c>
      <c r="R980" s="153">
        <f>Q980*H980</f>
        <v>0</v>
      </c>
      <c r="S980" s="153">
        <v>0</v>
      </c>
      <c r="T980" s="154">
        <f>S980*H980</f>
        <v>0</v>
      </c>
      <c r="AR980" s="155" t="s">
        <v>304</v>
      </c>
      <c r="AT980" s="155" t="s">
        <v>184</v>
      </c>
      <c r="AU980" s="155" t="s">
        <v>88</v>
      </c>
      <c r="AY980" s="17" t="s">
        <v>182</v>
      </c>
      <c r="BE980" s="156">
        <f>IF(N980="základná",J980,0)</f>
        <v>0</v>
      </c>
      <c r="BF980" s="156">
        <f>IF(N980="znížená",J980,0)</f>
        <v>0</v>
      </c>
      <c r="BG980" s="156">
        <f>IF(N980="zákl. prenesená",J980,0)</f>
        <v>0</v>
      </c>
      <c r="BH980" s="156">
        <f>IF(N980="zníž. prenesená",J980,0)</f>
        <v>0</v>
      </c>
      <c r="BI980" s="156">
        <f>IF(N980="nulová",J980,0)</f>
        <v>0</v>
      </c>
      <c r="BJ980" s="17" t="s">
        <v>88</v>
      </c>
      <c r="BK980" s="156">
        <f>ROUND(I980*H980,2)</f>
        <v>0</v>
      </c>
      <c r="BL980" s="17" t="s">
        <v>304</v>
      </c>
      <c r="BM980" s="155" t="s">
        <v>1316</v>
      </c>
    </row>
    <row r="981" spans="2:65" s="11" customFormat="1" ht="22.9" customHeight="1">
      <c r="B981" s="130"/>
      <c r="D981" s="131" t="s">
        <v>73</v>
      </c>
      <c r="E981" s="140" t="s">
        <v>1317</v>
      </c>
      <c r="F981" s="140" t="s">
        <v>1318</v>
      </c>
      <c r="I981" s="133"/>
      <c r="J981" s="141">
        <f>BK981</f>
        <v>0</v>
      </c>
      <c r="L981" s="130"/>
      <c r="M981" s="135"/>
      <c r="P981" s="136">
        <f>SUM(P982:P991)</f>
        <v>0</v>
      </c>
      <c r="R981" s="136">
        <f>SUM(R982:R991)</f>
        <v>0.169155</v>
      </c>
      <c r="T981" s="137">
        <f>SUM(T982:T991)</f>
        <v>0</v>
      </c>
      <c r="AR981" s="131" t="s">
        <v>88</v>
      </c>
      <c r="AT981" s="138" t="s">
        <v>73</v>
      </c>
      <c r="AU981" s="138" t="s">
        <v>78</v>
      </c>
      <c r="AY981" s="131" t="s">
        <v>182</v>
      </c>
      <c r="BK981" s="139">
        <f>SUM(BK982:BK991)</f>
        <v>0</v>
      </c>
    </row>
    <row r="982" spans="2:65" s="1" customFormat="1" ht="24.25" customHeight="1">
      <c r="B982" s="142"/>
      <c r="C982" s="143" t="s">
        <v>1319</v>
      </c>
      <c r="D982" s="143" t="s">
        <v>184</v>
      </c>
      <c r="E982" s="144" t="s">
        <v>1320</v>
      </c>
      <c r="F982" s="145" t="s">
        <v>1321</v>
      </c>
      <c r="G982" s="146" t="s">
        <v>386</v>
      </c>
      <c r="H982" s="147">
        <v>11</v>
      </c>
      <c r="I982" s="148"/>
      <c r="J982" s="149">
        <f>ROUND(I982*H982,2)</f>
        <v>0</v>
      </c>
      <c r="K982" s="150"/>
      <c r="L982" s="32"/>
      <c r="M982" s="151" t="s">
        <v>1</v>
      </c>
      <c r="N982" s="152" t="s">
        <v>40</v>
      </c>
      <c r="P982" s="153">
        <f>O982*H982</f>
        <v>0</v>
      </c>
      <c r="Q982" s="153">
        <v>0</v>
      </c>
      <c r="R982" s="153">
        <f>Q982*H982</f>
        <v>0</v>
      </c>
      <c r="S982" s="153">
        <v>0</v>
      </c>
      <c r="T982" s="154">
        <f>S982*H982</f>
        <v>0</v>
      </c>
      <c r="AR982" s="155" t="s">
        <v>304</v>
      </c>
      <c r="AT982" s="155" t="s">
        <v>184</v>
      </c>
      <c r="AU982" s="155" t="s">
        <v>88</v>
      </c>
      <c r="AY982" s="17" t="s">
        <v>182</v>
      </c>
      <c r="BE982" s="156">
        <f>IF(N982="základná",J982,0)</f>
        <v>0</v>
      </c>
      <c r="BF982" s="156">
        <f>IF(N982="znížená",J982,0)</f>
        <v>0</v>
      </c>
      <c r="BG982" s="156">
        <f>IF(N982="zákl. prenesená",J982,0)</f>
        <v>0</v>
      </c>
      <c r="BH982" s="156">
        <f>IF(N982="zníž. prenesená",J982,0)</f>
        <v>0</v>
      </c>
      <c r="BI982" s="156">
        <f>IF(N982="nulová",J982,0)</f>
        <v>0</v>
      </c>
      <c r="BJ982" s="17" t="s">
        <v>88</v>
      </c>
      <c r="BK982" s="156">
        <f>ROUND(I982*H982,2)</f>
        <v>0</v>
      </c>
      <c r="BL982" s="17" t="s">
        <v>304</v>
      </c>
      <c r="BM982" s="155" t="s">
        <v>1322</v>
      </c>
    </row>
    <row r="983" spans="2:65" s="13" customFormat="1">
      <c r="B983" s="164"/>
      <c r="D983" s="158" t="s">
        <v>190</v>
      </c>
      <c r="E983" s="165" t="s">
        <v>1</v>
      </c>
      <c r="F983" s="166" t="s">
        <v>1323</v>
      </c>
      <c r="H983" s="167">
        <v>6</v>
      </c>
      <c r="I983" s="168"/>
      <c r="L983" s="164"/>
      <c r="M983" s="169"/>
      <c r="T983" s="170"/>
      <c r="AT983" s="165" t="s">
        <v>190</v>
      </c>
      <c r="AU983" s="165" t="s">
        <v>88</v>
      </c>
      <c r="AV983" s="13" t="s">
        <v>88</v>
      </c>
      <c r="AW983" s="13" t="s">
        <v>30</v>
      </c>
      <c r="AX983" s="13" t="s">
        <v>74</v>
      </c>
      <c r="AY983" s="165" t="s">
        <v>182</v>
      </c>
    </row>
    <row r="984" spans="2:65" s="13" customFormat="1">
      <c r="B984" s="164"/>
      <c r="D984" s="158" t="s">
        <v>190</v>
      </c>
      <c r="E984" s="165" t="s">
        <v>1</v>
      </c>
      <c r="F984" s="166" t="s">
        <v>1324</v>
      </c>
      <c r="H984" s="167">
        <v>5</v>
      </c>
      <c r="I984" s="168"/>
      <c r="L984" s="164"/>
      <c r="M984" s="169"/>
      <c r="T984" s="170"/>
      <c r="AT984" s="165" t="s">
        <v>190</v>
      </c>
      <c r="AU984" s="165" t="s">
        <v>88</v>
      </c>
      <c r="AV984" s="13" t="s">
        <v>88</v>
      </c>
      <c r="AW984" s="13" t="s">
        <v>30</v>
      </c>
      <c r="AX984" s="13" t="s">
        <v>74</v>
      </c>
      <c r="AY984" s="165" t="s">
        <v>182</v>
      </c>
    </row>
    <row r="985" spans="2:65" s="15" customFormat="1">
      <c r="B985" s="178"/>
      <c r="D985" s="158" t="s">
        <v>190</v>
      </c>
      <c r="E985" s="179" t="s">
        <v>1</v>
      </c>
      <c r="F985" s="180" t="s">
        <v>212</v>
      </c>
      <c r="H985" s="181">
        <v>11</v>
      </c>
      <c r="I985" s="182"/>
      <c r="L985" s="178"/>
      <c r="M985" s="183"/>
      <c r="T985" s="184"/>
      <c r="AT985" s="179" t="s">
        <v>190</v>
      </c>
      <c r="AU985" s="179" t="s">
        <v>88</v>
      </c>
      <c r="AV985" s="15" t="s">
        <v>188</v>
      </c>
      <c r="AW985" s="15" t="s">
        <v>30</v>
      </c>
      <c r="AX985" s="15" t="s">
        <v>78</v>
      </c>
      <c r="AY985" s="179" t="s">
        <v>182</v>
      </c>
    </row>
    <row r="986" spans="2:65" s="1" customFormat="1" ht="37.9" customHeight="1">
      <c r="B986" s="142"/>
      <c r="C986" s="185" t="s">
        <v>1325</v>
      </c>
      <c r="D986" s="185" t="s">
        <v>379</v>
      </c>
      <c r="E986" s="186" t="s">
        <v>1326</v>
      </c>
      <c r="F986" s="187" t="s">
        <v>1327</v>
      </c>
      <c r="G986" s="188" t="s">
        <v>386</v>
      </c>
      <c r="H986" s="189">
        <v>11.55</v>
      </c>
      <c r="I986" s="190"/>
      <c r="J986" s="191">
        <f>ROUND(I986*H986,2)</f>
        <v>0</v>
      </c>
      <c r="K986" s="192"/>
      <c r="L986" s="193"/>
      <c r="M986" s="194" t="s">
        <v>1</v>
      </c>
      <c r="N986" s="195" t="s">
        <v>40</v>
      </c>
      <c r="P986" s="153">
        <f>O986*H986</f>
        <v>0</v>
      </c>
      <c r="Q986" s="153">
        <v>1E-4</v>
      </c>
      <c r="R986" s="153">
        <f>Q986*H986</f>
        <v>1.1550000000000002E-3</v>
      </c>
      <c r="S986" s="153">
        <v>0</v>
      </c>
      <c r="T986" s="154">
        <f>S986*H986</f>
        <v>0</v>
      </c>
      <c r="AR986" s="155" t="s">
        <v>474</v>
      </c>
      <c r="AT986" s="155" t="s">
        <v>379</v>
      </c>
      <c r="AU986" s="155" t="s">
        <v>88</v>
      </c>
      <c r="AY986" s="17" t="s">
        <v>182</v>
      </c>
      <c r="BE986" s="156">
        <f>IF(N986="základná",J986,0)</f>
        <v>0</v>
      </c>
      <c r="BF986" s="156">
        <f>IF(N986="znížená",J986,0)</f>
        <v>0</v>
      </c>
      <c r="BG986" s="156">
        <f>IF(N986="zákl. prenesená",J986,0)</f>
        <v>0</v>
      </c>
      <c r="BH986" s="156">
        <f>IF(N986="zníž. prenesená",J986,0)</f>
        <v>0</v>
      </c>
      <c r="BI986" s="156">
        <f>IF(N986="nulová",J986,0)</f>
        <v>0</v>
      </c>
      <c r="BJ986" s="17" t="s">
        <v>88</v>
      </c>
      <c r="BK986" s="156">
        <f>ROUND(I986*H986,2)</f>
        <v>0</v>
      </c>
      <c r="BL986" s="17" t="s">
        <v>304</v>
      </c>
      <c r="BM986" s="155" t="s">
        <v>1328</v>
      </c>
    </row>
    <row r="987" spans="2:65" s="13" customFormat="1">
      <c r="B987" s="164"/>
      <c r="D987" s="158" t="s">
        <v>190</v>
      </c>
      <c r="E987" s="165" t="s">
        <v>1</v>
      </c>
      <c r="F987" s="166" t="s">
        <v>1329</v>
      </c>
      <c r="H987" s="167">
        <v>11.55</v>
      </c>
      <c r="I987" s="168"/>
      <c r="L987" s="164"/>
      <c r="M987" s="169"/>
      <c r="T987" s="170"/>
      <c r="AT987" s="165" t="s">
        <v>190</v>
      </c>
      <c r="AU987" s="165" t="s">
        <v>88</v>
      </c>
      <c r="AV987" s="13" t="s">
        <v>88</v>
      </c>
      <c r="AW987" s="13" t="s">
        <v>30</v>
      </c>
      <c r="AX987" s="13" t="s">
        <v>78</v>
      </c>
      <c r="AY987" s="165" t="s">
        <v>182</v>
      </c>
    </row>
    <row r="988" spans="2:65" s="1" customFormat="1" ht="37.9" customHeight="1">
      <c r="B988" s="142"/>
      <c r="C988" s="185" t="s">
        <v>1330</v>
      </c>
      <c r="D988" s="185" t="s">
        <v>379</v>
      </c>
      <c r="E988" s="186" t="s">
        <v>1331</v>
      </c>
      <c r="F988" s="187" t="s">
        <v>1332</v>
      </c>
      <c r="G988" s="188" t="s">
        <v>386</v>
      </c>
      <c r="H988" s="189">
        <v>11.55</v>
      </c>
      <c r="I988" s="190"/>
      <c r="J988" s="191">
        <f>ROUND(I988*H988,2)</f>
        <v>0</v>
      </c>
      <c r="K988" s="192"/>
      <c r="L988" s="193"/>
      <c r="M988" s="194" t="s">
        <v>1</v>
      </c>
      <c r="N988" s="195" t="s">
        <v>40</v>
      </c>
      <c r="P988" s="153">
        <f>O988*H988</f>
        <v>0</v>
      </c>
      <c r="Q988" s="153">
        <v>0</v>
      </c>
      <c r="R988" s="153">
        <f>Q988*H988</f>
        <v>0</v>
      </c>
      <c r="S988" s="153">
        <v>0</v>
      </c>
      <c r="T988" s="154">
        <f>S988*H988</f>
        <v>0</v>
      </c>
      <c r="AR988" s="155" t="s">
        <v>474</v>
      </c>
      <c r="AT988" s="155" t="s">
        <v>379</v>
      </c>
      <c r="AU988" s="155" t="s">
        <v>88</v>
      </c>
      <c r="AY988" s="17" t="s">
        <v>182</v>
      </c>
      <c r="BE988" s="156">
        <f>IF(N988="základná",J988,0)</f>
        <v>0</v>
      </c>
      <c r="BF988" s="156">
        <f>IF(N988="znížená",J988,0)</f>
        <v>0</v>
      </c>
      <c r="BG988" s="156">
        <f>IF(N988="zákl. prenesená",J988,0)</f>
        <v>0</v>
      </c>
      <c r="BH988" s="156">
        <f>IF(N988="zníž. prenesená",J988,0)</f>
        <v>0</v>
      </c>
      <c r="BI988" s="156">
        <f>IF(N988="nulová",J988,0)</f>
        <v>0</v>
      </c>
      <c r="BJ988" s="17" t="s">
        <v>88</v>
      </c>
      <c r="BK988" s="156">
        <f>ROUND(I988*H988,2)</f>
        <v>0</v>
      </c>
      <c r="BL988" s="17" t="s">
        <v>304</v>
      </c>
      <c r="BM988" s="155" t="s">
        <v>1333</v>
      </c>
    </row>
    <row r="989" spans="2:65" s="1" customFormat="1" ht="37.9" customHeight="1">
      <c r="B989" s="142"/>
      <c r="C989" s="185" t="s">
        <v>1334</v>
      </c>
      <c r="D989" s="185" t="s">
        <v>379</v>
      </c>
      <c r="E989" s="186" t="s">
        <v>1335</v>
      </c>
      <c r="F989" s="187" t="s">
        <v>1336</v>
      </c>
      <c r="G989" s="188" t="s">
        <v>858</v>
      </c>
      <c r="H989" s="189">
        <v>1</v>
      </c>
      <c r="I989" s="190"/>
      <c r="J989" s="191">
        <f>ROUND(I989*H989,2)</f>
        <v>0</v>
      </c>
      <c r="K989" s="192"/>
      <c r="L989" s="193"/>
      <c r="M989" s="194" t="s">
        <v>1</v>
      </c>
      <c r="N989" s="195" t="s">
        <v>40</v>
      </c>
      <c r="P989" s="153">
        <f>O989*H989</f>
        <v>0</v>
      </c>
      <c r="Q989" s="153">
        <v>9.1999999999999998E-2</v>
      </c>
      <c r="R989" s="153">
        <f>Q989*H989</f>
        <v>9.1999999999999998E-2</v>
      </c>
      <c r="S989" s="153">
        <v>0</v>
      </c>
      <c r="T989" s="154">
        <f>S989*H989</f>
        <v>0</v>
      </c>
      <c r="AR989" s="155" t="s">
        <v>474</v>
      </c>
      <c r="AT989" s="155" t="s">
        <v>379</v>
      </c>
      <c r="AU989" s="155" t="s">
        <v>88</v>
      </c>
      <c r="AY989" s="17" t="s">
        <v>182</v>
      </c>
      <c r="BE989" s="156">
        <f>IF(N989="základná",J989,0)</f>
        <v>0</v>
      </c>
      <c r="BF989" s="156">
        <f>IF(N989="znížená",J989,0)</f>
        <v>0</v>
      </c>
      <c r="BG989" s="156">
        <f>IF(N989="zákl. prenesená",J989,0)</f>
        <v>0</v>
      </c>
      <c r="BH989" s="156">
        <f>IF(N989="zníž. prenesená",J989,0)</f>
        <v>0</v>
      </c>
      <c r="BI989" s="156">
        <f>IF(N989="nulová",J989,0)</f>
        <v>0</v>
      </c>
      <c r="BJ989" s="17" t="s">
        <v>88</v>
      </c>
      <c r="BK989" s="156">
        <f>ROUND(I989*H989,2)</f>
        <v>0</v>
      </c>
      <c r="BL989" s="17" t="s">
        <v>304</v>
      </c>
      <c r="BM989" s="155" t="s">
        <v>1337</v>
      </c>
    </row>
    <row r="990" spans="2:65" s="1" customFormat="1" ht="37.9" customHeight="1">
      <c r="B990" s="142"/>
      <c r="C990" s="185" t="s">
        <v>1338</v>
      </c>
      <c r="D990" s="185" t="s">
        <v>379</v>
      </c>
      <c r="E990" s="186" t="s">
        <v>1339</v>
      </c>
      <c r="F990" s="187" t="s">
        <v>1340</v>
      </c>
      <c r="G990" s="188" t="s">
        <v>858</v>
      </c>
      <c r="H990" s="189">
        <v>1</v>
      </c>
      <c r="I990" s="190"/>
      <c r="J990" s="191">
        <f>ROUND(I990*H990,2)</f>
        <v>0</v>
      </c>
      <c r="K990" s="192"/>
      <c r="L990" s="193"/>
      <c r="M990" s="194" t="s">
        <v>1</v>
      </c>
      <c r="N990" s="195" t="s">
        <v>40</v>
      </c>
      <c r="P990" s="153">
        <f>O990*H990</f>
        <v>0</v>
      </c>
      <c r="Q990" s="153">
        <v>7.5999999999999998E-2</v>
      </c>
      <c r="R990" s="153">
        <f>Q990*H990</f>
        <v>7.5999999999999998E-2</v>
      </c>
      <c r="S990" s="153">
        <v>0</v>
      </c>
      <c r="T990" s="154">
        <f>S990*H990</f>
        <v>0</v>
      </c>
      <c r="AR990" s="155" t="s">
        <v>474</v>
      </c>
      <c r="AT990" s="155" t="s">
        <v>379</v>
      </c>
      <c r="AU990" s="155" t="s">
        <v>88</v>
      </c>
      <c r="AY990" s="17" t="s">
        <v>182</v>
      </c>
      <c r="BE990" s="156">
        <f>IF(N990="základná",J990,0)</f>
        <v>0</v>
      </c>
      <c r="BF990" s="156">
        <f>IF(N990="znížená",J990,0)</f>
        <v>0</v>
      </c>
      <c r="BG990" s="156">
        <f>IF(N990="zákl. prenesená",J990,0)</f>
        <v>0</v>
      </c>
      <c r="BH990" s="156">
        <f>IF(N990="zníž. prenesená",J990,0)</f>
        <v>0</v>
      </c>
      <c r="BI990" s="156">
        <f>IF(N990="nulová",J990,0)</f>
        <v>0</v>
      </c>
      <c r="BJ990" s="17" t="s">
        <v>88</v>
      </c>
      <c r="BK990" s="156">
        <f>ROUND(I990*H990,2)</f>
        <v>0</v>
      </c>
      <c r="BL990" s="17" t="s">
        <v>304</v>
      </c>
      <c r="BM990" s="155" t="s">
        <v>1341</v>
      </c>
    </row>
    <row r="991" spans="2:65" s="1" customFormat="1" ht="24.25" customHeight="1">
      <c r="B991" s="142"/>
      <c r="C991" s="143" t="s">
        <v>1342</v>
      </c>
      <c r="D991" s="143" t="s">
        <v>184</v>
      </c>
      <c r="E991" s="144" t="s">
        <v>1343</v>
      </c>
      <c r="F991" s="145" t="s">
        <v>1344</v>
      </c>
      <c r="G991" s="146" t="s">
        <v>1140</v>
      </c>
      <c r="H991" s="196"/>
      <c r="I991" s="148"/>
      <c r="J991" s="149">
        <f>ROUND(I991*H991,2)</f>
        <v>0</v>
      </c>
      <c r="K991" s="150"/>
      <c r="L991" s="32"/>
      <c r="M991" s="151" t="s">
        <v>1</v>
      </c>
      <c r="N991" s="152" t="s">
        <v>40</v>
      </c>
      <c r="P991" s="153">
        <f>O991*H991</f>
        <v>0</v>
      </c>
      <c r="Q991" s="153">
        <v>0</v>
      </c>
      <c r="R991" s="153">
        <f>Q991*H991</f>
        <v>0</v>
      </c>
      <c r="S991" s="153">
        <v>0</v>
      </c>
      <c r="T991" s="154">
        <f>S991*H991</f>
        <v>0</v>
      </c>
      <c r="AR991" s="155" t="s">
        <v>304</v>
      </c>
      <c r="AT991" s="155" t="s">
        <v>184</v>
      </c>
      <c r="AU991" s="155" t="s">
        <v>88</v>
      </c>
      <c r="AY991" s="17" t="s">
        <v>182</v>
      </c>
      <c r="BE991" s="156">
        <f>IF(N991="základná",J991,0)</f>
        <v>0</v>
      </c>
      <c r="BF991" s="156">
        <f>IF(N991="znížená",J991,0)</f>
        <v>0</v>
      </c>
      <c r="BG991" s="156">
        <f>IF(N991="zákl. prenesená",J991,0)</f>
        <v>0</v>
      </c>
      <c r="BH991" s="156">
        <f>IF(N991="zníž. prenesená",J991,0)</f>
        <v>0</v>
      </c>
      <c r="BI991" s="156">
        <f>IF(N991="nulová",J991,0)</f>
        <v>0</v>
      </c>
      <c r="BJ991" s="17" t="s">
        <v>88</v>
      </c>
      <c r="BK991" s="156">
        <f>ROUND(I991*H991,2)</f>
        <v>0</v>
      </c>
      <c r="BL991" s="17" t="s">
        <v>304</v>
      </c>
      <c r="BM991" s="155" t="s">
        <v>1345</v>
      </c>
    </row>
    <row r="992" spans="2:65" s="11" customFormat="1" ht="22.9" customHeight="1">
      <c r="B992" s="130"/>
      <c r="D992" s="131" t="s">
        <v>73</v>
      </c>
      <c r="E992" s="140" t="s">
        <v>1346</v>
      </c>
      <c r="F992" s="140" t="s">
        <v>1347</v>
      </c>
      <c r="I992" s="133"/>
      <c r="J992" s="141">
        <f>BK992</f>
        <v>0</v>
      </c>
      <c r="L992" s="130"/>
      <c r="M992" s="135"/>
      <c r="P992" s="136">
        <f>SUM(P993:P1238)</f>
        <v>0</v>
      </c>
      <c r="R992" s="136">
        <f>SUM(R993:R1238)</f>
        <v>214.89156099000002</v>
      </c>
      <c r="T992" s="137">
        <f>SUM(T993:T1238)</f>
        <v>0</v>
      </c>
      <c r="AR992" s="131" t="s">
        <v>88</v>
      </c>
      <c r="AT992" s="138" t="s">
        <v>73</v>
      </c>
      <c r="AU992" s="138" t="s">
        <v>78</v>
      </c>
      <c r="AY992" s="131" t="s">
        <v>182</v>
      </c>
      <c r="BK992" s="139">
        <f>SUM(BK993:BK1238)</f>
        <v>0</v>
      </c>
    </row>
    <row r="993" spans="2:65" s="1" customFormat="1" ht="24.25" customHeight="1">
      <c r="B993" s="142"/>
      <c r="C993" s="143" t="s">
        <v>1348</v>
      </c>
      <c r="D993" s="143" t="s">
        <v>184</v>
      </c>
      <c r="E993" s="144" t="s">
        <v>1349</v>
      </c>
      <c r="F993" s="145" t="s">
        <v>1350</v>
      </c>
      <c r="G993" s="146" t="s">
        <v>386</v>
      </c>
      <c r="H993" s="147">
        <v>3.6819999999999999</v>
      </c>
      <c r="I993" s="148"/>
      <c r="J993" s="149">
        <f>ROUND(I993*H993,2)</f>
        <v>0</v>
      </c>
      <c r="K993" s="150"/>
      <c r="L993" s="32"/>
      <c r="M993" s="151" t="s">
        <v>1</v>
      </c>
      <c r="N993" s="152" t="s">
        <v>40</v>
      </c>
      <c r="P993" s="153">
        <f>O993*H993</f>
        <v>0</v>
      </c>
      <c r="Q993" s="153">
        <v>5.0000000000000002E-5</v>
      </c>
      <c r="R993" s="153">
        <f>Q993*H993</f>
        <v>1.841E-4</v>
      </c>
      <c r="S993" s="153">
        <v>0</v>
      </c>
      <c r="T993" s="154">
        <f>S993*H993</f>
        <v>0</v>
      </c>
      <c r="AR993" s="155" t="s">
        <v>304</v>
      </c>
      <c r="AT993" s="155" t="s">
        <v>184</v>
      </c>
      <c r="AU993" s="155" t="s">
        <v>88</v>
      </c>
      <c r="AY993" s="17" t="s">
        <v>182</v>
      </c>
      <c r="BE993" s="156">
        <f>IF(N993="základná",J993,0)</f>
        <v>0</v>
      </c>
      <c r="BF993" s="156">
        <f>IF(N993="znížená",J993,0)</f>
        <v>0</v>
      </c>
      <c r="BG993" s="156">
        <f>IF(N993="zákl. prenesená",J993,0)</f>
        <v>0</v>
      </c>
      <c r="BH993" s="156">
        <f>IF(N993="zníž. prenesená",J993,0)</f>
        <v>0</v>
      </c>
      <c r="BI993" s="156">
        <f>IF(N993="nulová",J993,0)</f>
        <v>0</v>
      </c>
      <c r="BJ993" s="17" t="s">
        <v>88</v>
      </c>
      <c r="BK993" s="156">
        <f>ROUND(I993*H993,2)</f>
        <v>0</v>
      </c>
      <c r="BL993" s="17" t="s">
        <v>304</v>
      </c>
      <c r="BM993" s="155" t="s">
        <v>1351</v>
      </c>
    </row>
    <row r="994" spans="2:65" s="12" customFormat="1">
      <c r="B994" s="157"/>
      <c r="D994" s="158" t="s">
        <v>190</v>
      </c>
      <c r="E994" s="159" t="s">
        <v>1</v>
      </c>
      <c r="F994" s="160" t="s">
        <v>1352</v>
      </c>
      <c r="H994" s="159" t="s">
        <v>1</v>
      </c>
      <c r="I994" s="161"/>
      <c r="L994" s="157"/>
      <c r="M994" s="162"/>
      <c r="T994" s="163"/>
      <c r="AT994" s="159" t="s">
        <v>190</v>
      </c>
      <c r="AU994" s="159" t="s">
        <v>88</v>
      </c>
      <c r="AV994" s="12" t="s">
        <v>78</v>
      </c>
      <c r="AW994" s="12" t="s">
        <v>30</v>
      </c>
      <c r="AX994" s="12" t="s">
        <v>74</v>
      </c>
      <c r="AY994" s="159" t="s">
        <v>182</v>
      </c>
    </row>
    <row r="995" spans="2:65" s="13" customFormat="1">
      <c r="B995" s="164"/>
      <c r="D995" s="158" t="s">
        <v>190</v>
      </c>
      <c r="E995" s="165" t="s">
        <v>1</v>
      </c>
      <c r="F995" s="166" t="s">
        <v>1353</v>
      </c>
      <c r="H995" s="167">
        <v>3.6819999999999999</v>
      </c>
      <c r="I995" s="168"/>
      <c r="L995" s="164"/>
      <c r="M995" s="169"/>
      <c r="T995" s="170"/>
      <c r="AT995" s="165" t="s">
        <v>190</v>
      </c>
      <c r="AU995" s="165" t="s">
        <v>88</v>
      </c>
      <c r="AV995" s="13" t="s">
        <v>88</v>
      </c>
      <c r="AW995" s="13" t="s">
        <v>30</v>
      </c>
      <c r="AX995" s="13" t="s">
        <v>78</v>
      </c>
      <c r="AY995" s="165" t="s">
        <v>182</v>
      </c>
    </row>
    <row r="996" spans="2:65" s="1" customFormat="1" ht="21.75" customHeight="1">
      <c r="B996" s="142"/>
      <c r="C996" s="143" t="s">
        <v>1354</v>
      </c>
      <c r="D996" s="143" t="s">
        <v>184</v>
      </c>
      <c r="E996" s="144" t="s">
        <v>1355</v>
      </c>
      <c r="F996" s="145" t="s">
        <v>1356</v>
      </c>
      <c r="G996" s="146" t="s">
        <v>312</v>
      </c>
      <c r="H996" s="147">
        <v>2755.2170000000001</v>
      </c>
      <c r="I996" s="148"/>
      <c r="J996" s="149">
        <f>ROUND(I996*H996,2)</f>
        <v>0</v>
      </c>
      <c r="K996" s="150"/>
      <c r="L996" s="32"/>
      <c r="M996" s="151" t="s">
        <v>1</v>
      </c>
      <c r="N996" s="152" t="s">
        <v>40</v>
      </c>
      <c r="P996" s="153">
        <f>O996*H996</f>
        <v>0</v>
      </c>
      <c r="Q996" s="153">
        <v>1.4300000000000001E-3</v>
      </c>
      <c r="R996" s="153">
        <f>Q996*H996</f>
        <v>3.9399603100000005</v>
      </c>
      <c r="S996" s="153">
        <v>0</v>
      </c>
      <c r="T996" s="154">
        <f>S996*H996</f>
        <v>0</v>
      </c>
      <c r="AR996" s="155" t="s">
        <v>304</v>
      </c>
      <c r="AT996" s="155" t="s">
        <v>184</v>
      </c>
      <c r="AU996" s="155" t="s">
        <v>88</v>
      </c>
      <c r="AY996" s="17" t="s">
        <v>182</v>
      </c>
      <c r="BE996" s="156">
        <f>IF(N996="základná",J996,0)</f>
        <v>0</v>
      </c>
      <c r="BF996" s="156">
        <f>IF(N996="znížená",J996,0)</f>
        <v>0</v>
      </c>
      <c r="BG996" s="156">
        <f>IF(N996="zákl. prenesená",J996,0)</f>
        <v>0</v>
      </c>
      <c r="BH996" s="156">
        <f>IF(N996="zníž. prenesená",J996,0)</f>
        <v>0</v>
      </c>
      <c r="BI996" s="156">
        <f>IF(N996="nulová",J996,0)</f>
        <v>0</v>
      </c>
      <c r="BJ996" s="17" t="s">
        <v>88</v>
      </c>
      <c r="BK996" s="156">
        <f>ROUND(I996*H996,2)</f>
        <v>0</v>
      </c>
      <c r="BL996" s="17" t="s">
        <v>304</v>
      </c>
      <c r="BM996" s="155" t="s">
        <v>1357</v>
      </c>
    </row>
    <row r="997" spans="2:65" s="12" customFormat="1">
      <c r="B997" s="157"/>
      <c r="D997" s="158" t="s">
        <v>190</v>
      </c>
      <c r="E997" s="159" t="s">
        <v>1</v>
      </c>
      <c r="F997" s="160" t="s">
        <v>1358</v>
      </c>
      <c r="H997" s="159" t="s">
        <v>1</v>
      </c>
      <c r="I997" s="161"/>
      <c r="L997" s="157"/>
      <c r="M997" s="162"/>
      <c r="T997" s="163"/>
      <c r="AT997" s="159" t="s">
        <v>190</v>
      </c>
      <c r="AU997" s="159" t="s">
        <v>88</v>
      </c>
      <c r="AV997" s="12" t="s">
        <v>78</v>
      </c>
      <c r="AW997" s="12" t="s">
        <v>30</v>
      </c>
      <c r="AX997" s="12" t="s">
        <v>74</v>
      </c>
      <c r="AY997" s="159" t="s">
        <v>182</v>
      </c>
    </row>
    <row r="998" spans="2:65" s="13" customFormat="1">
      <c r="B998" s="164"/>
      <c r="D998" s="158" t="s">
        <v>190</v>
      </c>
      <c r="E998" s="165" t="s">
        <v>1</v>
      </c>
      <c r="F998" s="166" t="s">
        <v>1213</v>
      </c>
      <c r="H998" s="167">
        <v>4.9000000000000004</v>
      </c>
      <c r="I998" s="168"/>
      <c r="L998" s="164"/>
      <c r="M998" s="169"/>
      <c r="T998" s="170"/>
      <c r="AT998" s="165" t="s">
        <v>190</v>
      </c>
      <c r="AU998" s="165" t="s">
        <v>88</v>
      </c>
      <c r="AV998" s="13" t="s">
        <v>88</v>
      </c>
      <c r="AW998" s="13" t="s">
        <v>30</v>
      </c>
      <c r="AX998" s="13" t="s">
        <v>74</v>
      </c>
      <c r="AY998" s="165" t="s">
        <v>182</v>
      </c>
    </row>
    <row r="999" spans="2:65" s="12" customFormat="1">
      <c r="B999" s="157"/>
      <c r="D999" s="158" t="s">
        <v>190</v>
      </c>
      <c r="E999" s="159" t="s">
        <v>1</v>
      </c>
      <c r="F999" s="160" t="s">
        <v>1359</v>
      </c>
      <c r="H999" s="159" t="s">
        <v>1</v>
      </c>
      <c r="I999" s="161"/>
      <c r="L999" s="157"/>
      <c r="M999" s="162"/>
      <c r="T999" s="163"/>
      <c r="AT999" s="159" t="s">
        <v>190</v>
      </c>
      <c r="AU999" s="159" t="s">
        <v>88</v>
      </c>
      <c r="AV999" s="12" t="s">
        <v>78</v>
      </c>
      <c r="AW999" s="12" t="s">
        <v>30</v>
      </c>
      <c r="AX999" s="12" t="s">
        <v>74</v>
      </c>
      <c r="AY999" s="159" t="s">
        <v>182</v>
      </c>
    </row>
    <row r="1000" spans="2:65" s="13" customFormat="1">
      <c r="B1000" s="164"/>
      <c r="D1000" s="158" t="s">
        <v>190</v>
      </c>
      <c r="E1000" s="165" t="s">
        <v>1</v>
      </c>
      <c r="F1000" s="166" t="s">
        <v>1360</v>
      </c>
      <c r="H1000" s="167">
        <v>2750.317</v>
      </c>
      <c r="I1000" s="168"/>
      <c r="L1000" s="164"/>
      <c r="M1000" s="169"/>
      <c r="T1000" s="170"/>
      <c r="AT1000" s="165" t="s">
        <v>190</v>
      </c>
      <c r="AU1000" s="165" t="s">
        <v>88</v>
      </c>
      <c r="AV1000" s="13" t="s">
        <v>88</v>
      </c>
      <c r="AW1000" s="13" t="s">
        <v>30</v>
      </c>
      <c r="AX1000" s="13" t="s">
        <v>74</v>
      </c>
      <c r="AY1000" s="165" t="s">
        <v>182</v>
      </c>
    </row>
    <row r="1001" spans="2:65" s="15" customFormat="1">
      <c r="B1001" s="178"/>
      <c r="D1001" s="158" t="s">
        <v>190</v>
      </c>
      <c r="E1001" s="179" t="s">
        <v>1</v>
      </c>
      <c r="F1001" s="180" t="s">
        <v>212</v>
      </c>
      <c r="H1001" s="181">
        <v>2755.2170000000001</v>
      </c>
      <c r="I1001" s="182"/>
      <c r="L1001" s="178"/>
      <c r="M1001" s="183"/>
      <c r="T1001" s="184"/>
      <c r="AT1001" s="179" t="s">
        <v>190</v>
      </c>
      <c r="AU1001" s="179" t="s">
        <v>88</v>
      </c>
      <c r="AV1001" s="15" t="s">
        <v>188</v>
      </c>
      <c r="AW1001" s="15" t="s">
        <v>30</v>
      </c>
      <c r="AX1001" s="15" t="s">
        <v>78</v>
      </c>
      <c r="AY1001" s="179" t="s">
        <v>182</v>
      </c>
    </row>
    <row r="1002" spans="2:65" s="1" customFormat="1" ht="21.75" customHeight="1">
      <c r="B1002" s="142"/>
      <c r="C1002" s="185" t="s">
        <v>1361</v>
      </c>
      <c r="D1002" s="185" t="s">
        <v>379</v>
      </c>
      <c r="E1002" s="186" t="s">
        <v>1362</v>
      </c>
      <c r="F1002" s="187" t="s">
        <v>1363</v>
      </c>
      <c r="G1002" s="188" t="s">
        <v>312</v>
      </c>
      <c r="H1002" s="189">
        <v>5.39</v>
      </c>
      <c r="I1002" s="190"/>
      <c r="J1002" s="191">
        <f>ROUND(I1002*H1002,2)</f>
        <v>0</v>
      </c>
      <c r="K1002" s="192"/>
      <c r="L1002" s="193"/>
      <c r="M1002" s="194" t="s">
        <v>1</v>
      </c>
      <c r="N1002" s="195" t="s">
        <v>40</v>
      </c>
      <c r="P1002" s="153">
        <f>O1002*H1002</f>
        <v>0</v>
      </c>
      <c r="Q1002" s="153">
        <v>6.6499999999999997E-3</v>
      </c>
      <c r="R1002" s="153">
        <f>Q1002*H1002</f>
        <v>3.5843499999999993E-2</v>
      </c>
      <c r="S1002" s="153">
        <v>0</v>
      </c>
      <c r="T1002" s="154">
        <f>S1002*H1002</f>
        <v>0</v>
      </c>
      <c r="AR1002" s="155" t="s">
        <v>474</v>
      </c>
      <c r="AT1002" s="155" t="s">
        <v>379</v>
      </c>
      <c r="AU1002" s="155" t="s">
        <v>88</v>
      </c>
      <c r="AY1002" s="17" t="s">
        <v>182</v>
      </c>
      <c r="BE1002" s="156">
        <f>IF(N1002="základná",J1002,0)</f>
        <v>0</v>
      </c>
      <c r="BF1002" s="156">
        <f>IF(N1002="znížená",J1002,0)</f>
        <v>0</v>
      </c>
      <c r="BG1002" s="156">
        <f>IF(N1002="zákl. prenesená",J1002,0)</f>
        <v>0</v>
      </c>
      <c r="BH1002" s="156">
        <f>IF(N1002="zníž. prenesená",J1002,0)</f>
        <v>0</v>
      </c>
      <c r="BI1002" s="156">
        <f>IF(N1002="nulová",J1002,0)</f>
        <v>0</v>
      </c>
      <c r="BJ1002" s="17" t="s">
        <v>88</v>
      </c>
      <c r="BK1002" s="156">
        <f>ROUND(I1002*H1002,2)</f>
        <v>0</v>
      </c>
      <c r="BL1002" s="17" t="s">
        <v>304</v>
      </c>
      <c r="BM1002" s="155" t="s">
        <v>1364</v>
      </c>
    </row>
    <row r="1003" spans="2:65" s="12" customFormat="1">
      <c r="B1003" s="157"/>
      <c r="D1003" s="158" t="s">
        <v>190</v>
      </c>
      <c r="E1003" s="159" t="s">
        <v>1</v>
      </c>
      <c r="F1003" s="160" t="s">
        <v>1365</v>
      </c>
      <c r="H1003" s="159" t="s">
        <v>1</v>
      </c>
      <c r="I1003" s="161"/>
      <c r="L1003" s="157"/>
      <c r="M1003" s="162"/>
      <c r="T1003" s="163"/>
      <c r="AT1003" s="159" t="s">
        <v>190</v>
      </c>
      <c r="AU1003" s="159" t="s">
        <v>88</v>
      </c>
      <c r="AV1003" s="12" t="s">
        <v>78</v>
      </c>
      <c r="AW1003" s="12" t="s">
        <v>30</v>
      </c>
      <c r="AX1003" s="12" t="s">
        <v>74</v>
      </c>
      <c r="AY1003" s="159" t="s">
        <v>182</v>
      </c>
    </row>
    <row r="1004" spans="2:65" s="13" customFormat="1">
      <c r="B1004" s="164"/>
      <c r="D1004" s="158" t="s">
        <v>190</v>
      </c>
      <c r="E1004" s="165" t="s">
        <v>1</v>
      </c>
      <c r="F1004" s="166" t="s">
        <v>1366</v>
      </c>
      <c r="H1004" s="167">
        <v>5.39</v>
      </c>
      <c r="I1004" s="168"/>
      <c r="L1004" s="164"/>
      <c r="M1004" s="169"/>
      <c r="T1004" s="170"/>
      <c r="AT1004" s="165" t="s">
        <v>190</v>
      </c>
      <c r="AU1004" s="165" t="s">
        <v>88</v>
      </c>
      <c r="AV1004" s="13" t="s">
        <v>88</v>
      </c>
      <c r="AW1004" s="13" t="s">
        <v>30</v>
      </c>
      <c r="AX1004" s="13" t="s">
        <v>78</v>
      </c>
      <c r="AY1004" s="165" t="s">
        <v>182</v>
      </c>
    </row>
    <row r="1005" spans="2:65" s="1" customFormat="1" ht="24.25" customHeight="1">
      <c r="B1005" s="142"/>
      <c r="C1005" s="185" t="s">
        <v>1367</v>
      </c>
      <c r="D1005" s="185" t="s">
        <v>379</v>
      </c>
      <c r="E1005" s="186" t="s">
        <v>1368</v>
      </c>
      <c r="F1005" s="187" t="s">
        <v>1369</v>
      </c>
      <c r="G1005" s="188" t="s">
        <v>312</v>
      </c>
      <c r="H1005" s="189">
        <v>3025.3490000000002</v>
      </c>
      <c r="I1005" s="190"/>
      <c r="J1005" s="191">
        <f>ROUND(I1005*H1005,2)</f>
        <v>0</v>
      </c>
      <c r="K1005" s="192"/>
      <c r="L1005" s="193"/>
      <c r="M1005" s="194" t="s">
        <v>1</v>
      </c>
      <c r="N1005" s="195" t="s">
        <v>40</v>
      </c>
      <c r="P1005" s="153">
        <f>O1005*H1005</f>
        <v>0</v>
      </c>
      <c r="Q1005" s="153">
        <v>1.052E-2</v>
      </c>
      <c r="R1005" s="153">
        <f>Q1005*H1005</f>
        <v>31.826671480000002</v>
      </c>
      <c r="S1005" s="153">
        <v>0</v>
      </c>
      <c r="T1005" s="154">
        <f>S1005*H1005</f>
        <v>0</v>
      </c>
      <c r="AR1005" s="155" t="s">
        <v>474</v>
      </c>
      <c r="AT1005" s="155" t="s">
        <v>379</v>
      </c>
      <c r="AU1005" s="155" t="s">
        <v>88</v>
      </c>
      <c r="AY1005" s="17" t="s">
        <v>182</v>
      </c>
      <c r="BE1005" s="156">
        <f>IF(N1005="základná",J1005,0)</f>
        <v>0</v>
      </c>
      <c r="BF1005" s="156">
        <f>IF(N1005="znížená",J1005,0)</f>
        <v>0</v>
      </c>
      <c r="BG1005" s="156">
        <f>IF(N1005="zákl. prenesená",J1005,0)</f>
        <v>0</v>
      </c>
      <c r="BH1005" s="156">
        <f>IF(N1005="zníž. prenesená",J1005,0)</f>
        <v>0</v>
      </c>
      <c r="BI1005" s="156">
        <f>IF(N1005="nulová",J1005,0)</f>
        <v>0</v>
      </c>
      <c r="BJ1005" s="17" t="s">
        <v>88</v>
      </c>
      <c r="BK1005" s="156">
        <f>ROUND(I1005*H1005,2)</f>
        <v>0</v>
      </c>
      <c r="BL1005" s="17" t="s">
        <v>304</v>
      </c>
      <c r="BM1005" s="155" t="s">
        <v>1370</v>
      </c>
    </row>
    <row r="1006" spans="2:65" s="13" customFormat="1">
      <c r="B1006" s="164"/>
      <c r="D1006" s="158" t="s">
        <v>190</v>
      </c>
      <c r="E1006" s="165" t="s">
        <v>1</v>
      </c>
      <c r="F1006" s="166" t="s">
        <v>1371</v>
      </c>
      <c r="H1006" s="167">
        <v>3025.3490000000002</v>
      </c>
      <c r="I1006" s="168"/>
      <c r="L1006" s="164"/>
      <c r="M1006" s="169"/>
      <c r="T1006" s="170"/>
      <c r="AT1006" s="165" t="s">
        <v>190</v>
      </c>
      <c r="AU1006" s="165" t="s">
        <v>88</v>
      </c>
      <c r="AV1006" s="13" t="s">
        <v>88</v>
      </c>
      <c r="AW1006" s="13" t="s">
        <v>30</v>
      </c>
      <c r="AX1006" s="13" t="s">
        <v>78</v>
      </c>
      <c r="AY1006" s="165" t="s">
        <v>182</v>
      </c>
    </row>
    <row r="1007" spans="2:65" s="1" customFormat="1" ht="37.9" customHeight="1">
      <c r="B1007" s="142"/>
      <c r="C1007" s="143" t="s">
        <v>1372</v>
      </c>
      <c r="D1007" s="143" t="s">
        <v>184</v>
      </c>
      <c r="E1007" s="144" t="s">
        <v>1373</v>
      </c>
      <c r="F1007" s="145" t="s">
        <v>1374</v>
      </c>
      <c r="G1007" s="146" t="s">
        <v>312</v>
      </c>
      <c r="H1007" s="147">
        <v>3115.95</v>
      </c>
      <c r="I1007" s="148"/>
      <c r="J1007" s="149">
        <f>ROUND(I1007*H1007,2)</f>
        <v>0</v>
      </c>
      <c r="K1007" s="150"/>
      <c r="L1007" s="32"/>
      <c r="M1007" s="151" t="s">
        <v>1</v>
      </c>
      <c r="N1007" s="152" t="s">
        <v>40</v>
      </c>
      <c r="P1007" s="153">
        <f>O1007*H1007</f>
        <v>0</v>
      </c>
      <c r="Q1007" s="153">
        <v>4.0000000000000002E-4</v>
      </c>
      <c r="R1007" s="153">
        <f>Q1007*H1007</f>
        <v>1.24638</v>
      </c>
      <c r="S1007" s="153">
        <v>0</v>
      </c>
      <c r="T1007" s="154">
        <f>S1007*H1007</f>
        <v>0</v>
      </c>
      <c r="AR1007" s="155" t="s">
        <v>304</v>
      </c>
      <c r="AT1007" s="155" t="s">
        <v>184</v>
      </c>
      <c r="AU1007" s="155" t="s">
        <v>88</v>
      </c>
      <c r="AY1007" s="17" t="s">
        <v>182</v>
      </c>
      <c r="BE1007" s="156">
        <f>IF(N1007="základná",J1007,0)</f>
        <v>0</v>
      </c>
      <c r="BF1007" s="156">
        <f>IF(N1007="znížená",J1007,0)</f>
        <v>0</v>
      </c>
      <c r="BG1007" s="156">
        <f>IF(N1007="zákl. prenesená",J1007,0)</f>
        <v>0</v>
      </c>
      <c r="BH1007" s="156">
        <f>IF(N1007="zníž. prenesená",J1007,0)</f>
        <v>0</v>
      </c>
      <c r="BI1007" s="156">
        <f>IF(N1007="nulová",J1007,0)</f>
        <v>0</v>
      </c>
      <c r="BJ1007" s="17" t="s">
        <v>88</v>
      </c>
      <c r="BK1007" s="156">
        <f>ROUND(I1007*H1007,2)</f>
        <v>0</v>
      </c>
      <c r="BL1007" s="17" t="s">
        <v>304</v>
      </c>
      <c r="BM1007" s="155" t="s">
        <v>1375</v>
      </c>
    </row>
    <row r="1008" spans="2:65" s="13" customFormat="1">
      <c r="B1008" s="164"/>
      <c r="D1008" s="158" t="s">
        <v>190</v>
      </c>
      <c r="E1008" s="165" t="s">
        <v>1</v>
      </c>
      <c r="F1008" s="166" t="s">
        <v>1376</v>
      </c>
      <c r="H1008" s="167">
        <v>1159.68</v>
      </c>
      <c r="I1008" s="168"/>
      <c r="L1008" s="164"/>
      <c r="M1008" s="169"/>
      <c r="T1008" s="170"/>
      <c r="AT1008" s="165" t="s">
        <v>190</v>
      </c>
      <c r="AU1008" s="165" t="s">
        <v>88</v>
      </c>
      <c r="AV1008" s="13" t="s">
        <v>88</v>
      </c>
      <c r="AW1008" s="13" t="s">
        <v>30</v>
      </c>
      <c r="AX1008" s="13" t="s">
        <v>74</v>
      </c>
      <c r="AY1008" s="165" t="s">
        <v>182</v>
      </c>
    </row>
    <row r="1009" spans="2:65" s="13" customFormat="1">
      <c r="B1009" s="164"/>
      <c r="D1009" s="158" t="s">
        <v>190</v>
      </c>
      <c r="E1009" s="165" t="s">
        <v>1</v>
      </c>
      <c r="F1009" s="166" t="s">
        <v>1377</v>
      </c>
      <c r="H1009" s="167">
        <v>1956.27</v>
      </c>
      <c r="I1009" s="168"/>
      <c r="L1009" s="164"/>
      <c r="M1009" s="169"/>
      <c r="T1009" s="170"/>
      <c r="AT1009" s="165" t="s">
        <v>190</v>
      </c>
      <c r="AU1009" s="165" t="s">
        <v>88</v>
      </c>
      <c r="AV1009" s="13" t="s">
        <v>88</v>
      </c>
      <c r="AW1009" s="13" t="s">
        <v>30</v>
      </c>
      <c r="AX1009" s="13" t="s">
        <v>74</v>
      </c>
      <c r="AY1009" s="165" t="s">
        <v>182</v>
      </c>
    </row>
    <row r="1010" spans="2:65" s="15" customFormat="1">
      <c r="B1010" s="178"/>
      <c r="D1010" s="158" t="s">
        <v>190</v>
      </c>
      <c r="E1010" s="179" t="s">
        <v>1</v>
      </c>
      <c r="F1010" s="180" t="s">
        <v>212</v>
      </c>
      <c r="H1010" s="181">
        <v>3115.95</v>
      </c>
      <c r="I1010" s="182"/>
      <c r="L1010" s="178"/>
      <c r="M1010" s="183"/>
      <c r="T1010" s="184"/>
      <c r="AT1010" s="179" t="s">
        <v>190</v>
      </c>
      <c r="AU1010" s="179" t="s">
        <v>88</v>
      </c>
      <c r="AV1010" s="15" t="s">
        <v>188</v>
      </c>
      <c r="AW1010" s="15" t="s">
        <v>30</v>
      </c>
      <c r="AX1010" s="15" t="s">
        <v>78</v>
      </c>
      <c r="AY1010" s="179" t="s">
        <v>182</v>
      </c>
    </row>
    <row r="1011" spans="2:65" s="1" customFormat="1" ht="24.25" customHeight="1">
      <c r="B1011" s="142"/>
      <c r="C1011" s="185" t="s">
        <v>1378</v>
      </c>
      <c r="D1011" s="185" t="s">
        <v>379</v>
      </c>
      <c r="E1011" s="186" t="s">
        <v>1379</v>
      </c>
      <c r="F1011" s="187" t="s">
        <v>1380</v>
      </c>
      <c r="G1011" s="188" t="s">
        <v>312</v>
      </c>
      <c r="H1011" s="189">
        <v>3427.5450000000001</v>
      </c>
      <c r="I1011" s="190"/>
      <c r="J1011" s="191">
        <f>ROUND(I1011*H1011,2)</f>
        <v>0</v>
      </c>
      <c r="K1011" s="192"/>
      <c r="L1011" s="193"/>
      <c r="M1011" s="194" t="s">
        <v>1</v>
      </c>
      <c r="N1011" s="195" t="s">
        <v>40</v>
      </c>
      <c r="P1011" s="153">
        <f>O1011*H1011</f>
        <v>0</v>
      </c>
      <c r="Q1011" s="153">
        <v>1.26E-2</v>
      </c>
      <c r="R1011" s="153">
        <f>Q1011*H1011</f>
        <v>43.187066999999999</v>
      </c>
      <c r="S1011" s="153">
        <v>0</v>
      </c>
      <c r="T1011" s="154">
        <f>S1011*H1011</f>
        <v>0</v>
      </c>
      <c r="AR1011" s="155" t="s">
        <v>474</v>
      </c>
      <c r="AT1011" s="155" t="s">
        <v>379</v>
      </c>
      <c r="AU1011" s="155" t="s">
        <v>88</v>
      </c>
      <c r="AY1011" s="17" t="s">
        <v>182</v>
      </c>
      <c r="BE1011" s="156">
        <f>IF(N1011="základná",J1011,0)</f>
        <v>0</v>
      </c>
      <c r="BF1011" s="156">
        <f>IF(N1011="znížená",J1011,0)</f>
        <v>0</v>
      </c>
      <c r="BG1011" s="156">
        <f>IF(N1011="zákl. prenesená",J1011,0)</f>
        <v>0</v>
      </c>
      <c r="BH1011" s="156">
        <f>IF(N1011="zníž. prenesená",J1011,0)</f>
        <v>0</v>
      </c>
      <c r="BI1011" s="156">
        <f>IF(N1011="nulová",J1011,0)</f>
        <v>0</v>
      </c>
      <c r="BJ1011" s="17" t="s">
        <v>88</v>
      </c>
      <c r="BK1011" s="156">
        <f>ROUND(I1011*H1011,2)</f>
        <v>0</v>
      </c>
      <c r="BL1011" s="17" t="s">
        <v>304</v>
      </c>
      <c r="BM1011" s="155" t="s">
        <v>1381</v>
      </c>
    </row>
    <row r="1012" spans="2:65" s="13" customFormat="1">
      <c r="B1012" s="164"/>
      <c r="D1012" s="158" t="s">
        <v>190</v>
      </c>
      <c r="E1012" s="165" t="s">
        <v>1</v>
      </c>
      <c r="F1012" s="166" t="s">
        <v>1382</v>
      </c>
      <c r="H1012" s="167">
        <v>3427.5450000000001</v>
      </c>
      <c r="I1012" s="168"/>
      <c r="L1012" s="164"/>
      <c r="M1012" s="169"/>
      <c r="T1012" s="170"/>
      <c r="AT1012" s="165" t="s">
        <v>190</v>
      </c>
      <c r="AU1012" s="165" t="s">
        <v>88</v>
      </c>
      <c r="AV1012" s="13" t="s">
        <v>88</v>
      </c>
      <c r="AW1012" s="13" t="s">
        <v>30</v>
      </c>
      <c r="AX1012" s="13" t="s">
        <v>78</v>
      </c>
      <c r="AY1012" s="165" t="s">
        <v>182</v>
      </c>
    </row>
    <row r="1013" spans="2:65" s="1" customFormat="1" ht="16.5" customHeight="1">
      <c r="B1013" s="142"/>
      <c r="C1013" s="185" t="s">
        <v>1383</v>
      </c>
      <c r="D1013" s="185" t="s">
        <v>379</v>
      </c>
      <c r="E1013" s="186" t="s">
        <v>1384</v>
      </c>
      <c r="F1013" s="187" t="s">
        <v>1385</v>
      </c>
      <c r="G1013" s="188" t="s">
        <v>312</v>
      </c>
      <c r="H1013" s="189">
        <v>3115.95</v>
      </c>
      <c r="I1013" s="190"/>
      <c r="J1013" s="191">
        <f>ROUND(I1013*H1013,2)</f>
        <v>0</v>
      </c>
      <c r="K1013" s="192"/>
      <c r="L1013" s="193"/>
      <c r="M1013" s="194" t="s">
        <v>1</v>
      </c>
      <c r="N1013" s="195" t="s">
        <v>40</v>
      </c>
      <c r="P1013" s="153">
        <f>O1013*H1013</f>
        <v>0</v>
      </c>
      <c r="Q1013" s="153">
        <v>0</v>
      </c>
      <c r="R1013" s="153">
        <f>Q1013*H1013</f>
        <v>0</v>
      </c>
      <c r="S1013" s="153">
        <v>0</v>
      </c>
      <c r="T1013" s="154">
        <f>S1013*H1013</f>
        <v>0</v>
      </c>
      <c r="AR1013" s="155" t="s">
        <v>474</v>
      </c>
      <c r="AT1013" s="155" t="s">
        <v>379</v>
      </c>
      <c r="AU1013" s="155" t="s">
        <v>88</v>
      </c>
      <c r="AY1013" s="17" t="s">
        <v>182</v>
      </c>
      <c r="BE1013" s="156">
        <f>IF(N1013="základná",J1013,0)</f>
        <v>0</v>
      </c>
      <c r="BF1013" s="156">
        <f>IF(N1013="znížená",J1013,0)</f>
        <v>0</v>
      </c>
      <c r="BG1013" s="156">
        <f>IF(N1013="zákl. prenesená",J1013,0)</f>
        <v>0</v>
      </c>
      <c r="BH1013" s="156">
        <f>IF(N1013="zníž. prenesená",J1013,0)</f>
        <v>0</v>
      </c>
      <c r="BI1013" s="156">
        <f>IF(N1013="nulová",J1013,0)</f>
        <v>0</v>
      </c>
      <c r="BJ1013" s="17" t="s">
        <v>88</v>
      </c>
      <c r="BK1013" s="156">
        <f>ROUND(I1013*H1013,2)</f>
        <v>0</v>
      </c>
      <c r="BL1013" s="17" t="s">
        <v>304</v>
      </c>
      <c r="BM1013" s="155" t="s">
        <v>1386</v>
      </c>
    </row>
    <row r="1014" spans="2:65" s="12" customFormat="1">
      <c r="B1014" s="157"/>
      <c r="D1014" s="158" t="s">
        <v>190</v>
      </c>
      <c r="E1014" s="159" t="s">
        <v>1</v>
      </c>
      <c r="F1014" s="160" t="s">
        <v>1387</v>
      </c>
      <c r="H1014" s="159" t="s">
        <v>1</v>
      </c>
      <c r="I1014" s="161"/>
      <c r="L1014" s="157"/>
      <c r="M1014" s="162"/>
      <c r="T1014" s="163"/>
      <c r="AT1014" s="159" t="s">
        <v>190</v>
      </c>
      <c r="AU1014" s="159" t="s">
        <v>88</v>
      </c>
      <c r="AV1014" s="12" t="s">
        <v>78</v>
      </c>
      <c r="AW1014" s="12" t="s">
        <v>30</v>
      </c>
      <c r="AX1014" s="12" t="s">
        <v>74</v>
      </c>
      <c r="AY1014" s="159" t="s">
        <v>182</v>
      </c>
    </row>
    <row r="1015" spans="2:65" s="13" customFormat="1" ht="20">
      <c r="B1015" s="164"/>
      <c r="D1015" s="158" t="s">
        <v>190</v>
      </c>
      <c r="E1015" s="165" t="s">
        <v>1</v>
      </c>
      <c r="F1015" s="166" t="s">
        <v>1388</v>
      </c>
      <c r="H1015" s="167">
        <v>3115.95</v>
      </c>
      <c r="I1015" s="168"/>
      <c r="L1015" s="164"/>
      <c r="M1015" s="169"/>
      <c r="T1015" s="170"/>
      <c r="AT1015" s="165" t="s">
        <v>190</v>
      </c>
      <c r="AU1015" s="165" t="s">
        <v>88</v>
      </c>
      <c r="AV1015" s="13" t="s">
        <v>88</v>
      </c>
      <c r="AW1015" s="13" t="s">
        <v>30</v>
      </c>
      <c r="AX1015" s="13" t="s">
        <v>78</v>
      </c>
      <c r="AY1015" s="165" t="s">
        <v>182</v>
      </c>
    </row>
    <row r="1016" spans="2:65" s="1" customFormat="1" ht="16.5" customHeight="1">
      <c r="B1016" s="142"/>
      <c r="C1016" s="143" t="s">
        <v>1389</v>
      </c>
      <c r="D1016" s="143" t="s">
        <v>184</v>
      </c>
      <c r="E1016" s="144" t="s">
        <v>1390</v>
      </c>
      <c r="F1016" s="145" t="s">
        <v>1391</v>
      </c>
      <c r="G1016" s="146" t="s">
        <v>1392</v>
      </c>
      <c r="H1016" s="147">
        <v>1909.9929999999999</v>
      </c>
      <c r="I1016" s="148"/>
      <c r="J1016" s="149">
        <f>ROUND(I1016*H1016,2)</f>
        <v>0</v>
      </c>
      <c r="K1016" s="150"/>
      <c r="L1016" s="32"/>
      <c r="M1016" s="151" t="s">
        <v>1</v>
      </c>
      <c r="N1016" s="152" t="s">
        <v>40</v>
      </c>
      <c r="P1016" s="153">
        <f>O1016*H1016</f>
        <v>0</v>
      </c>
      <c r="Q1016" s="153">
        <v>5.0000000000000002E-5</v>
      </c>
      <c r="R1016" s="153">
        <f>Q1016*H1016</f>
        <v>9.5499650000000005E-2</v>
      </c>
      <c r="S1016" s="153">
        <v>0</v>
      </c>
      <c r="T1016" s="154">
        <f>S1016*H1016</f>
        <v>0</v>
      </c>
      <c r="AR1016" s="155" t="s">
        <v>188</v>
      </c>
      <c r="AT1016" s="155" t="s">
        <v>184</v>
      </c>
      <c r="AU1016" s="155" t="s">
        <v>88</v>
      </c>
      <c r="AY1016" s="17" t="s">
        <v>182</v>
      </c>
      <c r="BE1016" s="156">
        <f>IF(N1016="základná",J1016,0)</f>
        <v>0</v>
      </c>
      <c r="BF1016" s="156">
        <f>IF(N1016="znížená",J1016,0)</f>
        <v>0</v>
      </c>
      <c r="BG1016" s="156">
        <f>IF(N1016="zákl. prenesená",J1016,0)</f>
        <v>0</v>
      </c>
      <c r="BH1016" s="156">
        <f>IF(N1016="zníž. prenesená",J1016,0)</f>
        <v>0</v>
      </c>
      <c r="BI1016" s="156">
        <f>IF(N1016="nulová",J1016,0)</f>
        <v>0</v>
      </c>
      <c r="BJ1016" s="17" t="s">
        <v>88</v>
      </c>
      <c r="BK1016" s="156">
        <f>ROUND(I1016*H1016,2)</f>
        <v>0</v>
      </c>
      <c r="BL1016" s="17" t="s">
        <v>188</v>
      </c>
      <c r="BM1016" s="155" t="s">
        <v>1393</v>
      </c>
    </row>
    <row r="1017" spans="2:65" s="12" customFormat="1">
      <c r="B1017" s="157"/>
      <c r="D1017" s="158" t="s">
        <v>190</v>
      </c>
      <c r="E1017" s="159" t="s">
        <v>1</v>
      </c>
      <c r="F1017" s="160" t="s">
        <v>1394</v>
      </c>
      <c r="H1017" s="159" t="s">
        <v>1</v>
      </c>
      <c r="I1017" s="161"/>
      <c r="L1017" s="157"/>
      <c r="M1017" s="162"/>
      <c r="T1017" s="163"/>
      <c r="AT1017" s="159" t="s">
        <v>190</v>
      </c>
      <c r="AU1017" s="159" t="s">
        <v>88</v>
      </c>
      <c r="AV1017" s="12" t="s">
        <v>78</v>
      </c>
      <c r="AW1017" s="12" t="s">
        <v>30</v>
      </c>
      <c r="AX1017" s="12" t="s">
        <v>74</v>
      </c>
      <c r="AY1017" s="159" t="s">
        <v>182</v>
      </c>
    </row>
    <row r="1018" spans="2:65" s="13" customFormat="1">
      <c r="B1018" s="164"/>
      <c r="D1018" s="158" t="s">
        <v>190</v>
      </c>
      <c r="E1018" s="165" t="s">
        <v>1</v>
      </c>
      <c r="F1018" s="166" t="s">
        <v>1395</v>
      </c>
      <c r="H1018" s="167">
        <v>25.92</v>
      </c>
      <c r="I1018" s="168"/>
      <c r="L1018" s="164"/>
      <c r="M1018" s="169"/>
      <c r="T1018" s="170"/>
      <c r="AT1018" s="165" t="s">
        <v>190</v>
      </c>
      <c r="AU1018" s="165" t="s">
        <v>88</v>
      </c>
      <c r="AV1018" s="13" t="s">
        <v>88</v>
      </c>
      <c r="AW1018" s="13" t="s">
        <v>30</v>
      </c>
      <c r="AX1018" s="13" t="s">
        <v>74</v>
      </c>
      <c r="AY1018" s="165" t="s">
        <v>182</v>
      </c>
    </row>
    <row r="1019" spans="2:65" s="13" customFormat="1">
      <c r="B1019" s="164"/>
      <c r="D1019" s="158" t="s">
        <v>190</v>
      </c>
      <c r="E1019" s="165" t="s">
        <v>1</v>
      </c>
      <c r="F1019" s="166" t="s">
        <v>1396</v>
      </c>
      <c r="H1019" s="167">
        <v>6.48</v>
      </c>
      <c r="I1019" s="168"/>
      <c r="L1019" s="164"/>
      <c r="M1019" s="169"/>
      <c r="T1019" s="170"/>
      <c r="AT1019" s="165" t="s">
        <v>190</v>
      </c>
      <c r="AU1019" s="165" t="s">
        <v>88</v>
      </c>
      <c r="AV1019" s="13" t="s">
        <v>88</v>
      </c>
      <c r="AW1019" s="13" t="s">
        <v>30</v>
      </c>
      <c r="AX1019" s="13" t="s">
        <v>74</v>
      </c>
      <c r="AY1019" s="165" t="s">
        <v>182</v>
      </c>
    </row>
    <row r="1020" spans="2:65" s="14" customFormat="1">
      <c r="B1020" s="171"/>
      <c r="D1020" s="158" t="s">
        <v>190</v>
      </c>
      <c r="E1020" s="172" t="s">
        <v>1</v>
      </c>
      <c r="F1020" s="173" t="s">
        <v>195</v>
      </c>
      <c r="H1020" s="174">
        <v>32.4</v>
      </c>
      <c r="I1020" s="175"/>
      <c r="L1020" s="171"/>
      <c r="M1020" s="176"/>
      <c r="T1020" s="177"/>
      <c r="AT1020" s="172" t="s">
        <v>190</v>
      </c>
      <c r="AU1020" s="172" t="s">
        <v>88</v>
      </c>
      <c r="AV1020" s="14" t="s">
        <v>196</v>
      </c>
      <c r="AW1020" s="14" t="s">
        <v>30</v>
      </c>
      <c r="AX1020" s="14" t="s">
        <v>74</v>
      </c>
      <c r="AY1020" s="172" t="s">
        <v>182</v>
      </c>
    </row>
    <row r="1021" spans="2:65" s="12" customFormat="1">
      <c r="B1021" s="157"/>
      <c r="D1021" s="158" t="s">
        <v>190</v>
      </c>
      <c r="E1021" s="159" t="s">
        <v>1</v>
      </c>
      <c r="F1021" s="160" t="s">
        <v>1397</v>
      </c>
      <c r="H1021" s="159" t="s">
        <v>1</v>
      </c>
      <c r="I1021" s="161"/>
      <c r="L1021" s="157"/>
      <c r="M1021" s="162"/>
      <c r="T1021" s="163"/>
      <c r="AT1021" s="159" t="s">
        <v>190</v>
      </c>
      <c r="AU1021" s="159" t="s">
        <v>88</v>
      </c>
      <c r="AV1021" s="12" t="s">
        <v>78</v>
      </c>
      <c r="AW1021" s="12" t="s">
        <v>30</v>
      </c>
      <c r="AX1021" s="12" t="s">
        <v>74</v>
      </c>
      <c r="AY1021" s="159" t="s">
        <v>182</v>
      </c>
    </row>
    <row r="1022" spans="2:65" s="13" customFormat="1">
      <c r="B1022" s="164"/>
      <c r="D1022" s="158" t="s">
        <v>190</v>
      </c>
      <c r="E1022" s="165" t="s">
        <v>1</v>
      </c>
      <c r="F1022" s="166" t="s">
        <v>1398</v>
      </c>
      <c r="H1022" s="167">
        <v>393.26</v>
      </c>
      <c r="I1022" s="168"/>
      <c r="L1022" s="164"/>
      <c r="M1022" s="169"/>
      <c r="T1022" s="170"/>
      <c r="AT1022" s="165" t="s">
        <v>190</v>
      </c>
      <c r="AU1022" s="165" t="s">
        <v>88</v>
      </c>
      <c r="AV1022" s="13" t="s">
        <v>88</v>
      </c>
      <c r="AW1022" s="13" t="s">
        <v>30</v>
      </c>
      <c r="AX1022" s="13" t="s">
        <v>74</v>
      </c>
      <c r="AY1022" s="165" t="s">
        <v>182</v>
      </c>
    </row>
    <row r="1023" spans="2:65" s="13" customFormat="1">
      <c r="B1023" s="164"/>
      <c r="D1023" s="158" t="s">
        <v>190</v>
      </c>
      <c r="E1023" s="165" t="s">
        <v>1</v>
      </c>
      <c r="F1023" s="166" t="s">
        <v>1399</v>
      </c>
      <c r="H1023" s="167">
        <v>76.62</v>
      </c>
      <c r="I1023" s="168"/>
      <c r="L1023" s="164"/>
      <c r="M1023" s="169"/>
      <c r="T1023" s="170"/>
      <c r="AT1023" s="165" t="s">
        <v>190</v>
      </c>
      <c r="AU1023" s="165" t="s">
        <v>88</v>
      </c>
      <c r="AV1023" s="13" t="s">
        <v>88</v>
      </c>
      <c r="AW1023" s="13" t="s">
        <v>30</v>
      </c>
      <c r="AX1023" s="13" t="s">
        <v>74</v>
      </c>
      <c r="AY1023" s="165" t="s">
        <v>182</v>
      </c>
    </row>
    <row r="1024" spans="2:65" s="13" customFormat="1">
      <c r="B1024" s="164"/>
      <c r="D1024" s="158" t="s">
        <v>190</v>
      </c>
      <c r="E1024" s="165" t="s">
        <v>1</v>
      </c>
      <c r="F1024" s="166" t="s">
        <v>1400</v>
      </c>
      <c r="H1024" s="167">
        <v>76.599999999999994</v>
      </c>
      <c r="I1024" s="168"/>
      <c r="L1024" s="164"/>
      <c r="M1024" s="169"/>
      <c r="T1024" s="170"/>
      <c r="AT1024" s="165" t="s">
        <v>190</v>
      </c>
      <c r="AU1024" s="165" t="s">
        <v>88</v>
      </c>
      <c r="AV1024" s="13" t="s">
        <v>88</v>
      </c>
      <c r="AW1024" s="13" t="s">
        <v>30</v>
      </c>
      <c r="AX1024" s="13" t="s">
        <v>74</v>
      </c>
      <c r="AY1024" s="165" t="s">
        <v>182</v>
      </c>
    </row>
    <row r="1025" spans="2:51" s="13" customFormat="1">
      <c r="B1025" s="164"/>
      <c r="D1025" s="158" t="s">
        <v>190</v>
      </c>
      <c r="E1025" s="165" t="s">
        <v>1</v>
      </c>
      <c r="F1025" s="166" t="s">
        <v>1401</v>
      </c>
      <c r="H1025" s="167">
        <v>99.7</v>
      </c>
      <c r="I1025" s="168"/>
      <c r="L1025" s="164"/>
      <c r="M1025" s="169"/>
      <c r="T1025" s="170"/>
      <c r="AT1025" s="165" t="s">
        <v>190</v>
      </c>
      <c r="AU1025" s="165" t="s">
        <v>88</v>
      </c>
      <c r="AV1025" s="13" t="s">
        <v>88</v>
      </c>
      <c r="AW1025" s="13" t="s">
        <v>30</v>
      </c>
      <c r="AX1025" s="13" t="s">
        <v>74</v>
      </c>
      <c r="AY1025" s="165" t="s">
        <v>182</v>
      </c>
    </row>
    <row r="1026" spans="2:51" s="13" customFormat="1">
      <c r="B1026" s="164"/>
      <c r="D1026" s="158" t="s">
        <v>190</v>
      </c>
      <c r="E1026" s="165" t="s">
        <v>1</v>
      </c>
      <c r="F1026" s="166" t="s">
        <v>1402</v>
      </c>
      <c r="H1026" s="167">
        <v>49.26</v>
      </c>
      <c r="I1026" s="168"/>
      <c r="L1026" s="164"/>
      <c r="M1026" s="169"/>
      <c r="T1026" s="170"/>
      <c r="AT1026" s="165" t="s">
        <v>190</v>
      </c>
      <c r="AU1026" s="165" t="s">
        <v>88</v>
      </c>
      <c r="AV1026" s="13" t="s">
        <v>88</v>
      </c>
      <c r="AW1026" s="13" t="s">
        <v>30</v>
      </c>
      <c r="AX1026" s="13" t="s">
        <v>74</v>
      </c>
      <c r="AY1026" s="165" t="s">
        <v>182</v>
      </c>
    </row>
    <row r="1027" spans="2:51" s="13" customFormat="1">
      <c r="B1027" s="164"/>
      <c r="D1027" s="158" t="s">
        <v>190</v>
      </c>
      <c r="E1027" s="165" t="s">
        <v>1</v>
      </c>
      <c r="F1027" s="166" t="s">
        <v>1403</v>
      </c>
      <c r="H1027" s="167">
        <v>31.81</v>
      </c>
      <c r="I1027" s="168"/>
      <c r="L1027" s="164"/>
      <c r="M1027" s="169"/>
      <c r="T1027" s="170"/>
      <c r="AT1027" s="165" t="s">
        <v>190</v>
      </c>
      <c r="AU1027" s="165" t="s">
        <v>88</v>
      </c>
      <c r="AV1027" s="13" t="s">
        <v>88</v>
      </c>
      <c r="AW1027" s="13" t="s">
        <v>30</v>
      </c>
      <c r="AX1027" s="13" t="s">
        <v>74</v>
      </c>
      <c r="AY1027" s="165" t="s">
        <v>182</v>
      </c>
    </row>
    <row r="1028" spans="2:51" s="13" customFormat="1">
      <c r="B1028" s="164"/>
      <c r="D1028" s="158" t="s">
        <v>190</v>
      </c>
      <c r="E1028" s="165" t="s">
        <v>1</v>
      </c>
      <c r="F1028" s="166" t="s">
        <v>1404</v>
      </c>
      <c r="H1028" s="167">
        <v>118.41</v>
      </c>
      <c r="I1028" s="168"/>
      <c r="L1028" s="164"/>
      <c r="M1028" s="169"/>
      <c r="T1028" s="170"/>
      <c r="AT1028" s="165" t="s">
        <v>190</v>
      </c>
      <c r="AU1028" s="165" t="s">
        <v>88</v>
      </c>
      <c r="AV1028" s="13" t="s">
        <v>88</v>
      </c>
      <c r="AW1028" s="13" t="s">
        <v>30</v>
      </c>
      <c r="AX1028" s="13" t="s">
        <v>74</v>
      </c>
      <c r="AY1028" s="165" t="s">
        <v>182</v>
      </c>
    </row>
    <row r="1029" spans="2:51" s="13" customFormat="1">
      <c r="B1029" s="164"/>
      <c r="D1029" s="158" t="s">
        <v>190</v>
      </c>
      <c r="E1029" s="165" t="s">
        <v>1</v>
      </c>
      <c r="F1029" s="166" t="s">
        <v>1405</v>
      </c>
      <c r="H1029" s="167">
        <v>229.86</v>
      </c>
      <c r="I1029" s="168"/>
      <c r="L1029" s="164"/>
      <c r="M1029" s="169"/>
      <c r="T1029" s="170"/>
      <c r="AT1029" s="165" t="s">
        <v>190</v>
      </c>
      <c r="AU1029" s="165" t="s">
        <v>88</v>
      </c>
      <c r="AV1029" s="13" t="s">
        <v>88</v>
      </c>
      <c r="AW1029" s="13" t="s">
        <v>30</v>
      </c>
      <c r="AX1029" s="13" t="s">
        <v>74</v>
      </c>
      <c r="AY1029" s="165" t="s">
        <v>182</v>
      </c>
    </row>
    <row r="1030" spans="2:51" s="13" customFormat="1">
      <c r="B1030" s="164"/>
      <c r="D1030" s="158" t="s">
        <v>190</v>
      </c>
      <c r="E1030" s="165" t="s">
        <v>1</v>
      </c>
      <c r="F1030" s="166" t="s">
        <v>1406</v>
      </c>
      <c r="H1030" s="167">
        <v>14.1</v>
      </c>
      <c r="I1030" s="168"/>
      <c r="L1030" s="164"/>
      <c r="M1030" s="169"/>
      <c r="T1030" s="170"/>
      <c r="AT1030" s="165" t="s">
        <v>190</v>
      </c>
      <c r="AU1030" s="165" t="s">
        <v>88</v>
      </c>
      <c r="AV1030" s="13" t="s">
        <v>88</v>
      </c>
      <c r="AW1030" s="13" t="s">
        <v>30</v>
      </c>
      <c r="AX1030" s="13" t="s">
        <v>74</v>
      </c>
      <c r="AY1030" s="165" t="s">
        <v>182</v>
      </c>
    </row>
    <row r="1031" spans="2:51" s="13" customFormat="1">
      <c r="B1031" s="164"/>
      <c r="D1031" s="158" t="s">
        <v>190</v>
      </c>
      <c r="E1031" s="165" t="s">
        <v>1</v>
      </c>
      <c r="F1031" s="166" t="s">
        <v>1407</v>
      </c>
      <c r="H1031" s="167">
        <v>28.1</v>
      </c>
      <c r="I1031" s="168"/>
      <c r="L1031" s="164"/>
      <c r="M1031" s="169"/>
      <c r="T1031" s="170"/>
      <c r="AT1031" s="165" t="s">
        <v>190</v>
      </c>
      <c r="AU1031" s="165" t="s">
        <v>88</v>
      </c>
      <c r="AV1031" s="13" t="s">
        <v>88</v>
      </c>
      <c r="AW1031" s="13" t="s">
        <v>30</v>
      </c>
      <c r="AX1031" s="13" t="s">
        <v>74</v>
      </c>
      <c r="AY1031" s="165" t="s">
        <v>182</v>
      </c>
    </row>
    <row r="1032" spans="2:51" s="13" customFormat="1">
      <c r="B1032" s="164"/>
      <c r="D1032" s="158" t="s">
        <v>190</v>
      </c>
      <c r="E1032" s="165" t="s">
        <v>1</v>
      </c>
      <c r="F1032" s="166" t="s">
        <v>1408</v>
      </c>
      <c r="H1032" s="167">
        <v>30.64</v>
      </c>
      <c r="I1032" s="168"/>
      <c r="L1032" s="164"/>
      <c r="M1032" s="169"/>
      <c r="T1032" s="170"/>
      <c r="AT1032" s="165" t="s">
        <v>190</v>
      </c>
      <c r="AU1032" s="165" t="s">
        <v>88</v>
      </c>
      <c r="AV1032" s="13" t="s">
        <v>88</v>
      </c>
      <c r="AW1032" s="13" t="s">
        <v>30</v>
      </c>
      <c r="AX1032" s="13" t="s">
        <v>74</v>
      </c>
      <c r="AY1032" s="165" t="s">
        <v>182</v>
      </c>
    </row>
    <row r="1033" spans="2:51" s="14" customFormat="1">
      <c r="B1033" s="171"/>
      <c r="D1033" s="158" t="s">
        <v>190</v>
      </c>
      <c r="E1033" s="172" t="s">
        <v>1</v>
      </c>
      <c r="F1033" s="173" t="s">
        <v>195</v>
      </c>
      <c r="H1033" s="174">
        <v>1148.3599999999999</v>
      </c>
      <c r="I1033" s="175"/>
      <c r="L1033" s="171"/>
      <c r="M1033" s="176"/>
      <c r="T1033" s="177"/>
      <c r="AT1033" s="172" t="s">
        <v>190</v>
      </c>
      <c r="AU1033" s="172" t="s">
        <v>88</v>
      </c>
      <c r="AV1033" s="14" t="s">
        <v>196</v>
      </c>
      <c r="AW1033" s="14" t="s">
        <v>30</v>
      </c>
      <c r="AX1033" s="14" t="s">
        <v>74</v>
      </c>
      <c r="AY1033" s="172" t="s">
        <v>182</v>
      </c>
    </row>
    <row r="1034" spans="2:51" s="12" customFormat="1">
      <c r="B1034" s="157"/>
      <c r="D1034" s="158" t="s">
        <v>190</v>
      </c>
      <c r="E1034" s="159" t="s">
        <v>1</v>
      </c>
      <c r="F1034" s="160" t="s">
        <v>1409</v>
      </c>
      <c r="H1034" s="159" t="s">
        <v>1</v>
      </c>
      <c r="I1034" s="161"/>
      <c r="L1034" s="157"/>
      <c r="M1034" s="162"/>
      <c r="T1034" s="163"/>
      <c r="AT1034" s="159" t="s">
        <v>190</v>
      </c>
      <c r="AU1034" s="159" t="s">
        <v>88</v>
      </c>
      <c r="AV1034" s="12" t="s">
        <v>78</v>
      </c>
      <c r="AW1034" s="12" t="s">
        <v>30</v>
      </c>
      <c r="AX1034" s="12" t="s">
        <v>74</v>
      </c>
      <c r="AY1034" s="159" t="s">
        <v>182</v>
      </c>
    </row>
    <row r="1035" spans="2:51" s="13" customFormat="1">
      <c r="B1035" s="164"/>
      <c r="D1035" s="158" t="s">
        <v>190</v>
      </c>
      <c r="E1035" s="165" t="s">
        <v>1</v>
      </c>
      <c r="F1035" s="166" t="s">
        <v>1410</v>
      </c>
      <c r="H1035" s="167">
        <v>486.09</v>
      </c>
      <c r="I1035" s="168"/>
      <c r="L1035" s="164"/>
      <c r="M1035" s="169"/>
      <c r="T1035" s="170"/>
      <c r="AT1035" s="165" t="s">
        <v>190</v>
      </c>
      <c r="AU1035" s="165" t="s">
        <v>88</v>
      </c>
      <c r="AV1035" s="13" t="s">
        <v>88</v>
      </c>
      <c r="AW1035" s="13" t="s">
        <v>30</v>
      </c>
      <c r="AX1035" s="13" t="s">
        <v>74</v>
      </c>
      <c r="AY1035" s="165" t="s">
        <v>182</v>
      </c>
    </row>
    <row r="1036" spans="2:51" s="13" customFormat="1">
      <c r="B1036" s="164"/>
      <c r="D1036" s="158" t="s">
        <v>190</v>
      </c>
      <c r="E1036" s="165" t="s">
        <v>1</v>
      </c>
      <c r="F1036" s="166" t="s">
        <v>1411</v>
      </c>
      <c r="H1036" s="167">
        <v>72.275000000000006</v>
      </c>
      <c r="I1036" s="168"/>
      <c r="L1036" s="164"/>
      <c r="M1036" s="169"/>
      <c r="T1036" s="170"/>
      <c r="AT1036" s="165" t="s">
        <v>190</v>
      </c>
      <c r="AU1036" s="165" t="s">
        <v>88</v>
      </c>
      <c r="AV1036" s="13" t="s">
        <v>88</v>
      </c>
      <c r="AW1036" s="13" t="s">
        <v>30</v>
      </c>
      <c r="AX1036" s="13" t="s">
        <v>74</v>
      </c>
      <c r="AY1036" s="165" t="s">
        <v>182</v>
      </c>
    </row>
    <row r="1037" spans="2:51" s="13" customFormat="1">
      <c r="B1037" s="164"/>
      <c r="D1037" s="158" t="s">
        <v>190</v>
      </c>
      <c r="E1037" s="165" t="s">
        <v>1</v>
      </c>
      <c r="F1037" s="166" t="s">
        <v>1412</v>
      </c>
      <c r="H1037" s="167">
        <v>23.568000000000001</v>
      </c>
      <c r="I1037" s="168"/>
      <c r="L1037" s="164"/>
      <c r="M1037" s="169"/>
      <c r="T1037" s="170"/>
      <c r="AT1037" s="165" t="s">
        <v>190</v>
      </c>
      <c r="AU1037" s="165" t="s">
        <v>88</v>
      </c>
      <c r="AV1037" s="13" t="s">
        <v>88</v>
      </c>
      <c r="AW1037" s="13" t="s">
        <v>30</v>
      </c>
      <c r="AX1037" s="13" t="s">
        <v>74</v>
      </c>
      <c r="AY1037" s="165" t="s">
        <v>182</v>
      </c>
    </row>
    <row r="1038" spans="2:51" s="13" customFormat="1">
      <c r="B1038" s="164"/>
      <c r="D1038" s="158" t="s">
        <v>190</v>
      </c>
      <c r="E1038" s="165" t="s">
        <v>1</v>
      </c>
      <c r="F1038" s="166" t="s">
        <v>1413</v>
      </c>
      <c r="H1038" s="167">
        <v>117.84</v>
      </c>
      <c r="I1038" s="168"/>
      <c r="L1038" s="164"/>
      <c r="M1038" s="169"/>
      <c r="T1038" s="170"/>
      <c r="AT1038" s="165" t="s">
        <v>190</v>
      </c>
      <c r="AU1038" s="165" t="s">
        <v>88</v>
      </c>
      <c r="AV1038" s="13" t="s">
        <v>88</v>
      </c>
      <c r="AW1038" s="13" t="s">
        <v>30</v>
      </c>
      <c r="AX1038" s="13" t="s">
        <v>74</v>
      </c>
      <c r="AY1038" s="165" t="s">
        <v>182</v>
      </c>
    </row>
    <row r="1039" spans="2:51" s="13" customFormat="1">
      <c r="B1039" s="164"/>
      <c r="D1039" s="158" t="s">
        <v>190</v>
      </c>
      <c r="E1039" s="165" t="s">
        <v>1</v>
      </c>
      <c r="F1039" s="166" t="s">
        <v>1414</v>
      </c>
      <c r="H1039" s="167">
        <v>29.46</v>
      </c>
      <c r="I1039" s="168"/>
      <c r="L1039" s="164"/>
      <c r="M1039" s="169"/>
      <c r="T1039" s="170"/>
      <c r="AT1039" s="165" t="s">
        <v>190</v>
      </c>
      <c r="AU1039" s="165" t="s">
        <v>88</v>
      </c>
      <c r="AV1039" s="13" t="s">
        <v>88</v>
      </c>
      <c r="AW1039" s="13" t="s">
        <v>30</v>
      </c>
      <c r="AX1039" s="13" t="s">
        <v>74</v>
      </c>
      <c r="AY1039" s="165" t="s">
        <v>182</v>
      </c>
    </row>
    <row r="1040" spans="2:51" s="14" customFormat="1">
      <c r="B1040" s="171"/>
      <c r="D1040" s="158" t="s">
        <v>190</v>
      </c>
      <c r="E1040" s="172" t="s">
        <v>1</v>
      </c>
      <c r="F1040" s="173" t="s">
        <v>195</v>
      </c>
      <c r="H1040" s="174">
        <v>729.23299999999995</v>
      </c>
      <c r="I1040" s="175"/>
      <c r="L1040" s="171"/>
      <c r="M1040" s="176"/>
      <c r="T1040" s="177"/>
      <c r="AT1040" s="172" t="s">
        <v>190</v>
      </c>
      <c r="AU1040" s="172" t="s">
        <v>88</v>
      </c>
      <c r="AV1040" s="14" t="s">
        <v>196</v>
      </c>
      <c r="AW1040" s="14" t="s">
        <v>30</v>
      </c>
      <c r="AX1040" s="14" t="s">
        <v>74</v>
      </c>
      <c r="AY1040" s="172" t="s">
        <v>182</v>
      </c>
    </row>
    <row r="1041" spans="2:65" s="15" customFormat="1">
      <c r="B1041" s="178"/>
      <c r="D1041" s="158" t="s">
        <v>190</v>
      </c>
      <c r="E1041" s="179" t="s">
        <v>1</v>
      </c>
      <c r="F1041" s="180" t="s">
        <v>212</v>
      </c>
      <c r="H1041" s="181">
        <v>1909.9929999999999</v>
      </c>
      <c r="I1041" s="182"/>
      <c r="L1041" s="178"/>
      <c r="M1041" s="183"/>
      <c r="T1041" s="184"/>
      <c r="AT1041" s="179" t="s">
        <v>190</v>
      </c>
      <c r="AU1041" s="179" t="s">
        <v>88</v>
      </c>
      <c r="AV1041" s="15" t="s">
        <v>188</v>
      </c>
      <c r="AW1041" s="15" t="s">
        <v>30</v>
      </c>
      <c r="AX1041" s="15" t="s">
        <v>78</v>
      </c>
      <c r="AY1041" s="179" t="s">
        <v>182</v>
      </c>
    </row>
    <row r="1042" spans="2:65" s="1" customFormat="1" ht="21.75" customHeight="1">
      <c r="B1042" s="142"/>
      <c r="C1042" s="185" t="s">
        <v>1415</v>
      </c>
      <c r="D1042" s="185" t="s">
        <v>379</v>
      </c>
      <c r="E1042" s="186" t="s">
        <v>1416</v>
      </c>
      <c r="F1042" s="187" t="s">
        <v>1417</v>
      </c>
      <c r="G1042" s="188" t="s">
        <v>1392</v>
      </c>
      <c r="H1042" s="189">
        <v>37.26</v>
      </c>
      <c r="I1042" s="190"/>
      <c r="J1042" s="191">
        <f>ROUND(I1042*H1042,2)</f>
        <v>0</v>
      </c>
      <c r="K1042" s="192"/>
      <c r="L1042" s="193"/>
      <c r="M1042" s="194" t="s">
        <v>1</v>
      </c>
      <c r="N1042" s="195" t="s">
        <v>40</v>
      </c>
      <c r="P1042" s="153">
        <f>O1042*H1042</f>
        <v>0</v>
      </c>
      <c r="Q1042" s="153">
        <v>1E-3</v>
      </c>
      <c r="R1042" s="153">
        <f>Q1042*H1042</f>
        <v>3.7260000000000001E-2</v>
      </c>
      <c r="S1042" s="153">
        <v>0</v>
      </c>
      <c r="T1042" s="154">
        <f>S1042*H1042</f>
        <v>0</v>
      </c>
      <c r="AR1042" s="155" t="s">
        <v>259</v>
      </c>
      <c r="AT1042" s="155" t="s">
        <v>379</v>
      </c>
      <c r="AU1042" s="155" t="s">
        <v>88</v>
      </c>
      <c r="AY1042" s="17" t="s">
        <v>182</v>
      </c>
      <c r="BE1042" s="156">
        <f>IF(N1042="základná",J1042,0)</f>
        <v>0</v>
      </c>
      <c r="BF1042" s="156">
        <f>IF(N1042="znížená",J1042,0)</f>
        <v>0</v>
      </c>
      <c r="BG1042" s="156">
        <f>IF(N1042="zákl. prenesená",J1042,0)</f>
        <v>0</v>
      </c>
      <c r="BH1042" s="156">
        <f>IF(N1042="zníž. prenesená",J1042,0)</f>
        <v>0</v>
      </c>
      <c r="BI1042" s="156">
        <f>IF(N1042="nulová",J1042,0)</f>
        <v>0</v>
      </c>
      <c r="BJ1042" s="17" t="s">
        <v>88</v>
      </c>
      <c r="BK1042" s="156">
        <f>ROUND(I1042*H1042,2)</f>
        <v>0</v>
      </c>
      <c r="BL1042" s="17" t="s">
        <v>188</v>
      </c>
      <c r="BM1042" s="155" t="s">
        <v>1418</v>
      </c>
    </row>
    <row r="1043" spans="2:65" s="13" customFormat="1">
      <c r="B1043" s="164"/>
      <c r="D1043" s="158" t="s">
        <v>190</v>
      </c>
      <c r="E1043" s="165" t="s">
        <v>1</v>
      </c>
      <c r="F1043" s="166" t="s">
        <v>1419</v>
      </c>
      <c r="H1043" s="167">
        <v>37.26</v>
      </c>
      <c r="I1043" s="168"/>
      <c r="L1043" s="164"/>
      <c r="M1043" s="169"/>
      <c r="T1043" s="170"/>
      <c r="AT1043" s="165" t="s">
        <v>190</v>
      </c>
      <c r="AU1043" s="165" t="s">
        <v>88</v>
      </c>
      <c r="AV1043" s="13" t="s">
        <v>88</v>
      </c>
      <c r="AW1043" s="13" t="s">
        <v>30</v>
      </c>
      <c r="AX1043" s="13" t="s">
        <v>74</v>
      </c>
      <c r="AY1043" s="165" t="s">
        <v>182</v>
      </c>
    </row>
    <row r="1044" spans="2:65" s="15" customFormat="1">
      <c r="B1044" s="178"/>
      <c r="D1044" s="158" t="s">
        <v>190</v>
      </c>
      <c r="E1044" s="179" t="s">
        <v>1</v>
      </c>
      <c r="F1044" s="180" t="s">
        <v>212</v>
      </c>
      <c r="H1044" s="181">
        <v>37.26</v>
      </c>
      <c r="I1044" s="182"/>
      <c r="L1044" s="178"/>
      <c r="M1044" s="183"/>
      <c r="T1044" s="184"/>
      <c r="AT1044" s="179" t="s">
        <v>190</v>
      </c>
      <c r="AU1044" s="179" t="s">
        <v>88</v>
      </c>
      <c r="AV1044" s="15" t="s">
        <v>188</v>
      </c>
      <c r="AW1044" s="15" t="s">
        <v>30</v>
      </c>
      <c r="AX1044" s="15" t="s">
        <v>78</v>
      </c>
      <c r="AY1044" s="179" t="s">
        <v>182</v>
      </c>
    </row>
    <row r="1045" spans="2:65" s="1" customFormat="1" ht="21.75" customHeight="1">
      <c r="B1045" s="142"/>
      <c r="C1045" s="185" t="s">
        <v>1420</v>
      </c>
      <c r="D1045" s="185" t="s">
        <v>379</v>
      </c>
      <c r="E1045" s="186" t="s">
        <v>1421</v>
      </c>
      <c r="F1045" s="187" t="s">
        <v>1422</v>
      </c>
      <c r="G1045" s="188" t="s">
        <v>1392</v>
      </c>
      <c r="H1045" s="189">
        <v>1263.1959999999999</v>
      </c>
      <c r="I1045" s="190"/>
      <c r="J1045" s="191">
        <f>ROUND(I1045*H1045,2)</f>
        <v>0</v>
      </c>
      <c r="K1045" s="192"/>
      <c r="L1045" s="193"/>
      <c r="M1045" s="194" t="s">
        <v>1</v>
      </c>
      <c r="N1045" s="195" t="s">
        <v>40</v>
      </c>
      <c r="P1045" s="153">
        <f>O1045*H1045</f>
        <v>0</v>
      </c>
      <c r="Q1045" s="153">
        <v>1E-3</v>
      </c>
      <c r="R1045" s="153">
        <f>Q1045*H1045</f>
        <v>1.263196</v>
      </c>
      <c r="S1045" s="153">
        <v>0</v>
      </c>
      <c r="T1045" s="154">
        <f>S1045*H1045</f>
        <v>0</v>
      </c>
      <c r="AR1045" s="155" t="s">
        <v>259</v>
      </c>
      <c r="AT1045" s="155" t="s">
        <v>379</v>
      </c>
      <c r="AU1045" s="155" t="s">
        <v>88</v>
      </c>
      <c r="AY1045" s="17" t="s">
        <v>182</v>
      </c>
      <c r="BE1045" s="156">
        <f>IF(N1045="základná",J1045,0)</f>
        <v>0</v>
      </c>
      <c r="BF1045" s="156">
        <f>IF(N1045="znížená",J1045,0)</f>
        <v>0</v>
      </c>
      <c r="BG1045" s="156">
        <f>IF(N1045="zákl. prenesená",J1045,0)</f>
        <v>0</v>
      </c>
      <c r="BH1045" s="156">
        <f>IF(N1045="zníž. prenesená",J1045,0)</f>
        <v>0</v>
      </c>
      <c r="BI1045" s="156">
        <f>IF(N1045="nulová",J1045,0)</f>
        <v>0</v>
      </c>
      <c r="BJ1045" s="17" t="s">
        <v>88</v>
      </c>
      <c r="BK1045" s="156">
        <f>ROUND(I1045*H1045,2)</f>
        <v>0</v>
      </c>
      <c r="BL1045" s="17" t="s">
        <v>188</v>
      </c>
      <c r="BM1045" s="155" t="s">
        <v>1423</v>
      </c>
    </row>
    <row r="1046" spans="2:65" s="13" customFormat="1">
      <c r="B1046" s="164"/>
      <c r="D1046" s="158" t="s">
        <v>190</v>
      </c>
      <c r="E1046" s="165" t="s">
        <v>1</v>
      </c>
      <c r="F1046" s="166" t="s">
        <v>1424</v>
      </c>
      <c r="H1046" s="167">
        <v>1263.1959999999999</v>
      </c>
      <c r="I1046" s="168"/>
      <c r="L1046" s="164"/>
      <c r="M1046" s="169"/>
      <c r="T1046" s="170"/>
      <c r="AT1046" s="165" t="s">
        <v>190</v>
      </c>
      <c r="AU1046" s="165" t="s">
        <v>88</v>
      </c>
      <c r="AV1046" s="13" t="s">
        <v>88</v>
      </c>
      <c r="AW1046" s="13" t="s">
        <v>30</v>
      </c>
      <c r="AX1046" s="13" t="s">
        <v>74</v>
      </c>
      <c r="AY1046" s="165" t="s">
        <v>182</v>
      </c>
    </row>
    <row r="1047" spans="2:65" s="15" customFormat="1">
      <c r="B1047" s="178"/>
      <c r="D1047" s="158" t="s">
        <v>190</v>
      </c>
      <c r="E1047" s="179" t="s">
        <v>1</v>
      </c>
      <c r="F1047" s="180" t="s">
        <v>212</v>
      </c>
      <c r="H1047" s="181">
        <v>1263.1959999999999</v>
      </c>
      <c r="I1047" s="182"/>
      <c r="L1047" s="178"/>
      <c r="M1047" s="183"/>
      <c r="T1047" s="184"/>
      <c r="AT1047" s="179" t="s">
        <v>190</v>
      </c>
      <c r="AU1047" s="179" t="s">
        <v>88</v>
      </c>
      <c r="AV1047" s="15" t="s">
        <v>188</v>
      </c>
      <c r="AW1047" s="15" t="s">
        <v>30</v>
      </c>
      <c r="AX1047" s="15" t="s">
        <v>78</v>
      </c>
      <c r="AY1047" s="179" t="s">
        <v>182</v>
      </c>
    </row>
    <row r="1048" spans="2:65" s="1" customFormat="1" ht="21.75" customHeight="1">
      <c r="B1048" s="142"/>
      <c r="C1048" s="185" t="s">
        <v>1425</v>
      </c>
      <c r="D1048" s="185" t="s">
        <v>379</v>
      </c>
      <c r="E1048" s="186" t="s">
        <v>1426</v>
      </c>
      <c r="F1048" s="187" t="s">
        <v>1427</v>
      </c>
      <c r="G1048" s="188" t="s">
        <v>1392</v>
      </c>
      <c r="H1048" s="189">
        <v>838.61800000000005</v>
      </c>
      <c r="I1048" s="190"/>
      <c r="J1048" s="191">
        <f>ROUND(I1048*H1048,2)</f>
        <v>0</v>
      </c>
      <c r="K1048" s="192"/>
      <c r="L1048" s="193"/>
      <c r="M1048" s="194" t="s">
        <v>1</v>
      </c>
      <c r="N1048" s="195" t="s">
        <v>40</v>
      </c>
      <c r="P1048" s="153">
        <f>O1048*H1048</f>
        <v>0</v>
      </c>
      <c r="Q1048" s="153">
        <v>1E-3</v>
      </c>
      <c r="R1048" s="153">
        <f>Q1048*H1048</f>
        <v>0.83861800000000009</v>
      </c>
      <c r="S1048" s="153">
        <v>0</v>
      </c>
      <c r="T1048" s="154">
        <f>S1048*H1048</f>
        <v>0</v>
      </c>
      <c r="AR1048" s="155" t="s">
        <v>259</v>
      </c>
      <c r="AT1048" s="155" t="s">
        <v>379</v>
      </c>
      <c r="AU1048" s="155" t="s">
        <v>88</v>
      </c>
      <c r="AY1048" s="17" t="s">
        <v>182</v>
      </c>
      <c r="BE1048" s="156">
        <f>IF(N1048="základná",J1048,0)</f>
        <v>0</v>
      </c>
      <c r="BF1048" s="156">
        <f>IF(N1048="znížená",J1048,0)</f>
        <v>0</v>
      </c>
      <c r="BG1048" s="156">
        <f>IF(N1048="zákl. prenesená",J1048,0)</f>
        <v>0</v>
      </c>
      <c r="BH1048" s="156">
        <f>IF(N1048="zníž. prenesená",J1048,0)</f>
        <v>0</v>
      </c>
      <c r="BI1048" s="156">
        <f>IF(N1048="nulová",J1048,0)</f>
        <v>0</v>
      </c>
      <c r="BJ1048" s="17" t="s">
        <v>88</v>
      </c>
      <c r="BK1048" s="156">
        <f>ROUND(I1048*H1048,2)</f>
        <v>0</v>
      </c>
      <c r="BL1048" s="17" t="s">
        <v>188</v>
      </c>
      <c r="BM1048" s="155" t="s">
        <v>1428</v>
      </c>
    </row>
    <row r="1049" spans="2:65" s="13" customFormat="1">
      <c r="B1049" s="164"/>
      <c r="D1049" s="158" t="s">
        <v>190</v>
      </c>
      <c r="E1049" s="165" t="s">
        <v>1</v>
      </c>
      <c r="F1049" s="166" t="s">
        <v>1429</v>
      </c>
      <c r="H1049" s="167">
        <v>838.61800000000005</v>
      </c>
      <c r="I1049" s="168"/>
      <c r="L1049" s="164"/>
      <c r="M1049" s="169"/>
      <c r="T1049" s="170"/>
      <c r="AT1049" s="165" t="s">
        <v>190</v>
      </c>
      <c r="AU1049" s="165" t="s">
        <v>88</v>
      </c>
      <c r="AV1049" s="13" t="s">
        <v>88</v>
      </c>
      <c r="AW1049" s="13" t="s">
        <v>30</v>
      </c>
      <c r="AX1049" s="13" t="s">
        <v>74</v>
      </c>
      <c r="AY1049" s="165" t="s">
        <v>182</v>
      </c>
    </row>
    <row r="1050" spans="2:65" s="15" customFormat="1">
      <c r="B1050" s="178"/>
      <c r="D1050" s="158" t="s">
        <v>190</v>
      </c>
      <c r="E1050" s="179" t="s">
        <v>1</v>
      </c>
      <c r="F1050" s="180" t="s">
        <v>212</v>
      </c>
      <c r="H1050" s="181">
        <v>838.61800000000005</v>
      </c>
      <c r="I1050" s="182"/>
      <c r="L1050" s="178"/>
      <c r="M1050" s="183"/>
      <c r="T1050" s="184"/>
      <c r="AT1050" s="179" t="s">
        <v>190</v>
      </c>
      <c r="AU1050" s="179" t="s">
        <v>88</v>
      </c>
      <c r="AV1050" s="15" t="s">
        <v>188</v>
      </c>
      <c r="AW1050" s="15" t="s">
        <v>30</v>
      </c>
      <c r="AX1050" s="15" t="s">
        <v>78</v>
      </c>
      <c r="AY1050" s="179" t="s">
        <v>182</v>
      </c>
    </row>
    <row r="1051" spans="2:65" s="1" customFormat="1" ht="33" customHeight="1">
      <c r="B1051" s="142"/>
      <c r="C1051" s="143" t="s">
        <v>1430</v>
      </c>
      <c r="D1051" s="143" t="s">
        <v>184</v>
      </c>
      <c r="E1051" s="144" t="s">
        <v>1431</v>
      </c>
      <c r="F1051" s="145" t="s">
        <v>1432</v>
      </c>
      <c r="G1051" s="146" t="s">
        <v>858</v>
      </c>
      <c r="H1051" s="147">
        <v>12</v>
      </c>
      <c r="I1051" s="148"/>
      <c r="J1051" s="149">
        <f t="shared" ref="J1051:J1065" si="10">ROUND(I1051*H1051,2)</f>
        <v>0</v>
      </c>
      <c r="K1051" s="150"/>
      <c r="L1051" s="32"/>
      <c r="M1051" s="151" t="s">
        <v>1</v>
      </c>
      <c r="N1051" s="152" t="s">
        <v>40</v>
      </c>
      <c r="P1051" s="153">
        <f t="shared" ref="P1051:P1065" si="11">O1051*H1051</f>
        <v>0</v>
      </c>
      <c r="Q1051" s="153">
        <v>0</v>
      </c>
      <c r="R1051" s="153">
        <f t="shared" ref="R1051:R1065" si="12">Q1051*H1051</f>
        <v>0</v>
      </c>
      <c r="S1051" s="153">
        <v>0</v>
      </c>
      <c r="T1051" s="154">
        <f t="shared" ref="T1051:T1065" si="13">S1051*H1051</f>
        <v>0</v>
      </c>
      <c r="AR1051" s="155" t="s">
        <v>304</v>
      </c>
      <c r="AT1051" s="155" t="s">
        <v>184</v>
      </c>
      <c r="AU1051" s="155" t="s">
        <v>88</v>
      </c>
      <c r="AY1051" s="17" t="s">
        <v>182</v>
      </c>
      <c r="BE1051" s="156">
        <f t="shared" ref="BE1051:BE1065" si="14">IF(N1051="základná",J1051,0)</f>
        <v>0</v>
      </c>
      <c r="BF1051" s="156">
        <f t="shared" ref="BF1051:BF1065" si="15">IF(N1051="znížená",J1051,0)</f>
        <v>0</v>
      </c>
      <c r="BG1051" s="156">
        <f t="shared" ref="BG1051:BG1065" si="16">IF(N1051="zákl. prenesená",J1051,0)</f>
        <v>0</v>
      </c>
      <c r="BH1051" s="156">
        <f t="shared" ref="BH1051:BH1065" si="17">IF(N1051="zníž. prenesená",J1051,0)</f>
        <v>0</v>
      </c>
      <c r="BI1051" s="156">
        <f t="shared" ref="BI1051:BI1065" si="18">IF(N1051="nulová",J1051,0)</f>
        <v>0</v>
      </c>
      <c r="BJ1051" s="17" t="s">
        <v>88</v>
      </c>
      <c r="BK1051" s="156">
        <f t="shared" ref="BK1051:BK1065" si="19">ROUND(I1051*H1051,2)</f>
        <v>0</v>
      </c>
      <c r="BL1051" s="17" t="s">
        <v>304</v>
      </c>
      <c r="BM1051" s="155" t="s">
        <v>1433</v>
      </c>
    </row>
    <row r="1052" spans="2:65" s="1" customFormat="1" ht="24.25" customHeight="1">
      <c r="B1052" s="142"/>
      <c r="C1052" s="185" t="s">
        <v>1434</v>
      </c>
      <c r="D1052" s="185" t="s">
        <v>379</v>
      </c>
      <c r="E1052" s="186" t="s">
        <v>1435</v>
      </c>
      <c r="F1052" s="187" t="s">
        <v>1436</v>
      </c>
      <c r="G1052" s="188" t="s">
        <v>858</v>
      </c>
      <c r="H1052" s="189">
        <v>12</v>
      </c>
      <c r="I1052" s="190"/>
      <c r="J1052" s="191">
        <f t="shared" si="10"/>
        <v>0</v>
      </c>
      <c r="K1052" s="192"/>
      <c r="L1052" s="193"/>
      <c r="M1052" s="194" t="s">
        <v>1</v>
      </c>
      <c r="N1052" s="195" t="s">
        <v>40</v>
      </c>
      <c r="P1052" s="153">
        <f t="shared" si="11"/>
        <v>0</v>
      </c>
      <c r="Q1052" s="153">
        <v>1E-3</v>
      </c>
      <c r="R1052" s="153">
        <f t="shared" si="12"/>
        <v>1.2E-2</v>
      </c>
      <c r="S1052" s="153">
        <v>0</v>
      </c>
      <c r="T1052" s="154">
        <f t="shared" si="13"/>
        <v>0</v>
      </c>
      <c r="AR1052" s="155" t="s">
        <v>474</v>
      </c>
      <c r="AT1052" s="155" t="s">
        <v>379</v>
      </c>
      <c r="AU1052" s="155" t="s">
        <v>88</v>
      </c>
      <c r="AY1052" s="17" t="s">
        <v>182</v>
      </c>
      <c r="BE1052" s="156">
        <f t="shared" si="14"/>
        <v>0</v>
      </c>
      <c r="BF1052" s="156">
        <f t="shared" si="15"/>
        <v>0</v>
      </c>
      <c r="BG1052" s="156">
        <f t="shared" si="16"/>
        <v>0</v>
      </c>
      <c r="BH1052" s="156">
        <f t="shared" si="17"/>
        <v>0</v>
      </c>
      <c r="BI1052" s="156">
        <f t="shared" si="18"/>
        <v>0</v>
      </c>
      <c r="BJ1052" s="17" t="s">
        <v>88</v>
      </c>
      <c r="BK1052" s="156">
        <f t="shared" si="19"/>
        <v>0</v>
      </c>
      <c r="BL1052" s="17" t="s">
        <v>304</v>
      </c>
      <c r="BM1052" s="155" t="s">
        <v>1437</v>
      </c>
    </row>
    <row r="1053" spans="2:65" s="1" customFormat="1" ht="37.9" customHeight="1">
      <c r="B1053" s="142"/>
      <c r="C1053" s="185" t="s">
        <v>1438</v>
      </c>
      <c r="D1053" s="185" t="s">
        <v>379</v>
      </c>
      <c r="E1053" s="186" t="s">
        <v>1439</v>
      </c>
      <c r="F1053" s="187" t="s">
        <v>1440</v>
      </c>
      <c r="G1053" s="188" t="s">
        <v>858</v>
      </c>
      <c r="H1053" s="189">
        <v>2</v>
      </c>
      <c r="I1053" s="190"/>
      <c r="J1053" s="191">
        <f t="shared" si="10"/>
        <v>0</v>
      </c>
      <c r="K1053" s="192"/>
      <c r="L1053" s="193"/>
      <c r="M1053" s="194" t="s">
        <v>1</v>
      </c>
      <c r="N1053" s="195" t="s">
        <v>40</v>
      </c>
      <c r="P1053" s="153">
        <f t="shared" si="11"/>
        <v>0</v>
      </c>
      <c r="Q1053" s="153">
        <v>2.5000000000000001E-2</v>
      </c>
      <c r="R1053" s="153">
        <f t="shared" si="12"/>
        <v>0.05</v>
      </c>
      <c r="S1053" s="153">
        <v>0</v>
      </c>
      <c r="T1053" s="154">
        <f t="shared" si="13"/>
        <v>0</v>
      </c>
      <c r="AR1053" s="155" t="s">
        <v>474</v>
      </c>
      <c r="AT1053" s="155" t="s">
        <v>379</v>
      </c>
      <c r="AU1053" s="155" t="s">
        <v>88</v>
      </c>
      <c r="AY1053" s="17" t="s">
        <v>182</v>
      </c>
      <c r="BE1053" s="156">
        <f t="shared" si="14"/>
        <v>0</v>
      </c>
      <c r="BF1053" s="156">
        <f t="shared" si="15"/>
        <v>0</v>
      </c>
      <c r="BG1053" s="156">
        <f t="shared" si="16"/>
        <v>0</v>
      </c>
      <c r="BH1053" s="156">
        <f t="shared" si="17"/>
        <v>0</v>
      </c>
      <c r="BI1053" s="156">
        <f t="shared" si="18"/>
        <v>0</v>
      </c>
      <c r="BJ1053" s="17" t="s">
        <v>88</v>
      </c>
      <c r="BK1053" s="156">
        <f t="shared" si="19"/>
        <v>0</v>
      </c>
      <c r="BL1053" s="17" t="s">
        <v>304</v>
      </c>
      <c r="BM1053" s="155" t="s">
        <v>1441</v>
      </c>
    </row>
    <row r="1054" spans="2:65" s="1" customFormat="1" ht="37.9" customHeight="1">
      <c r="B1054" s="142"/>
      <c r="C1054" s="185" t="s">
        <v>1442</v>
      </c>
      <c r="D1054" s="185" t="s">
        <v>379</v>
      </c>
      <c r="E1054" s="186" t="s">
        <v>1443</v>
      </c>
      <c r="F1054" s="187" t="s">
        <v>1444</v>
      </c>
      <c r="G1054" s="188" t="s">
        <v>858</v>
      </c>
      <c r="H1054" s="189">
        <v>3</v>
      </c>
      <c r="I1054" s="190"/>
      <c r="J1054" s="191">
        <f t="shared" si="10"/>
        <v>0</v>
      </c>
      <c r="K1054" s="192"/>
      <c r="L1054" s="193"/>
      <c r="M1054" s="194" t="s">
        <v>1</v>
      </c>
      <c r="N1054" s="195" t="s">
        <v>40</v>
      </c>
      <c r="P1054" s="153">
        <f t="shared" si="11"/>
        <v>0</v>
      </c>
      <c r="Q1054" s="153">
        <v>2.5000000000000001E-2</v>
      </c>
      <c r="R1054" s="153">
        <f t="shared" si="12"/>
        <v>7.5000000000000011E-2</v>
      </c>
      <c r="S1054" s="153">
        <v>0</v>
      </c>
      <c r="T1054" s="154">
        <f t="shared" si="13"/>
        <v>0</v>
      </c>
      <c r="AR1054" s="155" t="s">
        <v>474</v>
      </c>
      <c r="AT1054" s="155" t="s">
        <v>379</v>
      </c>
      <c r="AU1054" s="155" t="s">
        <v>88</v>
      </c>
      <c r="AY1054" s="17" t="s">
        <v>182</v>
      </c>
      <c r="BE1054" s="156">
        <f t="shared" si="14"/>
        <v>0</v>
      </c>
      <c r="BF1054" s="156">
        <f t="shared" si="15"/>
        <v>0</v>
      </c>
      <c r="BG1054" s="156">
        <f t="shared" si="16"/>
        <v>0</v>
      </c>
      <c r="BH1054" s="156">
        <f t="shared" si="17"/>
        <v>0</v>
      </c>
      <c r="BI1054" s="156">
        <f t="shared" si="18"/>
        <v>0</v>
      </c>
      <c r="BJ1054" s="17" t="s">
        <v>88</v>
      </c>
      <c r="BK1054" s="156">
        <f t="shared" si="19"/>
        <v>0</v>
      </c>
      <c r="BL1054" s="17" t="s">
        <v>304</v>
      </c>
      <c r="BM1054" s="155" t="s">
        <v>1445</v>
      </c>
    </row>
    <row r="1055" spans="2:65" s="1" customFormat="1" ht="37.9" customHeight="1">
      <c r="B1055" s="142"/>
      <c r="C1055" s="185" t="s">
        <v>1446</v>
      </c>
      <c r="D1055" s="185" t="s">
        <v>379</v>
      </c>
      <c r="E1055" s="186" t="s">
        <v>1447</v>
      </c>
      <c r="F1055" s="187" t="s">
        <v>1448</v>
      </c>
      <c r="G1055" s="188" t="s">
        <v>858</v>
      </c>
      <c r="H1055" s="189">
        <v>5</v>
      </c>
      <c r="I1055" s="190"/>
      <c r="J1055" s="191">
        <f t="shared" si="10"/>
        <v>0</v>
      </c>
      <c r="K1055" s="192"/>
      <c r="L1055" s="193"/>
      <c r="M1055" s="194" t="s">
        <v>1</v>
      </c>
      <c r="N1055" s="195" t="s">
        <v>40</v>
      </c>
      <c r="P1055" s="153">
        <f t="shared" si="11"/>
        <v>0</v>
      </c>
      <c r="Q1055" s="153">
        <v>2.5000000000000001E-2</v>
      </c>
      <c r="R1055" s="153">
        <f t="shared" si="12"/>
        <v>0.125</v>
      </c>
      <c r="S1055" s="153">
        <v>0</v>
      </c>
      <c r="T1055" s="154">
        <f t="shared" si="13"/>
        <v>0</v>
      </c>
      <c r="AR1055" s="155" t="s">
        <v>474</v>
      </c>
      <c r="AT1055" s="155" t="s">
        <v>379</v>
      </c>
      <c r="AU1055" s="155" t="s">
        <v>88</v>
      </c>
      <c r="AY1055" s="17" t="s">
        <v>182</v>
      </c>
      <c r="BE1055" s="156">
        <f t="shared" si="14"/>
        <v>0</v>
      </c>
      <c r="BF1055" s="156">
        <f t="shared" si="15"/>
        <v>0</v>
      </c>
      <c r="BG1055" s="156">
        <f t="shared" si="16"/>
        <v>0</v>
      </c>
      <c r="BH1055" s="156">
        <f t="shared" si="17"/>
        <v>0</v>
      </c>
      <c r="BI1055" s="156">
        <f t="shared" si="18"/>
        <v>0</v>
      </c>
      <c r="BJ1055" s="17" t="s">
        <v>88</v>
      </c>
      <c r="BK1055" s="156">
        <f t="shared" si="19"/>
        <v>0</v>
      </c>
      <c r="BL1055" s="17" t="s">
        <v>304</v>
      </c>
      <c r="BM1055" s="155" t="s">
        <v>1449</v>
      </c>
    </row>
    <row r="1056" spans="2:65" s="1" customFormat="1" ht="44.25" customHeight="1">
      <c r="B1056" s="142"/>
      <c r="C1056" s="185" t="s">
        <v>1450</v>
      </c>
      <c r="D1056" s="185" t="s">
        <v>379</v>
      </c>
      <c r="E1056" s="186" t="s">
        <v>1451</v>
      </c>
      <c r="F1056" s="187" t="s">
        <v>1452</v>
      </c>
      <c r="G1056" s="188" t="s">
        <v>858</v>
      </c>
      <c r="H1056" s="189">
        <v>2</v>
      </c>
      <c r="I1056" s="190"/>
      <c r="J1056" s="191">
        <f t="shared" si="10"/>
        <v>0</v>
      </c>
      <c r="K1056" s="192"/>
      <c r="L1056" s="193"/>
      <c r="M1056" s="194" t="s">
        <v>1</v>
      </c>
      <c r="N1056" s="195" t="s">
        <v>40</v>
      </c>
      <c r="P1056" s="153">
        <f t="shared" si="11"/>
        <v>0</v>
      </c>
      <c r="Q1056" s="153">
        <v>2.5000000000000001E-2</v>
      </c>
      <c r="R1056" s="153">
        <f t="shared" si="12"/>
        <v>0.05</v>
      </c>
      <c r="S1056" s="153">
        <v>0</v>
      </c>
      <c r="T1056" s="154">
        <f t="shared" si="13"/>
        <v>0</v>
      </c>
      <c r="AR1056" s="155" t="s">
        <v>474</v>
      </c>
      <c r="AT1056" s="155" t="s">
        <v>379</v>
      </c>
      <c r="AU1056" s="155" t="s">
        <v>88</v>
      </c>
      <c r="AY1056" s="17" t="s">
        <v>182</v>
      </c>
      <c r="BE1056" s="156">
        <f t="shared" si="14"/>
        <v>0</v>
      </c>
      <c r="BF1056" s="156">
        <f t="shared" si="15"/>
        <v>0</v>
      </c>
      <c r="BG1056" s="156">
        <f t="shared" si="16"/>
        <v>0</v>
      </c>
      <c r="BH1056" s="156">
        <f t="shared" si="17"/>
        <v>0</v>
      </c>
      <c r="BI1056" s="156">
        <f t="shared" si="18"/>
        <v>0</v>
      </c>
      <c r="BJ1056" s="17" t="s">
        <v>88</v>
      </c>
      <c r="BK1056" s="156">
        <f t="shared" si="19"/>
        <v>0</v>
      </c>
      <c r="BL1056" s="17" t="s">
        <v>304</v>
      </c>
      <c r="BM1056" s="155" t="s">
        <v>1453</v>
      </c>
    </row>
    <row r="1057" spans="2:65" s="1" customFormat="1" ht="24.25" customHeight="1">
      <c r="B1057" s="142"/>
      <c r="C1057" s="143" t="s">
        <v>1454</v>
      </c>
      <c r="D1057" s="143" t="s">
        <v>184</v>
      </c>
      <c r="E1057" s="144" t="s">
        <v>1455</v>
      </c>
      <c r="F1057" s="145" t="s">
        <v>1456</v>
      </c>
      <c r="G1057" s="146" t="s">
        <v>858</v>
      </c>
      <c r="H1057" s="147">
        <v>9</v>
      </c>
      <c r="I1057" s="148"/>
      <c r="J1057" s="149">
        <f t="shared" si="10"/>
        <v>0</v>
      </c>
      <c r="K1057" s="150"/>
      <c r="L1057" s="32"/>
      <c r="M1057" s="151" t="s">
        <v>1</v>
      </c>
      <c r="N1057" s="152" t="s">
        <v>40</v>
      </c>
      <c r="P1057" s="153">
        <f t="shared" si="11"/>
        <v>0</v>
      </c>
      <c r="Q1057" s="153">
        <v>0</v>
      </c>
      <c r="R1057" s="153">
        <f t="shared" si="12"/>
        <v>0</v>
      </c>
      <c r="S1057" s="153">
        <v>0</v>
      </c>
      <c r="T1057" s="154">
        <f t="shared" si="13"/>
        <v>0</v>
      </c>
      <c r="AR1057" s="155" t="s">
        <v>304</v>
      </c>
      <c r="AT1057" s="155" t="s">
        <v>184</v>
      </c>
      <c r="AU1057" s="155" t="s">
        <v>88</v>
      </c>
      <c r="AY1057" s="17" t="s">
        <v>182</v>
      </c>
      <c r="BE1057" s="156">
        <f t="shared" si="14"/>
        <v>0</v>
      </c>
      <c r="BF1057" s="156">
        <f t="shared" si="15"/>
        <v>0</v>
      </c>
      <c r="BG1057" s="156">
        <f t="shared" si="16"/>
        <v>0</v>
      </c>
      <c r="BH1057" s="156">
        <f t="shared" si="17"/>
        <v>0</v>
      </c>
      <c r="BI1057" s="156">
        <f t="shared" si="18"/>
        <v>0</v>
      </c>
      <c r="BJ1057" s="17" t="s">
        <v>88</v>
      </c>
      <c r="BK1057" s="156">
        <f t="shared" si="19"/>
        <v>0</v>
      </c>
      <c r="BL1057" s="17" t="s">
        <v>304</v>
      </c>
      <c r="BM1057" s="155" t="s">
        <v>1457</v>
      </c>
    </row>
    <row r="1058" spans="2:65" s="1" customFormat="1" ht="37.9" customHeight="1">
      <c r="B1058" s="142"/>
      <c r="C1058" s="185" t="s">
        <v>1458</v>
      </c>
      <c r="D1058" s="185" t="s">
        <v>379</v>
      </c>
      <c r="E1058" s="186" t="s">
        <v>1459</v>
      </c>
      <c r="F1058" s="187" t="s">
        <v>1460</v>
      </c>
      <c r="G1058" s="188" t="s">
        <v>858</v>
      </c>
      <c r="H1058" s="189">
        <v>2</v>
      </c>
      <c r="I1058" s="190"/>
      <c r="J1058" s="191">
        <f t="shared" si="10"/>
        <v>0</v>
      </c>
      <c r="K1058" s="192"/>
      <c r="L1058" s="193"/>
      <c r="M1058" s="194" t="s">
        <v>1</v>
      </c>
      <c r="N1058" s="195" t="s">
        <v>40</v>
      </c>
      <c r="P1058" s="153">
        <f t="shared" si="11"/>
        <v>0</v>
      </c>
      <c r="Q1058" s="153">
        <v>0.13</v>
      </c>
      <c r="R1058" s="153">
        <f t="shared" si="12"/>
        <v>0.26</v>
      </c>
      <c r="S1058" s="153">
        <v>0</v>
      </c>
      <c r="T1058" s="154">
        <f t="shared" si="13"/>
        <v>0</v>
      </c>
      <c r="AR1058" s="155" t="s">
        <v>474</v>
      </c>
      <c r="AT1058" s="155" t="s">
        <v>379</v>
      </c>
      <c r="AU1058" s="155" t="s">
        <v>88</v>
      </c>
      <c r="AY1058" s="17" t="s">
        <v>182</v>
      </c>
      <c r="BE1058" s="156">
        <f t="shared" si="14"/>
        <v>0</v>
      </c>
      <c r="BF1058" s="156">
        <f t="shared" si="15"/>
        <v>0</v>
      </c>
      <c r="BG1058" s="156">
        <f t="shared" si="16"/>
        <v>0</v>
      </c>
      <c r="BH1058" s="156">
        <f t="shared" si="17"/>
        <v>0</v>
      </c>
      <c r="BI1058" s="156">
        <f t="shared" si="18"/>
        <v>0</v>
      </c>
      <c r="BJ1058" s="17" t="s">
        <v>88</v>
      </c>
      <c r="BK1058" s="156">
        <f t="shared" si="19"/>
        <v>0</v>
      </c>
      <c r="BL1058" s="17" t="s">
        <v>304</v>
      </c>
      <c r="BM1058" s="155" t="s">
        <v>1461</v>
      </c>
    </row>
    <row r="1059" spans="2:65" s="1" customFormat="1" ht="33" customHeight="1">
      <c r="B1059" s="142"/>
      <c r="C1059" s="185" t="s">
        <v>1462</v>
      </c>
      <c r="D1059" s="185" t="s">
        <v>379</v>
      </c>
      <c r="E1059" s="186" t="s">
        <v>1463</v>
      </c>
      <c r="F1059" s="187" t="s">
        <v>1464</v>
      </c>
      <c r="G1059" s="188" t="s">
        <v>858</v>
      </c>
      <c r="H1059" s="189">
        <v>5</v>
      </c>
      <c r="I1059" s="190"/>
      <c r="J1059" s="191">
        <f t="shared" si="10"/>
        <v>0</v>
      </c>
      <c r="K1059" s="192"/>
      <c r="L1059" s="193"/>
      <c r="M1059" s="194" t="s">
        <v>1</v>
      </c>
      <c r="N1059" s="195" t="s">
        <v>40</v>
      </c>
      <c r="P1059" s="153">
        <f t="shared" si="11"/>
        <v>0</v>
      </c>
      <c r="Q1059" s="153">
        <v>0.13</v>
      </c>
      <c r="R1059" s="153">
        <f t="shared" si="12"/>
        <v>0.65</v>
      </c>
      <c r="S1059" s="153">
        <v>0</v>
      </c>
      <c r="T1059" s="154">
        <f t="shared" si="13"/>
        <v>0</v>
      </c>
      <c r="AR1059" s="155" t="s">
        <v>474</v>
      </c>
      <c r="AT1059" s="155" t="s">
        <v>379</v>
      </c>
      <c r="AU1059" s="155" t="s">
        <v>88</v>
      </c>
      <c r="AY1059" s="17" t="s">
        <v>182</v>
      </c>
      <c r="BE1059" s="156">
        <f t="shared" si="14"/>
        <v>0</v>
      </c>
      <c r="BF1059" s="156">
        <f t="shared" si="15"/>
        <v>0</v>
      </c>
      <c r="BG1059" s="156">
        <f t="shared" si="16"/>
        <v>0</v>
      </c>
      <c r="BH1059" s="156">
        <f t="shared" si="17"/>
        <v>0</v>
      </c>
      <c r="BI1059" s="156">
        <f t="shared" si="18"/>
        <v>0</v>
      </c>
      <c r="BJ1059" s="17" t="s">
        <v>88</v>
      </c>
      <c r="BK1059" s="156">
        <f t="shared" si="19"/>
        <v>0</v>
      </c>
      <c r="BL1059" s="17" t="s">
        <v>304</v>
      </c>
      <c r="BM1059" s="155" t="s">
        <v>1465</v>
      </c>
    </row>
    <row r="1060" spans="2:65" s="1" customFormat="1" ht="37.9" customHeight="1">
      <c r="B1060" s="142"/>
      <c r="C1060" s="185" t="s">
        <v>1466</v>
      </c>
      <c r="D1060" s="185" t="s">
        <v>379</v>
      </c>
      <c r="E1060" s="186" t="s">
        <v>1467</v>
      </c>
      <c r="F1060" s="187" t="s">
        <v>1468</v>
      </c>
      <c r="G1060" s="188" t="s">
        <v>858</v>
      </c>
      <c r="H1060" s="189">
        <v>2</v>
      </c>
      <c r="I1060" s="190"/>
      <c r="J1060" s="191">
        <f t="shared" si="10"/>
        <v>0</v>
      </c>
      <c r="K1060" s="192"/>
      <c r="L1060" s="193"/>
      <c r="M1060" s="194" t="s">
        <v>1</v>
      </c>
      <c r="N1060" s="195" t="s">
        <v>40</v>
      </c>
      <c r="P1060" s="153">
        <f t="shared" si="11"/>
        <v>0</v>
      </c>
      <c r="Q1060" s="153">
        <v>0.13</v>
      </c>
      <c r="R1060" s="153">
        <f t="shared" si="12"/>
        <v>0.26</v>
      </c>
      <c r="S1060" s="153">
        <v>0</v>
      </c>
      <c r="T1060" s="154">
        <f t="shared" si="13"/>
        <v>0</v>
      </c>
      <c r="AR1060" s="155" t="s">
        <v>474</v>
      </c>
      <c r="AT1060" s="155" t="s">
        <v>379</v>
      </c>
      <c r="AU1060" s="155" t="s">
        <v>88</v>
      </c>
      <c r="AY1060" s="17" t="s">
        <v>182</v>
      </c>
      <c r="BE1060" s="156">
        <f t="shared" si="14"/>
        <v>0</v>
      </c>
      <c r="BF1060" s="156">
        <f t="shared" si="15"/>
        <v>0</v>
      </c>
      <c r="BG1060" s="156">
        <f t="shared" si="16"/>
        <v>0</v>
      </c>
      <c r="BH1060" s="156">
        <f t="shared" si="17"/>
        <v>0</v>
      </c>
      <c r="BI1060" s="156">
        <f t="shared" si="18"/>
        <v>0</v>
      </c>
      <c r="BJ1060" s="17" t="s">
        <v>88</v>
      </c>
      <c r="BK1060" s="156">
        <f t="shared" si="19"/>
        <v>0</v>
      </c>
      <c r="BL1060" s="17" t="s">
        <v>304</v>
      </c>
      <c r="BM1060" s="155" t="s">
        <v>1469</v>
      </c>
    </row>
    <row r="1061" spans="2:65" s="1" customFormat="1" ht="24.25" customHeight="1">
      <c r="B1061" s="142"/>
      <c r="C1061" s="143" t="s">
        <v>1470</v>
      </c>
      <c r="D1061" s="143" t="s">
        <v>184</v>
      </c>
      <c r="E1061" s="144" t="s">
        <v>1471</v>
      </c>
      <c r="F1061" s="145" t="s">
        <v>1472</v>
      </c>
      <c r="G1061" s="146" t="s">
        <v>858</v>
      </c>
      <c r="H1061" s="147">
        <v>4</v>
      </c>
      <c r="I1061" s="148"/>
      <c r="J1061" s="149">
        <f t="shared" si="10"/>
        <v>0</v>
      </c>
      <c r="K1061" s="150"/>
      <c r="L1061" s="32"/>
      <c r="M1061" s="151" t="s">
        <v>1</v>
      </c>
      <c r="N1061" s="152" t="s">
        <v>40</v>
      </c>
      <c r="P1061" s="153">
        <f t="shared" si="11"/>
        <v>0</v>
      </c>
      <c r="Q1061" s="153">
        <v>0</v>
      </c>
      <c r="R1061" s="153">
        <f t="shared" si="12"/>
        <v>0</v>
      </c>
      <c r="S1061" s="153">
        <v>0</v>
      </c>
      <c r="T1061" s="154">
        <f t="shared" si="13"/>
        <v>0</v>
      </c>
      <c r="AR1061" s="155" t="s">
        <v>304</v>
      </c>
      <c r="AT1061" s="155" t="s">
        <v>184</v>
      </c>
      <c r="AU1061" s="155" t="s">
        <v>88</v>
      </c>
      <c r="AY1061" s="17" t="s">
        <v>182</v>
      </c>
      <c r="BE1061" s="156">
        <f t="shared" si="14"/>
        <v>0</v>
      </c>
      <c r="BF1061" s="156">
        <f t="shared" si="15"/>
        <v>0</v>
      </c>
      <c r="BG1061" s="156">
        <f t="shared" si="16"/>
        <v>0</v>
      </c>
      <c r="BH1061" s="156">
        <f t="shared" si="17"/>
        <v>0</v>
      </c>
      <c r="BI1061" s="156">
        <f t="shared" si="18"/>
        <v>0</v>
      </c>
      <c r="BJ1061" s="17" t="s">
        <v>88</v>
      </c>
      <c r="BK1061" s="156">
        <f t="shared" si="19"/>
        <v>0</v>
      </c>
      <c r="BL1061" s="17" t="s">
        <v>304</v>
      </c>
      <c r="BM1061" s="155" t="s">
        <v>1473</v>
      </c>
    </row>
    <row r="1062" spans="2:65" s="1" customFormat="1" ht="33" customHeight="1">
      <c r="B1062" s="142"/>
      <c r="C1062" s="185" t="s">
        <v>1474</v>
      </c>
      <c r="D1062" s="185" t="s">
        <v>379</v>
      </c>
      <c r="E1062" s="186" t="s">
        <v>1475</v>
      </c>
      <c r="F1062" s="187" t="s">
        <v>1476</v>
      </c>
      <c r="G1062" s="188" t="s">
        <v>858</v>
      </c>
      <c r="H1062" s="189">
        <v>4</v>
      </c>
      <c r="I1062" s="190"/>
      <c r="J1062" s="191">
        <f t="shared" si="10"/>
        <v>0</v>
      </c>
      <c r="K1062" s="192"/>
      <c r="L1062" s="193"/>
      <c r="M1062" s="194" t="s">
        <v>1</v>
      </c>
      <c r="N1062" s="195" t="s">
        <v>40</v>
      </c>
      <c r="P1062" s="153">
        <f t="shared" si="11"/>
        <v>0</v>
      </c>
      <c r="Q1062" s="153">
        <v>4.2700000000000002E-2</v>
      </c>
      <c r="R1062" s="153">
        <f t="shared" si="12"/>
        <v>0.17080000000000001</v>
      </c>
      <c r="S1062" s="153">
        <v>0</v>
      </c>
      <c r="T1062" s="154">
        <f t="shared" si="13"/>
        <v>0</v>
      </c>
      <c r="AR1062" s="155" t="s">
        <v>474</v>
      </c>
      <c r="AT1062" s="155" t="s">
        <v>379</v>
      </c>
      <c r="AU1062" s="155" t="s">
        <v>88</v>
      </c>
      <c r="AY1062" s="17" t="s">
        <v>182</v>
      </c>
      <c r="BE1062" s="156">
        <f t="shared" si="14"/>
        <v>0</v>
      </c>
      <c r="BF1062" s="156">
        <f t="shared" si="15"/>
        <v>0</v>
      </c>
      <c r="BG1062" s="156">
        <f t="shared" si="16"/>
        <v>0</v>
      </c>
      <c r="BH1062" s="156">
        <f t="shared" si="17"/>
        <v>0</v>
      </c>
      <c r="BI1062" s="156">
        <f t="shared" si="18"/>
        <v>0</v>
      </c>
      <c r="BJ1062" s="17" t="s">
        <v>88</v>
      </c>
      <c r="BK1062" s="156">
        <f t="shared" si="19"/>
        <v>0</v>
      </c>
      <c r="BL1062" s="17" t="s">
        <v>304</v>
      </c>
      <c r="BM1062" s="155" t="s">
        <v>1477</v>
      </c>
    </row>
    <row r="1063" spans="2:65" s="1" customFormat="1" ht="24.25" customHeight="1">
      <c r="B1063" s="142"/>
      <c r="C1063" s="143" t="s">
        <v>1478</v>
      </c>
      <c r="D1063" s="143" t="s">
        <v>184</v>
      </c>
      <c r="E1063" s="144" t="s">
        <v>1479</v>
      </c>
      <c r="F1063" s="145" t="s">
        <v>1480</v>
      </c>
      <c r="G1063" s="146" t="s">
        <v>858</v>
      </c>
      <c r="H1063" s="147">
        <v>2</v>
      </c>
      <c r="I1063" s="148"/>
      <c r="J1063" s="149">
        <f t="shared" si="10"/>
        <v>0</v>
      </c>
      <c r="K1063" s="150"/>
      <c r="L1063" s="32"/>
      <c r="M1063" s="151" t="s">
        <v>1</v>
      </c>
      <c r="N1063" s="152" t="s">
        <v>40</v>
      </c>
      <c r="P1063" s="153">
        <f t="shared" si="11"/>
        <v>0</v>
      </c>
      <c r="Q1063" s="153">
        <v>0</v>
      </c>
      <c r="R1063" s="153">
        <f t="shared" si="12"/>
        <v>0</v>
      </c>
      <c r="S1063" s="153">
        <v>0</v>
      </c>
      <c r="T1063" s="154">
        <f t="shared" si="13"/>
        <v>0</v>
      </c>
      <c r="AR1063" s="155" t="s">
        <v>304</v>
      </c>
      <c r="AT1063" s="155" t="s">
        <v>184</v>
      </c>
      <c r="AU1063" s="155" t="s">
        <v>88</v>
      </c>
      <c r="AY1063" s="17" t="s">
        <v>182</v>
      </c>
      <c r="BE1063" s="156">
        <f t="shared" si="14"/>
        <v>0</v>
      </c>
      <c r="BF1063" s="156">
        <f t="shared" si="15"/>
        <v>0</v>
      </c>
      <c r="BG1063" s="156">
        <f t="shared" si="16"/>
        <v>0</v>
      </c>
      <c r="BH1063" s="156">
        <f t="shared" si="17"/>
        <v>0</v>
      </c>
      <c r="BI1063" s="156">
        <f t="shared" si="18"/>
        <v>0</v>
      </c>
      <c r="BJ1063" s="17" t="s">
        <v>88</v>
      </c>
      <c r="BK1063" s="156">
        <f t="shared" si="19"/>
        <v>0</v>
      </c>
      <c r="BL1063" s="17" t="s">
        <v>304</v>
      </c>
      <c r="BM1063" s="155" t="s">
        <v>1481</v>
      </c>
    </row>
    <row r="1064" spans="2:65" s="1" customFormat="1" ht="33" customHeight="1">
      <c r="B1064" s="142"/>
      <c r="C1064" s="185" t="s">
        <v>1482</v>
      </c>
      <c r="D1064" s="185" t="s">
        <v>379</v>
      </c>
      <c r="E1064" s="186" t="s">
        <v>1483</v>
      </c>
      <c r="F1064" s="187" t="s">
        <v>1484</v>
      </c>
      <c r="G1064" s="188" t="s">
        <v>858</v>
      </c>
      <c r="H1064" s="189">
        <v>2</v>
      </c>
      <c r="I1064" s="190"/>
      <c r="J1064" s="191">
        <f t="shared" si="10"/>
        <v>0</v>
      </c>
      <c r="K1064" s="192"/>
      <c r="L1064" s="193"/>
      <c r="M1064" s="194" t="s">
        <v>1</v>
      </c>
      <c r="N1064" s="195" t="s">
        <v>40</v>
      </c>
      <c r="P1064" s="153">
        <f t="shared" si="11"/>
        <v>0</v>
      </c>
      <c r="Q1064" s="153">
        <v>0.253</v>
      </c>
      <c r="R1064" s="153">
        <f t="shared" si="12"/>
        <v>0.50600000000000001</v>
      </c>
      <c r="S1064" s="153">
        <v>0</v>
      </c>
      <c r="T1064" s="154">
        <f t="shared" si="13"/>
        <v>0</v>
      </c>
      <c r="AR1064" s="155" t="s">
        <v>474</v>
      </c>
      <c r="AT1064" s="155" t="s">
        <v>379</v>
      </c>
      <c r="AU1064" s="155" t="s">
        <v>88</v>
      </c>
      <c r="AY1064" s="17" t="s">
        <v>182</v>
      </c>
      <c r="BE1064" s="156">
        <f t="shared" si="14"/>
        <v>0</v>
      </c>
      <c r="BF1064" s="156">
        <f t="shared" si="15"/>
        <v>0</v>
      </c>
      <c r="BG1064" s="156">
        <f t="shared" si="16"/>
        <v>0</v>
      </c>
      <c r="BH1064" s="156">
        <f t="shared" si="17"/>
        <v>0</v>
      </c>
      <c r="BI1064" s="156">
        <f t="shared" si="18"/>
        <v>0</v>
      </c>
      <c r="BJ1064" s="17" t="s">
        <v>88</v>
      </c>
      <c r="BK1064" s="156">
        <f t="shared" si="19"/>
        <v>0</v>
      </c>
      <c r="BL1064" s="17" t="s">
        <v>304</v>
      </c>
      <c r="BM1064" s="155" t="s">
        <v>1485</v>
      </c>
    </row>
    <row r="1065" spans="2:65" s="1" customFormat="1" ht="37.9" customHeight="1">
      <c r="B1065" s="142"/>
      <c r="C1065" s="143" t="s">
        <v>1486</v>
      </c>
      <c r="D1065" s="143" t="s">
        <v>184</v>
      </c>
      <c r="E1065" s="144" t="s">
        <v>1487</v>
      </c>
      <c r="F1065" s="145" t="s">
        <v>1488</v>
      </c>
      <c r="G1065" s="146" t="s">
        <v>312</v>
      </c>
      <c r="H1065" s="147">
        <v>469.05</v>
      </c>
      <c r="I1065" s="148"/>
      <c r="J1065" s="149">
        <f t="shared" si="10"/>
        <v>0</v>
      </c>
      <c r="K1065" s="150"/>
      <c r="L1065" s="32"/>
      <c r="M1065" s="151" t="s">
        <v>1</v>
      </c>
      <c r="N1065" s="152" t="s">
        <v>40</v>
      </c>
      <c r="P1065" s="153">
        <f t="shared" si="11"/>
        <v>0</v>
      </c>
      <c r="Q1065" s="153">
        <v>0</v>
      </c>
      <c r="R1065" s="153">
        <f t="shared" si="12"/>
        <v>0</v>
      </c>
      <c r="S1065" s="153">
        <v>0</v>
      </c>
      <c r="T1065" s="154">
        <f t="shared" si="13"/>
        <v>0</v>
      </c>
      <c r="AR1065" s="155" t="s">
        <v>304</v>
      </c>
      <c r="AT1065" s="155" t="s">
        <v>184</v>
      </c>
      <c r="AU1065" s="155" t="s">
        <v>88</v>
      </c>
      <c r="AY1065" s="17" t="s">
        <v>182</v>
      </c>
      <c r="BE1065" s="156">
        <f t="shared" si="14"/>
        <v>0</v>
      </c>
      <c r="BF1065" s="156">
        <f t="shared" si="15"/>
        <v>0</v>
      </c>
      <c r="BG1065" s="156">
        <f t="shared" si="16"/>
        <v>0</v>
      </c>
      <c r="BH1065" s="156">
        <f t="shared" si="17"/>
        <v>0</v>
      </c>
      <c r="BI1065" s="156">
        <f t="shared" si="18"/>
        <v>0</v>
      </c>
      <c r="BJ1065" s="17" t="s">
        <v>88</v>
      </c>
      <c r="BK1065" s="156">
        <f t="shared" si="19"/>
        <v>0</v>
      </c>
      <c r="BL1065" s="17" t="s">
        <v>304</v>
      </c>
      <c r="BM1065" s="155" t="s">
        <v>1489</v>
      </c>
    </row>
    <row r="1066" spans="2:65" s="12" customFormat="1" ht="20">
      <c r="B1066" s="157"/>
      <c r="D1066" s="158" t="s">
        <v>190</v>
      </c>
      <c r="E1066" s="159" t="s">
        <v>1</v>
      </c>
      <c r="F1066" s="160" t="s">
        <v>1490</v>
      </c>
      <c r="H1066" s="159" t="s">
        <v>1</v>
      </c>
      <c r="I1066" s="161"/>
      <c r="L1066" s="157"/>
      <c r="M1066" s="162"/>
      <c r="T1066" s="163"/>
      <c r="AT1066" s="159" t="s">
        <v>190</v>
      </c>
      <c r="AU1066" s="159" t="s">
        <v>88</v>
      </c>
      <c r="AV1066" s="12" t="s">
        <v>78</v>
      </c>
      <c r="AW1066" s="12" t="s">
        <v>30</v>
      </c>
      <c r="AX1066" s="12" t="s">
        <v>74</v>
      </c>
      <c r="AY1066" s="159" t="s">
        <v>182</v>
      </c>
    </row>
    <row r="1067" spans="2:65" s="13" customFormat="1">
      <c r="B1067" s="164"/>
      <c r="D1067" s="158" t="s">
        <v>190</v>
      </c>
      <c r="E1067" s="165" t="s">
        <v>1</v>
      </c>
      <c r="F1067" s="166" t="s">
        <v>1491</v>
      </c>
      <c r="H1067" s="167">
        <v>469.05</v>
      </c>
      <c r="I1067" s="168"/>
      <c r="L1067" s="164"/>
      <c r="M1067" s="169"/>
      <c r="T1067" s="170"/>
      <c r="AT1067" s="165" t="s">
        <v>190</v>
      </c>
      <c r="AU1067" s="165" t="s">
        <v>88</v>
      </c>
      <c r="AV1067" s="13" t="s">
        <v>88</v>
      </c>
      <c r="AW1067" s="13" t="s">
        <v>30</v>
      </c>
      <c r="AX1067" s="13" t="s">
        <v>74</v>
      </c>
      <c r="AY1067" s="165" t="s">
        <v>182</v>
      </c>
    </row>
    <row r="1068" spans="2:65" s="15" customFormat="1">
      <c r="B1068" s="178"/>
      <c r="D1068" s="158" t="s">
        <v>190</v>
      </c>
      <c r="E1068" s="179" t="s">
        <v>1</v>
      </c>
      <c r="F1068" s="180" t="s">
        <v>212</v>
      </c>
      <c r="H1068" s="181">
        <v>469.05</v>
      </c>
      <c r="I1068" s="182"/>
      <c r="L1068" s="178"/>
      <c r="M1068" s="183"/>
      <c r="T1068" s="184"/>
      <c r="AT1068" s="179" t="s">
        <v>190</v>
      </c>
      <c r="AU1068" s="179" t="s">
        <v>88</v>
      </c>
      <c r="AV1068" s="15" t="s">
        <v>188</v>
      </c>
      <c r="AW1068" s="15" t="s">
        <v>30</v>
      </c>
      <c r="AX1068" s="15" t="s">
        <v>78</v>
      </c>
      <c r="AY1068" s="179" t="s">
        <v>182</v>
      </c>
    </row>
    <row r="1069" spans="2:65" s="1" customFormat="1" ht="24.25" customHeight="1">
      <c r="B1069" s="142"/>
      <c r="C1069" s="143" t="s">
        <v>1492</v>
      </c>
      <c r="D1069" s="143" t="s">
        <v>184</v>
      </c>
      <c r="E1069" s="144" t="s">
        <v>1493</v>
      </c>
      <c r="F1069" s="145" t="s">
        <v>1494</v>
      </c>
      <c r="G1069" s="146" t="s">
        <v>1392</v>
      </c>
      <c r="H1069" s="147">
        <v>8583.8549999999996</v>
      </c>
      <c r="I1069" s="148"/>
      <c r="J1069" s="149">
        <f>ROUND(I1069*H1069,2)</f>
        <v>0</v>
      </c>
      <c r="K1069" s="150"/>
      <c r="L1069" s="32"/>
      <c r="M1069" s="151" t="s">
        <v>1</v>
      </c>
      <c r="N1069" s="152" t="s">
        <v>40</v>
      </c>
      <c r="P1069" s="153">
        <f>O1069*H1069</f>
        <v>0</v>
      </c>
      <c r="Q1069" s="153">
        <v>8.0000000000000007E-5</v>
      </c>
      <c r="R1069" s="153">
        <f>Q1069*H1069</f>
        <v>0.6867084</v>
      </c>
      <c r="S1069" s="153">
        <v>0</v>
      </c>
      <c r="T1069" s="154">
        <f>S1069*H1069</f>
        <v>0</v>
      </c>
      <c r="AR1069" s="155" t="s">
        <v>304</v>
      </c>
      <c r="AT1069" s="155" t="s">
        <v>184</v>
      </c>
      <c r="AU1069" s="155" t="s">
        <v>88</v>
      </c>
      <c r="AY1069" s="17" t="s">
        <v>182</v>
      </c>
      <c r="BE1069" s="156">
        <f>IF(N1069="základná",J1069,0)</f>
        <v>0</v>
      </c>
      <c r="BF1069" s="156">
        <f>IF(N1069="znížená",J1069,0)</f>
        <v>0</v>
      </c>
      <c r="BG1069" s="156">
        <f>IF(N1069="zákl. prenesená",J1069,0)</f>
        <v>0</v>
      </c>
      <c r="BH1069" s="156">
        <f>IF(N1069="zníž. prenesená",J1069,0)</f>
        <v>0</v>
      </c>
      <c r="BI1069" s="156">
        <f>IF(N1069="nulová",J1069,0)</f>
        <v>0</v>
      </c>
      <c r="BJ1069" s="17" t="s">
        <v>88</v>
      </c>
      <c r="BK1069" s="156">
        <f>ROUND(I1069*H1069,2)</f>
        <v>0</v>
      </c>
      <c r="BL1069" s="17" t="s">
        <v>304</v>
      </c>
      <c r="BM1069" s="155" t="s">
        <v>1495</v>
      </c>
    </row>
    <row r="1070" spans="2:65" s="13" customFormat="1">
      <c r="B1070" s="164"/>
      <c r="D1070" s="158" t="s">
        <v>190</v>
      </c>
      <c r="E1070" s="165" t="s">
        <v>1</v>
      </c>
      <c r="F1070" s="166" t="s">
        <v>1496</v>
      </c>
      <c r="H1070" s="167">
        <v>391.4</v>
      </c>
      <c r="I1070" s="168"/>
      <c r="L1070" s="164"/>
      <c r="M1070" s="169"/>
      <c r="T1070" s="170"/>
      <c r="AT1070" s="165" t="s">
        <v>190</v>
      </c>
      <c r="AU1070" s="165" t="s">
        <v>88</v>
      </c>
      <c r="AV1070" s="13" t="s">
        <v>88</v>
      </c>
      <c r="AW1070" s="13" t="s">
        <v>30</v>
      </c>
      <c r="AX1070" s="13" t="s">
        <v>74</v>
      </c>
      <c r="AY1070" s="165" t="s">
        <v>182</v>
      </c>
    </row>
    <row r="1071" spans="2:65" s="13" customFormat="1">
      <c r="B1071" s="164"/>
      <c r="D1071" s="158" t="s">
        <v>190</v>
      </c>
      <c r="E1071" s="165" t="s">
        <v>1</v>
      </c>
      <c r="F1071" s="166" t="s">
        <v>1497</v>
      </c>
      <c r="H1071" s="167">
        <v>12</v>
      </c>
      <c r="I1071" s="168"/>
      <c r="L1071" s="164"/>
      <c r="M1071" s="169"/>
      <c r="T1071" s="170"/>
      <c r="AT1071" s="165" t="s">
        <v>190</v>
      </c>
      <c r="AU1071" s="165" t="s">
        <v>88</v>
      </c>
      <c r="AV1071" s="13" t="s">
        <v>88</v>
      </c>
      <c r="AW1071" s="13" t="s">
        <v>30</v>
      </c>
      <c r="AX1071" s="13" t="s">
        <v>74</v>
      </c>
      <c r="AY1071" s="165" t="s">
        <v>182</v>
      </c>
    </row>
    <row r="1072" spans="2:65" s="13" customFormat="1">
      <c r="B1072" s="164"/>
      <c r="D1072" s="158" t="s">
        <v>190</v>
      </c>
      <c r="E1072" s="165" t="s">
        <v>1</v>
      </c>
      <c r="F1072" s="166" t="s">
        <v>1498</v>
      </c>
      <c r="H1072" s="167">
        <v>67.8</v>
      </c>
      <c r="I1072" s="168"/>
      <c r="L1072" s="164"/>
      <c r="M1072" s="169"/>
      <c r="T1072" s="170"/>
      <c r="AT1072" s="165" t="s">
        <v>190</v>
      </c>
      <c r="AU1072" s="165" t="s">
        <v>88</v>
      </c>
      <c r="AV1072" s="13" t="s">
        <v>88</v>
      </c>
      <c r="AW1072" s="13" t="s">
        <v>30</v>
      </c>
      <c r="AX1072" s="13" t="s">
        <v>74</v>
      </c>
      <c r="AY1072" s="165" t="s">
        <v>182</v>
      </c>
    </row>
    <row r="1073" spans="2:51" s="13" customFormat="1">
      <c r="B1073" s="164"/>
      <c r="D1073" s="158" t="s">
        <v>190</v>
      </c>
      <c r="E1073" s="165" t="s">
        <v>1</v>
      </c>
      <c r="F1073" s="166" t="s">
        <v>1499</v>
      </c>
      <c r="H1073" s="167">
        <v>345.7</v>
      </c>
      <c r="I1073" s="168"/>
      <c r="L1073" s="164"/>
      <c r="M1073" s="169"/>
      <c r="T1073" s="170"/>
      <c r="AT1073" s="165" t="s">
        <v>190</v>
      </c>
      <c r="AU1073" s="165" t="s">
        <v>88</v>
      </c>
      <c r="AV1073" s="13" t="s">
        <v>88</v>
      </c>
      <c r="AW1073" s="13" t="s">
        <v>30</v>
      </c>
      <c r="AX1073" s="13" t="s">
        <v>74</v>
      </c>
      <c r="AY1073" s="165" t="s">
        <v>182</v>
      </c>
    </row>
    <row r="1074" spans="2:51" s="13" customFormat="1">
      <c r="B1074" s="164"/>
      <c r="D1074" s="158" t="s">
        <v>190</v>
      </c>
      <c r="E1074" s="165" t="s">
        <v>1</v>
      </c>
      <c r="F1074" s="166" t="s">
        <v>1500</v>
      </c>
      <c r="H1074" s="167">
        <v>266.10000000000002</v>
      </c>
      <c r="I1074" s="168"/>
      <c r="L1074" s="164"/>
      <c r="M1074" s="169"/>
      <c r="T1074" s="170"/>
      <c r="AT1074" s="165" t="s">
        <v>190</v>
      </c>
      <c r="AU1074" s="165" t="s">
        <v>88</v>
      </c>
      <c r="AV1074" s="13" t="s">
        <v>88</v>
      </c>
      <c r="AW1074" s="13" t="s">
        <v>30</v>
      </c>
      <c r="AX1074" s="13" t="s">
        <v>74</v>
      </c>
      <c r="AY1074" s="165" t="s">
        <v>182</v>
      </c>
    </row>
    <row r="1075" spans="2:51" s="13" customFormat="1">
      <c r="B1075" s="164"/>
      <c r="D1075" s="158" t="s">
        <v>190</v>
      </c>
      <c r="E1075" s="165" t="s">
        <v>1</v>
      </c>
      <c r="F1075" s="166" t="s">
        <v>1501</v>
      </c>
      <c r="H1075" s="167">
        <v>325.8</v>
      </c>
      <c r="I1075" s="168"/>
      <c r="L1075" s="164"/>
      <c r="M1075" s="169"/>
      <c r="T1075" s="170"/>
      <c r="AT1075" s="165" t="s">
        <v>190</v>
      </c>
      <c r="AU1075" s="165" t="s">
        <v>88</v>
      </c>
      <c r="AV1075" s="13" t="s">
        <v>88</v>
      </c>
      <c r="AW1075" s="13" t="s">
        <v>30</v>
      </c>
      <c r="AX1075" s="13" t="s">
        <v>74</v>
      </c>
      <c r="AY1075" s="165" t="s">
        <v>182</v>
      </c>
    </row>
    <row r="1076" spans="2:51" s="13" customFormat="1">
      <c r="B1076" s="164"/>
      <c r="D1076" s="158" t="s">
        <v>190</v>
      </c>
      <c r="E1076" s="165" t="s">
        <v>1</v>
      </c>
      <c r="F1076" s="166" t="s">
        <v>1502</v>
      </c>
      <c r="H1076" s="167">
        <v>56.5</v>
      </c>
      <c r="I1076" s="168"/>
      <c r="L1076" s="164"/>
      <c r="M1076" s="169"/>
      <c r="T1076" s="170"/>
      <c r="AT1076" s="165" t="s">
        <v>190</v>
      </c>
      <c r="AU1076" s="165" t="s">
        <v>88</v>
      </c>
      <c r="AV1076" s="13" t="s">
        <v>88</v>
      </c>
      <c r="AW1076" s="13" t="s">
        <v>30</v>
      </c>
      <c r="AX1076" s="13" t="s">
        <v>74</v>
      </c>
      <c r="AY1076" s="165" t="s">
        <v>182</v>
      </c>
    </row>
    <row r="1077" spans="2:51" s="13" customFormat="1">
      <c r="B1077" s="164"/>
      <c r="D1077" s="158" t="s">
        <v>190</v>
      </c>
      <c r="E1077" s="165" t="s">
        <v>1</v>
      </c>
      <c r="F1077" s="166" t="s">
        <v>1503</v>
      </c>
      <c r="H1077" s="167">
        <v>281.39999999999998</v>
      </c>
      <c r="I1077" s="168"/>
      <c r="L1077" s="164"/>
      <c r="M1077" s="169"/>
      <c r="T1077" s="170"/>
      <c r="AT1077" s="165" t="s">
        <v>190</v>
      </c>
      <c r="AU1077" s="165" t="s">
        <v>88</v>
      </c>
      <c r="AV1077" s="13" t="s">
        <v>88</v>
      </c>
      <c r="AW1077" s="13" t="s">
        <v>30</v>
      </c>
      <c r="AX1077" s="13" t="s">
        <v>74</v>
      </c>
      <c r="AY1077" s="165" t="s">
        <v>182</v>
      </c>
    </row>
    <row r="1078" spans="2:51" s="13" customFormat="1">
      <c r="B1078" s="164"/>
      <c r="D1078" s="158" t="s">
        <v>190</v>
      </c>
      <c r="E1078" s="165" t="s">
        <v>1</v>
      </c>
      <c r="F1078" s="166" t="s">
        <v>1504</v>
      </c>
      <c r="H1078" s="167">
        <v>301.7</v>
      </c>
      <c r="I1078" s="168"/>
      <c r="L1078" s="164"/>
      <c r="M1078" s="169"/>
      <c r="T1078" s="170"/>
      <c r="AT1078" s="165" t="s">
        <v>190</v>
      </c>
      <c r="AU1078" s="165" t="s">
        <v>88</v>
      </c>
      <c r="AV1078" s="13" t="s">
        <v>88</v>
      </c>
      <c r="AW1078" s="13" t="s">
        <v>30</v>
      </c>
      <c r="AX1078" s="13" t="s">
        <v>74</v>
      </c>
      <c r="AY1078" s="165" t="s">
        <v>182</v>
      </c>
    </row>
    <row r="1079" spans="2:51" s="13" customFormat="1">
      <c r="B1079" s="164"/>
      <c r="D1079" s="158" t="s">
        <v>190</v>
      </c>
      <c r="E1079" s="165" t="s">
        <v>1</v>
      </c>
      <c r="F1079" s="166" t="s">
        <v>1505</v>
      </c>
      <c r="H1079" s="167">
        <v>5561.6</v>
      </c>
      <c r="I1079" s="168"/>
      <c r="L1079" s="164"/>
      <c r="M1079" s="169"/>
      <c r="T1079" s="170"/>
      <c r="AT1079" s="165" t="s">
        <v>190</v>
      </c>
      <c r="AU1079" s="165" t="s">
        <v>88</v>
      </c>
      <c r="AV1079" s="13" t="s">
        <v>88</v>
      </c>
      <c r="AW1079" s="13" t="s">
        <v>30</v>
      </c>
      <c r="AX1079" s="13" t="s">
        <v>74</v>
      </c>
      <c r="AY1079" s="165" t="s">
        <v>182</v>
      </c>
    </row>
    <row r="1080" spans="2:51" s="13" customFormat="1">
      <c r="B1080" s="164"/>
      <c r="D1080" s="158" t="s">
        <v>190</v>
      </c>
      <c r="E1080" s="165" t="s">
        <v>1</v>
      </c>
      <c r="F1080" s="166" t="s">
        <v>1506</v>
      </c>
      <c r="H1080" s="167">
        <v>245.4</v>
      </c>
      <c r="I1080" s="168"/>
      <c r="L1080" s="164"/>
      <c r="M1080" s="169"/>
      <c r="T1080" s="170"/>
      <c r="AT1080" s="165" t="s">
        <v>190</v>
      </c>
      <c r="AU1080" s="165" t="s">
        <v>88</v>
      </c>
      <c r="AV1080" s="13" t="s">
        <v>88</v>
      </c>
      <c r="AW1080" s="13" t="s">
        <v>30</v>
      </c>
      <c r="AX1080" s="13" t="s">
        <v>74</v>
      </c>
      <c r="AY1080" s="165" t="s">
        <v>182</v>
      </c>
    </row>
    <row r="1081" spans="2:51" s="13" customFormat="1">
      <c r="B1081" s="164"/>
      <c r="D1081" s="158" t="s">
        <v>190</v>
      </c>
      <c r="E1081" s="165" t="s">
        <v>1</v>
      </c>
      <c r="F1081" s="166" t="s">
        <v>1507</v>
      </c>
      <c r="H1081" s="167">
        <v>0.7</v>
      </c>
      <c r="I1081" s="168"/>
      <c r="L1081" s="164"/>
      <c r="M1081" s="169"/>
      <c r="T1081" s="170"/>
      <c r="AT1081" s="165" t="s">
        <v>190</v>
      </c>
      <c r="AU1081" s="165" t="s">
        <v>88</v>
      </c>
      <c r="AV1081" s="13" t="s">
        <v>88</v>
      </c>
      <c r="AW1081" s="13" t="s">
        <v>30</v>
      </c>
      <c r="AX1081" s="13" t="s">
        <v>74</v>
      </c>
      <c r="AY1081" s="165" t="s">
        <v>182</v>
      </c>
    </row>
    <row r="1082" spans="2:51" s="13" customFormat="1">
      <c r="B1082" s="164"/>
      <c r="D1082" s="158" t="s">
        <v>190</v>
      </c>
      <c r="E1082" s="165" t="s">
        <v>1</v>
      </c>
      <c r="F1082" s="166" t="s">
        <v>1508</v>
      </c>
      <c r="H1082" s="167">
        <v>0.4</v>
      </c>
      <c r="I1082" s="168"/>
      <c r="L1082" s="164"/>
      <c r="M1082" s="169"/>
      <c r="T1082" s="170"/>
      <c r="AT1082" s="165" t="s">
        <v>190</v>
      </c>
      <c r="AU1082" s="165" t="s">
        <v>88</v>
      </c>
      <c r="AV1082" s="13" t="s">
        <v>88</v>
      </c>
      <c r="AW1082" s="13" t="s">
        <v>30</v>
      </c>
      <c r="AX1082" s="13" t="s">
        <v>74</v>
      </c>
      <c r="AY1082" s="165" t="s">
        <v>182</v>
      </c>
    </row>
    <row r="1083" spans="2:51" s="13" customFormat="1">
      <c r="B1083" s="164"/>
      <c r="D1083" s="158" t="s">
        <v>190</v>
      </c>
      <c r="E1083" s="165" t="s">
        <v>1</v>
      </c>
      <c r="F1083" s="166" t="s">
        <v>1509</v>
      </c>
      <c r="H1083" s="167">
        <v>3.7</v>
      </c>
      <c r="I1083" s="168"/>
      <c r="L1083" s="164"/>
      <c r="M1083" s="169"/>
      <c r="T1083" s="170"/>
      <c r="AT1083" s="165" t="s">
        <v>190</v>
      </c>
      <c r="AU1083" s="165" t="s">
        <v>88</v>
      </c>
      <c r="AV1083" s="13" t="s">
        <v>88</v>
      </c>
      <c r="AW1083" s="13" t="s">
        <v>30</v>
      </c>
      <c r="AX1083" s="13" t="s">
        <v>74</v>
      </c>
      <c r="AY1083" s="165" t="s">
        <v>182</v>
      </c>
    </row>
    <row r="1084" spans="2:51" s="13" customFormat="1">
      <c r="B1084" s="164"/>
      <c r="D1084" s="158" t="s">
        <v>190</v>
      </c>
      <c r="E1084" s="165" t="s">
        <v>1</v>
      </c>
      <c r="F1084" s="166" t="s">
        <v>1510</v>
      </c>
      <c r="H1084" s="167">
        <v>152.19999999999999</v>
      </c>
      <c r="I1084" s="168"/>
      <c r="L1084" s="164"/>
      <c r="M1084" s="169"/>
      <c r="T1084" s="170"/>
      <c r="AT1084" s="165" t="s">
        <v>190</v>
      </c>
      <c r="AU1084" s="165" t="s">
        <v>88</v>
      </c>
      <c r="AV1084" s="13" t="s">
        <v>88</v>
      </c>
      <c r="AW1084" s="13" t="s">
        <v>30</v>
      </c>
      <c r="AX1084" s="13" t="s">
        <v>74</v>
      </c>
      <c r="AY1084" s="165" t="s">
        <v>182</v>
      </c>
    </row>
    <row r="1085" spans="2:51" s="13" customFormat="1">
      <c r="B1085" s="164"/>
      <c r="D1085" s="158" t="s">
        <v>190</v>
      </c>
      <c r="E1085" s="165" t="s">
        <v>1</v>
      </c>
      <c r="F1085" s="166" t="s">
        <v>1511</v>
      </c>
      <c r="H1085" s="167">
        <v>15.2</v>
      </c>
      <c r="I1085" s="168"/>
      <c r="L1085" s="164"/>
      <c r="M1085" s="169"/>
      <c r="T1085" s="170"/>
      <c r="AT1085" s="165" t="s">
        <v>190</v>
      </c>
      <c r="AU1085" s="165" t="s">
        <v>88</v>
      </c>
      <c r="AV1085" s="13" t="s">
        <v>88</v>
      </c>
      <c r="AW1085" s="13" t="s">
        <v>30</v>
      </c>
      <c r="AX1085" s="13" t="s">
        <v>74</v>
      </c>
      <c r="AY1085" s="165" t="s">
        <v>182</v>
      </c>
    </row>
    <row r="1086" spans="2:51" s="13" customFormat="1">
      <c r="B1086" s="164"/>
      <c r="D1086" s="158" t="s">
        <v>190</v>
      </c>
      <c r="E1086" s="165" t="s">
        <v>1</v>
      </c>
      <c r="F1086" s="166" t="s">
        <v>1512</v>
      </c>
      <c r="H1086" s="167">
        <v>6.9</v>
      </c>
      <c r="I1086" s="168"/>
      <c r="L1086" s="164"/>
      <c r="M1086" s="169"/>
      <c r="T1086" s="170"/>
      <c r="AT1086" s="165" t="s">
        <v>190</v>
      </c>
      <c r="AU1086" s="165" t="s">
        <v>88</v>
      </c>
      <c r="AV1086" s="13" t="s">
        <v>88</v>
      </c>
      <c r="AW1086" s="13" t="s">
        <v>30</v>
      </c>
      <c r="AX1086" s="13" t="s">
        <v>74</v>
      </c>
      <c r="AY1086" s="165" t="s">
        <v>182</v>
      </c>
    </row>
    <row r="1087" spans="2:51" s="13" customFormat="1">
      <c r="B1087" s="164"/>
      <c r="D1087" s="158" t="s">
        <v>190</v>
      </c>
      <c r="E1087" s="165" t="s">
        <v>1</v>
      </c>
      <c r="F1087" s="166" t="s">
        <v>1513</v>
      </c>
      <c r="H1087" s="167">
        <v>0.5</v>
      </c>
      <c r="I1087" s="168"/>
      <c r="L1087" s="164"/>
      <c r="M1087" s="169"/>
      <c r="T1087" s="170"/>
      <c r="AT1087" s="165" t="s">
        <v>190</v>
      </c>
      <c r="AU1087" s="165" t="s">
        <v>88</v>
      </c>
      <c r="AV1087" s="13" t="s">
        <v>88</v>
      </c>
      <c r="AW1087" s="13" t="s">
        <v>30</v>
      </c>
      <c r="AX1087" s="13" t="s">
        <v>74</v>
      </c>
      <c r="AY1087" s="165" t="s">
        <v>182</v>
      </c>
    </row>
    <row r="1088" spans="2:51" s="13" customFormat="1">
      <c r="B1088" s="164"/>
      <c r="D1088" s="158" t="s">
        <v>190</v>
      </c>
      <c r="E1088" s="165" t="s">
        <v>1</v>
      </c>
      <c r="F1088" s="166" t="s">
        <v>1514</v>
      </c>
      <c r="H1088" s="167">
        <v>9.4</v>
      </c>
      <c r="I1088" s="168"/>
      <c r="L1088" s="164"/>
      <c r="M1088" s="169"/>
      <c r="T1088" s="170"/>
      <c r="AT1088" s="165" t="s">
        <v>190</v>
      </c>
      <c r="AU1088" s="165" t="s">
        <v>88</v>
      </c>
      <c r="AV1088" s="13" t="s">
        <v>88</v>
      </c>
      <c r="AW1088" s="13" t="s">
        <v>30</v>
      </c>
      <c r="AX1088" s="13" t="s">
        <v>74</v>
      </c>
      <c r="AY1088" s="165" t="s">
        <v>182</v>
      </c>
    </row>
    <row r="1089" spans="2:65" s="13" customFormat="1">
      <c r="B1089" s="164"/>
      <c r="D1089" s="158" t="s">
        <v>190</v>
      </c>
      <c r="E1089" s="165" t="s">
        <v>1</v>
      </c>
      <c r="F1089" s="166" t="s">
        <v>1515</v>
      </c>
      <c r="H1089" s="167">
        <v>15.6</v>
      </c>
      <c r="I1089" s="168"/>
      <c r="L1089" s="164"/>
      <c r="M1089" s="169"/>
      <c r="T1089" s="170"/>
      <c r="AT1089" s="165" t="s">
        <v>190</v>
      </c>
      <c r="AU1089" s="165" t="s">
        <v>88</v>
      </c>
      <c r="AV1089" s="13" t="s">
        <v>88</v>
      </c>
      <c r="AW1089" s="13" t="s">
        <v>30</v>
      </c>
      <c r="AX1089" s="13" t="s">
        <v>74</v>
      </c>
      <c r="AY1089" s="165" t="s">
        <v>182</v>
      </c>
    </row>
    <row r="1090" spans="2:65" s="13" customFormat="1">
      <c r="B1090" s="164"/>
      <c r="D1090" s="158" t="s">
        <v>190</v>
      </c>
      <c r="E1090" s="165" t="s">
        <v>1</v>
      </c>
      <c r="F1090" s="166" t="s">
        <v>1516</v>
      </c>
      <c r="H1090" s="167">
        <v>29.2</v>
      </c>
      <c r="I1090" s="168"/>
      <c r="L1090" s="164"/>
      <c r="M1090" s="169"/>
      <c r="T1090" s="170"/>
      <c r="AT1090" s="165" t="s">
        <v>190</v>
      </c>
      <c r="AU1090" s="165" t="s">
        <v>88</v>
      </c>
      <c r="AV1090" s="13" t="s">
        <v>88</v>
      </c>
      <c r="AW1090" s="13" t="s">
        <v>30</v>
      </c>
      <c r="AX1090" s="13" t="s">
        <v>74</v>
      </c>
      <c r="AY1090" s="165" t="s">
        <v>182</v>
      </c>
    </row>
    <row r="1091" spans="2:65" s="13" customFormat="1">
      <c r="B1091" s="164"/>
      <c r="D1091" s="158" t="s">
        <v>190</v>
      </c>
      <c r="E1091" s="165" t="s">
        <v>1</v>
      </c>
      <c r="F1091" s="166" t="s">
        <v>1517</v>
      </c>
      <c r="H1091" s="167">
        <v>21.6</v>
      </c>
      <c r="I1091" s="168"/>
      <c r="L1091" s="164"/>
      <c r="M1091" s="169"/>
      <c r="T1091" s="170"/>
      <c r="AT1091" s="165" t="s">
        <v>190</v>
      </c>
      <c r="AU1091" s="165" t="s">
        <v>88</v>
      </c>
      <c r="AV1091" s="13" t="s">
        <v>88</v>
      </c>
      <c r="AW1091" s="13" t="s">
        <v>30</v>
      </c>
      <c r="AX1091" s="13" t="s">
        <v>74</v>
      </c>
      <c r="AY1091" s="165" t="s">
        <v>182</v>
      </c>
    </row>
    <row r="1092" spans="2:65" s="13" customFormat="1">
      <c r="B1092" s="164"/>
      <c r="D1092" s="158" t="s">
        <v>190</v>
      </c>
      <c r="E1092" s="165" t="s">
        <v>1</v>
      </c>
      <c r="F1092" s="166" t="s">
        <v>1518</v>
      </c>
      <c r="H1092" s="167">
        <v>22.4</v>
      </c>
      <c r="I1092" s="168"/>
      <c r="L1092" s="164"/>
      <c r="M1092" s="169"/>
      <c r="T1092" s="170"/>
      <c r="AT1092" s="165" t="s">
        <v>190</v>
      </c>
      <c r="AU1092" s="165" t="s">
        <v>88</v>
      </c>
      <c r="AV1092" s="13" t="s">
        <v>88</v>
      </c>
      <c r="AW1092" s="13" t="s">
        <v>30</v>
      </c>
      <c r="AX1092" s="13" t="s">
        <v>74</v>
      </c>
      <c r="AY1092" s="165" t="s">
        <v>182</v>
      </c>
    </row>
    <row r="1093" spans="2:65" s="13" customFormat="1">
      <c r="B1093" s="164"/>
      <c r="D1093" s="158" t="s">
        <v>190</v>
      </c>
      <c r="E1093" s="165" t="s">
        <v>1</v>
      </c>
      <c r="F1093" s="166" t="s">
        <v>1519</v>
      </c>
      <c r="H1093" s="167">
        <v>37.200000000000003</v>
      </c>
      <c r="I1093" s="168"/>
      <c r="L1093" s="164"/>
      <c r="M1093" s="169"/>
      <c r="T1093" s="170"/>
      <c r="AT1093" s="165" t="s">
        <v>190</v>
      </c>
      <c r="AU1093" s="165" t="s">
        <v>88</v>
      </c>
      <c r="AV1093" s="13" t="s">
        <v>88</v>
      </c>
      <c r="AW1093" s="13" t="s">
        <v>30</v>
      </c>
      <c r="AX1093" s="13" t="s">
        <v>74</v>
      </c>
      <c r="AY1093" s="165" t="s">
        <v>182</v>
      </c>
    </row>
    <row r="1094" spans="2:65" s="13" customFormat="1">
      <c r="B1094" s="164"/>
      <c r="D1094" s="158" t="s">
        <v>190</v>
      </c>
      <c r="E1094" s="165" t="s">
        <v>1</v>
      </c>
      <c r="F1094" s="166" t="s">
        <v>1520</v>
      </c>
      <c r="H1094" s="167">
        <v>4.7</v>
      </c>
      <c r="I1094" s="168"/>
      <c r="L1094" s="164"/>
      <c r="M1094" s="169"/>
      <c r="T1094" s="170"/>
      <c r="AT1094" s="165" t="s">
        <v>190</v>
      </c>
      <c r="AU1094" s="165" t="s">
        <v>88</v>
      </c>
      <c r="AV1094" s="13" t="s">
        <v>88</v>
      </c>
      <c r="AW1094" s="13" t="s">
        <v>30</v>
      </c>
      <c r="AX1094" s="13" t="s">
        <v>74</v>
      </c>
      <c r="AY1094" s="165" t="s">
        <v>182</v>
      </c>
    </row>
    <row r="1095" spans="2:65" s="13" customFormat="1">
      <c r="B1095" s="164"/>
      <c r="D1095" s="158" t="s">
        <v>190</v>
      </c>
      <c r="E1095" s="165" t="s">
        <v>1</v>
      </c>
      <c r="F1095" s="166" t="s">
        <v>1521</v>
      </c>
      <c r="H1095" s="167">
        <v>408.755</v>
      </c>
      <c r="I1095" s="168"/>
      <c r="L1095" s="164"/>
      <c r="M1095" s="169"/>
      <c r="T1095" s="170"/>
      <c r="AT1095" s="165" t="s">
        <v>190</v>
      </c>
      <c r="AU1095" s="165" t="s">
        <v>88</v>
      </c>
      <c r="AV1095" s="13" t="s">
        <v>88</v>
      </c>
      <c r="AW1095" s="13" t="s">
        <v>30</v>
      </c>
      <c r="AX1095" s="13" t="s">
        <v>74</v>
      </c>
      <c r="AY1095" s="165" t="s">
        <v>182</v>
      </c>
    </row>
    <row r="1096" spans="2:65" s="15" customFormat="1">
      <c r="B1096" s="178"/>
      <c r="D1096" s="158" t="s">
        <v>190</v>
      </c>
      <c r="E1096" s="179" t="s">
        <v>1</v>
      </c>
      <c r="F1096" s="180" t="s">
        <v>212</v>
      </c>
      <c r="H1096" s="181">
        <v>8583.8549999999996</v>
      </c>
      <c r="I1096" s="182"/>
      <c r="L1096" s="178"/>
      <c r="M1096" s="183"/>
      <c r="T1096" s="184"/>
      <c r="AT1096" s="179" t="s">
        <v>190</v>
      </c>
      <c r="AU1096" s="179" t="s">
        <v>88</v>
      </c>
      <c r="AV1096" s="15" t="s">
        <v>188</v>
      </c>
      <c r="AW1096" s="15" t="s">
        <v>30</v>
      </c>
      <c r="AX1096" s="15" t="s">
        <v>78</v>
      </c>
      <c r="AY1096" s="179" t="s">
        <v>182</v>
      </c>
    </row>
    <row r="1097" spans="2:65" s="1" customFormat="1" ht="24.25" customHeight="1">
      <c r="B1097" s="142"/>
      <c r="C1097" s="143" t="s">
        <v>1522</v>
      </c>
      <c r="D1097" s="143" t="s">
        <v>184</v>
      </c>
      <c r="E1097" s="144" t="s">
        <v>1523</v>
      </c>
      <c r="F1097" s="145" t="s">
        <v>1524</v>
      </c>
      <c r="G1097" s="146" t="s">
        <v>1392</v>
      </c>
      <c r="H1097" s="147">
        <v>1090.74</v>
      </c>
      <c r="I1097" s="148"/>
      <c r="J1097" s="149">
        <f>ROUND(I1097*H1097,2)</f>
        <v>0</v>
      </c>
      <c r="K1097" s="150"/>
      <c r="L1097" s="32"/>
      <c r="M1097" s="151" t="s">
        <v>1</v>
      </c>
      <c r="N1097" s="152" t="s">
        <v>40</v>
      </c>
      <c r="P1097" s="153">
        <f>O1097*H1097</f>
        <v>0</v>
      </c>
      <c r="Q1097" s="153">
        <v>6.0000000000000002E-5</v>
      </c>
      <c r="R1097" s="153">
        <f>Q1097*H1097</f>
        <v>6.54444E-2</v>
      </c>
      <c r="S1097" s="153">
        <v>0</v>
      </c>
      <c r="T1097" s="154">
        <f>S1097*H1097</f>
        <v>0</v>
      </c>
      <c r="AR1097" s="155" t="s">
        <v>304</v>
      </c>
      <c r="AT1097" s="155" t="s">
        <v>184</v>
      </c>
      <c r="AU1097" s="155" t="s">
        <v>88</v>
      </c>
      <c r="AY1097" s="17" t="s">
        <v>182</v>
      </c>
      <c r="BE1097" s="156">
        <f>IF(N1097="základná",J1097,0)</f>
        <v>0</v>
      </c>
      <c r="BF1097" s="156">
        <f>IF(N1097="znížená",J1097,0)</f>
        <v>0</v>
      </c>
      <c r="BG1097" s="156">
        <f>IF(N1097="zákl. prenesená",J1097,0)</f>
        <v>0</v>
      </c>
      <c r="BH1097" s="156">
        <f>IF(N1097="zníž. prenesená",J1097,0)</f>
        <v>0</v>
      </c>
      <c r="BI1097" s="156">
        <f>IF(N1097="nulová",J1097,0)</f>
        <v>0</v>
      </c>
      <c r="BJ1097" s="17" t="s">
        <v>88</v>
      </c>
      <c r="BK1097" s="156">
        <f>ROUND(I1097*H1097,2)</f>
        <v>0</v>
      </c>
      <c r="BL1097" s="17" t="s">
        <v>304</v>
      </c>
      <c r="BM1097" s="155" t="s">
        <v>1525</v>
      </c>
    </row>
    <row r="1098" spans="2:65" s="13" customFormat="1">
      <c r="B1098" s="164"/>
      <c r="D1098" s="158" t="s">
        <v>190</v>
      </c>
      <c r="E1098" s="165" t="s">
        <v>1</v>
      </c>
      <c r="F1098" s="166" t="s">
        <v>1526</v>
      </c>
      <c r="H1098" s="167">
        <v>5.7</v>
      </c>
      <c r="I1098" s="168"/>
      <c r="L1098" s="164"/>
      <c r="M1098" s="169"/>
      <c r="T1098" s="170"/>
      <c r="AT1098" s="165" t="s">
        <v>190</v>
      </c>
      <c r="AU1098" s="165" t="s">
        <v>88</v>
      </c>
      <c r="AV1098" s="13" t="s">
        <v>88</v>
      </c>
      <c r="AW1098" s="13" t="s">
        <v>30</v>
      </c>
      <c r="AX1098" s="13" t="s">
        <v>74</v>
      </c>
      <c r="AY1098" s="165" t="s">
        <v>182</v>
      </c>
    </row>
    <row r="1099" spans="2:65" s="13" customFormat="1">
      <c r="B1099" s="164"/>
      <c r="D1099" s="158" t="s">
        <v>190</v>
      </c>
      <c r="E1099" s="165" t="s">
        <v>1</v>
      </c>
      <c r="F1099" s="166" t="s">
        <v>1527</v>
      </c>
      <c r="H1099" s="167">
        <v>5.0999999999999996</v>
      </c>
      <c r="I1099" s="168"/>
      <c r="L1099" s="164"/>
      <c r="M1099" s="169"/>
      <c r="T1099" s="170"/>
      <c r="AT1099" s="165" t="s">
        <v>190</v>
      </c>
      <c r="AU1099" s="165" t="s">
        <v>88</v>
      </c>
      <c r="AV1099" s="13" t="s">
        <v>88</v>
      </c>
      <c r="AW1099" s="13" t="s">
        <v>30</v>
      </c>
      <c r="AX1099" s="13" t="s">
        <v>74</v>
      </c>
      <c r="AY1099" s="165" t="s">
        <v>182</v>
      </c>
    </row>
    <row r="1100" spans="2:65" s="13" customFormat="1">
      <c r="B1100" s="164"/>
      <c r="D1100" s="158" t="s">
        <v>190</v>
      </c>
      <c r="E1100" s="165" t="s">
        <v>1</v>
      </c>
      <c r="F1100" s="166" t="s">
        <v>1528</v>
      </c>
      <c r="H1100" s="167">
        <v>5.0999999999999996</v>
      </c>
      <c r="I1100" s="168"/>
      <c r="L1100" s="164"/>
      <c r="M1100" s="169"/>
      <c r="T1100" s="170"/>
      <c r="AT1100" s="165" t="s">
        <v>190</v>
      </c>
      <c r="AU1100" s="165" t="s">
        <v>88</v>
      </c>
      <c r="AV1100" s="13" t="s">
        <v>88</v>
      </c>
      <c r="AW1100" s="13" t="s">
        <v>30</v>
      </c>
      <c r="AX1100" s="13" t="s">
        <v>74</v>
      </c>
      <c r="AY1100" s="165" t="s">
        <v>182</v>
      </c>
    </row>
    <row r="1101" spans="2:65" s="13" customFormat="1">
      <c r="B1101" s="164"/>
      <c r="D1101" s="158" t="s">
        <v>190</v>
      </c>
      <c r="E1101" s="165" t="s">
        <v>1</v>
      </c>
      <c r="F1101" s="166" t="s">
        <v>1529</v>
      </c>
      <c r="H1101" s="167">
        <v>6.7</v>
      </c>
      <c r="I1101" s="168"/>
      <c r="L1101" s="164"/>
      <c r="M1101" s="169"/>
      <c r="T1101" s="170"/>
      <c r="AT1101" s="165" t="s">
        <v>190</v>
      </c>
      <c r="AU1101" s="165" t="s">
        <v>88</v>
      </c>
      <c r="AV1101" s="13" t="s">
        <v>88</v>
      </c>
      <c r="AW1101" s="13" t="s">
        <v>30</v>
      </c>
      <c r="AX1101" s="13" t="s">
        <v>74</v>
      </c>
      <c r="AY1101" s="165" t="s">
        <v>182</v>
      </c>
    </row>
    <row r="1102" spans="2:65" s="13" customFormat="1">
      <c r="B1102" s="164"/>
      <c r="D1102" s="158" t="s">
        <v>190</v>
      </c>
      <c r="E1102" s="165" t="s">
        <v>1</v>
      </c>
      <c r="F1102" s="166" t="s">
        <v>1530</v>
      </c>
      <c r="H1102" s="167">
        <v>31.7</v>
      </c>
      <c r="I1102" s="168"/>
      <c r="L1102" s="164"/>
      <c r="M1102" s="169"/>
      <c r="T1102" s="170"/>
      <c r="AT1102" s="165" t="s">
        <v>190</v>
      </c>
      <c r="AU1102" s="165" t="s">
        <v>88</v>
      </c>
      <c r="AV1102" s="13" t="s">
        <v>88</v>
      </c>
      <c r="AW1102" s="13" t="s">
        <v>30</v>
      </c>
      <c r="AX1102" s="13" t="s">
        <v>74</v>
      </c>
      <c r="AY1102" s="165" t="s">
        <v>182</v>
      </c>
    </row>
    <row r="1103" spans="2:65" s="13" customFormat="1">
      <c r="B1103" s="164"/>
      <c r="D1103" s="158" t="s">
        <v>190</v>
      </c>
      <c r="E1103" s="165" t="s">
        <v>1</v>
      </c>
      <c r="F1103" s="166" t="s">
        <v>1531</v>
      </c>
      <c r="H1103" s="167">
        <v>12.3</v>
      </c>
      <c r="I1103" s="168"/>
      <c r="L1103" s="164"/>
      <c r="M1103" s="169"/>
      <c r="T1103" s="170"/>
      <c r="AT1103" s="165" t="s">
        <v>190</v>
      </c>
      <c r="AU1103" s="165" t="s">
        <v>88</v>
      </c>
      <c r="AV1103" s="13" t="s">
        <v>88</v>
      </c>
      <c r="AW1103" s="13" t="s">
        <v>30</v>
      </c>
      <c r="AX1103" s="13" t="s">
        <v>74</v>
      </c>
      <c r="AY1103" s="165" t="s">
        <v>182</v>
      </c>
    </row>
    <row r="1104" spans="2:65" s="13" customFormat="1">
      <c r="B1104" s="164"/>
      <c r="D1104" s="158" t="s">
        <v>190</v>
      </c>
      <c r="E1104" s="165" t="s">
        <v>1</v>
      </c>
      <c r="F1104" s="166" t="s">
        <v>1532</v>
      </c>
      <c r="H1104" s="167">
        <v>908.9</v>
      </c>
      <c r="I1104" s="168"/>
      <c r="L1104" s="164"/>
      <c r="M1104" s="169"/>
      <c r="T1104" s="170"/>
      <c r="AT1104" s="165" t="s">
        <v>190</v>
      </c>
      <c r="AU1104" s="165" t="s">
        <v>88</v>
      </c>
      <c r="AV1104" s="13" t="s">
        <v>88</v>
      </c>
      <c r="AW1104" s="13" t="s">
        <v>30</v>
      </c>
      <c r="AX1104" s="13" t="s">
        <v>74</v>
      </c>
      <c r="AY1104" s="165" t="s">
        <v>182</v>
      </c>
    </row>
    <row r="1105" spans="2:65" s="13" customFormat="1">
      <c r="B1105" s="164"/>
      <c r="D1105" s="158" t="s">
        <v>190</v>
      </c>
      <c r="E1105" s="165" t="s">
        <v>1</v>
      </c>
      <c r="F1105" s="166" t="s">
        <v>1533</v>
      </c>
      <c r="H1105" s="167">
        <v>63.3</v>
      </c>
      <c r="I1105" s="168"/>
      <c r="L1105" s="164"/>
      <c r="M1105" s="169"/>
      <c r="T1105" s="170"/>
      <c r="AT1105" s="165" t="s">
        <v>190</v>
      </c>
      <c r="AU1105" s="165" t="s">
        <v>88</v>
      </c>
      <c r="AV1105" s="13" t="s">
        <v>88</v>
      </c>
      <c r="AW1105" s="13" t="s">
        <v>30</v>
      </c>
      <c r="AX1105" s="13" t="s">
        <v>74</v>
      </c>
      <c r="AY1105" s="165" t="s">
        <v>182</v>
      </c>
    </row>
    <row r="1106" spans="2:65" s="13" customFormat="1">
      <c r="B1106" s="164"/>
      <c r="D1106" s="158" t="s">
        <v>190</v>
      </c>
      <c r="E1106" s="165" t="s">
        <v>1</v>
      </c>
      <c r="F1106" s="166" t="s">
        <v>1534</v>
      </c>
      <c r="H1106" s="167">
        <v>51.94</v>
      </c>
      <c r="I1106" s="168"/>
      <c r="L1106" s="164"/>
      <c r="M1106" s="169"/>
      <c r="T1106" s="170"/>
      <c r="AT1106" s="165" t="s">
        <v>190</v>
      </c>
      <c r="AU1106" s="165" t="s">
        <v>88</v>
      </c>
      <c r="AV1106" s="13" t="s">
        <v>88</v>
      </c>
      <c r="AW1106" s="13" t="s">
        <v>30</v>
      </c>
      <c r="AX1106" s="13" t="s">
        <v>74</v>
      </c>
      <c r="AY1106" s="165" t="s">
        <v>182</v>
      </c>
    </row>
    <row r="1107" spans="2:65" s="15" customFormat="1">
      <c r="B1107" s="178"/>
      <c r="D1107" s="158" t="s">
        <v>190</v>
      </c>
      <c r="E1107" s="179" t="s">
        <v>1</v>
      </c>
      <c r="F1107" s="180" t="s">
        <v>212</v>
      </c>
      <c r="H1107" s="181">
        <v>1090.74</v>
      </c>
      <c r="I1107" s="182"/>
      <c r="L1107" s="178"/>
      <c r="M1107" s="183"/>
      <c r="T1107" s="184"/>
      <c r="AT1107" s="179" t="s">
        <v>190</v>
      </c>
      <c r="AU1107" s="179" t="s">
        <v>88</v>
      </c>
      <c r="AV1107" s="15" t="s">
        <v>188</v>
      </c>
      <c r="AW1107" s="15" t="s">
        <v>30</v>
      </c>
      <c r="AX1107" s="15" t="s">
        <v>78</v>
      </c>
      <c r="AY1107" s="179" t="s">
        <v>182</v>
      </c>
    </row>
    <row r="1108" spans="2:65" s="1" customFormat="1" ht="24.25" customHeight="1">
      <c r="B1108" s="142"/>
      <c r="C1108" s="143" t="s">
        <v>1535</v>
      </c>
      <c r="D1108" s="143" t="s">
        <v>184</v>
      </c>
      <c r="E1108" s="144" t="s">
        <v>1536</v>
      </c>
      <c r="F1108" s="145" t="s">
        <v>1537</v>
      </c>
      <c r="G1108" s="146" t="s">
        <v>1392</v>
      </c>
      <c r="H1108" s="147">
        <v>195.61500000000001</v>
      </c>
      <c r="I1108" s="148"/>
      <c r="J1108" s="149">
        <f>ROUND(I1108*H1108,2)</f>
        <v>0</v>
      </c>
      <c r="K1108" s="150"/>
      <c r="L1108" s="32"/>
      <c r="M1108" s="151" t="s">
        <v>1</v>
      </c>
      <c r="N1108" s="152" t="s">
        <v>40</v>
      </c>
      <c r="P1108" s="153">
        <f>O1108*H1108</f>
        <v>0</v>
      </c>
      <c r="Q1108" s="153">
        <v>6.0000000000000002E-5</v>
      </c>
      <c r="R1108" s="153">
        <f>Q1108*H1108</f>
        <v>1.1736900000000001E-2</v>
      </c>
      <c r="S1108" s="153">
        <v>0</v>
      </c>
      <c r="T1108" s="154">
        <f>S1108*H1108</f>
        <v>0</v>
      </c>
      <c r="AR1108" s="155" t="s">
        <v>304</v>
      </c>
      <c r="AT1108" s="155" t="s">
        <v>184</v>
      </c>
      <c r="AU1108" s="155" t="s">
        <v>88</v>
      </c>
      <c r="AY1108" s="17" t="s">
        <v>182</v>
      </c>
      <c r="BE1108" s="156">
        <f>IF(N1108="základná",J1108,0)</f>
        <v>0</v>
      </c>
      <c r="BF1108" s="156">
        <f>IF(N1108="znížená",J1108,0)</f>
        <v>0</v>
      </c>
      <c r="BG1108" s="156">
        <f>IF(N1108="zákl. prenesená",J1108,0)</f>
        <v>0</v>
      </c>
      <c r="BH1108" s="156">
        <f>IF(N1108="zníž. prenesená",J1108,0)</f>
        <v>0</v>
      </c>
      <c r="BI1108" s="156">
        <f>IF(N1108="nulová",J1108,0)</f>
        <v>0</v>
      </c>
      <c r="BJ1108" s="17" t="s">
        <v>88</v>
      </c>
      <c r="BK1108" s="156">
        <f>ROUND(I1108*H1108,2)</f>
        <v>0</v>
      </c>
      <c r="BL1108" s="17" t="s">
        <v>304</v>
      </c>
      <c r="BM1108" s="155" t="s">
        <v>1538</v>
      </c>
    </row>
    <row r="1109" spans="2:65" s="13" customFormat="1">
      <c r="B1109" s="164"/>
      <c r="D1109" s="158" t="s">
        <v>190</v>
      </c>
      <c r="E1109" s="165" t="s">
        <v>1</v>
      </c>
      <c r="F1109" s="166" t="s">
        <v>1539</v>
      </c>
      <c r="H1109" s="167">
        <v>29.6</v>
      </c>
      <c r="I1109" s="168"/>
      <c r="L1109" s="164"/>
      <c r="M1109" s="169"/>
      <c r="T1109" s="170"/>
      <c r="AT1109" s="165" t="s">
        <v>190</v>
      </c>
      <c r="AU1109" s="165" t="s">
        <v>88</v>
      </c>
      <c r="AV1109" s="13" t="s">
        <v>88</v>
      </c>
      <c r="AW1109" s="13" t="s">
        <v>30</v>
      </c>
      <c r="AX1109" s="13" t="s">
        <v>74</v>
      </c>
      <c r="AY1109" s="165" t="s">
        <v>182</v>
      </c>
    </row>
    <row r="1110" spans="2:65" s="13" customFormat="1">
      <c r="B1110" s="164"/>
      <c r="D1110" s="158" t="s">
        <v>190</v>
      </c>
      <c r="E1110" s="165" t="s">
        <v>1</v>
      </c>
      <c r="F1110" s="166" t="s">
        <v>1540</v>
      </c>
      <c r="H1110" s="167">
        <v>59.7</v>
      </c>
      <c r="I1110" s="168"/>
      <c r="L1110" s="164"/>
      <c r="M1110" s="169"/>
      <c r="T1110" s="170"/>
      <c r="AT1110" s="165" t="s">
        <v>190</v>
      </c>
      <c r="AU1110" s="165" t="s">
        <v>88</v>
      </c>
      <c r="AV1110" s="13" t="s">
        <v>88</v>
      </c>
      <c r="AW1110" s="13" t="s">
        <v>30</v>
      </c>
      <c r="AX1110" s="13" t="s">
        <v>74</v>
      </c>
      <c r="AY1110" s="165" t="s">
        <v>182</v>
      </c>
    </row>
    <row r="1111" spans="2:65" s="13" customFormat="1">
      <c r="B1111" s="164"/>
      <c r="D1111" s="158" t="s">
        <v>190</v>
      </c>
      <c r="E1111" s="165" t="s">
        <v>1</v>
      </c>
      <c r="F1111" s="166" t="s">
        <v>1541</v>
      </c>
      <c r="H1111" s="167">
        <v>15.4</v>
      </c>
      <c r="I1111" s="168"/>
      <c r="L1111" s="164"/>
      <c r="M1111" s="169"/>
      <c r="T1111" s="170"/>
      <c r="AT1111" s="165" t="s">
        <v>190</v>
      </c>
      <c r="AU1111" s="165" t="s">
        <v>88</v>
      </c>
      <c r="AV1111" s="13" t="s">
        <v>88</v>
      </c>
      <c r="AW1111" s="13" t="s">
        <v>30</v>
      </c>
      <c r="AX1111" s="13" t="s">
        <v>74</v>
      </c>
      <c r="AY1111" s="165" t="s">
        <v>182</v>
      </c>
    </row>
    <row r="1112" spans="2:65" s="13" customFormat="1">
      <c r="B1112" s="164"/>
      <c r="D1112" s="158" t="s">
        <v>190</v>
      </c>
      <c r="E1112" s="165" t="s">
        <v>1</v>
      </c>
      <c r="F1112" s="166" t="s">
        <v>1542</v>
      </c>
      <c r="H1112" s="167">
        <v>35.299999999999997</v>
      </c>
      <c r="I1112" s="168"/>
      <c r="L1112" s="164"/>
      <c r="M1112" s="169"/>
      <c r="T1112" s="170"/>
      <c r="AT1112" s="165" t="s">
        <v>190</v>
      </c>
      <c r="AU1112" s="165" t="s">
        <v>88</v>
      </c>
      <c r="AV1112" s="13" t="s">
        <v>88</v>
      </c>
      <c r="AW1112" s="13" t="s">
        <v>30</v>
      </c>
      <c r="AX1112" s="13" t="s">
        <v>74</v>
      </c>
      <c r="AY1112" s="165" t="s">
        <v>182</v>
      </c>
    </row>
    <row r="1113" spans="2:65" s="13" customFormat="1">
      <c r="B1113" s="164"/>
      <c r="D1113" s="158" t="s">
        <v>190</v>
      </c>
      <c r="E1113" s="165" t="s">
        <v>1</v>
      </c>
      <c r="F1113" s="166" t="s">
        <v>1543</v>
      </c>
      <c r="H1113" s="167">
        <v>14</v>
      </c>
      <c r="I1113" s="168"/>
      <c r="L1113" s="164"/>
      <c r="M1113" s="169"/>
      <c r="T1113" s="170"/>
      <c r="AT1113" s="165" t="s">
        <v>190</v>
      </c>
      <c r="AU1113" s="165" t="s">
        <v>88</v>
      </c>
      <c r="AV1113" s="13" t="s">
        <v>88</v>
      </c>
      <c r="AW1113" s="13" t="s">
        <v>30</v>
      </c>
      <c r="AX1113" s="13" t="s">
        <v>74</v>
      </c>
      <c r="AY1113" s="165" t="s">
        <v>182</v>
      </c>
    </row>
    <row r="1114" spans="2:65" s="13" customFormat="1">
      <c r="B1114" s="164"/>
      <c r="D1114" s="158" t="s">
        <v>190</v>
      </c>
      <c r="E1114" s="165" t="s">
        <v>1</v>
      </c>
      <c r="F1114" s="166" t="s">
        <v>1544</v>
      </c>
      <c r="H1114" s="167">
        <v>32.299999999999997</v>
      </c>
      <c r="I1114" s="168"/>
      <c r="L1114" s="164"/>
      <c r="M1114" s="169"/>
      <c r="T1114" s="170"/>
      <c r="AT1114" s="165" t="s">
        <v>190</v>
      </c>
      <c r="AU1114" s="165" t="s">
        <v>88</v>
      </c>
      <c r="AV1114" s="13" t="s">
        <v>88</v>
      </c>
      <c r="AW1114" s="13" t="s">
        <v>30</v>
      </c>
      <c r="AX1114" s="13" t="s">
        <v>74</v>
      </c>
      <c r="AY1114" s="165" t="s">
        <v>182</v>
      </c>
    </row>
    <row r="1115" spans="2:65" s="13" customFormat="1">
      <c r="B1115" s="164"/>
      <c r="D1115" s="158" t="s">
        <v>190</v>
      </c>
      <c r="E1115" s="165" t="s">
        <v>1</v>
      </c>
      <c r="F1115" s="166" t="s">
        <v>1545</v>
      </c>
      <c r="H1115" s="167">
        <v>9.3149999999999995</v>
      </c>
      <c r="I1115" s="168"/>
      <c r="L1115" s="164"/>
      <c r="M1115" s="169"/>
      <c r="T1115" s="170"/>
      <c r="AT1115" s="165" t="s">
        <v>190</v>
      </c>
      <c r="AU1115" s="165" t="s">
        <v>88</v>
      </c>
      <c r="AV1115" s="13" t="s">
        <v>88</v>
      </c>
      <c r="AW1115" s="13" t="s">
        <v>30</v>
      </c>
      <c r="AX1115" s="13" t="s">
        <v>74</v>
      </c>
      <c r="AY1115" s="165" t="s">
        <v>182</v>
      </c>
    </row>
    <row r="1116" spans="2:65" s="15" customFormat="1">
      <c r="B1116" s="178"/>
      <c r="D1116" s="158" t="s">
        <v>190</v>
      </c>
      <c r="E1116" s="179" t="s">
        <v>1</v>
      </c>
      <c r="F1116" s="180" t="s">
        <v>212</v>
      </c>
      <c r="H1116" s="181">
        <v>195.61500000000001</v>
      </c>
      <c r="I1116" s="182"/>
      <c r="L1116" s="178"/>
      <c r="M1116" s="183"/>
      <c r="T1116" s="184"/>
      <c r="AT1116" s="179" t="s">
        <v>190</v>
      </c>
      <c r="AU1116" s="179" t="s">
        <v>88</v>
      </c>
      <c r="AV1116" s="15" t="s">
        <v>188</v>
      </c>
      <c r="AW1116" s="15" t="s">
        <v>30</v>
      </c>
      <c r="AX1116" s="15" t="s">
        <v>78</v>
      </c>
      <c r="AY1116" s="179" t="s">
        <v>182</v>
      </c>
    </row>
    <row r="1117" spans="2:65" s="1" customFormat="1" ht="24.25" customHeight="1">
      <c r="B1117" s="142"/>
      <c r="C1117" s="143" t="s">
        <v>1546</v>
      </c>
      <c r="D1117" s="143" t="s">
        <v>184</v>
      </c>
      <c r="E1117" s="144" t="s">
        <v>1547</v>
      </c>
      <c r="F1117" s="145" t="s">
        <v>1548</v>
      </c>
      <c r="G1117" s="146" t="s">
        <v>1392</v>
      </c>
      <c r="H1117" s="147">
        <v>11873.4</v>
      </c>
      <c r="I1117" s="148"/>
      <c r="J1117" s="149">
        <f>ROUND(I1117*H1117,2)</f>
        <v>0</v>
      </c>
      <c r="K1117" s="150"/>
      <c r="L1117" s="32"/>
      <c r="M1117" s="151" t="s">
        <v>1</v>
      </c>
      <c r="N1117" s="152" t="s">
        <v>40</v>
      </c>
      <c r="P1117" s="153">
        <f>O1117*H1117</f>
        <v>0</v>
      </c>
      <c r="Q1117" s="153">
        <v>5.0000000000000002E-5</v>
      </c>
      <c r="R1117" s="153">
        <f>Q1117*H1117</f>
        <v>0.59367000000000003</v>
      </c>
      <c r="S1117" s="153">
        <v>0</v>
      </c>
      <c r="T1117" s="154">
        <f>S1117*H1117</f>
        <v>0</v>
      </c>
      <c r="AR1117" s="155" t="s">
        <v>304</v>
      </c>
      <c r="AT1117" s="155" t="s">
        <v>184</v>
      </c>
      <c r="AU1117" s="155" t="s">
        <v>88</v>
      </c>
      <c r="AY1117" s="17" t="s">
        <v>182</v>
      </c>
      <c r="BE1117" s="156">
        <f>IF(N1117="základná",J1117,0)</f>
        <v>0</v>
      </c>
      <c r="BF1117" s="156">
        <f>IF(N1117="znížená",J1117,0)</f>
        <v>0</v>
      </c>
      <c r="BG1117" s="156">
        <f>IF(N1117="zákl. prenesená",J1117,0)</f>
        <v>0</v>
      </c>
      <c r="BH1117" s="156">
        <f>IF(N1117="zníž. prenesená",J1117,0)</f>
        <v>0</v>
      </c>
      <c r="BI1117" s="156">
        <f>IF(N1117="nulová",J1117,0)</f>
        <v>0</v>
      </c>
      <c r="BJ1117" s="17" t="s">
        <v>88</v>
      </c>
      <c r="BK1117" s="156">
        <f>ROUND(I1117*H1117,2)</f>
        <v>0</v>
      </c>
      <c r="BL1117" s="17" t="s">
        <v>304</v>
      </c>
      <c r="BM1117" s="155" t="s">
        <v>1549</v>
      </c>
    </row>
    <row r="1118" spans="2:65" s="13" customFormat="1">
      <c r="B1118" s="164"/>
      <c r="D1118" s="158" t="s">
        <v>190</v>
      </c>
      <c r="E1118" s="165" t="s">
        <v>1</v>
      </c>
      <c r="F1118" s="166" t="s">
        <v>1550</v>
      </c>
      <c r="H1118" s="167">
        <v>148.19999999999999</v>
      </c>
      <c r="I1118" s="168"/>
      <c r="L1118" s="164"/>
      <c r="M1118" s="169"/>
      <c r="T1118" s="170"/>
      <c r="AT1118" s="165" t="s">
        <v>190</v>
      </c>
      <c r="AU1118" s="165" t="s">
        <v>88</v>
      </c>
      <c r="AV1118" s="13" t="s">
        <v>88</v>
      </c>
      <c r="AW1118" s="13" t="s">
        <v>30</v>
      </c>
      <c r="AX1118" s="13" t="s">
        <v>74</v>
      </c>
      <c r="AY1118" s="165" t="s">
        <v>182</v>
      </c>
    </row>
    <row r="1119" spans="2:65" s="13" customFormat="1">
      <c r="B1119" s="164"/>
      <c r="D1119" s="158" t="s">
        <v>190</v>
      </c>
      <c r="E1119" s="165" t="s">
        <v>1</v>
      </c>
      <c r="F1119" s="166" t="s">
        <v>1551</v>
      </c>
      <c r="H1119" s="167">
        <v>30.6</v>
      </c>
      <c r="I1119" s="168"/>
      <c r="L1119" s="164"/>
      <c r="M1119" s="169"/>
      <c r="T1119" s="170"/>
      <c r="AT1119" s="165" t="s">
        <v>190</v>
      </c>
      <c r="AU1119" s="165" t="s">
        <v>88</v>
      </c>
      <c r="AV1119" s="13" t="s">
        <v>88</v>
      </c>
      <c r="AW1119" s="13" t="s">
        <v>30</v>
      </c>
      <c r="AX1119" s="13" t="s">
        <v>74</v>
      </c>
      <c r="AY1119" s="165" t="s">
        <v>182</v>
      </c>
    </row>
    <row r="1120" spans="2:65" s="13" customFormat="1">
      <c r="B1120" s="164"/>
      <c r="D1120" s="158" t="s">
        <v>190</v>
      </c>
      <c r="E1120" s="165" t="s">
        <v>1</v>
      </c>
      <c r="F1120" s="166" t="s">
        <v>1552</v>
      </c>
      <c r="H1120" s="167">
        <v>92</v>
      </c>
      <c r="I1120" s="168"/>
      <c r="L1120" s="164"/>
      <c r="M1120" s="169"/>
      <c r="T1120" s="170"/>
      <c r="AT1120" s="165" t="s">
        <v>190</v>
      </c>
      <c r="AU1120" s="165" t="s">
        <v>88</v>
      </c>
      <c r="AV1120" s="13" t="s">
        <v>88</v>
      </c>
      <c r="AW1120" s="13" t="s">
        <v>30</v>
      </c>
      <c r="AX1120" s="13" t="s">
        <v>74</v>
      </c>
      <c r="AY1120" s="165" t="s">
        <v>182</v>
      </c>
    </row>
    <row r="1121" spans="2:51" s="13" customFormat="1">
      <c r="B1121" s="164"/>
      <c r="D1121" s="158" t="s">
        <v>190</v>
      </c>
      <c r="E1121" s="165" t="s">
        <v>1</v>
      </c>
      <c r="F1121" s="166" t="s">
        <v>1553</v>
      </c>
      <c r="H1121" s="167">
        <v>109.9</v>
      </c>
      <c r="I1121" s="168"/>
      <c r="L1121" s="164"/>
      <c r="M1121" s="169"/>
      <c r="T1121" s="170"/>
      <c r="AT1121" s="165" t="s">
        <v>190</v>
      </c>
      <c r="AU1121" s="165" t="s">
        <v>88</v>
      </c>
      <c r="AV1121" s="13" t="s">
        <v>88</v>
      </c>
      <c r="AW1121" s="13" t="s">
        <v>30</v>
      </c>
      <c r="AX1121" s="13" t="s">
        <v>74</v>
      </c>
      <c r="AY1121" s="165" t="s">
        <v>182</v>
      </c>
    </row>
    <row r="1122" spans="2:51" s="13" customFormat="1">
      <c r="B1122" s="164"/>
      <c r="D1122" s="158" t="s">
        <v>190</v>
      </c>
      <c r="E1122" s="165" t="s">
        <v>1</v>
      </c>
      <c r="F1122" s="166" t="s">
        <v>1554</v>
      </c>
      <c r="H1122" s="167">
        <v>46.1</v>
      </c>
      <c r="I1122" s="168"/>
      <c r="L1122" s="164"/>
      <c r="M1122" s="169"/>
      <c r="T1122" s="170"/>
      <c r="AT1122" s="165" t="s">
        <v>190</v>
      </c>
      <c r="AU1122" s="165" t="s">
        <v>88</v>
      </c>
      <c r="AV1122" s="13" t="s">
        <v>88</v>
      </c>
      <c r="AW1122" s="13" t="s">
        <v>30</v>
      </c>
      <c r="AX1122" s="13" t="s">
        <v>74</v>
      </c>
      <c r="AY1122" s="165" t="s">
        <v>182</v>
      </c>
    </row>
    <row r="1123" spans="2:51" s="13" customFormat="1">
      <c r="B1123" s="164"/>
      <c r="D1123" s="158" t="s">
        <v>190</v>
      </c>
      <c r="E1123" s="165" t="s">
        <v>1</v>
      </c>
      <c r="F1123" s="166" t="s">
        <v>1555</v>
      </c>
      <c r="H1123" s="167">
        <v>35.5</v>
      </c>
      <c r="I1123" s="168"/>
      <c r="L1123" s="164"/>
      <c r="M1123" s="169"/>
      <c r="T1123" s="170"/>
      <c r="AT1123" s="165" t="s">
        <v>190</v>
      </c>
      <c r="AU1123" s="165" t="s">
        <v>88</v>
      </c>
      <c r="AV1123" s="13" t="s">
        <v>88</v>
      </c>
      <c r="AW1123" s="13" t="s">
        <v>30</v>
      </c>
      <c r="AX1123" s="13" t="s">
        <v>74</v>
      </c>
      <c r="AY1123" s="165" t="s">
        <v>182</v>
      </c>
    </row>
    <row r="1124" spans="2:51" s="13" customFormat="1">
      <c r="B1124" s="164"/>
      <c r="D1124" s="158" t="s">
        <v>190</v>
      </c>
      <c r="E1124" s="165" t="s">
        <v>1</v>
      </c>
      <c r="F1124" s="166" t="s">
        <v>1556</v>
      </c>
      <c r="H1124" s="167">
        <v>43</v>
      </c>
      <c r="I1124" s="168"/>
      <c r="L1124" s="164"/>
      <c r="M1124" s="169"/>
      <c r="T1124" s="170"/>
      <c r="AT1124" s="165" t="s">
        <v>190</v>
      </c>
      <c r="AU1124" s="165" t="s">
        <v>88</v>
      </c>
      <c r="AV1124" s="13" t="s">
        <v>88</v>
      </c>
      <c r="AW1124" s="13" t="s">
        <v>30</v>
      </c>
      <c r="AX1124" s="13" t="s">
        <v>74</v>
      </c>
      <c r="AY1124" s="165" t="s">
        <v>182</v>
      </c>
    </row>
    <row r="1125" spans="2:51" s="13" customFormat="1">
      <c r="B1125" s="164"/>
      <c r="D1125" s="158" t="s">
        <v>190</v>
      </c>
      <c r="E1125" s="165" t="s">
        <v>1</v>
      </c>
      <c r="F1125" s="166" t="s">
        <v>1557</v>
      </c>
      <c r="H1125" s="167">
        <v>85.1</v>
      </c>
      <c r="I1125" s="168"/>
      <c r="L1125" s="164"/>
      <c r="M1125" s="169"/>
      <c r="T1125" s="170"/>
      <c r="AT1125" s="165" t="s">
        <v>190</v>
      </c>
      <c r="AU1125" s="165" t="s">
        <v>88</v>
      </c>
      <c r="AV1125" s="13" t="s">
        <v>88</v>
      </c>
      <c r="AW1125" s="13" t="s">
        <v>30</v>
      </c>
      <c r="AX1125" s="13" t="s">
        <v>74</v>
      </c>
      <c r="AY1125" s="165" t="s">
        <v>182</v>
      </c>
    </row>
    <row r="1126" spans="2:51" s="13" customFormat="1">
      <c r="B1126" s="164"/>
      <c r="D1126" s="158" t="s">
        <v>190</v>
      </c>
      <c r="E1126" s="165" t="s">
        <v>1</v>
      </c>
      <c r="F1126" s="166" t="s">
        <v>1558</v>
      </c>
      <c r="H1126" s="167">
        <v>140.69999999999999</v>
      </c>
      <c r="I1126" s="168"/>
      <c r="L1126" s="164"/>
      <c r="M1126" s="169"/>
      <c r="T1126" s="170"/>
      <c r="AT1126" s="165" t="s">
        <v>190</v>
      </c>
      <c r="AU1126" s="165" t="s">
        <v>88</v>
      </c>
      <c r="AV1126" s="13" t="s">
        <v>88</v>
      </c>
      <c r="AW1126" s="13" t="s">
        <v>30</v>
      </c>
      <c r="AX1126" s="13" t="s">
        <v>74</v>
      </c>
      <c r="AY1126" s="165" t="s">
        <v>182</v>
      </c>
    </row>
    <row r="1127" spans="2:51" s="13" customFormat="1">
      <c r="B1127" s="164"/>
      <c r="D1127" s="158" t="s">
        <v>190</v>
      </c>
      <c r="E1127" s="165" t="s">
        <v>1</v>
      </c>
      <c r="F1127" s="166" t="s">
        <v>1559</v>
      </c>
      <c r="H1127" s="167">
        <v>171.2</v>
      </c>
      <c r="I1127" s="168"/>
      <c r="L1127" s="164"/>
      <c r="M1127" s="169"/>
      <c r="T1127" s="170"/>
      <c r="AT1127" s="165" t="s">
        <v>190</v>
      </c>
      <c r="AU1127" s="165" t="s">
        <v>88</v>
      </c>
      <c r="AV1127" s="13" t="s">
        <v>88</v>
      </c>
      <c r="AW1127" s="13" t="s">
        <v>30</v>
      </c>
      <c r="AX1127" s="13" t="s">
        <v>74</v>
      </c>
      <c r="AY1127" s="165" t="s">
        <v>182</v>
      </c>
    </row>
    <row r="1128" spans="2:51" s="13" customFormat="1">
      <c r="B1128" s="164"/>
      <c r="D1128" s="158" t="s">
        <v>190</v>
      </c>
      <c r="E1128" s="165" t="s">
        <v>1</v>
      </c>
      <c r="F1128" s="166" t="s">
        <v>1560</v>
      </c>
      <c r="H1128" s="167">
        <v>89.1</v>
      </c>
      <c r="I1128" s="168"/>
      <c r="L1128" s="164"/>
      <c r="M1128" s="169"/>
      <c r="T1128" s="170"/>
      <c r="AT1128" s="165" t="s">
        <v>190</v>
      </c>
      <c r="AU1128" s="165" t="s">
        <v>88</v>
      </c>
      <c r="AV1128" s="13" t="s">
        <v>88</v>
      </c>
      <c r="AW1128" s="13" t="s">
        <v>30</v>
      </c>
      <c r="AX1128" s="13" t="s">
        <v>74</v>
      </c>
      <c r="AY1128" s="165" t="s">
        <v>182</v>
      </c>
    </row>
    <row r="1129" spans="2:51" s="13" customFormat="1">
      <c r="B1129" s="164"/>
      <c r="D1129" s="158" t="s">
        <v>190</v>
      </c>
      <c r="E1129" s="165" t="s">
        <v>1</v>
      </c>
      <c r="F1129" s="166" t="s">
        <v>1561</v>
      </c>
      <c r="H1129" s="167">
        <v>79.900000000000006</v>
      </c>
      <c r="I1129" s="168"/>
      <c r="L1129" s="164"/>
      <c r="M1129" s="169"/>
      <c r="T1129" s="170"/>
      <c r="AT1129" s="165" t="s">
        <v>190</v>
      </c>
      <c r="AU1129" s="165" t="s">
        <v>88</v>
      </c>
      <c r="AV1129" s="13" t="s">
        <v>88</v>
      </c>
      <c r="AW1129" s="13" t="s">
        <v>30</v>
      </c>
      <c r="AX1129" s="13" t="s">
        <v>74</v>
      </c>
      <c r="AY1129" s="165" t="s">
        <v>182</v>
      </c>
    </row>
    <row r="1130" spans="2:51" s="13" customFormat="1">
      <c r="B1130" s="164"/>
      <c r="D1130" s="158" t="s">
        <v>190</v>
      </c>
      <c r="E1130" s="165" t="s">
        <v>1</v>
      </c>
      <c r="F1130" s="166" t="s">
        <v>1562</v>
      </c>
      <c r="H1130" s="167">
        <v>82.7</v>
      </c>
      <c r="I1130" s="168"/>
      <c r="L1130" s="164"/>
      <c r="M1130" s="169"/>
      <c r="T1130" s="170"/>
      <c r="AT1130" s="165" t="s">
        <v>190</v>
      </c>
      <c r="AU1130" s="165" t="s">
        <v>88</v>
      </c>
      <c r="AV1130" s="13" t="s">
        <v>88</v>
      </c>
      <c r="AW1130" s="13" t="s">
        <v>30</v>
      </c>
      <c r="AX1130" s="13" t="s">
        <v>74</v>
      </c>
      <c r="AY1130" s="165" t="s">
        <v>182</v>
      </c>
    </row>
    <row r="1131" spans="2:51" s="13" customFormat="1">
      <c r="B1131" s="164"/>
      <c r="D1131" s="158" t="s">
        <v>190</v>
      </c>
      <c r="E1131" s="165" t="s">
        <v>1</v>
      </c>
      <c r="F1131" s="166" t="s">
        <v>1563</v>
      </c>
      <c r="H1131" s="167">
        <v>33.4</v>
      </c>
      <c r="I1131" s="168"/>
      <c r="L1131" s="164"/>
      <c r="M1131" s="169"/>
      <c r="T1131" s="170"/>
      <c r="AT1131" s="165" t="s">
        <v>190</v>
      </c>
      <c r="AU1131" s="165" t="s">
        <v>88</v>
      </c>
      <c r="AV1131" s="13" t="s">
        <v>88</v>
      </c>
      <c r="AW1131" s="13" t="s">
        <v>30</v>
      </c>
      <c r="AX1131" s="13" t="s">
        <v>74</v>
      </c>
      <c r="AY1131" s="165" t="s">
        <v>182</v>
      </c>
    </row>
    <row r="1132" spans="2:51" s="13" customFormat="1">
      <c r="B1132" s="164"/>
      <c r="D1132" s="158" t="s">
        <v>190</v>
      </c>
      <c r="E1132" s="165" t="s">
        <v>1</v>
      </c>
      <c r="F1132" s="166" t="s">
        <v>1564</v>
      </c>
      <c r="H1132" s="167">
        <v>50.5</v>
      </c>
      <c r="I1132" s="168"/>
      <c r="L1132" s="164"/>
      <c r="M1132" s="169"/>
      <c r="T1132" s="170"/>
      <c r="AT1132" s="165" t="s">
        <v>190</v>
      </c>
      <c r="AU1132" s="165" t="s">
        <v>88</v>
      </c>
      <c r="AV1132" s="13" t="s">
        <v>88</v>
      </c>
      <c r="AW1132" s="13" t="s">
        <v>30</v>
      </c>
      <c r="AX1132" s="13" t="s">
        <v>74</v>
      </c>
      <c r="AY1132" s="165" t="s">
        <v>182</v>
      </c>
    </row>
    <row r="1133" spans="2:51" s="13" customFormat="1">
      <c r="B1133" s="164"/>
      <c r="D1133" s="158" t="s">
        <v>190</v>
      </c>
      <c r="E1133" s="165" t="s">
        <v>1</v>
      </c>
      <c r="F1133" s="166" t="s">
        <v>1565</v>
      </c>
      <c r="H1133" s="167">
        <v>425</v>
      </c>
      <c r="I1133" s="168"/>
      <c r="L1133" s="164"/>
      <c r="M1133" s="169"/>
      <c r="T1133" s="170"/>
      <c r="AT1133" s="165" t="s">
        <v>190</v>
      </c>
      <c r="AU1133" s="165" t="s">
        <v>88</v>
      </c>
      <c r="AV1133" s="13" t="s">
        <v>88</v>
      </c>
      <c r="AW1133" s="13" t="s">
        <v>30</v>
      </c>
      <c r="AX1133" s="13" t="s">
        <v>74</v>
      </c>
      <c r="AY1133" s="165" t="s">
        <v>182</v>
      </c>
    </row>
    <row r="1134" spans="2:51" s="13" customFormat="1">
      <c r="B1134" s="164"/>
      <c r="D1134" s="158" t="s">
        <v>190</v>
      </c>
      <c r="E1134" s="165" t="s">
        <v>1</v>
      </c>
      <c r="F1134" s="166" t="s">
        <v>1566</v>
      </c>
      <c r="H1134" s="167">
        <v>148.5</v>
      </c>
      <c r="I1134" s="168"/>
      <c r="L1134" s="164"/>
      <c r="M1134" s="169"/>
      <c r="T1134" s="170"/>
      <c r="AT1134" s="165" t="s">
        <v>190</v>
      </c>
      <c r="AU1134" s="165" t="s">
        <v>88</v>
      </c>
      <c r="AV1134" s="13" t="s">
        <v>88</v>
      </c>
      <c r="AW1134" s="13" t="s">
        <v>30</v>
      </c>
      <c r="AX1134" s="13" t="s">
        <v>74</v>
      </c>
      <c r="AY1134" s="165" t="s">
        <v>182</v>
      </c>
    </row>
    <row r="1135" spans="2:51" s="13" customFormat="1">
      <c r="B1135" s="164"/>
      <c r="D1135" s="158" t="s">
        <v>190</v>
      </c>
      <c r="E1135" s="165" t="s">
        <v>1</v>
      </c>
      <c r="F1135" s="166" t="s">
        <v>1567</v>
      </c>
      <c r="H1135" s="167">
        <v>77.7</v>
      </c>
      <c r="I1135" s="168"/>
      <c r="L1135" s="164"/>
      <c r="M1135" s="169"/>
      <c r="T1135" s="170"/>
      <c r="AT1135" s="165" t="s">
        <v>190</v>
      </c>
      <c r="AU1135" s="165" t="s">
        <v>88</v>
      </c>
      <c r="AV1135" s="13" t="s">
        <v>88</v>
      </c>
      <c r="AW1135" s="13" t="s">
        <v>30</v>
      </c>
      <c r="AX1135" s="13" t="s">
        <v>74</v>
      </c>
      <c r="AY1135" s="165" t="s">
        <v>182</v>
      </c>
    </row>
    <row r="1136" spans="2:51" s="13" customFormat="1">
      <c r="B1136" s="164"/>
      <c r="D1136" s="158" t="s">
        <v>190</v>
      </c>
      <c r="E1136" s="165" t="s">
        <v>1</v>
      </c>
      <c r="F1136" s="166" t="s">
        <v>1568</v>
      </c>
      <c r="H1136" s="167">
        <v>339.8</v>
      </c>
      <c r="I1136" s="168"/>
      <c r="L1136" s="164"/>
      <c r="M1136" s="169"/>
      <c r="T1136" s="170"/>
      <c r="AT1136" s="165" t="s">
        <v>190</v>
      </c>
      <c r="AU1136" s="165" t="s">
        <v>88</v>
      </c>
      <c r="AV1136" s="13" t="s">
        <v>88</v>
      </c>
      <c r="AW1136" s="13" t="s">
        <v>30</v>
      </c>
      <c r="AX1136" s="13" t="s">
        <v>74</v>
      </c>
      <c r="AY1136" s="165" t="s">
        <v>182</v>
      </c>
    </row>
    <row r="1137" spans="2:51" s="13" customFormat="1">
      <c r="B1137" s="164"/>
      <c r="D1137" s="158" t="s">
        <v>190</v>
      </c>
      <c r="E1137" s="165" t="s">
        <v>1</v>
      </c>
      <c r="F1137" s="166" t="s">
        <v>1569</v>
      </c>
      <c r="H1137" s="167">
        <v>36.9</v>
      </c>
      <c r="I1137" s="168"/>
      <c r="L1137" s="164"/>
      <c r="M1137" s="169"/>
      <c r="T1137" s="170"/>
      <c r="AT1137" s="165" t="s">
        <v>190</v>
      </c>
      <c r="AU1137" s="165" t="s">
        <v>88</v>
      </c>
      <c r="AV1137" s="13" t="s">
        <v>88</v>
      </c>
      <c r="AW1137" s="13" t="s">
        <v>30</v>
      </c>
      <c r="AX1137" s="13" t="s">
        <v>74</v>
      </c>
      <c r="AY1137" s="165" t="s">
        <v>182</v>
      </c>
    </row>
    <row r="1138" spans="2:51" s="13" customFormat="1">
      <c r="B1138" s="164"/>
      <c r="D1138" s="158" t="s">
        <v>190</v>
      </c>
      <c r="E1138" s="165" t="s">
        <v>1</v>
      </c>
      <c r="F1138" s="166" t="s">
        <v>1570</v>
      </c>
      <c r="H1138" s="167">
        <v>183.4</v>
      </c>
      <c r="I1138" s="168"/>
      <c r="L1138" s="164"/>
      <c r="M1138" s="169"/>
      <c r="T1138" s="170"/>
      <c r="AT1138" s="165" t="s">
        <v>190</v>
      </c>
      <c r="AU1138" s="165" t="s">
        <v>88</v>
      </c>
      <c r="AV1138" s="13" t="s">
        <v>88</v>
      </c>
      <c r="AW1138" s="13" t="s">
        <v>30</v>
      </c>
      <c r="AX1138" s="13" t="s">
        <v>74</v>
      </c>
      <c r="AY1138" s="165" t="s">
        <v>182</v>
      </c>
    </row>
    <row r="1139" spans="2:51" s="13" customFormat="1">
      <c r="B1139" s="164"/>
      <c r="D1139" s="158" t="s">
        <v>190</v>
      </c>
      <c r="E1139" s="165" t="s">
        <v>1</v>
      </c>
      <c r="F1139" s="166" t="s">
        <v>1571</v>
      </c>
      <c r="H1139" s="167">
        <v>107.9</v>
      </c>
      <c r="I1139" s="168"/>
      <c r="L1139" s="164"/>
      <c r="M1139" s="169"/>
      <c r="T1139" s="170"/>
      <c r="AT1139" s="165" t="s">
        <v>190</v>
      </c>
      <c r="AU1139" s="165" t="s">
        <v>88</v>
      </c>
      <c r="AV1139" s="13" t="s">
        <v>88</v>
      </c>
      <c r="AW1139" s="13" t="s">
        <v>30</v>
      </c>
      <c r="AX1139" s="13" t="s">
        <v>74</v>
      </c>
      <c r="AY1139" s="165" t="s">
        <v>182</v>
      </c>
    </row>
    <row r="1140" spans="2:51" s="13" customFormat="1">
      <c r="B1140" s="164"/>
      <c r="D1140" s="158" t="s">
        <v>190</v>
      </c>
      <c r="E1140" s="165" t="s">
        <v>1</v>
      </c>
      <c r="F1140" s="166" t="s">
        <v>1572</v>
      </c>
      <c r="H1140" s="167">
        <v>61</v>
      </c>
      <c r="I1140" s="168"/>
      <c r="L1140" s="164"/>
      <c r="M1140" s="169"/>
      <c r="T1140" s="170"/>
      <c r="AT1140" s="165" t="s">
        <v>190</v>
      </c>
      <c r="AU1140" s="165" t="s">
        <v>88</v>
      </c>
      <c r="AV1140" s="13" t="s">
        <v>88</v>
      </c>
      <c r="AW1140" s="13" t="s">
        <v>30</v>
      </c>
      <c r="AX1140" s="13" t="s">
        <v>74</v>
      </c>
      <c r="AY1140" s="165" t="s">
        <v>182</v>
      </c>
    </row>
    <row r="1141" spans="2:51" s="13" customFormat="1">
      <c r="B1141" s="164"/>
      <c r="D1141" s="158" t="s">
        <v>190</v>
      </c>
      <c r="E1141" s="165" t="s">
        <v>1</v>
      </c>
      <c r="F1141" s="166" t="s">
        <v>1573</v>
      </c>
      <c r="H1141" s="167">
        <v>67.3</v>
      </c>
      <c r="I1141" s="168"/>
      <c r="L1141" s="164"/>
      <c r="M1141" s="169"/>
      <c r="T1141" s="170"/>
      <c r="AT1141" s="165" t="s">
        <v>190</v>
      </c>
      <c r="AU1141" s="165" t="s">
        <v>88</v>
      </c>
      <c r="AV1141" s="13" t="s">
        <v>88</v>
      </c>
      <c r="AW1141" s="13" t="s">
        <v>30</v>
      </c>
      <c r="AX1141" s="13" t="s">
        <v>74</v>
      </c>
      <c r="AY1141" s="165" t="s">
        <v>182</v>
      </c>
    </row>
    <row r="1142" spans="2:51" s="13" customFormat="1">
      <c r="B1142" s="164"/>
      <c r="D1142" s="158" t="s">
        <v>190</v>
      </c>
      <c r="E1142" s="165" t="s">
        <v>1</v>
      </c>
      <c r="F1142" s="166" t="s">
        <v>1574</v>
      </c>
      <c r="H1142" s="167">
        <v>29</v>
      </c>
      <c r="I1142" s="168"/>
      <c r="L1142" s="164"/>
      <c r="M1142" s="169"/>
      <c r="T1142" s="170"/>
      <c r="AT1142" s="165" t="s">
        <v>190</v>
      </c>
      <c r="AU1142" s="165" t="s">
        <v>88</v>
      </c>
      <c r="AV1142" s="13" t="s">
        <v>88</v>
      </c>
      <c r="AW1142" s="13" t="s">
        <v>30</v>
      </c>
      <c r="AX1142" s="13" t="s">
        <v>74</v>
      </c>
      <c r="AY1142" s="165" t="s">
        <v>182</v>
      </c>
    </row>
    <row r="1143" spans="2:51" s="13" customFormat="1">
      <c r="B1143" s="164"/>
      <c r="D1143" s="158" t="s">
        <v>190</v>
      </c>
      <c r="E1143" s="165" t="s">
        <v>1</v>
      </c>
      <c r="F1143" s="166" t="s">
        <v>1575</v>
      </c>
      <c r="H1143" s="167">
        <v>288.10000000000002</v>
      </c>
      <c r="I1143" s="168"/>
      <c r="L1143" s="164"/>
      <c r="M1143" s="169"/>
      <c r="T1143" s="170"/>
      <c r="AT1143" s="165" t="s">
        <v>190</v>
      </c>
      <c r="AU1143" s="165" t="s">
        <v>88</v>
      </c>
      <c r="AV1143" s="13" t="s">
        <v>88</v>
      </c>
      <c r="AW1143" s="13" t="s">
        <v>30</v>
      </c>
      <c r="AX1143" s="13" t="s">
        <v>74</v>
      </c>
      <c r="AY1143" s="165" t="s">
        <v>182</v>
      </c>
    </row>
    <row r="1144" spans="2:51" s="13" customFormat="1">
      <c r="B1144" s="164"/>
      <c r="D1144" s="158" t="s">
        <v>190</v>
      </c>
      <c r="E1144" s="165" t="s">
        <v>1</v>
      </c>
      <c r="F1144" s="166" t="s">
        <v>1576</v>
      </c>
      <c r="H1144" s="167">
        <v>25.9</v>
      </c>
      <c r="I1144" s="168"/>
      <c r="L1144" s="164"/>
      <c r="M1144" s="169"/>
      <c r="T1144" s="170"/>
      <c r="AT1144" s="165" t="s">
        <v>190</v>
      </c>
      <c r="AU1144" s="165" t="s">
        <v>88</v>
      </c>
      <c r="AV1144" s="13" t="s">
        <v>88</v>
      </c>
      <c r="AW1144" s="13" t="s">
        <v>30</v>
      </c>
      <c r="AX1144" s="13" t="s">
        <v>74</v>
      </c>
      <c r="AY1144" s="165" t="s">
        <v>182</v>
      </c>
    </row>
    <row r="1145" spans="2:51" s="13" customFormat="1">
      <c r="B1145" s="164"/>
      <c r="D1145" s="158" t="s">
        <v>190</v>
      </c>
      <c r="E1145" s="165" t="s">
        <v>1</v>
      </c>
      <c r="F1145" s="166" t="s">
        <v>1577</v>
      </c>
      <c r="H1145" s="167">
        <v>286.39999999999998</v>
      </c>
      <c r="I1145" s="168"/>
      <c r="L1145" s="164"/>
      <c r="M1145" s="169"/>
      <c r="T1145" s="170"/>
      <c r="AT1145" s="165" t="s">
        <v>190</v>
      </c>
      <c r="AU1145" s="165" t="s">
        <v>88</v>
      </c>
      <c r="AV1145" s="13" t="s">
        <v>88</v>
      </c>
      <c r="AW1145" s="13" t="s">
        <v>30</v>
      </c>
      <c r="AX1145" s="13" t="s">
        <v>74</v>
      </c>
      <c r="AY1145" s="165" t="s">
        <v>182</v>
      </c>
    </row>
    <row r="1146" spans="2:51" s="13" customFormat="1">
      <c r="B1146" s="164"/>
      <c r="D1146" s="158" t="s">
        <v>190</v>
      </c>
      <c r="E1146" s="165" t="s">
        <v>1</v>
      </c>
      <c r="F1146" s="166" t="s">
        <v>1578</v>
      </c>
      <c r="H1146" s="167">
        <v>4190.3</v>
      </c>
      <c r="I1146" s="168"/>
      <c r="L1146" s="164"/>
      <c r="M1146" s="169"/>
      <c r="T1146" s="170"/>
      <c r="AT1146" s="165" t="s">
        <v>190</v>
      </c>
      <c r="AU1146" s="165" t="s">
        <v>88</v>
      </c>
      <c r="AV1146" s="13" t="s">
        <v>88</v>
      </c>
      <c r="AW1146" s="13" t="s">
        <v>30</v>
      </c>
      <c r="AX1146" s="13" t="s">
        <v>74</v>
      </c>
      <c r="AY1146" s="165" t="s">
        <v>182</v>
      </c>
    </row>
    <row r="1147" spans="2:51" s="13" customFormat="1">
      <c r="B1147" s="164"/>
      <c r="D1147" s="158" t="s">
        <v>190</v>
      </c>
      <c r="E1147" s="165" t="s">
        <v>1</v>
      </c>
      <c r="F1147" s="166" t="s">
        <v>1579</v>
      </c>
      <c r="H1147" s="167">
        <v>2053.6999999999998</v>
      </c>
      <c r="I1147" s="168"/>
      <c r="L1147" s="164"/>
      <c r="M1147" s="169"/>
      <c r="T1147" s="170"/>
      <c r="AT1147" s="165" t="s">
        <v>190</v>
      </c>
      <c r="AU1147" s="165" t="s">
        <v>88</v>
      </c>
      <c r="AV1147" s="13" t="s">
        <v>88</v>
      </c>
      <c r="AW1147" s="13" t="s">
        <v>30</v>
      </c>
      <c r="AX1147" s="13" t="s">
        <v>74</v>
      </c>
      <c r="AY1147" s="165" t="s">
        <v>182</v>
      </c>
    </row>
    <row r="1148" spans="2:51" s="13" customFormat="1">
      <c r="B1148" s="164"/>
      <c r="D1148" s="158" t="s">
        <v>190</v>
      </c>
      <c r="E1148" s="165" t="s">
        <v>1</v>
      </c>
      <c r="F1148" s="166" t="s">
        <v>1580</v>
      </c>
      <c r="H1148" s="167">
        <v>327.9</v>
      </c>
      <c r="I1148" s="168"/>
      <c r="L1148" s="164"/>
      <c r="M1148" s="169"/>
      <c r="T1148" s="170"/>
      <c r="AT1148" s="165" t="s">
        <v>190</v>
      </c>
      <c r="AU1148" s="165" t="s">
        <v>88</v>
      </c>
      <c r="AV1148" s="13" t="s">
        <v>88</v>
      </c>
      <c r="AW1148" s="13" t="s">
        <v>30</v>
      </c>
      <c r="AX1148" s="13" t="s">
        <v>74</v>
      </c>
      <c r="AY1148" s="165" t="s">
        <v>182</v>
      </c>
    </row>
    <row r="1149" spans="2:51" s="13" customFormat="1">
      <c r="B1149" s="164"/>
      <c r="D1149" s="158" t="s">
        <v>190</v>
      </c>
      <c r="E1149" s="165" t="s">
        <v>1</v>
      </c>
      <c r="F1149" s="166" t="s">
        <v>1581</v>
      </c>
      <c r="H1149" s="167">
        <v>242</v>
      </c>
      <c r="I1149" s="168"/>
      <c r="L1149" s="164"/>
      <c r="M1149" s="169"/>
      <c r="T1149" s="170"/>
      <c r="AT1149" s="165" t="s">
        <v>190</v>
      </c>
      <c r="AU1149" s="165" t="s">
        <v>88</v>
      </c>
      <c r="AV1149" s="13" t="s">
        <v>88</v>
      </c>
      <c r="AW1149" s="13" t="s">
        <v>30</v>
      </c>
      <c r="AX1149" s="13" t="s">
        <v>74</v>
      </c>
      <c r="AY1149" s="165" t="s">
        <v>182</v>
      </c>
    </row>
    <row r="1150" spans="2:51" s="13" customFormat="1">
      <c r="B1150" s="164"/>
      <c r="D1150" s="158" t="s">
        <v>190</v>
      </c>
      <c r="E1150" s="165" t="s">
        <v>1</v>
      </c>
      <c r="F1150" s="166" t="s">
        <v>1582</v>
      </c>
      <c r="H1150" s="167">
        <v>161.19999999999999</v>
      </c>
      <c r="I1150" s="168"/>
      <c r="L1150" s="164"/>
      <c r="M1150" s="169"/>
      <c r="T1150" s="170"/>
      <c r="AT1150" s="165" t="s">
        <v>190</v>
      </c>
      <c r="AU1150" s="165" t="s">
        <v>88</v>
      </c>
      <c r="AV1150" s="13" t="s">
        <v>88</v>
      </c>
      <c r="AW1150" s="13" t="s">
        <v>30</v>
      </c>
      <c r="AX1150" s="13" t="s">
        <v>74</v>
      </c>
      <c r="AY1150" s="165" t="s">
        <v>182</v>
      </c>
    </row>
    <row r="1151" spans="2:51" s="13" customFormat="1">
      <c r="B1151" s="164"/>
      <c r="D1151" s="158" t="s">
        <v>190</v>
      </c>
      <c r="E1151" s="165" t="s">
        <v>1</v>
      </c>
      <c r="F1151" s="166" t="s">
        <v>1583</v>
      </c>
      <c r="H1151" s="167">
        <v>132.80000000000001</v>
      </c>
      <c r="I1151" s="168"/>
      <c r="L1151" s="164"/>
      <c r="M1151" s="169"/>
      <c r="T1151" s="170"/>
      <c r="AT1151" s="165" t="s">
        <v>190</v>
      </c>
      <c r="AU1151" s="165" t="s">
        <v>88</v>
      </c>
      <c r="AV1151" s="13" t="s">
        <v>88</v>
      </c>
      <c r="AW1151" s="13" t="s">
        <v>30</v>
      </c>
      <c r="AX1151" s="13" t="s">
        <v>74</v>
      </c>
      <c r="AY1151" s="165" t="s">
        <v>182</v>
      </c>
    </row>
    <row r="1152" spans="2:51" s="13" customFormat="1">
      <c r="B1152" s="164"/>
      <c r="D1152" s="158" t="s">
        <v>190</v>
      </c>
      <c r="E1152" s="165" t="s">
        <v>1</v>
      </c>
      <c r="F1152" s="166" t="s">
        <v>1584</v>
      </c>
      <c r="H1152" s="167">
        <v>132.5</v>
      </c>
      <c r="I1152" s="168"/>
      <c r="L1152" s="164"/>
      <c r="M1152" s="169"/>
      <c r="T1152" s="170"/>
      <c r="AT1152" s="165" t="s">
        <v>190</v>
      </c>
      <c r="AU1152" s="165" t="s">
        <v>88</v>
      </c>
      <c r="AV1152" s="13" t="s">
        <v>88</v>
      </c>
      <c r="AW1152" s="13" t="s">
        <v>30</v>
      </c>
      <c r="AX1152" s="13" t="s">
        <v>74</v>
      </c>
      <c r="AY1152" s="165" t="s">
        <v>182</v>
      </c>
    </row>
    <row r="1153" spans="2:65" s="13" customFormat="1">
      <c r="B1153" s="164"/>
      <c r="D1153" s="158" t="s">
        <v>190</v>
      </c>
      <c r="E1153" s="165" t="s">
        <v>1</v>
      </c>
      <c r="F1153" s="166" t="s">
        <v>1585</v>
      </c>
      <c r="H1153" s="167">
        <v>118.9</v>
      </c>
      <c r="I1153" s="168"/>
      <c r="L1153" s="164"/>
      <c r="M1153" s="169"/>
      <c r="T1153" s="170"/>
      <c r="AT1153" s="165" t="s">
        <v>190</v>
      </c>
      <c r="AU1153" s="165" t="s">
        <v>88</v>
      </c>
      <c r="AV1153" s="13" t="s">
        <v>88</v>
      </c>
      <c r="AW1153" s="13" t="s">
        <v>30</v>
      </c>
      <c r="AX1153" s="13" t="s">
        <v>74</v>
      </c>
      <c r="AY1153" s="165" t="s">
        <v>182</v>
      </c>
    </row>
    <row r="1154" spans="2:65" s="13" customFormat="1">
      <c r="B1154" s="164"/>
      <c r="D1154" s="158" t="s">
        <v>190</v>
      </c>
      <c r="E1154" s="165" t="s">
        <v>1</v>
      </c>
      <c r="F1154" s="166" t="s">
        <v>1586</v>
      </c>
      <c r="H1154" s="167">
        <v>155.19999999999999</v>
      </c>
      <c r="I1154" s="168"/>
      <c r="L1154" s="164"/>
      <c r="M1154" s="169"/>
      <c r="T1154" s="170"/>
      <c r="AT1154" s="165" t="s">
        <v>190</v>
      </c>
      <c r="AU1154" s="165" t="s">
        <v>88</v>
      </c>
      <c r="AV1154" s="13" t="s">
        <v>88</v>
      </c>
      <c r="AW1154" s="13" t="s">
        <v>30</v>
      </c>
      <c r="AX1154" s="13" t="s">
        <v>74</v>
      </c>
      <c r="AY1154" s="165" t="s">
        <v>182</v>
      </c>
    </row>
    <row r="1155" spans="2:65" s="13" customFormat="1">
      <c r="B1155" s="164"/>
      <c r="D1155" s="158" t="s">
        <v>190</v>
      </c>
      <c r="E1155" s="165" t="s">
        <v>1</v>
      </c>
      <c r="F1155" s="166" t="s">
        <v>1587</v>
      </c>
      <c r="H1155" s="167">
        <v>125.6</v>
      </c>
      <c r="I1155" s="168"/>
      <c r="L1155" s="164"/>
      <c r="M1155" s="169"/>
      <c r="T1155" s="170"/>
      <c r="AT1155" s="165" t="s">
        <v>190</v>
      </c>
      <c r="AU1155" s="165" t="s">
        <v>88</v>
      </c>
      <c r="AV1155" s="13" t="s">
        <v>88</v>
      </c>
      <c r="AW1155" s="13" t="s">
        <v>30</v>
      </c>
      <c r="AX1155" s="13" t="s">
        <v>74</v>
      </c>
      <c r="AY1155" s="165" t="s">
        <v>182</v>
      </c>
    </row>
    <row r="1156" spans="2:65" s="13" customFormat="1">
      <c r="B1156" s="164"/>
      <c r="D1156" s="158" t="s">
        <v>190</v>
      </c>
      <c r="E1156" s="165" t="s">
        <v>1</v>
      </c>
      <c r="F1156" s="166" t="s">
        <v>1588</v>
      </c>
      <c r="H1156" s="167">
        <v>82.1</v>
      </c>
      <c r="I1156" s="168"/>
      <c r="L1156" s="164"/>
      <c r="M1156" s="169"/>
      <c r="T1156" s="170"/>
      <c r="AT1156" s="165" t="s">
        <v>190</v>
      </c>
      <c r="AU1156" s="165" t="s">
        <v>88</v>
      </c>
      <c r="AV1156" s="13" t="s">
        <v>88</v>
      </c>
      <c r="AW1156" s="13" t="s">
        <v>30</v>
      </c>
      <c r="AX1156" s="13" t="s">
        <v>74</v>
      </c>
      <c r="AY1156" s="165" t="s">
        <v>182</v>
      </c>
    </row>
    <row r="1157" spans="2:65" s="13" customFormat="1">
      <c r="B1157" s="164"/>
      <c r="D1157" s="158" t="s">
        <v>190</v>
      </c>
      <c r="E1157" s="165" t="s">
        <v>1</v>
      </c>
      <c r="F1157" s="166" t="s">
        <v>1589</v>
      </c>
      <c r="H1157" s="167">
        <v>89.1</v>
      </c>
      <c r="I1157" s="168"/>
      <c r="L1157" s="164"/>
      <c r="M1157" s="169"/>
      <c r="T1157" s="170"/>
      <c r="AT1157" s="165" t="s">
        <v>190</v>
      </c>
      <c r="AU1157" s="165" t="s">
        <v>88</v>
      </c>
      <c r="AV1157" s="13" t="s">
        <v>88</v>
      </c>
      <c r="AW1157" s="13" t="s">
        <v>30</v>
      </c>
      <c r="AX1157" s="13" t="s">
        <v>74</v>
      </c>
      <c r="AY1157" s="165" t="s">
        <v>182</v>
      </c>
    </row>
    <row r="1158" spans="2:65" s="13" customFormat="1">
      <c r="B1158" s="164"/>
      <c r="D1158" s="158" t="s">
        <v>190</v>
      </c>
      <c r="E1158" s="165" t="s">
        <v>1</v>
      </c>
      <c r="F1158" s="166" t="s">
        <v>1590</v>
      </c>
      <c r="H1158" s="167">
        <v>181.9</v>
      </c>
      <c r="I1158" s="168"/>
      <c r="L1158" s="164"/>
      <c r="M1158" s="169"/>
      <c r="T1158" s="170"/>
      <c r="AT1158" s="165" t="s">
        <v>190</v>
      </c>
      <c r="AU1158" s="165" t="s">
        <v>88</v>
      </c>
      <c r="AV1158" s="13" t="s">
        <v>88</v>
      </c>
      <c r="AW1158" s="13" t="s">
        <v>30</v>
      </c>
      <c r="AX1158" s="13" t="s">
        <v>74</v>
      </c>
      <c r="AY1158" s="165" t="s">
        <v>182</v>
      </c>
    </row>
    <row r="1159" spans="2:65" s="13" customFormat="1">
      <c r="B1159" s="164"/>
      <c r="D1159" s="158" t="s">
        <v>190</v>
      </c>
      <c r="E1159" s="165" t="s">
        <v>1</v>
      </c>
      <c r="F1159" s="166" t="s">
        <v>1591</v>
      </c>
      <c r="H1159" s="167">
        <v>565.4</v>
      </c>
      <c r="I1159" s="168"/>
      <c r="L1159" s="164"/>
      <c r="M1159" s="169"/>
      <c r="T1159" s="170"/>
      <c r="AT1159" s="165" t="s">
        <v>190</v>
      </c>
      <c r="AU1159" s="165" t="s">
        <v>88</v>
      </c>
      <c r="AV1159" s="13" t="s">
        <v>88</v>
      </c>
      <c r="AW1159" s="13" t="s">
        <v>30</v>
      </c>
      <c r="AX1159" s="13" t="s">
        <v>74</v>
      </c>
      <c r="AY1159" s="165" t="s">
        <v>182</v>
      </c>
    </row>
    <row r="1160" spans="2:65" s="15" customFormat="1">
      <c r="B1160" s="178"/>
      <c r="D1160" s="158" t="s">
        <v>190</v>
      </c>
      <c r="E1160" s="179" t="s">
        <v>1</v>
      </c>
      <c r="F1160" s="180" t="s">
        <v>212</v>
      </c>
      <c r="H1160" s="181">
        <v>11873.4</v>
      </c>
      <c r="I1160" s="182"/>
      <c r="L1160" s="178"/>
      <c r="M1160" s="183"/>
      <c r="T1160" s="184"/>
      <c r="AT1160" s="179" t="s">
        <v>190</v>
      </c>
      <c r="AU1160" s="179" t="s">
        <v>88</v>
      </c>
      <c r="AV1160" s="15" t="s">
        <v>188</v>
      </c>
      <c r="AW1160" s="15" t="s">
        <v>30</v>
      </c>
      <c r="AX1160" s="15" t="s">
        <v>78</v>
      </c>
      <c r="AY1160" s="179" t="s">
        <v>182</v>
      </c>
    </row>
    <row r="1161" spans="2:65" s="1" customFormat="1" ht="24.25" customHeight="1">
      <c r="B1161" s="142"/>
      <c r="C1161" s="143" t="s">
        <v>1592</v>
      </c>
      <c r="D1161" s="143" t="s">
        <v>184</v>
      </c>
      <c r="E1161" s="144" t="s">
        <v>1593</v>
      </c>
      <c r="F1161" s="145" t="s">
        <v>1594</v>
      </c>
      <c r="G1161" s="146" t="s">
        <v>1392</v>
      </c>
      <c r="H1161" s="147">
        <v>26719.035</v>
      </c>
      <c r="I1161" s="148"/>
      <c r="J1161" s="149">
        <f>ROUND(I1161*H1161,2)</f>
        <v>0</v>
      </c>
      <c r="K1161" s="150"/>
      <c r="L1161" s="32"/>
      <c r="M1161" s="151" t="s">
        <v>1</v>
      </c>
      <c r="N1161" s="152" t="s">
        <v>40</v>
      </c>
      <c r="P1161" s="153">
        <f>O1161*H1161</f>
        <v>0</v>
      </c>
      <c r="Q1161" s="153">
        <v>5.0000000000000002E-5</v>
      </c>
      <c r="R1161" s="153">
        <f>Q1161*H1161</f>
        <v>1.33595175</v>
      </c>
      <c r="S1161" s="153">
        <v>0</v>
      </c>
      <c r="T1161" s="154">
        <f>S1161*H1161</f>
        <v>0</v>
      </c>
      <c r="AR1161" s="155" t="s">
        <v>304</v>
      </c>
      <c r="AT1161" s="155" t="s">
        <v>184</v>
      </c>
      <c r="AU1161" s="155" t="s">
        <v>88</v>
      </c>
      <c r="AY1161" s="17" t="s">
        <v>182</v>
      </c>
      <c r="BE1161" s="156">
        <f>IF(N1161="základná",J1161,0)</f>
        <v>0</v>
      </c>
      <c r="BF1161" s="156">
        <f>IF(N1161="znížená",J1161,0)</f>
        <v>0</v>
      </c>
      <c r="BG1161" s="156">
        <f>IF(N1161="zákl. prenesená",J1161,0)</f>
        <v>0</v>
      </c>
      <c r="BH1161" s="156">
        <f>IF(N1161="zníž. prenesená",J1161,0)</f>
        <v>0</v>
      </c>
      <c r="BI1161" s="156">
        <f>IF(N1161="nulová",J1161,0)</f>
        <v>0</v>
      </c>
      <c r="BJ1161" s="17" t="s">
        <v>88</v>
      </c>
      <c r="BK1161" s="156">
        <f>ROUND(I1161*H1161,2)</f>
        <v>0</v>
      </c>
      <c r="BL1161" s="17" t="s">
        <v>304</v>
      </c>
      <c r="BM1161" s="155" t="s">
        <v>1595</v>
      </c>
    </row>
    <row r="1162" spans="2:65" s="13" customFormat="1">
      <c r="B1162" s="164"/>
      <c r="D1162" s="158" t="s">
        <v>190</v>
      </c>
      <c r="E1162" s="165" t="s">
        <v>1</v>
      </c>
      <c r="F1162" s="166" t="s">
        <v>1596</v>
      </c>
      <c r="H1162" s="167">
        <v>59.3</v>
      </c>
      <c r="I1162" s="168"/>
      <c r="L1162" s="164"/>
      <c r="M1162" s="169"/>
      <c r="T1162" s="170"/>
      <c r="AT1162" s="165" t="s">
        <v>190</v>
      </c>
      <c r="AU1162" s="165" t="s">
        <v>88</v>
      </c>
      <c r="AV1162" s="13" t="s">
        <v>88</v>
      </c>
      <c r="AW1162" s="13" t="s">
        <v>30</v>
      </c>
      <c r="AX1162" s="13" t="s">
        <v>74</v>
      </c>
      <c r="AY1162" s="165" t="s">
        <v>182</v>
      </c>
    </row>
    <row r="1163" spans="2:65" s="13" customFormat="1">
      <c r="B1163" s="164"/>
      <c r="D1163" s="158" t="s">
        <v>190</v>
      </c>
      <c r="E1163" s="165" t="s">
        <v>1</v>
      </c>
      <c r="F1163" s="166" t="s">
        <v>1597</v>
      </c>
      <c r="H1163" s="167">
        <v>97.8</v>
      </c>
      <c r="I1163" s="168"/>
      <c r="L1163" s="164"/>
      <c r="M1163" s="169"/>
      <c r="T1163" s="170"/>
      <c r="AT1163" s="165" t="s">
        <v>190</v>
      </c>
      <c r="AU1163" s="165" t="s">
        <v>88</v>
      </c>
      <c r="AV1163" s="13" t="s">
        <v>88</v>
      </c>
      <c r="AW1163" s="13" t="s">
        <v>30</v>
      </c>
      <c r="AX1163" s="13" t="s">
        <v>74</v>
      </c>
      <c r="AY1163" s="165" t="s">
        <v>182</v>
      </c>
    </row>
    <row r="1164" spans="2:65" s="13" customFormat="1">
      <c r="B1164" s="164"/>
      <c r="D1164" s="158" t="s">
        <v>190</v>
      </c>
      <c r="E1164" s="165" t="s">
        <v>1</v>
      </c>
      <c r="F1164" s="166" t="s">
        <v>1598</v>
      </c>
      <c r="H1164" s="167">
        <v>199.9</v>
      </c>
      <c r="I1164" s="168"/>
      <c r="L1164" s="164"/>
      <c r="M1164" s="169"/>
      <c r="T1164" s="170"/>
      <c r="AT1164" s="165" t="s">
        <v>190</v>
      </c>
      <c r="AU1164" s="165" t="s">
        <v>88</v>
      </c>
      <c r="AV1164" s="13" t="s">
        <v>88</v>
      </c>
      <c r="AW1164" s="13" t="s">
        <v>30</v>
      </c>
      <c r="AX1164" s="13" t="s">
        <v>74</v>
      </c>
      <c r="AY1164" s="165" t="s">
        <v>182</v>
      </c>
    </row>
    <row r="1165" spans="2:65" s="13" customFormat="1">
      <c r="B1165" s="164"/>
      <c r="D1165" s="158" t="s">
        <v>190</v>
      </c>
      <c r="E1165" s="165" t="s">
        <v>1</v>
      </c>
      <c r="F1165" s="166" t="s">
        <v>1599</v>
      </c>
      <c r="H1165" s="167">
        <v>5290.5</v>
      </c>
      <c r="I1165" s="168"/>
      <c r="L1165" s="164"/>
      <c r="M1165" s="169"/>
      <c r="T1165" s="170"/>
      <c r="AT1165" s="165" t="s">
        <v>190</v>
      </c>
      <c r="AU1165" s="165" t="s">
        <v>88</v>
      </c>
      <c r="AV1165" s="13" t="s">
        <v>88</v>
      </c>
      <c r="AW1165" s="13" t="s">
        <v>30</v>
      </c>
      <c r="AX1165" s="13" t="s">
        <v>74</v>
      </c>
      <c r="AY1165" s="165" t="s">
        <v>182</v>
      </c>
    </row>
    <row r="1166" spans="2:65" s="13" customFormat="1">
      <c r="B1166" s="164"/>
      <c r="D1166" s="158" t="s">
        <v>190</v>
      </c>
      <c r="E1166" s="165" t="s">
        <v>1</v>
      </c>
      <c r="F1166" s="166" t="s">
        <v>1600</v>
      </c>
      <c r="H1166" s="167">
        <v>568.29999999999995</v>
      </c>
      <c r="I1166" s="168"/>
      <c r="L1166" s="164"/>
      <c r="M1166" s="169"/>
      <c r="T1166" s="170"/>
      <c r="AT1166" s="165" t="s">
        <v>190</v>
      </c>
      <c r="AU1166" s="165" t="s">
        <v>88</v>
      </c>
      <c r="AV1166" s="13" t="s">
        <v>88</v>
      </c>
      <c r="AW1166" s="13" t="s">
        <v>30</v>
      </c>
      <c r="AX1166" s="13" t="s">
        <v>74</v>
      </c>
      <c r="AY1166" s="165" t="s">
        <v>182</v>
      </c>
    </row>
    <row r="1167" spans="2:65" s="13" customFormat="1">
      <c r="B1167" s="164"/>
      <c r="D1167" s="158" t="s">
        <v>190</v>
      </c>
      <c r="E1167" s="165" t="s">
        <v>1</v>
      </c>
      <c r="F1167" s="166" t="s">
        <v>1601</v>
      </c>
      <c r="H1167" s="167">
        <v>211.1</v>
      </c>
      <c r="I1167" s="168"/>
      <c r="L1167" s="164"/>
      <c r="M1167" s="169"/>
      <c r="T1167" s="170"/>
      <c r="AT1167" s="165" t="s">
        <v>190</v>
      </c>
      <c r="AU1167" s="165" t="s">
        <v>88</v>
      </c>
      <c r="AV1167" s="13" t="s">
        <v>88</v>
      </c>
      <c r="AW1167" s="13" t="s">
        <v>30</v>
      </c>
      <c r="AX1167" s="13" t="s">
        <v>74</v>
      </c>
      <c r="AY1167" s="165" t="s">
        <v>182</v>
      </c>
    </row>
    <row r="1168" spans="2:65" s="13" customFormat="1">
      <c r="B1168" s="164"/>
      <c r="D1168" s="158" t="s">
        <v>190</v>
      </c>
      <c r="E1168" s="165" t="s">
        <v>1</v>
      </c>
      <c r="F1168" s="166" t="s">
        <v>1602</v>
      </c>
      <c r="H1168" s="167">
        <v>64.2</v>
      </c>
      <c r="I1168" s="168"/>
      <c r="L1168" s="164"/>
      <c r="M1168" s="169"/>
      <c r="T1168" s="170"/>
      <c r="AT1168" s="165" t="s">
        <v>190</v>
      </c>
      <c r="AU1168" s="165" t="s">
        <v>88</v>
      </c>
      <c r="AV1168" s="13" t="s">
        <v>88</v>
      </c>
      <c r="AW1168" s="13" t="s">
        <v>30</v>
      </c>
      <c r="AX1168" s="13" t="s">
        <v>74</v>
      </c>
      <c r="AY1168" s="165" t="s">
        <v>182</v>
      </c>
    </row>
    <row r="1169" spans="2:51" s="13" customFormat="1">
      <c r="B1169" s="164"/>
      <c r="D1169" s="158" t="s">
        <v>190</v>
      </c>
      <c r="E1169" s="165" t="s">
        <v>1</v>
      </c>
      <c r="F1169" s="166" t="s">
        <v>1603</v>
      </c>
      <c r="H1169" s="167">
        <v>93.2</v>
      </c>
      <c r="I1169" s="168"/>
      <c r="L1169" s="164"/>
      <c r="M1169" s="169"/>
      <c r="T1169" s="170"/>
      <c r="AT1169" s="165" t="s">
        <v>190</v>
      </c>
      <c r="AU1169" s="165" t="s">
        <v>88</v>
      </c>
      <c r="AV1169" s="13" t="s">
        <v>88</v>
      </c>
      <c r="AW1169" s="13" t="s">
        <v>30</v>
      </c>
      <c r="AX1169" s="13" t="s">
        <v>74</v>
      </c>
      <c r="AY1169" s="165" t="s">
        <v>182</v>
      </c>
    </row>
    <row r="1170" spans="2:51" s="13" customFormat="1">
      <c r="B1170" s="164"/>
      <c r="D1170" s="158" t="s">
        <v>190</v>
      </c>
      <c r="E1170" s="165" t="s">
        <v>1</v>
      </c>
      <c r="F1170" s="166" t="s">
        <v>1604</v>
      </c>
      <c r="H1170" s="167">
        <v>61.3</v>
      </c>
      <c r="I1170" s="168"/>
      <c r="L1170" s="164"/>
      <c r="M1170" s="169"/>
      <c r="T1170" s="170"/>
      <c r="AT1170" s="165" t="s">
        <v>190</v>
      </c>
      <c r="AU1170" s="165" t="s">
        <v>88</v>
      </c>
      <c r="AV1170" s="13" t="s">
        <v>88</v>
      </c>
      <c r="AW1170" s="13" t="s">
        <v>30</v>
      </c>
      <c r="AX1170" s="13" t="s">
        <v>74</v>
      </c>
      <c r="AY1170" s="165" t="s">
        <v>182</v>
      </c>
    </row>
    <row r="1171" spans="2:51" s="13" customFormat="1">
      <c r="B1171" s="164"/>
      <c r="D1171" s="158" t="s">
        <v>190</v>
      </c>
      <c r="E1171" s="165" t="s">
        <v>1</v>
      </c>
      <c r="F1171" s="166" t="s">
        <v>1605</v>
      </c>
      <c r="H1171" s="167">
        <v>119.7</v>
      </c>
      <c r="I1171" s="168"/>
      <c r="L1171" s="164"/>
      <c r="M1171" s="169"/>
      <c r="T1171" s="170"/>
      <c r="AT1171" s="165" t="s">
        <v>190</v>
      </c>
      <c r="AU1171" s="165" t="s">
        <v>88</v>
      </c>
      <c r="AV1171" s="13" t="s">
        <v>88</v>
      </c>
      <c r="AW1171" s="13" t="s">
        <v>30</v>
      </c>
      <c r="AX1171" s="13" t="s">
        <v>74</v>
      </c>
      <c r="AY1171" s="165" t="s">
        <v>182</v>
      </c>
    </row>
    <row r="1172" spans="2:51" s="13" customFormat="1">
      <c r="B1172" s="164"/>
      <c r="D1172" s="158" t="s">
        <v>190</v>
      </c>
      <c r="E1172" s="165" t="s">
        <v>1</v>
      </c>
      <c r="F1172" s="166" t="s">
        <v>1606</v>
      </c>
      <c r="H1172" s="167">
        <v>1938.4</v>
      </c>
      <c r="I1172" s="168"/>
      <c r="L1172" s="164"/>
      <c r="M1172" s="169"/>
      <c r="T1172" s="170"/>
      <c r="AT1172" s="165" t="s">
        <v>190</v>
      </c>
      <c r="AU1172" s="165" t="s">
        <v>88</v>
      </c>
      <c r="AV1172" s="13" t="s">
        <v>88</v>
      </c>
      <c r="AW1172" s="13" t="s">
        <v>30</v>
      </c>
      <c r="AX1172" s="13" t="s">
        <v>74</v>
      </c>
      <c r="AY1172" s="165" t="s">
        <v>182</v>
      </c>
    </row>
    <row r="1173" spans="2:51" s="13" customFormat="1">
      <c r="B1173" s="164"/>
      <c r="D1173" s="158" t="s">
        <v>190</v>
      </c>
      <c r="E1173" s="165" t="s">
        <v>1</v>
      </c>
      <c r="F1173" s="166" t="s">
        <v>1607</v>
      </c>
      <c r="H1173" s="167">
        <v>5016.5</v>
      </c>
      <c r="I1173" s="168"/>
      <c r="L1173" s="164"/>
      <c r="M1173" s="169"/>
      <c r="T1173" s="170"/>
      <c r="AT1173" s="165" t="s">
        <v>190</v>
      </c>
      <c r="AU1173" s="165" t="s">
        <v>88</v>
      </c>
      <c r="AV1173" s="13" t="s">
        <v>88</v>
      </c>
      <c r="AW1173" s="13" t="s">
        <v>30</v>
      </c>
      <c r="AX1173" s="13" t="s">
        <v>74</v>
      </c>
      <c r="AY1173" s="165" t="s">
        <v>182</v>
      </c>
    </row>
    <row r="1174" spans="2:51" s="13" customFormat="1">
      <c r="B1174" s="164"/>
      <c r="D1174" s="158" t="s">
        <v>190</v>
      </c>
      <c r="E1174" s="165" t="s">
        <v>1</v>
      </c>
      <c r="F1174" s="166" t="s">
        <v>1608</v>
      </c>
      <c r="H1174" s="167">
        <v>53.8</v>
      </c>
      <c r="I1174" s="168"/>
      <c r="L1174" s="164"/>
      <c r="M1174" s="169"/>
      <c r="T1174" s="170"/>
      <c r="AT1174" s="165" t="s">
        <v>190</v>
      </c>
      <c r="AU1174" s="165" t="s">
        <v>88</v>
      </c>
      <c r="AV1174" s="13" t="s">
        <v>88</v>
      </c>
      <c r="AW1174" s="13" t="s">
        <v>30</v>
      </c>
      <c r="AX1174" s="13" t="s">
        <v>74</v>
      </c>
      <c r="AY1174" s="165" t="s">
        <v>182</v>
      </c>
    </row>
    <row r="1175" spans="2:51" s="13" customFormat="1">
      <c r="B1175" s="164"/>
      <c r="D1175" s="158" t="s">
        <v>190</v>
      </c>
      <c r="E1175" s="165" t="s">
        <v>1</v>
      </c>
      <c r="F1175" s="166" t="s">
        <v>1609</v>
      </c>
      <c r="H1175" s="167">
        <v>489.7</v>
      </c>
      <c r="I1175" s="168"/>
      <c r="L1175" s="164"/>
      <c r="M1175" s="169"/>
      <c r="T1175" s="170"/>
      <c r="AT1175" s="165" t="s">
        <v>190</v>
      </c>
      <c r="AU1175" s="165" t="s">
        <v>88</v>
      </c>
      <c r="AV1175" s="13" t="s">
        <v>88</v>
      </c>
      <c r="AW1175" s="13" t="s">
        <v>30</v>
      </c>
      <c r="AX1175" s="13" t="s">
        <v>74</v>
      </c>
      <c r="AY1175" s="165" t="s">
        <v>182</v>
      </c>
    </row>
    <row r="1176" spans="2:51" s="13" customFormat="1">
      <c r="B1176" s="164"/>
      <c r="D1176" s="158" t="s">
        <v>190</v>
      </c>
      <c r="E1176" s="165" t="s">
        <v>1</v>
      </c>
      <c r="F1176" s="166" t="s">
        <v>1610</v>
      </c>
      <c r="H1176" s="167">
        <v>148.30000000000001</v>
      </c>
      <c r="I1176" s="168"/>
      <c r="L1176" s="164"/>
      <c r="M1176" s="169"/>
      <c r="T1176" s="170"/>
      <c r="AT1176" s="165" t="s">
        <v>190</v>
      </c>
      <c r="AU1176" s="165" t="s">
        <v>88</v>
      </c>
      <c r="AV1176" s="13" t="s">
        <v>88</v>
      </c>
      <c r="AW1176" s="13" t="s">
        <v>30</v>
      </c>
      <c r="AX1176" s="13" t="s">
        <v>74</v>
      </c>
      <c r="AY1176" s="165" t="s">
        <v>182</v>
      </c>
    </row>
    <row r="1177" spans="2:51" s="13" customFormat="1">
      <c r="B1177" s="164"/>
      <c r="D1177" s="158" t="s">
        <v>190</v>
      </c>
      <c r="E1177" s="165" t="s">
        <v>1</v>
      </c>
      <c r="F1177" s="166" t="s">
        <v>1611</v>
      </c>
      <c r="H1177" s="167">
        <v>66.5</v>
      </c>
      <c r="I1177" s="168"/>
      <c r="L1177" s="164"/>
      <c r="M1177" s="169"/>
      <c r="T1177" s="170"/>
      <c r="AT1177" s="165" t="s">
        <v>190</v>
      </c>
      <c r="AU1177" s="165" t="s">
        <v>88</v>
      </c>
      <c r="AV1177" s="13" t="s">
        <v>88</v>
      </c>
      <c r="AW1177" s="13" t="s">
        <v>30</v>
      </c>
      <c r="AX1177" s="13" t="s">
        <v>74</v>
      </c>
      <c r="AY1177" s="165" t="s">
        <v>182</v>
      </c>
    </row>
    <row r="1178" spans="2:51" s="13" customFormat="1">
      <c r="B1178" s="164"/>
      <c r="D1178" s="158" t="s">
        <v>190</v>
      </c>
      <c r="E1178" s="165" t="s">
        <v>1</v>
      </c>
      <c r="F1178" s="166" t="s">
        <v>1612</v>
      </c>
      <c r="H1178" s="167">
        <v>189.3</v>
      </c>
      <c r="I1178" s="168"/>
      <c r="L1178" s="164"/>
      <c r="M1178" s="169"/>
      <c r="T1178" s="170"/>
      <c r="AT1178" s="165" t="s">
        <v>190</v>
      </c>
      <c r="AU1178" s="165" t="s">
        <v>88</v>
      </c>
      <c r="AV1178" s="13" t="s">
        <v>88</v>
      </c>
      <c r="AW1178" s="13" t="s">
        <v>30</v>
      </c>
      <c r="AX1178" s="13" t="s">
        <v>74</v>
      </c>
      <c r="AY1178" s="165" t="s">
        <v>182</v>
      </c>
    </row>
    <row r="1179" spans="2:51" s="13" customFormat="1">
      <c r="B1179" s="164"/>
      <c r="D1179" s="158" t="s">
        <v>190</v>
      </c>
      <c r="E1179" s="165" t="s">
        <v>1</v>
      </c>
      <c r="F1179" s="166" t="s">
        <v>1613</v>
      </c>
      <c r="H1179" s="167">
        <v>617.5</v>
      </c>
      <c r="I1179" s="168"/>
      <c r="L1179" s="164"/>
      <c r="M1179" s="169"/>
      <c r="T1179" s="170"/>
      <c r="AT1179" s="165" t="s">
        <v>190</v>
      </c>
      <c r="AU1179" s="165" t="s">
        <v>88</v>
      </c>
      <c r="AV1179" s="13" t="s">
        <v>88</v>
      </c>
      <c r="AW1179" s="13" t="s">
        <v>30</v>
      </c>
      <c r="AX1179" s="13" t="s">
        <v>74</v>
      </c>
      <c r="AY1179" s="165" t="s">
        <v>182</v>
      </c>
    </row>
    <row r="1180" spans="2:51" s="13" customFormat="1">
      <c r="B1180" s="164"/>
      <c r="D1180" s="158" t="s">
        <v>190</v>
      </c>
      <c r="E1180" s="165" t="s">
        <v>1</v>
      </c>
      <c r="F1180" s="166" t="s">
        <v>1614</v>
      </c>
      <c r="H1180" s="167">
        <v>270.7</v>
      </c>
      <c r="I1180" s="168"/>
      <c r="L1180" s="164"/>
      <c r="M1180" s="169"/>
      <c r="T1180" s="170"/>
      <c r="AT1180" s="165" t="s">
        <v>190</v>
      </c>
      <c r="AU1180" s="165" t="s">
        <v>88</v>
      </c>
      <c r="AV1180" s="13" t="s">
        <v>88</v>
      </c>
      <c r="AW1180" s="13" t="s">
        <v>30</v>
      </c>
      <c r="AX1180" s="13" t="s">
        <v>74</v>
      </c>
      <c r="AY1180" s="165" t="s">
        <v>182</v>
      </c>
    </row>
    <row r="1181" spans="2:51" s="13" customFormat="1">
      <c r="B1181" s="164"/>
      <c r="D1181" s="158" t="s">
        <v>190</v>
      </c>
      <c r="E1181" s="165" t="s">
        <v>1</v>
      </c>
      <c r="F1181" s="166" t="s">
        <v>1615</v>
      </c>
      <c r="H1181" s="167">
        <v>53.9</v>
      </c>
      <c r="I1181" s="168"/>
      <c r="L1181" s="164"/>
      <c r="M1181" s="169"/>
      <c r="T1181" s="170"/>
      <c r="AT1181" s="165" t="s">
        <v>190</v>
      </c>
      <c r="AU1181" s="165" t="s">
        <v>88</v>
      </c>
      <c r="AV1181" s="13" t="s">
        <v>88</v>
      </c>
      <c r="AW1181" s="13" t="s">
        <v>30</v>
      </c>
      <c r="AX1181" s="13" t="s">
        <v>74</v>
      </c>
      <c r="AY1181" s="165" t="s">
        <v>182</v>
      </c>
    </row>
    <row r="1182" spans="2:51" s="13" customFormat="1">
      <c r="B1182" s="164"/>
      <c r="D1182" s="158" t="s">
        <v>190</v>
      </c>
      <c r="E1182" s="165" t="s">
        <v>1</v>
      </c>
      <c r="F1182" s="166" t="s">
        <v>1616</v>
      </c>
      <c r="H1182" s="167">
        <v>103</v>
      </c>
      <c r="I1182" s="168"/>
      <c r="L1182" s="164"/>
      <c r="M1182" s="169"/>
      <c r="T1182" s="170"/>
      <c r="AT1182" s="165" t="s">
        <v>190</v>
      </c>
      <c r="AU1182" s="165" t="s">
        <v>88</v>
      </c>
      <c r="AV1182" s="13" t="s">
        <v>88</v>
      </c>
      <c r="AW1182" s="13" t="s">
        <v>30</v>
      </c>
      <c r="AX1182" s="13" t="s">
        <v>74</v>
      </c>
      <c r="AY1182" s="165" t="s">
        <v>182</v>
      </c>
    </row>
    <row r="1183" spans="2:51" s="13" customFormat="1">
      <c r="B1183" s="164"/>
      <c r="D1183" s="158" t="s">
        <v>190</v>
      </c>
      <c r="E1183" s="165" t="s">
        <v>1</v>
      </c>
      <c r="F1183" s="166" t="s">
        <v>1617</v>
      </c>
      <c r="H1183" s="167">
        <v>967.1</v>
      </c>
      <c r="I1183" s="168"/>
      <c r="L1183" s="164"/>
      <c r="M1183" s="169"/>
      <c r="T1183" s="170"/>
      <c r="AT1183" s="165" t="s">
        <v>190</v>
      </c>
      <c r="AU1183" s="165" t="s">
        <v>88</v>
      </c>
      <c r="AV1183" s="13" t="s">
        <v>88</v>
      </c>
      <c r="AW1183" s="13" t="s">
        <v>30</v>
      </c>
      <c r="AX1183" s="13" t="s">
        <v>74</v>
      </c>
      <c r="AY1183" s="165" t="s">
        <v>182</v>
      </c>
    </row>
    <row r="1184" spans="2:51" s="13" customFormat="1">
      <c r="B1184" s="164"/>
      <c r="D1184" s="158" t="s">
        <v>190</v>
      </c>
      <c r="E1184" s="165" t="s">
        <v>1</v>
      </c>
      <c r="F1184" s="166" t="s">
        <v>1618</v>
      </c>
      <c r="H1184" s="167">
        <v>966.2</v>
      </c>
      <c r="I1184" s="168"/>
      <c r="L1184" s="164"/>
      <c r="M1184" s="169"/>
      <c r="T1184" s="170"/>
      <c r="AT1184" s="165" t="s">
        <v>190</v>
      </c>
      <c r="AU1184" s="165" t="s">
        <v>88</v>
      </c>
      <c r="AV1184" s="13" t="s">
        <v>88</v>
      </c>
      <c r="AW1184" s="13" t="s">
        <v>30</v>
      </c>
      <c r="AX1184" s="13" t="s">
        <v>74</v>
      </c>
      <c r="AY1184" s="165" t="s">
        <v>182</v>
      </c>
    </row>
    <row r="1185" spans="2:65" s="13" customFormat="1">
      <c r="B1185" s="164"/>
      <c r="D1185" s="158" t="s">
        <v>190</v>
      </c>
      <c r="E1185" s="165" t="s">
        <v>1</v>
      </c>
      <c r="F1185" s="166" t="s">
        <v>1619</v>
      </c>
      <c r="H1185" s="167">
        <v>2405.6</v>
      </c>
      <c r="I1185" s="168"/>
      <c r="L1185" s="164"/>
      <c r="M1185" s="169"/>
      <c r="T1185" s="170"/>
      <c r="AT1185" s="165" t="s">
        <v>190</v>
      </c>
      <c r="AU1185" s="165" t="s">
        <v>88</v>
      </c>
      <c r="AV1185" s="13" t="s">
        <v>88</v>
      </c>
      <c r="AW1185" s="13" t="s">
        <v>30</v>
      </c>
      <c r="AX1185" s="13" t="s">
        <v>74</v>
      </c>
      <c r="AY1185" s="165" t="s">
        <v>182</v>
      </c>
    </row>
    <row r="1186" spans="2:65" s="13" customFormat="1">
      <c r="B1186" s="164"/>
      <c r="D1186" s="158" t="s">
        <v>190</v>
      </c>
      <c r="E1186" s="165" t="s">
        <v>1</v>
      </c>
      <c r="F1186" s="166" t="s">
        <v>1620</v>
      </c>
      <c r="H1186" s="167">
        <v>1488.5</v>
      </c>
      <c r="I1186" s="168"/>
      <c r="L1186" s="164"/>
      <c r="M1186" s="169"/>
      <c r="T1186" s="170"/>
      <c r="AT1186" s="165" t="s">
        <v>190</v>
      </c>
      <c r="AU1186" s="165" t="s">
        <v>88</v>
      </c>
      <c r="AV1186" s="13" t="s">
        <v>88</v>
      </c>
      <c r="AW1186" s="13" t="s">
        <v>30</v>
      </c>
      <c r="AX1186" s="13" t="s">
        <v>74</v>
      </c>
      <c r="AY1186" s="165" t="s">
        <v>182</v>
      </c>
    </row>
    <row r="1187" spans="2:65" s="13" customFormat="1">
      <c r="B1187" s="164"/>
      <c r="D1187" s="158" t="s">
        <v>190</v>
      </c>
      <c r="E1187" s="165" t="s">
        <v>1</v>
      </c>
      <c r="F1187" s="166" t="s">
        <v>1621</v>
      </c>
      <c r="H1187" s="167">
        <v>1810.2</v>
      </c>
      <c r="I1187" s="168"/>
      <c r="L1187" s="164"/>
      <c r="M1187" s="169"/>
      <c r="T1187" s="170"/>
      <c r="AT1187" s="165" t="s">
        <v>190</v>
      </c>
      <c r="AU1187" s="165" t="s">
        <v>88</v>
      </c>
      <c r="AV1187" s="13" t="s">
        <v>88</v>
      </c>
      <c r="AW1187" s="13" t="s">
        <v>30</v>
      </c>
      <c r="AX1187" s="13" t="s">
        <v>74</v>
      </c>
      <c r="AY1187" s="165" t="s">
        <v>182</v>
      </c>
    </row>
    <row r="1188" spans="2:65" s="13" customFormat="1">
      <c r="B1188" s="164"/>
      <c r="D1188" s="158" t="s">
        <v>190</v>
      </c>
      <c r="E1188" s="165" t="s">
        <v>1</v>
      </c>
      <c r="F1188" s="166" t="s">
        <v>1622</v>
      </c>
      <c r="H1188" s="167">
        <v>138.1</v>
      </c>
      <c r="I1188" s="168"/>
      <c r="L1188" s="164"/>
      <c r="M1188" s="169"/>
      <c r="T1188" s="170"/>
      <c r="AT1188" s="165" t="s">
        <v>190</v>
      </c>
      <c r="AU1188" s="165" t="s">
        <v>88</v>
      </c>
      <c r="AV1188" s="13" t="s">
        <v>88</v>
      </c>
      <c r="AW1188" s="13" t="s">
        <v>30</v>
      </c>
      <c r="AX1188" s="13" t="s">
        <v>74</v>
      </c>
      <c r="AY1188" s="165" t="s">
        <v>182</v>
      </c>
    </row>
    <row r="1189" spans="2:65" s="13" customFormat="1">
      <c r="B1189" s="164"/>
      <c r="D1189" s="158" t="s">
        <v>190</v>
      </c>
      <c r="E1189" s="165" t="s">
        <v>1</v>
      </c>
      <c r="F1189" s="166" t="s">
        <v>1623</v>
      </c>
      <c r="H1189" s="167">
        <v>691.4</v>
      </c>
      <c r="I1189" s="168"/>
      <c r="L1189" s="164"/>
      <c r="M1189" s="169"/>
      <c r="T1189" s="170"/>
      <c r="AT1189" s="165" t="s">
        <v>190</v>
      </c>
      <c r="AU1189" s="165" t="s">
        <v>88</v>
      </c>
      <c r="AV1189" s="13" t="s">
        <v>88</v>
      </c>
      <c r="AW1189" s="13" t="s">
        <v>30</v>
      </c>
      <c r="AX1189" s="13" t="s">
        <v>74</v>
      </c>
      <c r="AY1189" s="165" t="s">
        <v>182</v>
      </c>
    </row>
    <row r="1190" spans="2:65" s="13" customFormat="1">
      <c r="B1190" s="164"/>
      <c r="D1190" s="158" t="s">
        <v>190</v>
      </c>
      <c r="E1190" s="165" t="s">
        <v>1</v>
      </c>
      <c r="F1190" s="166" t="s">
        <v>1624</v>
      </c>
      <c r="H1190" s="167">
        <v>691.2</v>
      </c>
      <c r="I1190" s="168"/>
      <c r="L1190" s="164"/>
      <c r="M1190" s="169"/>
      <c r="T1190" s="170"/>
      <c r="AT1190" s="165" t="s">
        <v>190</v>
      </c>
      <c r="AU1190" s="165" t="s">
        <v>88</v>
      </c>
      <c r="AV1190" s="13" t="s">
        <v>88</v>
      </c>
      <c r="AW1190" s="13" t="s">
        <v>30</v>
      </c>
      <c r="AX1190" s="13" t="s">
        <v>74</v>
      </c>
      <c r="AY1190" s="165" t="s">
        <v>182</v>
      </c>
    </row>
    <row r="1191" spans="2:65" s="13" customFormat="1">
      <c r="B1191" s="164"/>
      <c r="D1191" s="158" t="s">
        <v>190</v>
      </c>
      <c r="E1191" s="165" t="s">
        <v>1</v>
      </c>
      <c r="F1191" s="166" t="s">
        <v>1625</v>
      </c>
      <c r="H1191" s="167">
        <v>116.2</v>
      </c>
      <c r="I1191" s="168"/>
      <c r="L1191" s="164"/>
      <c r="M1191" s="169"/>
      <c r="T1191" s="170"/>
      <c r="AT1191" s="165" t="s">
        <v>190</v>
      </c>
      <c r="AU1191" s="165" t="s">
        <v>88</v>
      </c>
      <c r="AV1191" s="13" t="s">
        <v>88</v>
      </c>
      <c r="AW1191" s="13" t="s">
        <v>30</v>
      </c>
      <c r="AX1191" s="13" t="s">
        <v>74</v>
      </c>
      <c r="AY1191" s="165" t="s">
        <v>182</v>
      </c>
    </row>
    <row r="1192" spans="2:65" s="13" customFormat="1">
      <c r="B1192" s="164"/>
      <c r="D1192" s="158" t="s">
        <v>190</v>
      </c>
      <c r="E1192" s="165" t="s">
        <v>1</v>
      </c>
      <c r="F1192" s="166" t="s">
        <v>1626</v>
      </c>
      <c r="H1192" s="167">
        <v>115.8</v>
      </c>
      <c r="I1192" s="168"/>
      <c r="L1192" s="164"/>
      <c r="M1192" s="169"/>
      <c r="T1192" s="170"/>
      <c r="AT1192" s="165" t="s">
        <v>190</v>
      </c>
      <c r="AU1192" s="165" t="s">
        <v>88</v>
      </c>
      <c r="AV1192" s="13" t="s">
        <v>88</v>
      </c>
      <c r="AW1192" s="13" t="s">
        <v>30</v>
      </c>
      <c r="AX1192" s="13" t="s">
        <v>74</v>
      </c>
      <c r="AY1192" s="165" t="s">
        <v>182</v>
      </c>
    </row>
    <row r="1193" spans="2:65" s="13" customFormat="1">
      <c r="B1193" s="164"/>
      <c r="D1193" s="158" t="s">
        <v>190</v>
      </c>
      <c r="E1193" s="165" t="s">
        <v>1</v>
      </c>
      <c r="F1193" s="166" t="s">
        <v>1627</v>
      </c>
      <c r="H1193" s="167">
        <v>110.6</v>
      </c>
      <c r="I1193" s="168"/>
      <c r="L1193" s="164"/>
      <c r="M1193" s="169"/>
      <c r="T1193" s="170"/>
      <c r="AT1193" s="165" t="s">
        <v>190</v>
      </c>
      <c r="AU1193" s="165" t="s">
        <v>88</v>
      </c>
      <c r="AV1193" s="13" t="s">
        <v>88</v>
      </c>
      <c r="AW1193" s="13" t="s">
        <v>30</v>
      </c>
      <c r="AX1193" s="13" t="s">
        <v>74</v>
      </c>
      <c r="AY1193" s="165" t="s">
        <v>182</v>
      </c>
    </row>
    <row r="1194" spans="2:65" s="13" customFormat="1">
      <c r="B1194" s="164"/>
      <c r="D1194" s="158" t="s">
        <v>190</v>
      </c>
      <c r="E1194" s="165" t="s">
        <v>1</v>
      </c>
      <c r="F1194" s="166" t="s">
        <v>1628</v>
      </c>
      <c r="H1194" s="167">
        <v>232.9</v>
      </c>
      <c r="I1194" s="168"/>
      <c r="L1194" s="164"/>
      <c r="M1194" s="169"/>
      <c r="T1194" s="170"/>
      <c r="AT1194" s="165" t="s">
        <v>190</v>
      </c>
      <c r="AU1194" s="165" t="s">
        <v>88</v>
      </c>
      <c r="AV1194" s="13" t="s">
        <v>88</v>
      </c>
      <c r="AW1194" s="13" t="s">
        <v>30</v>
      </c>
      <c r="AX1194" s="13" t="s">
        <v>74</v>
      </c>
      <c r="AY1194" s="165" t="s">
        <v>182</v>
      </c>
    </row>
    <row r="1195" spans="2:65" s="13" customFormat="1">
      <c r="B1195" s="164"/>
      <c r="D1195" s="158" t="s">
        <v>190</v>
      </c>
      <c r="E1195" s="165" t="s">
        <v>1</v>
      </c>
      <c r="F1195" s="166" t="s">
        <v>1629</v>
      </c>
      <c r="H1195" s="167">
        <v>1272.335</v>
      </c>
      <c r="I1195" s="168"/>
      <c r="L1195" s="164"/>
      <c r="M1195" s="169"/>
      <c r="T1195" s="170"/>
      <c r="AT1195" s="165" t="s">
        <v>190</v>
      </c>
      <c r="AU1195" s="165" t="s">
        <v>88</v>
      </c>
      <c r="AV1195" s="13" t="s">
        <v>88</v>
      </c>
      <c r="AW1195" s="13" t="s">
        <v>30</v>
      </c>
      <c r="AX1195" s="13" t="s">
        <v>74</v>
      </c>
      <c r="AY1195" s="165" t="s">
        <v>182</v>
      </c>
    </row>
    <row r="1196" spans="2:65" s="15" customFormat="1">
      <c r="B1196" s="178"/>
      <c r="D1196" s="158" t="s">
        <v>190</v>
      </c>
      <c r="E1196" s="179" t="s">
        <v>1</v>
      </c>
      <c r="F1196" s="180" t="s">
        <v>212</v>
      </c>
      <c r="H1196" s="181">
        <v>26719.035</v>
      </c>
      <c r="I1196" s="182"/>
      <c r="L1196" s="178"/>
      <c r="M1196" s="183"/>
      <c r="T1196" s="184"/>
      <c r="AT1196" s="179" t="s">
        <v>190</v>
      </c>
      <c r="AU1196" s="179" t="s">
        <v>88</v>
      </c>
      <c r="AV1196" s="15" t="s">
        <v>188</v>
      </c>
      <c r="AW1196" s="15" t="s">
        <v>30</v>
      </c>
      <c r="AX1196" s="15" t="s">
        <v>78</v>
      </c>
      <c r="AY1196" s="179" t="s">
        <v>182</v>
      </c>
    </row>
    <row r="1197" spans="2:65" s="1" customFormat="1" ht="24.25" customHeight="1">
      <c r="B1197" s="142"/>
      <c r="C1197" s="143" t="s">
        <v>1630</v>
      </c>
      <c r="D1197" s="143" t="s">
        <v>184</v>
      </c>
      <c r="E1197" s="144" t="s">
        <v>1631</v>
      </c>
      <c r="F1197" s="145" t="s">
        <v>1632</v>
      </c>
      <c r="G1197" s="146" t="s">
        <v>1392</v>
      </c>
      <c r="H1197" s="147">
        <v>14222.46</v>
      </c>
      <c r="I1197" s="148"/>
      <c r="J1197" s="149">
        <f>ROUND(I1197*H1197,2)</f>
        <v>0</v>
      </c>
      <c r="K1197" s="150"/>
      <c r="L1197" s="32"/>
      <c r="M1197" s="151" t="s">
        <v>1</v>
      </c>
      <c r="N1197" s="152" t="s">
        <v>40</v>
      </c>
      <c r="P1197" s="153">
        <f>O1197*H1197</f>
        <v>0</v>
      </c>
      <c r="Q1197" s="153">
        <v>5.0000000000000002E-5</v>
      </c>
      <c r="R1197" s="153">
        <f>Q1197*H1197</f>
        <v>0.71112299999999995</v>
      </c>
      <c r="S1197" s="153">
        <v>0</v>
      </c>
      <c r="T1197" s="154">
        <f>S1197*H1197</f>
        <v>0</v>
      </c>
      <c r="AR1197" s="155" t="s">
        <v>304</v>
      </c>
      <c r="AT1197" s="155" t="s">
        <v>184</v>
      </c>
      <c r="AU1197" s="155" t="s">
        <v>88</v>
      </c>
      <c r="AY1197" s="17" t="s">
        <v>182</v>
      </c>
      <c r="BE1197" s="156">
        <f>IF(N1197="základná",J1197,0)</f>
        <v>0</v>
      </c>
      <c r="BF1197" s="156">
        <f>IF(N1197="znížená",J1197,0)</f>
        <v>0</v>
      </c>
      <c r="BG1197" s="156">
        <f>IF(N1197="zákl. prenesená",J1197,0)</f>
        <v>0</v>
      </c>
      <c r="BH1197" s="156">
        <f>IF(N1197="zníž. prenesená",J1197,0)</f>
        <v>0</v>
      </c>
      <c r="BI1197" s="156">
        <f>IF(N1197="nulová",J1197,0)</f>
        <v>0</v>
      </c>
      <c r="BJ1197" s="17" t="s">
        <v>88</v>
      </c>
      <c r="BK1197" s="156">
        <f>ROUND(I1197*H1197,2)</f>
        <v>0</v>
      </c>
      <c r="BL1197" s="17" t="s">
        <v>304</v>
      </c>
      <c r="BM1197" s="155" t="s">
        <v>1633</v>
      </c>
    </row>
    <row r="1198" spans="2:65" s="13" customFormat="1">
      <c r="B1198" s="164"/>
      <c r="D1198" s="158" t="s">
        <v>190</v>
      </c>
      <c r="E1198" s="165" t="s">
        <v>1</v>
      </c>
      <c r="F1198" s="166" t="s">
        <v>1634</v>
      </c>
      <c r="H1198" s="167">
        <v>3431.3</v>
      </c>
      <c r="I1198" s="168"/>
      <c r="L1198" s="164"/>
      <c r="M1198" s="169"/>
      <c r="T1198" s="170"/>
      <c r="AT1198" s="165" t="s">
        <v>190</v>
      </c>
      <c r="AU1198" s="165" t="s">
        <v>88</v>
      </c>
      <c r="AV1198" s="13" t="s">
        <v>88</v>
      </c>
      <c r="AW1198" s="13" t="s">
        <v>30</v>
      </c>
      <c r="AX1198" s="13" t="s">
        <v>74</v>
      </c>
      <c r="AY1198" s="165" t="s">
        <v>182</v>
      </c>
    </row>
    <row r="1199" spans="2:65" s="13" customFormat="1">
      <c r="B1199" s="164"/>
      <c r="D1199" s="158" t="s">
        <v>190</v>
      </c>
      <c r="E1199" s="165" t="s">
        <v>1</v>
      </c>
      <c r="F1199" s="166" t="s">
        <v>1635</v>
      </c>
      <c r="H1199" s="167">
        <v>424.6</v>
      </c>
      <c r="I1199" s="168"/>
      <c r="L1199" s="164"/>
      <c r="M1199" s="169"/>
      <c r="T1199" s="170"/>
      <c r="AT1199" s="165" t="s">
        <v>190</v>
      </c>
      <c r="AU1199" s="165" t="s">
        <v>88</v>
      </c>
      <c r="AV1199" s="13" t="s">
        <v>88</v>
      </c>
      <c r="AW1199" s="13" t="s">
        <v>30</v>
      </c>
      <c r="AX1199" s="13" t="s">
        <v>74</v>
      </c>
      <c r="AY1199" s="165" t="s">
        <v>182</v>
      </c>
    </row>
    <row r="1200" spans="2:65" s="13" customFormat="1">
      <c r="B1200" s="164"/>
      <c r="D1200" s="158" t="s">
        <v>190</v>
      </c>
      <c r="E1200" s="165" t="s">
        <v>1</v>
      </c>
      <c r="F1200" s="166" t="s">
        <v>1636</v>
      </c>
      <c r="H1200" s="167">
        <v>225.4</v>
      </c>
      <c r="I1200" s="168"/>
      <c r="L1200" s="164"/>
      <c r="M1200" s="169"/>
      <c r="T1200" s="170"/>
      <c r="AT1200" s="165" t="s">
        <v>190</v>
      </c>
      <c r="AU1200" s="165" t="s">
        <v>88</v>
      </c>
      <c r="AV1200" s="13" t="s">
        <v>88</v>
      </c>
      <c r="AW1200" s="13" t="s">
        <v>30</v>
      </c>
      <c r="AX1200" s="13" t="s">
        <v>74</v>
      </c>
      <c r="AY1200" s="165" t="s">
        <v>182</v>
      </c>
    </row>
    <row r="1201" spans="2:51" s="13" customFormat="1">
      <c r="B1201" s="164"/>
      <c r="D1201" s="158" t="s">
        <v>190</v>
      </c>
      <c r="E1201" s="165" t="s">
        <v>1</v>
      </c>
      <c r="F1201" s="166" t="s">
        <v>1637</v>
      </c>
      <c r="H1201" s="167">
        <v>109</v>
      </c>
      <c r="I1201" s="168"/>
      <c r="L1201" s="164"/>
      <c r="M1201" s="169"/>
      <c r="T1201" s="170"/>
      <c r="AT1201" s="165" t="s">
        <v>190</v>
      </c>
      <c r="AU1201" s="165" t="s">
        <v>88</v>
      </c>
      <c r="AV1201" s="13" t="s">
        <v>88</v>
      </c>
      <c r="AW1201" s="13" t="s">
        <v>30</v>
      </c>
      <c r="AX1201" s="13" t="s">
        <v>74</v>
      </c>
      <c r="AY1201" s="165" t="s">
        <v>182</v>
      </c>
    </row>
    <row r="1202" spans="2:51" s="13" customFormat="1">
      <c r="B1202" s="164"/>
      <c r="D1202" s="158" t="s">
        <v>190</v>
      </c>
      <c r="E1202" s="165" t="s">
        <v>1</v>
      </c>
      <c r="F1202" s="166" t="s">
        <v>1638</v>
      </c>
      <c r="H1202" s="167">
        <v>114.2</v>
      </c>
      <c r="I1202" s="168"/>
      <c r="L1202" s="164"/>
      <c r="M1202" s="169"/>
      <c r="T1202" s="170"/>
      <c r="AT1202" s="165" t="s">
        <v>190</v>
      </c>
      <c r="AU1202" s="165" t="s">
        <v>88</v>
      </c>
      <c r="AV1202" s="13" t="s">
        <v>88</v>
      </c>
      <c r="AW1202" s="13" t="s">
        <v>30</v>
      </c>
      <c r="AX1202" s="13" t="s">
        <v>74</v>
      </c>
      <c r="AY1202" s="165" t="s">
        <v>182</v>
      </c>
    </row>
    <row r="1203" spans="2:51" s="13" customFormat="1">
      <c r="B1203" s="164"/>
      <c r="D1203" s="158" t="s">
        <v>190</v>
      </c>
      <c r="E1203" s="165" t="s">
        <v>1</v>
      </c>
      <c r="F1203" s="166" t="s">
        <v>1639</v>
      </c>
      <c r="H1203" s="167">
        <v>3979.9</v>
      </c>
      <c r="I1203" s="168"/>
      <c r="L1203" s="164"/>
      <c r="M1203" s="169"/>
      <c r="T1203" s="170"/>
      <c r="AT1203" s="165" t="s">
        <v>190</v>
      </c>
      <c r="AU1203" s="165" t="s">
        <v>88</v>
      </c>
      <c r="AV1203" s="13" t="s">
        <v>88</v>
      </c>
      <c r="AW1203" s="13" t="s">
        <v>30</v>
      </c>
      <c r="AX1203" s="13" t="s">
        <v>74</v>
      </c>
      <c r="AY1203" s="165" t="s">
        <v>182</v>
      </c>
    </row>
    <row r="1204" spans="2:51" s="13" customFormat="1">
      <c r="B1204" s="164"/>
      <c r="D1204" s="158" t="s">
        <v>190</v>
      </c>
      <c r="E1204" s="165" t="s">
        <v>1</v>
      </c>
      <c r="F1204" s="166" t="s">
        <v>1640</v>
      </c>
      <c r="H1204" s="167">
        <v>265.3</v>
      </c>
      <c r="I1204" s="168"/>
      <c r="L1204" s="164"/>
      <c r="M1204" s="169"/>
      <c r="T1204" s="170"/>
      <c r="AT1204" s="165" t="s">
        <v>190</v>
      </c>
      <c r="AU1204" s="165" t="s">
        <v>88</v>
      </c>
      <c r="AV1204" s="13" t="s">
        <v>88</v>
      </c>
      <c r="AW1204" s="13" t="s">
        <v>30</v>
      </c>
      <c r="AX1204" s="13" t="s">
        <v>74</v>
      </c>
      <c r="AY1204" s="165" t="s">
        <v>182</v>
      </c>
    </row>
    <row r="1205" spans="2:51" s="13" customFormat="1">
      <c r="B1205" s="164"/>
      <c r="D1205" s="158" t="s">
        <v>190</v>
      </c>
      <c r="E1205" s="165" t="s">
        <v>1</v>
      </c>
      <c r="F1205" s="166" t="s">
        <v>1641</v>
      </c>
      <c r="H1205" s="167">
        <v>368.8</v>
      </c>
      <c r="I1205" s="168"/>
      <c r="L1205" s="164"/>
      <c r="M1205" s="169"/>
      <c r="T1205" s="170"/>
      <c r="AT1205" s="165" t="s">
        <v>190</v>
      </c>
      <c r="AU1205" s="165" t="s">
        <v>88</v>
      </c>
      <c r="AV1205" s="13" t="s">
        <v>88</v>
      </c>
      <c r="AW1205" s="13" t="s">
        <v>30</v>
      </c>
      <c r="AX1205" s="13" t="s">
        <v>74</v>
      </c>
      <c r="AY1205" s="165" t="s">
        <v>182</v>
      </c>
    </row>
    <row r="1206" spans="2:51" s="13" customFormat="1">
      <c r="B1206" s="164"/>
      <c r="D1206" s="158" t="s">
        <v>190</v>
      </c>
      <c r="E1206" s="165" t="s">
        <v>1</v>
      </c>
      <c r="F1206" s="166" t="s">
        <v>1642</v>
      </c>
      <c r="H1206" s="167">
        <v>226.9</v>
      </c>
      <c r="I1206" s="168"/>
      <c r="L1206" s="164"/>
      <c r="M1206" s="169"/>
      <c r="T1206" s="170"/>
      <c r="AT1206" s="165" t="s">
        <v>190</v>
      </c>
      <c r="AU1206" s="165" t="s">
        <v>88</v>
      </c>
      <c r="AV1206" s="13" t="s">
        <v>88</v>
      </c>
      <c r="AW1206" s="13" t="s">
        <v>30</v>
      </c>
      <c r="AX1206" s="13" t="s">
        <v>74</v>
      </c>
      <c r="AY1206" s="165" t="s">
        <v>182</v>
      </c>
    </row>
    <row r="1207" spans="2:51" s="13" customFormat="1">
      <c r="B1207" s="164"/>
      <c r="D1207" s="158" t="s">
        <v>190</v>
      </c>
      <c r="E1207" s="165" t="s">
        <v>1</v>
      </c>
      <c r="F1207" s="166" t="s">
        <v>1643</v>
      </c>
      <c r="H1207" s="167">
        <v>456.8</v>
      </c>
      <c r="I1207" s="168"/>
      <c r="L1207" s="164"/>
      <c r="M1207" s="169"/>
      <c r="T1207" s="170"/>
      <c r="AT1207" s="165" t="s">
        <v>190</v>
      </c>
      <c r="AU1207" s="165" t="s">
        <v>88</v>
      </c>
      <c r="AV1207" s="13" t="s">
        <v>88</v>
      </c>
      <c r="AW1207" s="13" t="s">
        <v>30</v>
      </c>
      <c r="AX1207" s="13" t="s">
        <v>74</v>
      </c>
      <c r="AY1207" s="165" t="s">
        <v>182</v>
      </c>
    </row>
    <row r="1208" spans="2:51" s="13" customFormat="1">
      <c r="B1208" s="164"/>
      <c r="D1208" s="158" t="s">
        <v>190</v>
      </c>
      <c r="E1208" s="165" t="s">
        <v>1</v>
      </c>
      <c r="F1208" s="166" t="s">
        <v>1644</v>
      </c>
      <c r="H1208" s="167">
        <v>771.7</v>
      </c>
      <c r="I1208" s="168"/>
      <c r="L1208" s="164"/>
      <c r="M1208" s="169"/>
      <c r="T1208" s="170"/>
      <c r="AT1208" s="165" t="s">
        <v>190</v>
      </c>
      <c r="AU1208" s="165" t="s">
        <v>88</v>
      </c>
      <c r="AV1208" s="13" t="s">
        <v>88</v>
      </c>
      <c r="AW1208" s="13" t="s">
        <v>30</v>
      </c>
      <c r="AX1208" s="13" t="s">
        <v>74</v>
      </c>
      <c r="AY1208" s="165" t="s">
        <v>182</v>
      </c>
    </row>
    <row r="1209" spans="2:51" s="13" customFormat="1">
      <c r="B1209" s="164"/>
      <c r="D1209" s="158" t="s">
        <v>190</v>
      </c>
      <c r="E1209" s="165" t="s">
        <v>1</v>
      </c>
      <c r="F1209" s="166" t="s">
        <v>1645</v>
      </c>
      <c r="H1209" s="167">
        <v>884.1</v>
      </c>
      <c r="I1209" s="168"/>
      <c r="L1209" s="164"/>
      <c r="M1209" s="169"/>
      <c r="T1209" s="170"/>
      <c r="AT1209" s="165" t="s">
        <v>190</v>
      </c>
      <c r="AU1209" s="165" t="s">
        <v>88</v>
      </c>
      <c r="AV1209" s="13" t="s">
        <v>88</v>
      </c>
      <c r="AW1209" s="13" t="s">
        <v>30</v>
      </c>
      <c r="AX1209" s="13" t="s">
        <v>74</v>
      </c>
      <c r="AY1209" s="165" t="s">
        <v>182</v>
      </c>
    </row>
    <row r="1210" spans="2:51" s="13" customFormat="1">
      <c r="B1210" s="164"/>
      <c r="D1210" s="158" t="s">
        <v>190</v>
      </c>
      <c r="E1210" s="165" t="s">
        <v>1</v>
      </c>
      <c r="F1210" s="166" t="s">
        <v>1646</v>
      </c>
      <c r="H1210" s="167">
        <v>948</v>
      </c>
      <c r="I1210" s="168"/>
      <c r="L1210" s="164"/>
      <c r="M1210" s="169"/>
      <c r="T1210" s="170"/>
      <c r="AT1210" s="165" t="s">
        <v>190</v>
      </c>
      <c r="AU1210" s="165" t="s">
        <v>88</v>
      </c>
      <c r="AV1210" s="13" t="s">
        <v>88</v>
      </c>
      <c r="AW1210" s="13" t="s">
        <v>30</v>
      </c>
      <c r="AX1210" s="13" t="s">
        <v>74</v>
      </c>
      <c r="AY1210" s="165" t="s">
        <v>182</v>
      </c>
    </row>
    <row r="1211" spans="2:51" s="13" customFormat="1">
      <c r="B1211" s="164"/>
      <c r="D1211" s="158" t="s">
        <v>190</v>
      </c>
      <c r="E1211" s="165" t="s">
        <v>1</v>
      </c>
      <c r="F1211" s="166" t="s">
        <v>1647</v>
      </c>
      <c r="H1211" s="167">
        <v>719.7</v>
      </c>
      <c r="I1211" s="168"/>
      <c r="L1211" s="164"/>
      <c r="M1211" s="169"/>
      <c r="T1211" s="170"/>
      <c r="AT1211" s="165" t="s">
        <v>190</v>
      </c>
      <c r="AU1211" s="165" t="s">
        <v>88</v>
      </c>
      <c r="AV1211" s="13" t="s">
        <v>88</v>
      </c>
      <c r="AW1211" s="13" t="s">
        <v>30</v>
      </c>
      <c r="AX1211" s="13" t="s">
        <v>74</v>
      </c>
      <c r="AY1211" s="165" t="s">
        <v>182</v>
      </c>
    </row>
    <row r="1212" spans="2:51" s="13" customFormat="1">
      <c r="B1212" s="164"/>
      <c r="D1212" s="158" t="s">
        <v>190</v>
      </c>
      <c r="E1212" s="165" t="s">
        <v>1</v>
      </c>
      <c r="F1212" s="166" t="s">
        <v>1648</v>
      </c>
      <c r="H1212" s="167">
        <v>132.5</v>
      </c>
      <c r="I1212" s="168"/>
      <c r="L1212" s="164"/>
      <c r="M1212" s="169"/>
      <c r="T1212" s="170"/>
      <c r="AT1212" s="165" t="s">
        <v>190</v>
      </c>
      <c r="AU1212" s="165" t="s">
        <v>88</v>
      </c>
      <c r="AV1212" s="13" t="s">
        <v>88</v>
      </c>
      <c r="AW1212" s="13" t="s">
        <v>30</v>
      </c>
      <c r="AX1212" s="13" t="s">
        <v>74</v>
      </c>
      <c r="AY1212" s="165" t="s">
        <v>182</v>
      </c>
    </row>
    <row r="1213" spans="2:51" s="13" customFormat="1">
      <c r="B1213" s="164"/>
      <c r="D1213" s="158" t="s">
        <v>190</v>
      </c>
      <c r="E1213" s="165" t="s">
        <v>1</v>
      </c>
      <c r="F1213" s="166" t="s">
        <v>1649</v>
      </c>
      <c r="H1213" s="167">
        <v>143</v>
      </c>
      <c r="I1213" s="168"/>
      <c r="L1213" s="164"/>
      <c r="M1213" s="169"/>
      <c r="T1213" s="170"/>
      <c r="AT1213" s="165" t="s">
        <v>190</v>
      </c>
      <c r="AU1213" s="165" t="s">
        <v>88</v>
      </c>
      <c r="AV1213" s="13" t="s">
        <v>88</v>
      </c>
      <c r="AW1213" s="13" t="s">
        <v>30</v>
      </c>
      <c r="AX1213" s="13" t="s">
        <v>74</v>
      </c>
      <c r="AY1213" s="165" t="s">
        <v>182</v>
      </c>
    </row>
    <row r="1214" spans="2:51" s="13" customFormat="1">
      <c r="B1214" s="164"/>
      <c r="D1214" s="158" t="s">
        <v>190</v>
      </c>
      <c r="E1214" s="165" t="s">
        <v>1</v>
      </c>
      <c r="F1214" s="166" t="s">
        <v>1650</v>
      </c>
      <c r="H1214" s="167">
        <v>174.1</v>
      </c>
      <c r="I1214" s="168"/>
      <c r="L1214" s="164"/>
      <c r="M1214" s="169"/>
      <c r="T1214" s="170"/>
      <c r="AT1214" s="165" t="s">
        <v>190</v>
      </c>
      <c r="AU1214" s="165" t="s">
        <v>88</v>
      </c>
      <c r="AV1214" s="13" t="s">
        <v>88</v>
      </c>
      <c r="AW1214" s="13" t="s">
        <v>30</v>
      </c>
      <c r="AX1214" s="13" t="s">
        <v>74</v>
      </c>
      <c r="AY1214" s="165" t="s">
        <v>182</v>
      </c>
    </row>
    <row r="1215" spans="2:51" s="13" customFormat="1">
      <c r="B1215" s="164"/>
      <c r="D1215" s="158" t="s">
        <v>190</v>
      </c>
      <c r="E1215" s="165" t="s">
        <v>1</v>
      </c>
      <c r="F1215" s="166" t="s">
        <v>1651</v>
      </c>
      <c r="H1215" s="167">
        <v>169.9</v>
      </c>
      <c r="I1215" s="168"/>
      <c r="L1215" s="164"/>
      <c r="M1215" s="169"/>
      <c r="T1215" s="170"/>
      <c r="AT1215" s="165" t="s">
        <v>190</v>
      </c>
      <c r="AU1215" s="165" t="s">
        <v>88</v>
      </c>
      <c r="AV1215" s="13" t="s">
        <v>88</v>
      </c>
      <c r="AW1215" s="13" t="s">
        <v>30</v>
      </c>
      <c r="AX1215" s="13" t="s">
        <v>74</v>
      </c>
      <c r="AY1215" s="165" t="s">
        <v>182</v>
      </c>
    </row>
    <row r="1216" spans="2:51" s="13" customFormat="1">
      <c r="B1216" s="164"/>
      <c r="D1216" s="158" t="s">
        <v>190</v>
      </c>
      <c r="E1216" s="165" t="s">
        <v>1</v>
      </c>
      <c r="F1216" s="166" t="s">
        <v>1652</v>
      </c>
      <c r="H1216" s="167">
        <v>677.26</v>
      </c>
      <c r="I1216" s="168"/>
      <c r="L1216" s="164"/>
      <c r="M1216" s="169"/>
      <c r="T1216" s="170"/>
      <c r="AT1216" s="165" t="s">
        <v>190</v>
      </c>
      <c r="AU1216" s="165" t="s">
        <v>88</v>
      </c>
      <c r="AV1216" s="13" t="s">
        <v>88</v>
      </c>
      <c r="AW1216" s="13" t="s">
        <v>30</v>
      </c>
      <c r="AX1216" s="13" t="s">
        <v>74</v>
      </c>
      <c r="AY1216" s="165" t="s">
        <v>182</v>
      </c>
    </row>
    <row r="1217" spans="2:65" s="15" customFormat="1">
      <c r="B1217" s="178"/>
      <c r="D1217" s="158" t="s">
        <v>190</v>
      </c>
      <c r="E1217" s="179" t="s">
        <v>1</v>
      </c>
      <c r="F1217" s="180" t="s">
        <v>212</v>
      </c>
      <c r="H1217" s="181">
        <v>14222.46</v>
      </c>
      <c r="I1217" s="182"/>
      <c r="L1217" s="178"/>
      <c r="M1217" s="183"/>
      <c r="T1217" s="184"/>
      <c r="AT1217" s="179" t="s">
        <v>190</v>
      </c>
      <c r="AU1217" s="179" t="s">
        <v>88</v>
      </c>
      <c r="AV1217" s="15" t="s">
        <v>188</v>
      </c>
      <c r="AW1217" s="15" t="s">
        <v>30</v>
      </c>
      <c r="AX1217" s="15" t="s">
        <v>78</v>
      </c>
      <c r="AY1217" s="179" t="s">
        <v>182</v>
      </c>
    </row>
    <row r="1218" spans="2:65" s="1" customFormat="1" ht="24.25" customHeight="1">
      <c r="B1218" s="142"/>
      <c r="C1218" s="143" t="s">
        <v>1653</v>
      </c>
      <c r="D1218" s="143" t="s">
        <v>184</v>
      </c>
      <c r="E1218" s="144" t="s">
        <v>1654</v>
      </c>
      <c r="F1218" s="145" t="s">
        <v>1655</v>
      </c>
      <c r="G1218" s="146" t="s">
        <v>1392</v>
      </c>
      <c r="H1218" s="147">
        <v>18447.345000000001</v>
      </c>
      <c r="I1218" s="148"/>
      <c r="J1218" s="149">
        <f>ROUND(I1218*H1218,2)</f>
        <v>0</v>
      </c>
      <c r="K1218" s="150"/>
      <c r="L1218" s="32"/>
      <c r="M1218" s="151" t="s">
        <v>1</v>
      </c>
      <c r="N1218" s="152" t="s">
        <v>40</v>
      </c>
      <c r="P1218" s="153">
        <f>O1218*H1218</f>
        <v>0</v>
      </c>
      <c r="Q1218" s="153">
        <v>5.0000000000000002E-5</v>
      </c>
      <c r="R1218" s="153">
        <f>Q1218*H1218</f>
        <v>0.92236725000000008</v>
      </c>
      <c r="S1218" s="153">
        <v>0</v>
      </c>
      <c r="T1218" s="154">
        <f>S1218*H1218</f>
        <v>0</v>
      </c>
      <c r="AR1218" s="155" t="s">
        <v>304</v>
      </c>
      <c r="AT1218" s="155" t="s">
        <v>184</v>
      </c>
      <c r="AU1218" s="155" t="s">
        <v>88</v>
      </c>
      <c r="AY1218" s="17" t="s">
        <v>182</v>
      </c>
      <c r="BE1218" s="156">
        <f>IF(N1218="základná",J1218,0)</f>
        <v>0</v>
      </c>
      <c r="BF1218" s="156">
        <f>IF(N1218="znížená",J1218,0)</f>
        <v>0</v>
      </c>
      <c r="BG1218" s="156">
        <f>IF(N1218="zákl. prenesená",J1218,0)</f>
        <v>0</v>
      </c>
      <c r="BH1218" s="156">
        <f>IF(N1218="zníž. prenesená",J1218,0)</f>
        <v>0</v>
      </c>
      <c r="BI1218" s="156">
        <f>IF(N1218="nulová",J1218,0)</f>
        <v>0</v>
      </c>
      <c r="BJ1218" s="17" t="s">
        <v>88</v>
      </c>
      <c r="BK1218" s="156">
        <f>ROUND(I1218*H1218,2)</f>
        <v>0</v>
      </c>
      <c r="BL1218" s="17" t="s">
        <v>304</v>
      </c>
      <c r="BM1218" s="155" t="s">
        <v>1656</v>
      </c>
    </row>
    <row r="1219" spans="2:65" s="13" customFormat="1">
      <c r="B1219" s="164"/>
      <c r="D1219" s="158" t="s">
        <v>190</v>
      </c>
      <c r="E1219" s="165" t="s">
        <v>1</v>
      </c>
      <c r="F1219" s="166" t="s">
        <v>1657</v>
      </c>
      <c r="H1219" s="167">
        <v>735</v>
      </c>
      <c r="I1219" s="168"/>
      <c r="L1219" s="164"/>
      <c r="M1219" s="169"/>
      <c r="T1219" s="170"/>
      <c r="AT1219" s="165" t="s">
        <v>190</v>
      </c>
      <c r="AU1219" s="165" t="s">
        <v>88</v>
      </c>
      <c r="AV1219" s="13" t="s">
        <v>88</v>
      </c>
      <c r="AW1219" s="13" t="s">
        <v>30</v>
      </c>
      <c r="AX1219" s="13" t="s">
        <v>74</v>
      </c>
      <c r="AY1219" s="165" t="s">
        <v>182</v>
      </c>
    </row>
    <row r="1220" spans="2:65" s="13" customFormat="1">
      <c r="B1220" s="164"/>
      <c r="D1220" s="158" t="s">
        <v>190</v>
      </c>
      <c r="E1220" s="165" t="s">
        <v>1</v>
      </c>
      <c r="F1220" s="166" t="s">
        <v>1658</v>
      </c>
      <c r="H1220" s="167">
        <v>5553.6</v>
      </c>
      <c r="I1220" s="168"/>
      <c r="L1220" s="164"/>
      <c r="M1220" s="169"/>
      <c r="T1220" s="170"/>
      <c r="AT1220" s="165" t="s">
        <v>190</v>
      </c>
      <c r="AU1220" s="165" t="s">
        <v>88</v>
      </c>
      <c r="AV1220" s="13" t="s">
        <v>88</v>
      </c>
      <c r="AW1220" s="13" t="s">
        <v>30</v>
      </c>
      <c r="AX1220" s="13" t="s">
        <v>74</v>
      </c>
      <c r="AY1220" s="165" t="s">
        <v>182</v>
      </c>
    </row>
    <row r="1221" spans="2:65" s="13" customFormat="1">
      <c r="B1221" s="164"/>
      <c r="D1221" s="158" t="s">
        <v>190</v>
      </c>
      <c r="E1221" s="165" t="s">
        <v>1</v>
      </c>
      <c r="F1221" s="166" t="s">
        <v>1659</v>
      </c>
      <c r="H1221" s="167">
        <v>5553.6</v>
      </c>
      <c r="I1221" s="168"/>
      <c r="L1221" s="164"/>
      <c r="M1221" s="169"/>
      <c r="T1221" s="170"/>
      <c r="AT1221" s="165" t="s">
        <v>190</v>
      </c>
      <c r="AU1221" s="165" t="s">
        <v>88</v>
      </c>
      <c r="AV1221" s="13" t="s">
        <v>88</v>
      </c>
      <c r="AW1221" s="13" t="s">
        <v>30</v>
      </c>
      <c r="AX1221" s="13" t="s">
        <v>74</v>
      </c>
      <c r="AY1221" s="165" t="s">
        <v>182</v>
      </c>
    </row>
    <row r="1222" spans="2:65" s="13" customFormat="1">
      <c r="B1222" s="164"/>
      <c r="D1222" s="158" t="s">
        <v>190</v>
      </c>
      <c r="E1222" s="165" t="s">
        <v>1</v>
      </c>
      <c r="F1222" s="166" t="s">
        <v>1660</v>
      </c>
      <c r="H1222" s="167">
        <v>1469.9</v>
      </c>
      <c r="I1222" s="168"/>
      <c r="L1222" s="164"/>
      <c r="M1222" s="169"/>
      <c r="T1222" s="170"/>
      <c r="AT1222" s="165" t="s">
        <v>190</v>
      </c>
      <c r="AU1222" s="165" t="s">
        <v>88</v>
      </c>
      <c r="AV1222" s="13" t="s">
        <v>88</v>
      </c>
      <c r="AW1222" s="13" t="s">
        <v>30</v>
      </c>
      <c r="AX1222" s="13" t="s">
        <v>74</v>
      </c>
      <c r="AY1222" s="165" t="s">
        <v>182</v>
      </c>
    </row>
    <row r="1223" spans="2:65" s="13" customFormat="1">
      <c r="B1223" s="164"/>
      <c r="D1223" s="158" t="s">
        <v>190</v>
      </c>
      <c r="E1223" s="165" t="s">
        <v>1</v>
      </c>
      <c r="F1223" s="166" t="s">
        <v>1661</v>
      </c>
      <c r="H1223" s="167">
        <v>291.39999999999998</v>
      </c>
      <c r="I1223" s="168"/>
      <c r="L1223" s="164"/>
      <c r="M1223" s="169"/>
      <c r="T1223" s="170"/>
      <c r="AT1223" s="165" t="s">
        <v>190</v>
      </c>
      <c r="AU1223" s="165" t="s">
        <v>88</v>
      </c>
      <c r="AV1223" s="13" t="s">
        <v>88</v>
      </c>
      <c r="AW1223" s="13" t="s">
        <v>30</v>
      </c>
      <c r="AX1223" s="13" t="s">
        <v>74</v>
      </c>
      <c r="AY1223" s="165" t="s">
        <v>182</v>
      </c>
    </row>
    <row r="1224" spans="2:65" s="13" customFormat="1">
      <c r="B1224" s="164"/>
      <c r="D1224" s="158" t="s">
        <v>190</v>
      </c>
      <c r="E1224" s="165" t="s">
        <v>1</v>
      </c>
      <c r="F1224" s="166" t="s">
        <v>1662</v>
      </c>
      <c r="H1224" s="167">
        <v>3965.4</v>
      </c>
      <c r="I1224" s="168"/>
      <c r="L1224" s="164"/>
      <c r="M1224" s="169"/>
      <c r="T1224" s="170"/>
      <c r="AT1224" s="165" t="s">
        <v>190</v>
      </c>
      <c r="AU1224" s="165" t="s">
        <v>88</v>
      </c>
      <c r="AV1224" s="13" t="s">
        <v>88</v>
      </c>
      <c r="AW1224" s="13" t="s">
        <v>30</v>
      </c>
      <c r="AX1224" s="13" t="s">
        <v>74</v>
      </c>
      <c r="AY1224" s="165" t="s">
        <v>182</v>
      </c>
    </row>
    <row r="1225" spans="2:65" s="13" customFormat="1">
      <c r="B1225" s="164"/>
      <c r="D1225" s="158" t="s">
        <v>190</v>
      </c>
      <c r="E1225" s="165" t="s">
        <v>1</v>
      </c>
      <c r="F1225" s="166" t="s">
        <v>1663</v>
      </c>
      <c r="H1225" s="167">
        <v>878.44500000000005</v>
      </c>
      <c r="I1225" s="168"/>
      <c r="L1225" s="164"/>
      <c r="M1225" s="169"/>
      <c r="T1225" s="170"/>
      <c r="AT1225" s="165" t="s">
        <v>190</v>
      </c>
      <c r="AU1225" s="165" t="s">
        <v>88</v>
      </c>
      <c r="AV1225" s="13" t="s">
        <v>88</v>
      </c>
      <c r="AW1225" s="13" t="s">
        <v>30</v>
      </c>
      <c r="AX1225" s="13" t="s">
        <v>74</v>
      </c>
      <c r="AY1225" s="165" t="s">
        <v>182</v>
      </c>
    </row>
    <row r="1226" spans="2:65" s="15" customFormat="1">
      <c r="B1226" s="178"/>
      <c r="D1226" s="158" t="s">
        <v>190</v>
      </c>
      <c r="E1226" s="179" t="s">
        <v>1</v>
      </c>
      <c r="F1226" s="180" t="s">
        <v>212</v>
      </c>
      <c r="H1226" s="181">
        <v>18447.345000000001</v>
      </c>
      <c r="I1226" s="182"/>
      <c r="L1226" s="178"/>
      <c r="M1226" s="183"/>
      <c r="T1226" s="184"/>
      <c r="AT1226" s="179" t="s">
        <v>190</v>
      </c>
      <c r="AU1226" s="179" t="s">
        <v>88</v>
      </c>
      <c r="AV1226" s="15" t="s">
        <v>188</v>
      </c>
      <c r="AW1226" s="15" t="s">
        <v>30</v>
      </c>
      <c r="AX1226" s="15" t="s">
        <v>78</v>
      </c>
      <c r="AY1226" s="179" t="s">
        <v>182</v>
      </c>
    </row>
    <row r="1227" spans="2:65" s="1" customFormat="1" ht="24.25" customHeight="1">
      <c r="B1227" s="142"/>
      <c r="C1227" s="143" t="s">
        <v>1664</v>
      </c>
      <c r="D1227" s="143" t="s">
        <v>184</v>
      </c>
      <c r="E1227" s="144" t="s">
        <v>1665</v>
      </c>
      <c r="F1227" s="145" t="s">
        <v>1666</v>
      </c>
      <c r="G1227" s="146" t="s">
        <v>1392</v>
      </c>
      <c r="H1227" s="147">
        <v>37041.584999999999</v>
      </c>
      <c r="I1227" s="148"/>
      <c r="J1227" s="149">
        <f>ROUND(I1227*H1227,2)</f>
        <v>0</v>
      </c>
      <c r="K1227" s="150"/>
      <c r="L1227" s="32"/>
      <c r="M1227" s="151" t="s">
        <v>1</v>
      </c>
      <c r="N1227" s="152" t="s">
        <v>40</v>
      </c>
      <c r="P1227" s="153">
        <f>O1227*H1227</f>
        <v>0</v>
      </c>
      <c r="Q1227" s="153">
        <v>5.0000000000000002E-5</v>
      </c>
      <c r="R1227" s="153">
        <f>Q1227*H1227</f>
        <v>1.8520792500000001</v>
      </c>
      <c r="S1227" s="153">
        <v>0</v>
      </c>
      <c r="T1227" s="154">
        <f>S1227*H1227</f>
        <v>0</v>
      </c>
      <c r="AR1227" s="155" t="s">
        <v>304</v>
      </c>
      <c r="AT1227" s="155" t="s">
        <v>184</v>
      </c>
      <c r="AU1227" s="155" t="s">
        <v>88</v>
      </c>
      <c r="AY1227" s="17" t="s">
        <v>182</v>
      </c>
      <c r="BE1227" s="156">
        <f>IF(N1227="základná",J1227,0)</f>
        <v>0</v>
      </c>
      <c r="BF1227" s="156">
        <f>IF(N1227="znížená",J1227,0)</f>
        <v>0</v>
      </c>
      <c r="BG1227" s="156">
        <f>IF(N1227="zákl. prenesená",J1227,0)</f>
        <v>0</v>
      </c>
      <c r="BH1227" s="156">
        <f>IF(N1227="zníž. prenesená",J1227,0)</f>
        <v>0</v>
      </c>
      <c r="BI1227" s="156">
        <f>IF(N1227="nulová",J1227,0)</f>
        <v>0</v>
      </c>
      <c r="BJ1227" s="17" t="s">
        <v>88</v>
      </c>
      <c r="BK1227" s="156">
        <f>ROUND(I1227*H1227,2)</f>
        <v>0</v>
      </c>
      <c r="BL1227" s="17" t="s">
        <v>304</v>
      </c>
      <c r="BM1227" s="155" t="s">
        <v>1667</v>
      </c>
    </row>
    <row r="1228" spans="2:65" s="13" customFormat="1">
      <c r="B1228" s="164"/>
      <c r="D1228" s="158" t="s">
        <v>190</v>
      </c>
      <c r="E1228" s="165" t="s">
        <v>1</v>
      </c>
      <c r="F1228" s="166" t="s">
        <v>1668</v>
      </c>
      <c r="H1228" s="167">
        <v>31358</v>
      </c>
      <c r="I1228" s="168"/>
      <c r="L1228" s="164"/>
      <c r="M1228" s="169"/>
      <c r="T1228" s="170"/>
      <c r="AT1228" s="165" t="s">
        <v>190</v>
      </c>
      <c r="AU1228" s="165" t="s">
        <v>88</v>
      </c>
      <c r="AV1228" s="13" t="s">
        <v>88</v>
      </c>
      <c r="AW1228" s="13" t="s">
        <v>30</v>
      </c>
      <c r="AX1228" s="13" t="s">
        <v>74</v>
      </c>
      <c r="AY1228" s="165" t="s">
        <v>182</v>
      </c>
    </row>
    <row r="1229" spans="2:65" s="13" customFormat="1">
      <c r="B1229" s="164"/>
      <c r="D1229" s="158" t="s">
        <v>190</v>
      </c>
      <c r="E1229" s="165" t="s">
        <v>1</v>
      </c>
      <c r="F1229" s="166" t="s">
        <v>1669</v>
      </c>
      <c r="H1229" s="167">
        <v>3919.7</v>
      </c>
      <c r="I1229" s="168"/>
      <c r="L1229" s="164"/>
      <c r="M1229" s="169"/>
      <c r="T1229" s="170"/>
      <c r="AT1229" s="165" t="s">
        <v>190</v>
      </c>
      <c r="AU1229" s="165" t="s">
        <v>88</v>
      </c>
      <c r="AV1229" s="13" t="s">
        <v>88</v>
      </c>
      <c r="AW1229" s="13" t="s">
        <v>30</v>
      </c>
      <c r="AX1229" s="13" t="s">
        <v>74</v>
      </c>
      <c r="AY1229" s="165" t="s">
        <v>182</v>
      </c>
    </row>
    <row r="1230" spans="2:65" s="13" customFormat="1">
      <c r="B1230" s="164"/>
      <c r="D1230" s="158" t="s">
        <v>190</v>
      </c>
      <c r="E1230" s="165" t="s">
        <v>1</v>
      </c>
      <c r="F1230" s="166" t="s">
        <v>1670</v>
      </c>
      <c r="H1230" s="167">
        <v>1763.885</v>
      </c>
      <c r="I1230" s="168"/>
      <c r="L1230" s="164"/>
      <c r="M1230" s="169"/>
      <c r="T1230" s="170"/>
      <c r="AT1230" s="165" t="s">
        <v>190</v>
      </c>
      <c r="AU1230" s="165" t="s">
        <v>88</v>
      </c>
      <c r="AV1230" s="13" t="s">
        <v>88</v>
      </c>
      <c r="AW1230" s="13" t="s">
        <v>30</v>
      </c>
      <c r="AX1230" s="13" t="s">
        <v>74</v>
      </c>
      <c r="AY1230" s="165" t="s">
        <v>182</v>
      </c>
    </row>
    <row r="1231" spans="2:65" s="15" customFormat="1">
      <c r="B1231" s="178"/>
      <c r="D1231" s="158" t="s">
        <v>190</v>
      </c>
      <c r="E1231" s="179" t="s">
        <v>1</v>
      </c>
      <c r="F1231" s="180" t="s">
        <v>212</v>
      </c>
      <c r="H1231" s="181">
        <v>37041.584999999999</v>
      </c>
      <c r="I1231" s="182"/>
      <c r="L1231" s="178"/>
      <c r="M1231" s="183"/>
      <c r="T1231" s="184"/>
      <c r="AT1231" s="179" t="s">
        <v>190</v>
      </c>
      <c r="AU1231" s="179" t="s">
        <v>88</v>
      </c>
      <c r="AV1231" s="15" t="s">
        <v>188</v>
      </c>
      <c r="AW1231" s="15" t="s">
        <v>30</v>
      </c>
      <c r="AX1231" s="15" t="s">
        <v>78</v>
      </c>
      <c r="AY1231" s="179" t="s">
        <v>182</v>
      </c>
    </row>
    <row r="1232" spans="2:65" s="1" customFormat="1" ht="24.25" customHeight="1">
      <c r="B1232" s="142"/>
      <c r="C1232" s="185" t="s">
        <v>1671</v>
      </c>
      <c r="D1232" s="185" t="s">
        <v>379</v>
      </c>
      <c r="E1232" s="186" t="s">
        <v>1672</v>
      </c>
      <c r="F1232" s="187" t="s">
        <v>1673</v>
      </c>
      <c r="G1232" s="188" t="s">
        <v>449</v>
      </c>
      <c r="H1232" s="189">
        <v>115.422</v>
      </c>
      <c r="I1232" s="190"/>
      <c r="J1232" s="191">
        <f>ROUND(I1232*H1232,2)</f>
        <v>0</v>
      </c>
      <c r="K1232" s="192"/>
      <c r="L1232" s="193"/>
      <c r="M1232" s="194" t="s">
        <v>1</v>
      </c>
      <c r="N1232" s="195" t="s">
        <v>40</v>
      </c>
      <c r="P1232" s="153">
        <f>O1232*H1232</f>
        <v>0</v>
      </c>
      <c r="Q1232" s="153">
        <v>1</v>
      </c>
      <c r="R1232" s="153">
        <f>Q1232*H1232</f>
        <v>115.422</v>
      </c>
      <c r="S1232" s="153">
        <v>0</v>
      </c>
      <c r="T1232" s="154">
        <f>S1232*H1232</f>
        <v>0</v>
      </c>
      <c r="AR1232" s="155" t="s">
        <v>1251</v>
      </c>
      <c r="AT1232" s="155" t="s">
        <v>379</v>
      </c>
      <c r="AU1232" s="155" t="s">
        <v>88</v>
      </c>
      <c r="AY1232" s="17" t="s">
        <v>182</v>
      </c>
      <c r="BE1232" s="156">
        <f>IF(N1232="základná",J1232,0)</f>
        <v>0</v>
      </c>
      <c r="BF1232" s="156">
        <f>IF(N1232="znížená",J1232,0)</f>
        <v>0</v>
      </c>
      <c r="BG1232" s="156">
        <f>IF(N1232="zákl. prenesená",J1232,0)</f>
        <v>0</v>
      </c>
      <c r="BH1232" s="156">
        <f>IF(N1232="zníž. prenesená",J1232,0)</f>
        <v>0</v>
      </c>
      <c r="BI1232" s="156">
        <f>IF(N1232="nulová",J1232,0)</f>
        <v>0</v>
      </c>
      <c r="BJ1232" s="17" t="s">
        <v>88</v>
      </c>
      <c r="BK1232" s="156">
        <f>ROUND(I1232*H1232,2)</f>
        <v>0</v>
      </c>
      <c r="BL1232" s="17" t="s">
        <v>1251</v>
      </c>
      <c r="BM1232" s="155" t="s">
        <v>1674</v>
      </c>
    </row>
    <row r="1233" spans="2:65" s="13" customFormat="1">
      <c r="B1233" s="164"/>
      <c r="D1233" s="158" t="s">
        <v>190</v>
      </c>
      <c r="E1233" s="165" t="s">
        <v>1</v>
      </c>
      <c r="F1233" s="166" t="s">
        <v>1675</v>
      </c>
      <c r="H1233" s="167">
        <v>115.422</v>
      </c>
      <c r="I1233" s="168"/>
      <c r="L1233" s="164"/>
      <c r="M1233" s="169"/>
      <c r="T1233" s="170"/>
      <c r="AT1233" s="165" t="s">
        <v>190</v>
      </c>
      <c r="AU1233" s="165" t="s">
        <v>88</v>
      </c>
      <c r="AV1233" s="13" t="s">
        <v>88</v>
      </c>
      <c r="AW1233" s="13" t="s">
        <v>30</v>
      </c>
      <c r="AX1233" s="13" t="s">
        <v>78</v>
      </c>
      <c r="AY1233" s="165" t="s">
        <v>182</v>
      </c>
    </row>
    <row r="1234" spans="2:65" s="1" customFormat="1" ht="21.75" customHeight="1">
      <c r="B1234" s="142"/>
      <c r="C1234" s="185" t="s">
        <v>1676</v>
      </c>
      <c r="D1234" s="185" t="s">
        <v>379</v>
      </c>
      <c r="E1234" s="186" t="s">
        <v>1677</v>
      </c>
      <c r="F1234" s="187" t="s">
        <v>1678</v>
      </c>
      <c r="G1234" s="188" t="s">
        <v>449</v>
      </c>
      <c r="H1234" s="189">
        <v>8.6609999999999996</v>
      </c>
      <c r="I1234" s="190"/>
      <c r="J1234" s="191">
        <f>ROUND(I1234*H1234,2)</f>
        <v>0</v>
      </c>
      <c r="K1234" s="192"/>
      <c r="L1234" s="193"/>
      <c r="M1234" s="194" t="s">
        <v>1</v>
      </c>
      <c r="N1234" s="195" t="s">
        <v>40</v>
      </c>
      <c r="P1234" s="153">
        <f>O1234*H1234</f>
        <v>0</v>
      </c>
      <c r="Q1234" s="153">
        <v>1</v>
      </c>
      <c r="R1234" s="153">
        <f>Q1234*H1234</f>
        <v>8.6609999999999996</v>
      </c>
      <c r="S1234" s="153">
        <v>0</v>
      </c>
      <c r="T1234" s="154">
        <f>S1234*H1234</f>
        <v>0</v>
      </c>
      <c r="AR1234" s="155" t="s">
        <v>1251</v>
      </c>
      <c r="AT1234" s="155" t="s">
        <v>379</v>
      </c>
      <c r="AU1234" s="155" t="s">
        <v>88</v>
      </c>
      <c r="AY1234" s="17" t="s">
        <v>182</v>
      </c>
      <c r="BE1234" s="156">
        <f>IF(N1234="základná",J1234,0)</f>
        <v>0</v>
      </c>
      <c r="BF1234" s="156">
        <f>IF(N1234="znížená",J1234,0)</f>
        <v>0</v>
      </c>
      <c r="BG1234" s="156">
        <f>IF(N1234="zákl. prenesená",J1234,0)</f>
        <v>0</v>
      </c>
      <c r="BH1234" s="156">
        <f>IF(N1234="zníž. prenesená",J1234,0)</f>
        <v>0</v>
      </c>
      <c r="BI1234" s="156">
        <f>IF(N1234="nulová",J1234,0)</f>
        <v>0</v>
      </c>
      <c r="BJ1234" s="17" t="s">
        <v>88</v>
      </c>
      <c r="BK1234" s="156">
        <f>ROUND(I1234*H1234,2)</f>
        <v>0</v>
      </c>
      <c r="BL1234" s="17" t="s">
        <v>1251</v>
      </c>
      <c r="BM1234" s="155" t="s">
        <v>1679</v>
      </c>
    </row>
    <row r="1235" spans="2:65" s="12" customFormat="1">
      <c r="B1235" s="157"/>
      <c r="D1235" s="158" t="s">
        <v>190</v>
      </c>
      <c r="E1235" s="159" t="s">
        <v>1</v>
      </c>
      <c r="F1235" s="160" t="s">
        <v>1680</v>
      </c>
      <c r="H1235" s="159" t="s">
        <v>1</v>
      </c>
      <c r="I1235" s="161"/>
      <c r="L1235" s="157"/>
      <c r="M1235" s="162"/>
      <c r="T1235" s="163"/>
      <c r="AT1235" s="159" t="s">
        <v>190</v>
      </c>
      <c r="AU1235" s="159" t="s">
        <v>88</v>
      </c>
      <c r="AV1235" s="12" t="s">
        <v>78</v>
      </c>
      <c r="AW1235" s="12" t="s">
        <v>30</v>
      </c>
      <c r="AX1235" s="12" t="s">
        <v>74</v>
      </c>
      <c r="AY1235" s="159" t="s">
        <v>182</v>
      </c>
    </row>
    <row r="1236" spans="2:65" s="12" customFormat="1" ht="20">
      <c r="B1236" s="157"/>
      <c r="D1236" s="158" t="s">
        <v>190</v>
      </c>
      <c r="E1236" s="159" t="s">
        <v>1</v>
      </c>
      <c r="F1236" s="160" t="s">
        <v>1681</v>
      </c>
      <c r="H1236" s="159" t="s">
        <v>1</v>
      </c>
      <c r="I1236" s="161"/>
      <c r="L1236" s="157"/>
      <c r="M1236" s="162"/>
      <c r="T1236" s="163"/>
      <c r="AT1236" s="159" t="s">
        <v>190</v>
      </c>
      <c r="AU1236" s="159" t="s">
        <v>88</v>
      </c>
      <c r="AV1236" s="12" t="s">
        <v>78</v>
      </c>
      <c r="AW1236" s="12" t="s">
        <v>30</v>
      </c>
      <c r="AX1236" s="12" t="s">
        <v>74</v>
      </c>
      <c r="AY1236" s="159" t="s">
        <v>182</v>
      </c>
    </row>
    <row r="1237" spans="2:65" s="13" customFormat="1">
      <c r="B1237" s="164"/>
      <c r="D1237" s="158" t="s">
        <v>190</v>
      </c>
      <c r="E1237" s="165" t="s">
        <v>1</v>
      </c>
      <c r="F1237" s="166" t="s">
        <v>1682</v>
      </c>
      <c r="H1237" s="167">
        <v>8.6609999999999996</v>
      </c>
      <c r="I1237" s="168"/>
      <c r="L1237" s="164"/>
      <c r="M1237" s="169"/>
      <c r="T1237" s="170"/>
      <c r="AT1237" s="165" t="s">
        <v>190</v>
      </c>
      <c r="AU1237" s="165" t="s">
        <v>88</v>
      </c>
      <c r="AV1237" s="13" t="s">
        <v>88</v>
      </c>
      <c r="AW1237" s="13" t="s">
        <v>30</v>
      </c>
      <c r="AX1237" s="13" t="s">
        <v>78</v>
      </c>
      <c r="AY1237" s="165" t="s">
        <v>182</v>
      </c>
    </row>
    <row r="1238" spans="2:65" s="1" customFormat="1" ht="24.25" customHeight="1">
      <c r="B1238" s="142"/>
      <c r="C1238" s="143" t="s">
        <v>1683</v>
      </c>
      <c r="D1238" s="143" t="s">
        <v>184</v>
      </c>
      <c r="E1238" s="144" t="s">
        <v>1684</v>
      </c>
      <c r="F1238" s="145" t="s">
        <v>1685</v>
      </c>
      <c r="G1238" s="146" t="s">
        <v>1140</v>
      </c>
      <c r="H1238" s="196"/>
      <c r="I1238" s="148"/>
      <c r="J1238" s="149">
        <f>ROUND(I1238*H1238,2)</f>
        <v>0</v>
      </c>
      <c r="K1238" s="150"/>
      <c r="L1238" s="32"/>
      <c r="M1238" s="151" t="s">
        <v>1</v>
      </c>
      <c r="N1238" s="152" t="s">
        <v>40</v>
      </c>
      <c r="P1238" s="153">
        <f>O1238*H1238</f>
        <v>0</v>
      </c>
      <c r="Q1238" s="153">
        <v>0</v>
      </c>
      <c r="R1238" s="153">
        <f>Q1238*H1238</f>
        <v>0</v>
      </c>
      <c r="S1238" s="153">
        <v>0</v>
      </c>
      <c r="T1238" s="154">
        <f>S1238*H1238</f>
        <v>0</v>
      </c>
      <c r="AR1238" s="155" t="s">
        <v>304</v>
      </c>
      <c r="AT1238" s="155" t="s">
        <v>184</v>
      </c>
      <c r="AU1238" s="155" t="s">
        <v>88</v>
      </c>
      <c r="AY1238" s="17" t="s">
        <v>182</v>
      </c>
      <c r="BE1238" s="156">
        <f>IF(N1238="základná",J1238,0)</f>
        <v>0</v>
      </c>
      <c r="BF1238" s="156">
        <f>IF(N1238="znížená",J1238,0)</f>
        <v>0</v>
      </c>
      <c r="BG1238" s="156">
        <f>IF(N1238="zákl. prenesená",J1238,0)</f>
        <v>0</v>
      </c>
      <c r="BH1238" s="156">
        <f>IF(N1238="zníž. prenesená",J1238,0)</f>
        <v>0</v>
      </c>
      <c r="BI1238" s="156">
        <f>IF(N1238="nulová",J1238,0)</f>
        <v>0</v>
      </c>
      <c r="BJ1238" s="17" t="s">
        <v>88</v>
      </c>
      <c r="BK1238" s="156">
        <f>ROUND(I1238*H1238,2)</f>
        <v>0</v>
      </c>
      <c r="BL1238" s="17" t="s">
        <v>304</v>
      </c>
      <c r="BM1238" s="155" t="s">
        <v>1686</v>
      </c>
    </row>
    <row r="1239" spans="2:65" s="11" customFormat="1" ht="22.9" customHeight="1">
      <c r="B1239" s="130"/>
      <c r="D1239" s="131" t="s">
        <v>73</v>
      </c>
      <c r="E1239" s="140" t="s">
        <v>1687</v>
      </c>
      <c r="F1239" s="140" t="s">
        <v>1688</v>
      </c>
      <c r="I1239" s="133"/>
      <c r="J1239" s="141">
        <f>BK1239</f>
        <v>0</v>
      </c>
      <c r="L1239" s="130"/>
      <c r="M1239" s="135"/>
      <c r="P1239" s="136">
        <f>SUM(P1240:P1245)</f>
        <v>0</v>
      </c>
      <c r="R1239" s="136">
        <f>SUM(R1240:R1245)</f>
        <v>0.71398499999999998</v>
      </c>
      <c r="T1239" s="137">
        <f>SUM(T1240:T1245)</f>
        <v>0</v>
      </c>
      <c r="AR1239" s="131" t="s">
        <v>88</v>
      </c>
      <c r="AT1239" s="138" t="s">
        <v>73</v>
      </c>
      <c r="AU1239" s="138" t="s">
        <v>78</v>
      </c>
      <c r="AY1239" s="131" t="s">
        <v>182</v>
      </c>
      <c r="BK1239" s="139">
        <f>SUM(BK1240:BK1245)</f>
        <v>0</v>
      </c>
    </row>
    <row r="1240" spans="2:65" s="1" customFormat="1" ht="24.25" customHeight="1">
      <c r="B1240" s="142"/>
      <c r="C1240" s="143" t="s">
        <v>1689</v>
      </c>
      <c r="D1240" s="143" t="s">
        <v>184</v>
      </c>
      <c r="E1240" s="144" t="s">
        <v>1690</v>
      </c>
      <c r="F1240" s="145" t="s">
        <v>1691</v>
      </c>
      <c r="G1240" s="146" t="s">
        <v>386</v>
      </c>
      <c r="H1240" s="147">
        <v>31.11</v>
      </c>
      <c r="I1240" s="148"/>
      <c r="J1240" s="149">
        <f>ROUND(I1240*H1240,2)</f>
        <v>0</v>
      </c>
      <c r="K1240" s="150"/>
      <c r="L1240" s="32"/>
      <c r="M1240" s="151" t="s">
        <v>1</v>
      </c>
      <c r="N1240" s="152" t="s">
        <v>40</v>
      </c>
      <c r="P1240" s="153">
        <f>O1240*H1240</f>
        <v>0</v>
      </c>
      <c r="Q1240" s="153">
        <v>8.9999999999999998E-4</v>
      </c>
      <c r="R1240" s="153">
        <f>Q1240*H1240</f>
        <v>2.7999E-2</v>
      </c>
      <c r="S1240" s="153">
        <v>0</v>
      </c>
      <c r="T1240" s="154">
        <f>S1240*H1240</f>
        <v>0</v>
      </c>
      <c r="AR1240" s="155" t="s">
        <v>304</v>
      </c>
      <c r="AT1240" s="155" t="s">
        <v>184</v>
      </c>
      <c r="AU1240" s="155" t="s">
        <v>88</v>
      </c>
      <c r="AY1240" s="17" t="s">
        <v>182</v>
      </c>
      <c r="BE1240" s="156">
        <f>IF(N1240="základná",J1240,0)</f>
        <v>0</v>
      </c>
      <c r="BF1240" s="156">
        <f>IF(N1240="znížená",J1240,0)</f>
        <v>0</v>
      </c>
      <c r="BG1240" s="156">
        <f>IF(N1240="zákl. prenesená",J1240,0)</f>
        <v>0</v>
      </c>
      <c r="BH1240" s="156">
        <f>IF(N1240="zníž. prenesená",J1240,0)</f>
        <v>0</v>
      </c>
      <c r="BI1240" s="156">
        <f>IF(N1240="nulová",J1240,0)</f>
        <v>0</v>
      </c>
      <c r="BJ1240" s="17" t="s">
        <v>88</v>
      </c>
      <c r="BK1240" s="156">
        <f>ROUND(I1240*H1240,2)</f>
        <v>0</v>
      </c>
      <c r="BL1240" s="17" t="s">
        <v>304</v>
      </c>
      <c r="BM1240" s="155" t="s">
        <v>1692</v>
      </c>
    </row>
    <row r="1241" spans="2:65" s="12" customFormat="1">
      <c r="B1241" s="157"/>
      <c r="D1241" s="158" t="s">
        <v>190</v>
      </c>
      <c r="E1241" s="159" t="s">
        <v>1</v>
      </c>
      <c r="F1241" s="160" t="s">
        <v>1693</v>
      </c>
      <c r="H1241" s="159" t="s">
        <v>1</v>
      </c>
      <c r="I1241" s="161"/>
      <c r="L1241" s="157"/>
      <c r="M1241" s="162"/>
      <c r="T1241" s="163"/>
      <c r="AT1241" s="159" t="s">
        <v>190</v>
      </c>
      <c r="AU1241" s="159" t="s">
        <v>88</v>
      </c>
      <c r="AV1241" s="12" t="s">
        <v>78</v>
      </c>
      <c r="AW1241" s="12" t="s">
        <v>30</v>
      </c>
      <c r="AX1241" s="12" t="s">
        <v>74</v>
      </c>
      <c r="AY1241" s="159" t="s">
        <v>182</v>
      </c>
    </row>
    <row r="1242" spans="2:65" s="13" customFormat="1">
      <c r="B1242" s="164"/>
      <c r="D1242" s="158" t="s">
        <v>190</v>
      </c>
      <c r="E1242" s="165" t="s">
        <v>1</v>
      </c>
      <c r="F1242" s="166" t="s">
        <v>1694</v>
      </c>
      <c r="H1242" s="167">
        <v>31.11</v>
      </c>
      <c r="I1242" s="168"/>
      <c r="L1242" s="164"/>
      <c r="M1242" s="169"/>
      <c r="T1242" s="170"/>
      <c r="AT1242" s="165" t="s">
        <v>190</v>
      </c>
      <c r="AU1242" s="165" t="s">
        <v>88</v>
      </c>
      <c r="AV1242" s="13" t="s">
        <v>88</v>
      </c>
      <c r="AW1242" s="13" t="s">
        <v>30</v>
      </c>
      <c r="AX1242" s="13" t="s">
        <v>78</v>
      </c>
      <c r="AY1242" s="165" t="s">
        <v>182</v>
      </c>
    </row>
    <row r="1243" spans="2:65" s="1" customFormat="1" ht="24.25" customHeight="1">
      <c r="B1243" s="142"/>
      <c r="C1243" s="185" t="s">
        <v>1695</v>
      </c>
      <c r="D1243" s="185" t="s">
        <v>379</v>
      </c>
      <c r="E1243" s="186" t="s">
        <v>1696</v>
      </c>
      <c r="F1243" s="187" t="s">
        <v>1697</v>
      </c>
      <c r="G1243" s="188" t="s">
        <v>386</v>
      </c>
      <c r="H1243" s="189">
        <v>32.665999999999997</v>
      </c>
      <c r="I1243" s="190"/>
      <c r="J1243" s="191">
        <f>ROUND(I1243*H1243,2)</f>
        <v>0</v>
      </c>
      <c r="K1243" s="192"/>
      <c r="L1243" s="193"/>
      <c r="M1243" s="194" t="s">
        <v>1</v>
      </c>
      <c r="N1243" s="195" t="s">
        <v>40</v>
      </c>
      <c r="P1243" s="153">
        <f>O1243*H1243</f>
        <v>0</v>
      </c>
      <c r="Q1243" s="153">
        <v>2.1000000000000001E-2</v>
      </c>
      <c r="R1243" s="153">
        <f>Q1243*H1243</f>
        <v>0.68598599999999998</v>
      </c>
      <c r="S1243" s="153">
        <v>0</v>
      </c>
      <c r="T1243" s="154">
        <f>S1243*H1243</f>
        <v>0</v>
      </c>
      <c r="AR1243" s="155" t="s">
        <v>474</v>
      </c>
      <c r="AT1243" s="155" t="s">
        <v>379</v>
      </c>
      <c r="AU1243" s="155" t="s">
        <v>88</v>
      </c>
      <c r="AY1243" s="17" t="s">
        <v>182</v>
      </c>
      <c r="BE1243" s="156">
        <f>IF(N1243="základná",J1243,0)</f>
        <v>0</v>
      </c>
      <c r="BF1243" s="156">
        <f>IF(N1243="znížená",J1243,0)</f>
        <v>0</v>
      </c>
      <c r="BG1243" s="156">
        <f>IF(N1243="zákl. prenesená",J1243,0)</f>
        <v>0</v>
      </c>
      <c r="BH1243" s="156">
        <f>IF(N1243="zníž. prenesená",J1243,0)</f>
        <v>0</v>
      </c>
      <c r="BI1243" s="156">
        <f>IF(N1243="nulová",J1243,0)</f>
        <v>0</v>
      </c>
      <c r="BJ1243" s="17" t="s">
        <v>88</v>
      </c>
      <c r="BK1243" s="156">
        <f>ROUND(I1243*H1243,2)</f>
        <v>0</v>
      </c>
      <c r="BL1243" s="17" t="s">
        <v>304</v>
      </c>
      <c r="BM1243" s="155" t="s">
        <v>1698</v>
      </c>
    </row>
    <row r="1244" spans="2:65" s="13" customFormat="1">
      <c r="B1244" s="164"/>
      <c r="D1244" s="158" t="s">
        <v>190</v>
      </c>
      <c r="E1244" s="165" t="s">
        <v>1</v>
      </c>
      <c r="F1244" s="166" t="s">
        <v>1699</v>
      </c>
      <c r="H1244" s="167">
        <v>32.665999999999997</v>
      </c>
      <c r="I1244" s="168"/>
      <c r="L1244" s="164"/>
      <c r="M1244" s="169"/>
      <c r="T1244" s="170"/>
      <c r="AT1244" s="165" t="s">
        <v>190</v>
      </c>
      <c r="AU1244" s="165" t="s">
        <v>88</v>
      </c>
      <c r="AV1244" s="13" t="s">
        <v>88</v>
      </c>
      <c r="AW1244" s="13" t="s">
        <v>30</v>
      </c>
      <c r="AX1244" s="13" t="s">
        <v>78</v>
      </c>
      <c r="AY1244" s="165" t="s">
        <v>182</v>
      </c>
    </row>
    <row r="1245" spans="2:65" s="1" customFormat="1" ht="24.25" customHeight="1">
      <c r="B1245" s="142"/>
      <c r="C1245" s="143" t="s">
        <v>1700</v>
      </c>
      <c r="D1245" s="143" t="s">
        <v>184</v>
      </c>
      <c r="E1245" s="144" t="s">
        <v>1701</v>
      </c>
      <c r="F1245" s="145" t="s">
        <v>1702</v>
      </c>
      <c r="G1245" s="146" t="s">
        <v>1140</v>
      </c>
      <c r="H1245" s="196"/>
      <c r="I1245" s="148"/>
      <c r="J1245" s="149">
        <f>ROUND(I1245*H1245,2)</f>
        <v>0</v>
      </c>
      <c r="K1245" s="150"/>
      <c r="L1245" s="32"/>
      <c r="M1245" s="151" t="s">
        <v>1</v>
      </c>
      <c r="N1245" s="152" t="s">
        <v>40</v>
      </c>
      <c r="P1245" s="153">
        <f>O1245*H1245</f>
        <v>0</v>
      </c>
      <c r="Q1245" s="153">
        <v>0</v>
      </c>
      <c r="R1245" s="153">
        <f>Q1245*H1245</f>
        <v>0</v>
      </c>
      <c r="S1245" s="153">
        <v>0</v>
      </c>
      <c r="T1245" s="154">
        <f>S1245*H1245</f>
        <v>0</v>
      </c>
      <c r="AR1245" s="155" t="s">
        <v>304</v>
      </c>
      <c r="AT1245" s="155" t="s">
        <v>184</v>
      </c>
      <c r="AU1245" s="155" t="s">
        <v>88</v>
      </c>
      <c r="AY1245" s="17" t="s">
        <v>182</v>
      </c>
      <c r="BE1245" s="156">
        <f>IF(N1245="základná",J1245,0)</f>
        <v>0</v>
      </c>
      <c r="BF1245" s="156">
        <f>IF(N1245="znížená",J1245,0)</f>
        <v>0</v>
      </c>
      <c r="BG1245" s="156">
        <f>IF(N1245="zákl. prenesená",J1245,0)</f>
        <v>0</v>
      </c>
      <c r="BH1245" s="156">
        <f>IF(N1245="zníž. prenesená",J1245,0)</f>
        <v>0</v>
      </c>
      <c r="BI1245" s="156">
        <f>IF(N1245="nulová",J1245,0)</f>
        <v>0</v>
      </c>
      <c r="BJ1245" s="17" t="s">
        <v>88</v>
      </c>
      <c r="BK1245" s="156">
        <f>ROUND(I1245*H1245,2)</f>
        <v>0</v>
      </c>
      <c r="BL1245" s="17" t="s">
        <v>304</v>
      </c>
      <c r="BM1245" s="155" t="s">
        <v>1703</v>
      </c>
    </row>
    <row r="1246" spans="2:65" s="11" customFormat="1" ht="22.9" customHeight="1">
      <c r="B1246" s="130"/>
      <c r="D1246" s="131" t="s">
        <v>73</v>
      </c>
      <c r="E1246" s="140" t="s">
        <v>1704</v>
      </c>
      <c r="F1246" s="140" t="s">
        <v>1705</v>
      </c>
      <c r="I1246" s="133"/>
      <c r="J1246" s="141">
        <f>BK1246</f>
        <v>0</v>
      </c>
      <c r="L1246" s="130"/>
      <c r="M1246" s="135"/>
      <c r="P1246" s="136">
        <f>SUM(P1247:P1251)</f>
        <v>0</v>
      </c>
      <c r="R1246" s="136">
        <f>SUM(R1247:R1251)</f>
        <v>0.28563462000000001</v>
      </c>
      <c r="T1246" s="137">
        <f>SUM(T1247:T1251)</f>
        <v>0</v>
      </c>
      <c r="AR1246" s="131" t="s">
        <v>88</v>
      </c>
      <c r="AT1246" s="138" t="s">
        <v>73</v>
      </c>
      <c r="AU1246" s="138" t="s">
        <v>78</v>
      </c>
      <c r="AY1246" s="131" t="s">
        <v>182</v>
      </c>
      <c r="BK1246" s="139">
        <f>SUM(BK1247:BK1251)</f>
        <v>0</v>
      </c>
    </row>
    <row r="1247" spans="2:65" s="1" customFormat="1" ht="16.5" customHeight="1">
      <c r="B1247" s="142"/>
      <c r="C1247" s="143" t="s">
        <v>1706</v>
      </c>
      <c r="D1247" s="143" t="s">
        <v>184</v>
      </c>
      <c r="E1247" s="144" t="s">
        <v>1707</v>
      </c>
      <c r="F1247" s="145" t="s">
        <v>1708</v>
      </c>
      <c r="G1247" s="146" t="s">
        <v>386</v>
      </c>
      <c r="H1247" s="147">
        <v>163.08000000000001</v>
      </c>
      <c r="I1247" s="148"/>
      <c r="J1247" s="149">
        <f>ROUND(I1247*H1247,2)</f>
        <v>0</v>
      </c>
      <c r="K1247" s="150"/>
      <c r="L1247" s="32"/>
      <c r="M1247" s="151" t="s">
        <v>1</v>
      </c>
      <c r="N1247" s="152" t="s">
        <v>40</v>
      </c>
      <c r="P1247" s="153">
        <f>O1247*H1247</f>
        <v>0</v>
      </c>
      <c r="Q1247" s="153">
        <v>4.0000000000000003E-5</v>
      </c>
      <c r="R1247" s="153">
        <f>Q1247*H1247</f>
        <v>6.5232000000000007E-3</v>
      </c>
      <c r="S1247" s="153">
        <v>0</v>
      </c>
      <c r="T1247" s="154">
        <f>S1247*H1247</f>
        <v>0</v>
      </c>
      <c r="AR1247" s="155" t="s">
        <v>304</v>
      </c>
      <c r="AT1247" s="155" t="s">
        <v>184</v>
      </c>
      <c r="AU1247" s="155" t="s">
        <v>88</v>
      </c>
      <c r="AY1247" s="17" t="s">
        <v>182</v>
      </c>
      <c r="BE1247" s="156">
        <f>IF(N1247="základná",J1247,0)</f>
        <v>0</v>
      </c>
      <c r="BF1247" s="156">
        <f>IF(N1247="znížená",J1247,0)</f>
        <v>0</v>
      </c>
      <c r="BG1247" s="156">
        <f>IF(N1247="zákl. prenesená",J1247,0)</f>
        <v>0</v>
      </c>
      <c r="BH1247" s="156">
        <f>IF(N1247="zníž. prenesená",J1247,0)</f>
        <v>0</v>
      </c>
      <c r="BI1247" s="156">
        <f>IF(N1247="nulová",J1247,0)</f>
        <v>0</v>
      </c>
      <c r="BJ1247" s="17" t="s">
        <v>88</v>
      </c>
      <c r="BK1247" s="156">
        <f>ROUND(I1247*H1247,2)</f>
        <v>0</v>
      </c>
      <c r="BL1247" s="17" t="s">
        <v>304</v>
      </c>
      <c r="BM1247" s="155" t="s">
        <v>1709</v>
      </c>
    </row>
    <row r="1248" spans="2:65" s="13" customFormat="1">
      <c r="B1248" s="164"/>
      <c r="D1248" s="158" t="s">
        <v>190</v>
      </c>
      <c r="E1248" s="165" t="s">
        <v>1</v>
      </c>
      <c r="F1248" s="166" t="s">
        <v>1710</v>
      </c>
      <c r="H1248" s="167">
        <v>163.08000000000001</v>
      </c>
      <c r="I1248" s="168"/>
      <c r="L1248" s="164"/>
      <c r="M1248" s="169"/>
      <c r="T1248" s="170"/>
      <c r="AT1248" s="165" t="s">
        <v>190</v>
      </c>
      <c r="AU1248" s="165" t="s">
        <v>88</v>
      </c>
      <c r="AV1248" s="13" t="s">
        <v>88</v>
      </c>
      <c r="AW1248" s="13" t="s">
        <v>30</v>
      </c>
      <c r="AX1248" s="13" t="s">
        <v>78</v>
      </c>
      <c r="AY1248" s="165" t="s">
        <v>182</v>
      </c>
    </row>
    <row r="1249" spans="2:65" s="1" customFormat="1" ht="24.25" customHeight="1">
      <c r="B1249" s="142"/>
      <c r="C1249" s="185" t="s">
        <v>1711</v>
      </c>
      <c r="D1249" s="185" t="s">
        <v>379</v>
      </c>
      <c r="E1249" s="186" t="s">
        <v>1712</v>
      </c>
      <c r="F1249" s="187" t="s">
        <v>1713</v>
      </c>
      <c r="G1249" s="188" t="s">
        <v>386</v>
      </c>
      <c r="H1249" s="189">
        <v>171.23400000000001</v>
      </c>
      <c r="I1249" s="190"/>
      <c r="J1249" s="191">
        <f>ROUND(I1249*H1249,2)</f>
        <v>0</v>
      </c>
      <c r="K1249" s="192"/>
      <c r="L1249" s="193"/>
      <c r="M1249" s="194" t="s">
        <v>1</v>
      </c>
      <c r="N1249" s="195" t="s">
        <v>40</v>
      </c>
      <c r="P1249" s="153">
        <f>O1249*H1249</f>
        <v>0</v>
      </c>
      <c r="Q1249" s="153">
        <v>1.6299999999999999E-3</v>
      </c>
      <c r="R1249" s="153">
        <f>Q1249*H1249</f>
        <v>0.27911142</v>
      </c>
      <c r="S1249" s="153">
        <v>0</v>
      </c>
      <c r="T1249" s="154">
        <f>S1249*H1249</f>
        <v>0</v>
      </c>
      <c r="AR1249" s="155" t="s">
        <v>474</v>
      </c>
      <c r="AT1249" s="155" t="s">
        <v>379</v>
      </c>
      <c r="AU1249" s="155" t="s">
        <v>88</v>
      </c>
      <c r="AY1249" s="17" t="s">
        <v>182</v>
      </c>
      <c r="BE1249" s="156">
        <f>IF(N1249="základná",J1249,0)</f>
        <v>0</v>
      </c>
      <c r="BF1249" s="156">
        <f>IF(N1249="znížená",J1249,0)</f>
        <v>0</v>
      </c>
      <c r="BG1249" s="156">
        <f>IF(N1249="zákl. prenesená",J1249,0)</f>
        <v>0</v>
      </c>
      <c r="BH1249" s="156">
        <f>IF(N1249="zníž. prenesená",J1249,0)</f>
        <v>0</v>
      </c>
      <c r="BI1249" s="156">
        <f>IF(N1249="nulová",J1249,0)</f>
        <v>0</v>
      </c>
      <c r="BJ1249" s="17" t="s">
        <v>88</v>
      </c>
      <c r="BK1249" s="156">
        <f>ROUND(I1249*H1249,2)</f>
        <v>0</v>
      </c>
      <c r="BL1249" s="17" t="s">
        <v>304</v>
      </c>
      <c r="BM1249" s="155" t="s">
        <v>1714</v>
      </c>
    </row>
    <row r="1250" spans="2:65" s="13" customFormat="1">
      <c r="B1250" s="164"/>
      <c r="D1250" s="158" t="s">
        <v>190</v>
      </c>
      <c r="E1250" s="165" t="s">
        <v>1</v>
      </c>
      <c r="F1250" s="166" t="s">
        <v>1715</v>
      </c>
      <c r="H1250" s="167">
        <v>171.23400000000001</v>
      </c>
      <c r="I1250" s="168"/>
      <c r="L1250" s="164"/>
      <c r="M1250" s="169"/>
      <c r="T1250" s="170"/>
      <c r="AT1250" s="165" t="s">
        <v>190</v>
      </c>
      <c r="AU1250" s="165" t="s">
        <v>88</v>
      </c>
      <c r="AV1250" s="13" t="s">
        <v>88</v>
      </c>
      <c r="AW1250" s="13" t="s">
        <v>30</v>
      </c>
      <c r="AX1250" s="13" t="s">
        <v>78</v>
      </c>
      <c r="AY1250" s="165" t="s">
        <v>182</v>
      </c>
    </row>
    <row r="1251" spans="2:65" s="1" customFormat="1" ht="24.25" customHeight="1">
      <c r="B1251" s="142"/>
      <c r="C1251" s="143" t="s">
        <v>1716</v>
      </c>
      <c r="D1251" s="143" t="s">
        <v>184</v>
      </c>
      <c r="E1251" s="144" t="s">
        <v>1717</v>
      </c>
      <c r="F1251" s="145" t="s">
        <v>1718</v>
      </c>
      <c r="G1251" s="146" t="s">
        <v>1140</v>
      </c>
      <c r="H1251" s="196"/>
      <c r="I1251" s="148"/>
      <c r="J1251" s="149">
        <f>ROUND(I1251*H1251,2)</f>
        <v>0</v>
      </c>
      <c r="K1251" s="150"/>
      <c r="L1251" s="32"/>
      <c r="M1251" s="151" t="s">
        <v>1</v>
      </c>
      <c r="N1251" s="152" t="s">
        <v>40</v>
      </c>
      <c r="P1251" s="153">
        <f>O1251*H1251</f>
        <v>0</v>
      </c>
      <c r="Q1251" s="153">
        <v>0</v>
      </c>
      <c r="R1251" s="153">
        <f>Q1251*H1251</f>
        <v>0</v>
      </c>
      <c r="S1251" s="153">
        <v>0</v>
      </c>
      <c r="T1251" s="154">
        <f>S1251*H1251</f>
        <v>0</v>
      </c>
      <c r="AR1251" s="155" t="s">
        <v>304</v>
      </c>
      <c r="AT1251" s="155" t="s">
        <v>184</v>
      </c>
      <c r="AU1251" s="155" t="s">
        <v>88</v>
      </c>
      <c r="AY1251" s="17" t="s">
        <v>182</v>
      </c>
      <c r="BE1251" s="156">
        <f>IF(N1251="základná",J1251,0)</f>
        <v>0</v>
      </c>
      <c r="BF1251" s="156">
        <f>IF(N1251="znížená",J1251,0)</f>
        <v>0</v>
      </c>
      <c r="BG1251" s="156">
        <f>IF(N1251="zákl. prenesená",J1251,0)</f>
        <v>0</v>
      </c>
      <c r="BH1251" s="156">
        <f>IF(N1251="zníž. prenesená",J1251,0)</f>
        <v>0</v>
      </c>
      <c r="BI1251" s="156">
        <f>IF(N1251="nulová",J1251,0)</f>
        <v>0</v>
      </c>
      <c r="BJ1251" s="17" t="s">
        <v>88</v>
      </c>
      <c r="BK1251" s="156">
        <f>ROUND(I1251*H1251,2)</f>
        <v>0</v>
      </c>
      <c r="BL1251" s="17" t="s">
        <v>304</v>
      </c>
      <c r="BM1251" s="155" t="s">
        <v>1719</v>
      </c>
    </row>
    <row r="1252" spans="2:65" s="11" customFormat="1" ht="22.9" customHeight="1">
      <c r="B1252" s="130"/>
      <c r="D1252" s="131" t="s">
        <v>73</v>
      </c>
      <c r="E1252" s="140" t="s">
        <v>1720</v>
      </c>
      <c r="F1252" s="140" t="s">
        <v>1721</v>
      </c>
      <c r="I1252" s="133"/>
      <c r="J1252" s="141">
        <f>BK1252</f>
        <v>0</v>
      </c>
      <c r="L1252" s="130"/>
      <c r="M1252" s="135"/>
      <c r="P1252" s="136">
        <f>SUM(P1253:P1259)</f>
        <v>0</v>
      </c>
      <c r="R1252" s="136">
        <f>SUM(R1253:R1259)</f>
        <v>0.81305490000000002</v>
      </c>
      <c r="T1252" s="137">
        <f>SUM(T1253:T1259)</f>
        <v>0</v>
      </c>
      <c r="AR1252" s="131" t="s">
        <v>88</v>
      </c>
      <c r="AT1252" s="138" t="s">
        <v>73</v>
      </c>
      <c r="AU1252" s="138" t="s">
        <v>78</v>
      </c>
      <c r="AY1252" s="131" t="s">
        <v>182</v>
      </c>
      <c r="BK1252" s="139">
        <f>SUM(BK1253:BK1259)</f>
        <v>0</v>
      </c>
    </row>
    <row r="1253" spans="2:65" s="1" customFormat="1" ht="24.25" customHeight="1">
      <c r="B1253" s="142"/>
      <c r="C1253" s="143" t="s">
        <v>1722</v>
      </c>
      <c r="D1253" s="143" t="s">
        <v>184</v>
      </c>
      <c r="E1253" s="144" t="s">
        <v>1723</v>
      </c>
      <c r="F1253" s="145" t="s">
        <v>1724</v>
      </c>
      <c r="G1253" s="146" t="s">
        <v>312</v>
      </c>
      <c r="H1253" s="147">
        <v>31.71</v>
      </c>
      <c r="I1253" s="148"/>
      <c r="J1253" s="149">
        <f>ROUND(I1253*H1253,2)</f>
        <v>0</v>
      </c>
      <c r="K1253" s="150"/>
      <c r="L1253" s="32"/>
      <c r="M1253" s="151" t="s">
        <v>1</v>
      </c>
      <c r="N1253" s="152" t="s">
        <v>40</v>
      </c>
      <c r="P1253" s="153">
        <f>O1253*H1253</f>
        <v>0</v>
      </c>
      <c r="Q1253" s="153">
        <v>2.3000000000000001E-4</v>
      </c>
      <c r="R1253" s="153">
        <f>Q1253*H1253</f>
        <v>7.2933000000000008E-3</v>
      </c>
      <c r="S1253" s="153">
        <v>0</v>
      </c>
      <c r="T1253" s="154">
        <f>S1253*H1253</f>
        <v>0</v>
      </c>
      <c r="AR1253" s="155" t="s">
        <v>188</v>
      </c>
      <c r="AT1253" s="155" t="s">
        <v>184</v>
      </c>
      <c r="AU1253" s="155" t="s">
        <v>88</v>
      </c>
      <c r="AY1253" s="17" t="s">
        <v>182</v>
      </c>
      <c r="BE1253" s="156">
        <f>IF(N1253="základná",J1253,0)</f>
        <v>0</v>
      </c>
      <c r="BF1253" s="156">
        <f>IF(N1253="znížená",J1253,0)</f>
        <v>0</v>
      </c>
      <c r="BG1253" s="156">
        <f>IF(N1253="zákl. prenesená",J1253,0)</f>
        <v>0</v>
      </c>
      <c r="BH1253" s="156">
        <f>IF(N1253="zníž. prenesená",J1253,0)</f>
        <v>0</v>
      </c>
      <c r="BI1253" s="156">
        <f>IF(N1253="nulová",J1253,0)</f>
        <v>0</v>
      </c>
      <c r="BJ1253" s="17" t="s">
        <v>88</v>
      </c>
      <c r="BK1253" s="156">
        <f>ROUND(I1253*H1253,2)</f>
        <v>0</v>
      </c>
      <c r="BL1253" s="17" t="s">
        <v>188</v>
      </c>
      <c r="BM1253" s="155" t="s">
        <v>1725</v>
      </c>
    </row>
    <row r="1254" spans="2:65" s="1" customFormat="1" ht="24.25" customHeight="1">
      <c r="B1254" s="142"/>
      <c r="C1254" s="143" t="s">
        <v>1726</v>
      </c>
      <c r="D1254" s="143" t="s">
        <v>184</v>
      </c>
      <c r="E1254" s="144" t="s">
        <v>1727</v>
      </c>
      <c r="F1254" s="145" t="s">
        <v>1728</v>
      </c>
      <c r="G1254" s="146" t="s">
        <v>312</v>
      </c>
      <c r="H1254" s="147">
        <v>31.71</v>
      </c>
      <c r="I1254" s="148"/>
      <c r="J1254" s="149">
        <f>ROUND(I1254*H1254,2)</f>
        <v>0</v>
      </c>
      <c r="K1254" s="150"/>
      <c r="L1254" s="32"/>
      <c r="M1254" s="151" t="s">
        <v>1</v>
      </c>
      <c r="N1254" s="152" t="s">
        <v>40</v>
      </c>
      <c r="P1254" s="153">
        <f>O1254*H1254</f>
        <v>0</v>
      </c>
      <c r="Q1254" s="153">
        <v>3.3600000000000001E-3</v>
      </c>
      <c r="R1254" s="153">
        <f>Q1254*H1254</f>
        <v>0.1065456</v>
      </c>
      <c r="S1254" s="153">
        <v>0</v>
      </c>
      <c r="T1254" s="154">
        <f>S1254*H1254</f>
        <v>0</v>
      </c>
      <c r="AR1254" s="155" t="s">
        <v>304</v>
      </c>
      <c r="AT1254" s="155" t="s">
        <v>184</v>
      </c>
      <c r="AU1254" s="155" t="s">
        <v>88</v>
      </c>
      <c r="AY1254" s="17" t="s">
        <v>182</v>
      </c>
      <c r="BE1254" s="156">
        <f>IF(N1254="základná",J1254,0)</f>
        <v>0</v>
      </c>
      <c r="BF1254" s="156">
        <f>IF(N1254="znížená",J1254,0)</f>
        <v>0</v>
      </c>
      <c r="BG1254" s="156">
        <f>IF(N1254="zákl. prenesená",J1254,0)</f>
        <v>0</v>
      </c>
      <c r="BH1254" s="156">
        <f>IF(N1254="zníž. prenesená",J1254,0)</f>
        <v>0</v>
      </c>
      <c r="BI1254" s="156">
        <f>IF(N1254="nulová",J1254,0)</f>
        <v>0</v>
      </c>
      <c r="BJ1254" s="17" t="s">
        <v>88</v>
      </c>
      <c r="BK1254" s="156">
        <f>ROUND(I1254*H1254,2)</f>
        <v>0</v>
      </c>
      <c r="BL1254" s="17" t="s">
        <v>304</v>
      </c>
      <c r="BM1254" s="155" t="s">
        <v>1729</v>
      </c>
    </row>
    <row r="1255" spans="2:65" s="12" customFormat="1">
      <c r="B1255" s="157"/>
      <c r="D1255" s="158" t="s">
        <v>190</v>
      </c>
      <c r="E1255" s="159" t="s">
        <v>1</v>
      </c>
      <c r="F1255" s="160" t="s">
        <v>1693</v>
      </c>
      <c r="H1255" s="159" t="s">
        <v>1</v>
      </c>
      <c r="I1255" s="161"/>
      <c r="L1255" s="157"/>
      <c r="M1255" s="162"/>
      <c r="T1255" s="163"/>
      <c r="AT1255" s="159" t="s">
        <v>190</v>
      </c>
      <c r="AU1255" s="159" t="s">
        <v>88</v>
      </c>
      <c r="AV1255" s="12" t="s">
        <v>78</v>
      </c>
      <c r="AW1255" s="12" t="s">
        <v>30</v>
      </c>
      <c r="AX1255" s="12" t="s">
        <v>74</v>
      </c>
      <c r="AY1255" s="159" t="s">
        <v>182</v>
      </c>
    </row>
    <row r="1256" spans="2:65" s="13" customFormat="1">
      <c r="B1256" s="164"/>
      <c r="D1256" s="158" t="s">
        <v>190</v>
      </c>
      <c r="E1256" s="165" t="s">
        <v>1</v>
      </c>
      <c r="F1256" s="166" t="s">
        <v>1730</v>
      </c>
      <c r="H1256" s="167">
        <v>31.71</v>
      </c>
      <c r="I1256" s="168"/>
      <c r="L1256" s="164"/>
      <c r="M1256" s="169"/>
      <c r="T1256" s="170"/>
      <c r="AT1256" s="165" t="s">
        <v>190</v>
      </c>
      <c r="AU1256" s="165" t="s">
        <v>88</v>
      </c>
      <c r="AV1256" s="13" t="s">
        <v>88</v>
      </c>
      <c r="AW1256" s="13" t="s">
        <v>30</v>
      </c>
      <c r="AX1256" s="13" t="s">
        <v>78</v>
      </c>
      <c r="AY1256" s="165" t="s">
        <v>182</v>
      </c>
    </row>
    <row r="1257" spans="2:65" s="1" customFormat="1" ht="16.5" customHeight="1">
      <c r="B1257" s="142"/>
      <c r="C1257" s="185" t="s">
        <v>1731</v>
      </c>
      <c r="D1257" s="185" t="s">
        <v>379</v>
      </c>
      <c r="E1257" s="186" t="s">
        <v>1732</v>
      </c>
      <c r="F1257" s="187" t="s">
        <v>1733</v>
      </c>
      <c r="G1257" s="188" t="s">
        <v>312</v>
      </c>
      <c r="H1257" s="189">
        <v>33.295999999999999</v>
      </c>
      <c r="I1257" s="190"/>
      <c r="J1257" s="191">
        <f>ROUND(I1257*H1257,2)</f>
        <v>0</v>
      </c>
      <c r="K1257" s="192"/>
      <c r="L1257" s="193"/>
      <c r="M1257" s="194" t="s">
        <v>1</v>
      </c>
      <c r="N1257" s="195" t="s">
        <v>40</v>
      </c>
      <c r="P1257" s="153">
        <f>O1257*H1257</f>
        <v>0</v>
      </c>
      <c r="Q1257" s="153">
        <v>2.1000000000000001E-2</v>
      </c>
      <c r="R1257" s="153">
        <f>Q1257*H1257</f>
        <v>0.69921600000000006</v>
      </c>
      <c r="S1257" s="153">
        <v>0</v>
      </c>
      <c r="T1257" s="154">
        <f>S1257*H1257</f>
        <v>0</v>
      </c>
      <c r="AR1257" s="155" t="s">
        <v>474</v>
      </c>
      <c r="AT1257" s="155" t="s">
        <v>379</v>
      </c>
      <c r="AU1257" s="155" t="s">
        <v>88</v>
      </c>
      <c r="AY1257" s="17" t="s">
        <v>182</v>
      </c>
      <c r="BE1257" s="156">
        <f>IF(N1257="základná",J1257,0)</f>
        <v>0</v>
      </c>
      <c r="BF1257" s="156">
        <f>IF(N1257="znížená",J1257,0)</f>
        <v>0</v>
      </c>
      <c r="BG1257" s="156">
        <f>IF(N1257="zákl. prenesená",J1257,0)</f>
        <v>0</v>
      </c>
      <c r="BH1257" s="156">
        <f>IF(N1257="zníž. prenesená",J1257,0)</f>
        <v>0</v>
      </c>
      <c r="BI1257" s="156">
        <f>IF(N1257="nulová",J1257,0)</f>
        <v>0</v>
      </c>
      <c r="BJ1257" s="17" t="s">
        <v>88</v>
      </c>
      <c r="BK1257" s="156">
        <f>ROUND(I1257*H1257,2)</f>
        <v>0</v>
      </c>
      <c r="BL1257" s="17" t="s">
        <v>304</v>
      </c>
      <c r="BM1257" s="155" t="s">
        <v>1734</v>
      </c>
    </row>
    <row r="1258" spans="2:65" s="13" customFormat="1">
      <c r="B1258" s="164"/>
      <c r="D1258" s="158" t="s">
        <v>190</v>
      </c>
      <c r="E1258" s="165" t="s">
        <v>1</v>
      </c>
      <c r="F1258" s="166" t="s">
        <v>1735</v>
      </c>
      <c r="H1258" s="167">
        <v>33.295999999999999</v>
      </c>
      <c r="I1258" s="168"/>
      <c r="L1258" s="164"/>
      <c r="M1258" s="169"/>
      <c r="T1258" s="170"/>
      <c r="AT1258" s="165" t="s">
        <v>190</v>
      </c>
      <c r="AU1258" s="165" t="s">
        <v>88</v>
      </c>
      <c r="AV1258" s="13" t="s">
        <v>88</v>
      </c>
      <c r="AW1258" s="13" t="s">
        <v>30</v>
      </c>
      <c r="AX1258" s="13" t="s">
        <v>78</v>
      </c>
      <c r="AY1258" s="165" t="s">
        <v>182</v>
      </c>
    </row>
    <row r="1259" spans="2:65" s="1" customFormat="1" ht="24.25" customHeight="1">
      <c r="B1259" s="142"/>
      <c r="C1259" s="143" t="s">
        <v>1736</v>
      </c>
      <c r="D1259" s="143" t="s">
        <v>184</v>
      </c>
      <c r="E1259" s="144" t="s">
        <v>1737</v>
      </c>
      <c r="F1259" s="145" t="s">
        <v>1738</v>
      </c>
      <c r="G1259" s="146" t="s">
        <v>1140</v>
      </c>
      <c r="H1259" s="196"/>
      <c r="I1259" s="148"/>
      <c r="J1259" s="149">
        <f>ROUND(I1259*H1259,2)</f>
        <v>0</v>
      </c>
      <c r="K1259" s="150"/>
      <c r="L1259" s="32"/>
      <c r="M1259" s="151" t="s">
        <v>1</v>
      </c>
      <c r="N1259" s="152" t="s">
        <v>40</v>
      </c>
      <c r="P1259" s="153">
        <f>O1259*H1259</f>
        <v>0</v>
      </c>
      <c r="Q1259" s="153">
        <v>0</v>
      </c>
      <c r="R1259" s="153">
        <f>Q1259*H1259</f>
        <v>0</v>
      </c>
      <c r="S1259" s="153">
        <v>0</v>
      </c>
      <c r="T1259" s="154">
        <f>S1259*H1259</f>
        <v>0</v>
      </c>
      <c r="AR1259" s="155" t="s">
        <v>304</v>
      </c>
      <c r="AT1259" s="155" t="s">
        <v>184</v>
      </c>
      <c r="AU1259" s="155" t="s">
        <v>88</v>
      </c>
      <c r="AY1259" s="17" t="s">
        <v>182</v>
      </c>
      <c r="BE1259" s="156">
        <f>IF(N1259="základná",J1259,0)</f>
        <v>0</v>
      </c>
      <c r="BF1259" s="156">
        <f>IF(N1259="znížená",J1259,0)</f>
        <v>0</v>
      </c>
      <c r="BG1259" s="156">
        <f>IF(N1259="zákl. prenesená",J1259,0)</f>
        <v>0</v>
      </c>
      <c r="BH1259" s="156">
        <f>IF(N1259="zníž. prenesená",J1259,0)</f>
        <v>0</v>
      </c>
      <c r="BI1259" s="156">
        <f>IF(N1259="nulová",J1259,0)</f>
        <v>0</v>
      </c>
      <c r="BJ1259" s="17" t="s">
        <v>88</v>
      </c>
      <c r="BK1259" s="156">
        <f>ROUND(I1259*H1259,2)</f>
        <v>0</v>
      </c>
      <c r="BL1259" s="17" t="s">
        <v>304</v>
      </c>
      <c r="BM1259" s="155" t="s">
        <v>1739</v>
      </c>
    </row>
    <row r="1260" spans="2:65" s="11" customFormat="1" ht="22.9" customHeight="1">
      <c r="B1260" s="130"/>
      <c r="D1260" s="131" t="s">
        <v>73</v>
      </c>
      <c r="E1260" s="140" t="s">
        <v>1740</v>
      </c>
      <c r="F1260" s="140" t="s">
        <v>1741</v>
      </c>
      <c r="I1260" s="133"/>
      <c r="J1260" s="141">
        <f>BK1260</f>
        <v>0</v>
      </c>
      <c r="L1260" s="130"/>
      <c r="M1260" s="135"/>
      <c r="P1260" s="136">
        <f>SUM(P1261:P1272)</f>
        <v>0</v>
      </c>
      <c r="R1260" s="136">
        <f>SUM(R1261:R1272)</f>
        <v>2.4030638799999999</v>
      </c>
      <c r="T1260" s="137">
        <f>SUM(T1261:T1272)</f>
        <v>0</v>
      </c>
      <c r="AR1260" s="131" t="s">
        <v>88</v>
      </c>
      <c r="AT1260" s="138" t="s">
        <v>73</v>
      </c>
      <c r="AU1260" s="138" t="s">
        <v>78</v>
      </c>
      <c r="AY1260" s="131" t="s">
        <v>182</v>
      </c>
      <c r="BK1260" s="139">
        <f>SUM(BK1261:BK1272)</f>
        <v>0</v>
      </c>
    </row>
    <row r="1261" spans="2:65" s="1" customFormat="1" ht="24.25" customHeight="1">
      <c r="B1261" s="142"/>
      <c r="C1261" s="143" t="s">
        <v>1742</v>
      </c>
      <c r="D1261" s="143" t="s">
        <v>184</v>
      </c>
      <c r="E1261" s="144" t="s">
        <v>1743</v>
      </c>
      <c r="F1261" s="145" t="s">
        <v>1744</v>
      </c>
      <c r="G1261" s="146" t="s">
        <v>312</v>
      </c>
      <c r="H1261" s="147">
        <v>48.19</v>
      </c>
      <c r="I1261" s="148"/>
      <c r="J1261" s="149">
        <f>ROUND(I1261*H1261,2)</f>
        <v>0</v>
      </c>
      <c r="K1261" s="150"/>
      <c r="L1261" s="32"/>
      <c r="M1261" s="151" t="s">
        <v>1</v>
      </c>
      <c r="N1261" s="152" t="s">
        <v>40</v>
      </c>
      <c r="P1261" s="153">
        <f>O1261*H1261</f>
        <v>0</v>
      </c>
      <c r="Q1261" s="153">
        <v>4.0000000000000002E-4</v>
      </c>
      <c r="R1261" s="153">
        <f>Q1261*H1261</f>
        <v>1.9276000000000001E-2</v>
      </c>
      <c r="S1261" s="153">
        <v>0</v>
      </c>
      <c r="T1261" s="154">
        <f>S1261*H1261</f>
        <v>0</v>
      </c>
      <c r="AR1261" s="155" t="s">
        <v>304</v>
      </c>
      <c r="AT1261" s="155" t="s">
        <v>184</v>
      </c>
      <c r="AU1261" s="155" t="s">
        <v>88</v>
      </c>
      <c r="AY1261" s="17" t="s">
        <v>182</v>
      </c>
      <c r="BE1261" s="156">
        <f>IF(N1261="základná",J1261,0)</f>
        <v>0</v>
      </c>
      <c r="BF1261" s="156">
        <f>IF(N1261="znížená",J1261,0)</f>
        <v>0</v>
      </c>
      <c r="BG1261" s="156">
        <f>IF(N1261="zákl. prenesená",J1261,0)</f>
        <v>0</v>
      </c>
      <c r="BH1261" s="156">
        <f>IF(N1261="zníž. prenesená",J1261,0)</f>
        <v>0</v>
      </c>
      <c r="BI1261" s="156">
        <f>IF(N1261="nulová",J1261,0)</f>
        <v>0</v>
      </c>
      <c r="BJ1261" s="17" t="s">
        <v>88</v>
      </c>
      <c r="BK1261" s="156">
        <f>ROUND(I1261*H1261,2)</f>
        <v>0</v>
      </c>
      <c r="BL1261" s="17" t="s">
        <v>304</v>
      </c>
      <c r="BM1261" s="155" t="s">
        <v>1745</v>
      </c>
    </row>
    <row r="1262" spans="2:65" s="13" customFormat="1">
      <c r="B1262" s="164"/>
      <c r="D1262" s="158" t="s">
        <v>190</v>
      </c>
      <c r="E1262" s="165" t="s">
        <v>1</v>
      </c>
      <c r="F1262" s="166" t="s">
        <v>1746</v>
      </c>
      <c r="H1262" s="167">
        <v>10.09</v>
      </c>
      <c r="I1262" s="168"/>
      <c r="L1262" s="164"/>
      <c r="M1262" s="169"/>
      <c r="T1262" s="170"/>
      <c r="AT1262" s="165" t="s">
        <v>190</v>
      </c>
      <c r="AU1262" s="165" t="s">
        <v>88</v>
      </c>
      <c r="AV1262" s="13" t="s">
        <v>88</v>
      </c>
      <c r="AW1262" s="13" t="s">
        <v>30</v>
      </c>
      <c r="AX1262" s="13" t="s">
        <v>74</v>
      </c>
      <c r="AY1262" s="165" t="s">
        <v>182</v>
      </c>
    </row>
    <row r="1263" spans="2:65" s="13" customFormat="1">
      <c r="B1263" s="164"/>
      <c r="D1263" s="158" t="s">
        <v>190</v>
      </c>
      <c r="E1263" s="165" t="s">
        <v>1</v>
      </c>
      <c r="F1263" s="166" t="s">
        <v>1747</v>
      </c>
      <c r="H1263" s="167">
        <v>21.3</v>
      </c>
      <c r="I1263" s="168"/>
      <c r="L1263" s="164"/>
      <c r="M1263" s="169"/>
      <c r="T1263" s="170"/>
      <c r="AT1263" s="165" t="s">
        <v>190</v>
      </c>
      <c r="AU1263" s="165" t="s">
        <v>88</v>
      </c>
      <c r="AV1263" s="13" t="s">
        <v>88</v>
      </c>
      <c r="AW1263" s="13" t="s">
        <v>30</v>
      </c>
      <c r="AX1263" s="13" t="s">
        <v>74</v>
      </c>
      <c r="AY1263" s="165" t="s">
        <v>182</v>
      </c>
    </row>
    <row r="1264" spans="2:65" s="13" customFormat="1">
      <c r="B1264" s="164"/>
      <c r="D1264" s="158" t="s">
        <v>190</v>
      </c>
      <c r="E1264" s="165" t="s">
        <v>1</v>
      </c>
      <c r="F1264" s="166" t="s">
        <v>1748</v>
      </c>
      <c r="H1264" s="167">
        <v>16.8</v>
      </c>
      <c r="I1264" s="168"/>
      <c r="L1264" s="164"/>
      <c r="M1264" s="169"/>
      <c r="T1264" s="170"/>
      <c r="AT1264" s="165" t="s">
        <v>190</v>
      </c>
      <c r="AU1264" s="165" t="s">
        <v>88</v>
      </c>
      <c r="AV1264" s="13" t="s">
        <v>88</v>
      </c>
      <c r="AW1264" s="13" t="s">
        <v>30</v>
      </c>
      <c r="AX1264" s="13" t="s">
        <v>74</v>
      </c>
      <c r="AY1264" s="165" t="s">
        <v>182</v>
      </c>
    </row>
    <row r="1265" spans="2:65" s="15" customFormat="1">
      <c r="B1265" s="178"/>
      <c r="D1265" s="158" t="s">
        <v>190</v>
      </c>
      <c r="E1265" s="179" t="s">
        <v>1</v>
      </c>
      <c r="F1265" s="180" t="s">
        <v>212</v>
      </c>
      <c r="H1265" s="181">
        <v>48.19</v>
      </c>
      <c r="I1265" s="182"/>
      <c r="L1265" s="178"/>
      <c r="M1265" s="183"/>
      <c r="T1265" s="184"/>
      <c r="AT1265" s="179" t="s">
        <v>190</v>
      </c>
      <c r="AU1265" s="179" t="s">
        <v>88</v>
      </c>
      <c r="AV1265" s="15" t="s">
        <v>188</v>
      </c>
      <c r="AW1265" s="15" t="s">
        <v>30</v>
      </c>
      <c r="AX1265" s="15" t="s">
        <v>78</v>
      </c>
      <c r="AY1265" s="179" t="s">
        <v>182</v>
      </c>
    </row>
    <row r="1266" spans="2:65" s="1" customFormat="1" ht="37.9" customHeight="1">
      <c r="B1266" s="142"/>
      <c r="C1266" s="143" t="s">
        <v>1749</v>
      </c>
      <c r="D1266" s="143" t="s">
        <v>184</v>
      </c>
      <c r="E1266" s="144" t="s">
        <v>1750</v>
      </c>
      <c r="F1266" s="145" t="s">
        <v>1751</v>
      </c>
      <c r="G1266" s="146" t="s">
        <v>312</v>
      </c>
      <c r="H1266" s="147">
        <v>4414.4219999999996</v>
      </c>
      <c r="I1266" s="148"/>
      <c r="J1266" s="149">
        <f>ROUND(I1266*H1266,2)</f>
        <v>0</v>
      </c>
      <c r="K1266" s="150"/>
      <c r="L1266" s="32"/>
      <c r="M1266" s="151" t="s">
        <v>1</v>
      </c>
      <c r="N1266" s="152" t="s">
        <v>40</v>
      </c>
      <c r="P1266" s="153">
        <f>O1266*H1266</f>
        <v>0</v>
      </c>
      <c r="Q1266" s="153">
        <v>5.4000000000000001E-4</v>
      </c>
      <c r="R1266" s="153">
        <f>Q1266*H1266</f>
        <v>2.3837878799999999</v>
      </c>
      <c r="S1266" s="153">
        <v>0</v>
      </c>
      <c r="T1266" s="154">
        <f>S1266*H1266</f>
        <v>0</v>
      </c>
      <c r="AR1266" s="155" t="s">
        <v>304</v>
      </c>
      <c r="AT1266" s="155" t="s">
        <v>184</v>
      </c>
      <c r="AU1266" s="155" t="s">
        <v>88</v>
      </c>
      <c r="AY1266" s="17" t="s">
        <v>182</v>
      </c>
      <c r="BE1266" s="156">
        <f>IF(N1266="základná",J1266,0)</f>
        <v>0</v>
      </c>
      <c r="BF1266" s="156">
        <f>IF(N1266="znížená",J1266,0)</f>
        <v>0</v>
      </c>
      <c r="BG1266" s="156">
        <f>IF(N1266="zákl. prenesená",J1266,0)</f>
        <v>0</v>
      </c>
      <c r="BH1266" s="156">
        <f>IF(N1266="zníž. prenesená",J1266,0)</f>
        <v>0</v>
      </c>
      <c r="BI1266" s="156">
        <f>IF(N1266="nulová",J1266,0)</f>
        <v>0</v>
      </c>
      <c r="BJ1266" s="17" t="s">
        <v>88</v>
      </c>
      <c r="BK1266" s="156">
        <f>ROUND(I1266*H1266,2)</f>
        <v>0</v>
      </c>
      <c r="BL1266" s="17" t="s">
        <v>304</v>
      </c>
      <c r="BM1266" s="155" t="s">
        <v>1752</v>
      </c>
    </row>
    <row r="1267" spans="2:65" s="12" customFormat="1" ht="20">
      <c r="B1267" s="157"/>
      <c r="D1267" s="158" t="s">
        <v>190</v>
      </c>
      <c r="E1267" s="159" t="s">
        <v>1</v>
      </c>
      <c r="F1267" s="160" t="s">
        <v>1753</v>
      </c>
      <c r="H1267" s="159" t="s">
        <v>1</v>
      </c>
      <c r="I1267" s="161"/>
      <c r="L1267" s="157"/>
      <c r="M1267" s="162"/>
      <c r="T1267" s="163"/>
      <c r="AT1267" s="159" t="s">
        <v>190</v>
      </c>
      <c r="AU1267" s="159" t="s">
        <v>88</v>
      </c>
      <c r="AV1267" s="12" t="s">
        <v>78</v>
      </c>
      <c r="AW1267" s="12" t="s">
        <v>30</v>
      </c>
      <c r="AX1267" s="12" t="s">
        <v>74</v>
      </c>
      <c r="AY1267" s="159" t="s">
        <v>182</v>
      </c>
    </row>
    <row r="1268" spans="2:65" s="13" customFormat="1">
      <c r="B1268" s="164"/>
      <c r="D1268" s="158" t="s">
        <v>190</v>
      </c>
      <c r="E1268" s="165" t="s">
        <v>1</v>
      </c>
      <c r="F1268" s="166" t="s">
        <v>1754</v>
      </c>
      <c r="H1268" s="167">
        <v>4285.05</v>
      </c>
      <c r="I1268" s="168"/>
      <c r="L1268" s="164"/>
      <c r="M1268" s="169"/>
      <c r="T1268" s="170"/>
      <c r="AT1268" s="165" t="s">
        <v>190</v>
      </c>
      <c r="AU1268" s="165" t="s">
        <v>88</v>
      </c>
      <c r="AV1268" s="13" t="s">
        <v>88</v>
      </c>
      <c r="AW1268" s="13" t="s">
        <v>30</v>
      </c>
      <c r="AX1268" s="13" t="s">
        <v>74</v>
      </c>
      <c r="AY1268" s="165" t="s">
        <v>182</v>
      </c>
    </row>
    <row r="1269" spans="2:65" s="13" customFormat="1">
      <c r="B1269" s="164"/>
      <c r="D1269" s="158" t="s">
        <v>190</v>
      </c>
      <c r="E1269" s="165" t="s">
        <v>1</v>
      </c>
      <c r="F1269" s="166" t="s">
        <v>1755</v>
      </c>
      <c r="H1269" s="167">
        <v>14.285</v>
      </c>
      <c r="I1269" s="168"/>
      <c r="L1269" s="164"/>
      <c r="M1269" s="169"/>
      <c r="T1269" s="170"/>
      <c r="AT1269" s="165" t="s">
        <v>190</v>
      </c>
      <c r="AU1269" s="165" t="s">
        <v>88</v>
      </c>
      <c r="AV1269" s="13" t="s">
        <v>88</v>
      </c>
      <c r="AW1269" s="13" t="s">
        <v>30</v>
      </c>
      <c r="AX1269" s="13" t="s">
        <v>74</v>
      </c>
      <c r="AY1269" s="165" t="s">
        <v>182</v>
      </c>
    </row>
    <row r="1270" spans="2:65" s="13" customFormat="1">
      <c r="B1270" s="164"/>
      <c r="D1270" s="158" t="s">
        <v>190</v>
      </c>
      <c r="E1270" s="165" t="s">
        <v>1</v>
      </c>
      <c r="F1270" s="166" t="s">
        <v>1756</v>
      </c>
      <c r="H1270" s="167">
        <v>103.94799999999999</v>
      </c>
      <c r="I1270" s="168"/>
      <c r="L1270" s="164"/>
      <c r="M1270" s="169"/>
      <c r="T1270" s="170"/>
      <c r="AT1270" s="165" t="s">
        <v>190</v>
      </c>
      <c r="AU1270" s="165" t="s">
        <v>88</v>
      </c>
      <c r="AV1270" s="13" t="s">
        <v>88</v>
      </c>
      <c r="AW1270" s="13" t="s">
        <v>30</v>
      </c>
      <c r="AX1270" s="13" t="s">
        <v>74</v>
      </c>
      <c r="AY1270" s="165" t="s">
        <v>182</v>
      </c>
    </row>
    <row r="1271" spans="2:65" s="13" customFormat="1">
      <c r="B1271" s="164"/>
      <c r="D1271" s="158" t="s">
        <v>190</v>
      </c>
      <c r="E1271" s="165" t="s">
        <v>1</v>
      </c>
      <c r="F1271" s="166" t="s">
        <v>1757</v>
      </c>
      <c r="H1271" s="167">
        <v>11.138999999999999</v>
      </c>
      <c r="I1271" s="168"/>
      <c r="L1271" s="164"/>
      <c r="M1271" s="169"/>
      <c r="T1271" s="170"/>
      <c r="AT1271" s="165" t="s">
        <v>190</v>
      </c>
      <c r="AU1271" s="165" t="s">
        <v>88</v>
      </c>
      <c r="AV1271" s="13" t="s">
        <v>88</v>
      </c>
      <c r="AW1271" s="13" t="s">
        <v>30</v>
      </c>
      <c r="AX1271" s="13" t="s">
        <v>74</v>
      </c>
      <c r="AY1271" s="165" t="s">
        <v>182</v>
      </c>
    </row>
    <row r="1272" spans="2:65" s="15" customFormat="1">
      <c r="B1272" s="178"/>
      <c r="D1272" s="158" t="s">
        <v>190</v>
      </c>
      <c r="E1272" s="179" t="s">
        <v>1</v>
      </c>
      <c r="F1272" s="180" t="s">
        <v>212</v>
      </c>
      <c r="H1272" s="181">
        <v>4414.4219999999996</v>
      </c>
      <c r="I1272" s="182"/>
      <c r="L1272" s="178"/>
      <c r="M1272" s="183"/>
      <c r="T1272" s="184"/>
      <c r="AT1272" s="179" t="s">
        <v>190</v>
      </c>
      <c r="AU1272" s="179" t="s">
        <v>88</v>
      </c>
      <c r="AV1272" s="15" t="s">
        <v>188</v>
      </c>
      <c r="AW1272" s="15" t="s">
        <v>30</v>
      </c>
      <c r="AX1272" s="15" t="s">
        <v>78</v>
      </c>
      <c r="AY1272" s="179" t="s">
        <v>182</v>
      </c>
    </row>
    <row r="1273" spans="2:65" s="11" customFormat="1" ht="22.9" customHeight="1">
      <c r="B1273" s="130"/>
      <c r="D1273" s="131" t="s">
        <v>73</v>
      </c>
      <c r="E1273" s="140" t="s">
        <v>1758</v>
      </c>
      <c r="F1273" s="140" t="s">
        <v>1759</v>
      </c>
      <c r="I1273" s="133"/>
      <c r="J1273" s="141">
        <f>BK1273</f>
        <v>0</v>
      </c>
      <c r="L1273" s="130"/>
      <c r="M1273" s="135"/>
      <c r="P1273" s="136">
        <f>SUM(P1274:P1296)</f>
        <v>0</v>
      </c>
      <c r="R1273" s="136">
        <f>SUM(R1274:R1296)</f>
        <v>5.3600340000000003E-2</v>
      </c>
      <c r="T1273" s="137">
        <f>SUM(T1274:T1296)</f>
        <v>0</v>
      </c>
      <c r="AR1273" s="131" t="s">
        <v>88</v>
      </c>
      <c r="AT1273" s="138" t="s">
        <v>73</v>
      </c>
      <c r="AU1273" s="138" t="s">
        <v>78</v>
      </c>
      <c r="AY1273" s="131" t="s">
        <v>182</v>
      </c>
      <c r="BK1273" s="139">
        <f>SUM(BK1274:BK1296)</f>
        <v>0</v>
      </c>
    </row>
    <row r="1274" spans="2:65" s="1" customFormat="1" ht="24.25" customHeight="1">
      <c r="B1274" s="142"/>
      <c r="C1274" s="143" t="s">
        <v>1760</v>
      </c>
      <c r="D1274" s="143" t="s">
        <v>184</v>
      </c>
      <c r="E1274" s="144" t="s">
        <v>1761</v>
      </c>
      <c r="F1274" s="145" t="s">
        <v>1762</v>
      </c>
      <c r="G1274" s="146" t="s">
        <v>312</v>
      </c>
      <c r="H1274" s="147">
        <v>101.622</v>
      </c>
      <c r="I1274" s="148"/>
      <c r="J1274" s="149">
        <f>ROUND(I1274*H1274,2)</f>
        <v>0</v>
      </c>
      <c r="K1274" s="150"/>
      <c r="L1274" s="32"/>
      <c r="M1274" s="151" t="s">
        <v>1</v>
      </c>
      <c r="N1274" s="152" t="s">
        <v>40</v>
      </c>
      <c r="P1274" s="153">
        <f>O1274*H1274</f>
        <v>0</v>
      </c>
      <c r="Q1274" s="153">
        <v>1.2999999999999999E-4</v>
      </c>
      <c r="R1274" s="153">
        <f>Q1274*H1274</f>
        <v>1.321086E-2</v>
      </c>
      <c r="S1274" s="153">
        <v>0</v>
      </c>
      <c r="T1274" s="154">
        <f>S1274*H1274</f>
        <v>0</v>
      </c>
      <c r="AR1274" s="155" t="s">
        <v>304</v>
      </c>
      <c r="AT1274" s="155" t="s">
        <v>184</v>
      </c>
      <c r="AU1274" s="155" t="s">
        <v>88</v>
      </c>
      <c r="AY1274" s="17" t="s">
        <v>182</v>
      </c>
      <c r="BE1274" s="156">
        <f>IF(N1274="základná",J1274,0)</f>
        <v>0</v>
      </c>
      <c r="BF1274" s="156">
        <f>IF(N1274="znížená",J1274,0)</f>
        <v>0</v>
      </c>
      <c r="BG1274" s="156">
        <f>IF(N1274="zákl. prenesená",J1274,0)</f>
        <v>0</v>
      </c>
      <c r="BH1274" s="156">
        <f>IF(N1274="zníž. prenesená",J1274,0)</f>
        <v>0</v>
      </c>
      <c r="BI1274" s="156">
        <f>IF(N1274="nulová",J1274,0)</f>
        <v>0</v>
      </c>
      <c r="BJ1274" s="17" t="s">
        <v>88</v>
      </c>
      <c r="BK1274" s="156">
        <f>ROUND(I1274*H1274,2)</f>
        <v>0</v>
      </c>
      <c r="BL1274" s="17" t="s">
        <v>304</v>
      </c>
      <c r="BM1274" s="155" t="s">
        <v>1763</v>
      </c>
    </row>
    <row r="1275" spans="2:65" s="1" customFormat="1" ht="24.25" customHeight="1">
      <c r="B1275" s="142"/>
      <c r="C1275" s="143" t="s">
        <v>1764</v>
      </c>
      <c r="D1275" s="143" t="s">
        <v>184</v>
      </c>
      <c r="E1275" s="144" t="s">
        <v>1765</v>
      </c>
      <c r="F1275" s="145" t="s">
        <v>1766</v>
      </c>
      <c r="G1275" s="146" t="s">
        <v>312</v>
      </c>
      <c r="H1275" s="147">
        <v>38.92</v>
      </c>
      <c r="I1275" s="148"/>
      <c r="J1275" s="149">
        <f>ROUND(I1275*H1275,2)</f>
        <v>0</v>
      </c>
      <c r="K1275" s="150"/>
      <c r="L1275" s="32"/>
      <c r="M1275" s="151" t="s">
        <v>1</v>
      </c>
      <c r="N1275" s="152" t="s">
        <v>40</v>
      </c>
      <c r="P1275" s="153">
        <f>O1275*H1275</f>
        <v>0</v>
      </c>
      <c r="Q1275" s="153">
        <v>1.4999999999999999E-4</v>
      </c>
      <c r="R1275" s="153">
        <f>Q1275*H1275</f>
        <v>5.8379999999999994E-3</v>
      </c>
      <c r="S1275" s="153">
        <v>0</v>
      </c>
      <c r="T1275" s="154">
        <f>S1275*H1275</f>
        <v>0</v>
      </c>
      <c r="AR1275" s="155" t="s">
        <v>304</v>
      </c>
      <c r="AT1275" s="155" t="s">
        <v>184</v>
      </c>
      <c r="AU1275" s="155" t="s">
        <v>88</v>
      </c>
      <c r="AY1275" s="17" t="s">
        <v>182</v>
      </c>
      <c r="BE1275" s="156">
        <f>IF(N1275="základná",J1275,0)</f>
        <v>0</v>
      </c>
      <c r="BF1275" s="156">
        <f>IF(N1275="znížená",J1275,0)</f>
        <v>0</v>
      </c>
      <c r="BG1275" s="156">
        <f>IF(N1275="zákl. prenesená",J1275,0)</f>
        <v>0</v>
      </c>
      <c r="BH1275" s="156">
        <f>IF(N1275="zníž. prenesená",J1275,0)</f>
        <v>0</v>
      </c>
      <c r="BI1275" s="156">
        <f>IF(N1275="nulová",J1275,0)</f>
        <v>0</v>
      </c>
      <c r="BJ1275" s="17" t="s">
        <v>88</v>
      </c>
      <c r="BK1275" s="156">
        <f>ROUND(I1275*H1275,2)</f>
        <v>0</v>
      </c>
      <c r="BL1275" s="17" t="s">
        <v>304</v>
      </c>
      <c r="BM1275" s="155" t="s">
        <v>1767</v>
      </c>
    </row>
    <row r="1276" spans="2:65" s="12" customFormat="1">
      <c r="B1276" s="157"/>
      <c r="D1276" s="158" t="s">
        <v>190</v>
      </c>
      <c r="E1276" s="159" t="s">
        <v>1</v>
      </c>
      <c r="F1276" s="160" t="s">
        <v>1768</v>
      </c>
      <c r="H1276" s="159" t="s">
        <v>1</v>
      </c>
      <c r="I1276" s="161"/>
      <c r="L1276" s="157"/>
      <c r="M1276" s="162"/>
      <c r="T1276" s="163"/>
      <c r="AT1276" s="159" t="s">
        <v>190</v>
      </c>
      <c r="AU1276" s="159" t="s">
        <v>88</v>
      </c>
      <c r="AV1276" s="12" t="s">
        <v>78</v>
      </c>
      <c r="AW1276" s="12" t="s">
        <v>30</v>
      </c>
      <c r="AX1276" s="12" t="s">
        <v>74</v>
      </c>
      <c r="AY1276" s="159" t="s">
        <v>182</v>
      </c>
    </row>
    <row r="1277" spans="2:65" s="13" customFormat="1">
      <c r="B1277" s="164"/>
      <c r="D1277" s="158" t="s">
        <v>190</v>
      </c>
      <c r="E1277" s="165" t="s">
        <v>1</v>
      </c>
      <c r="F1277" s="166" t="s">
        <v>965</v>
      </c>
      <c r="H1277" s="167">
        <v>5.86</v>
      </c>
      <c r="I1277" s="168"/>
      <c r="L1277" s="164"/>
      <c r="M1277" s="169"/>
      <c r="T1277" s="170"/>
      <c r="AT1277" s="165" t="s">
        <v>190</v>
      </c>
      <c r="AU1277" s="165" t="s">
        <v>88</v>
      </c>
      <c r="AV1277" s="13" t="s">
        <v>88</v>
      </c>
      <c r="AW1277" s="13" t="s">
        <v>30</v>
      </c>
      <c r="AX1277" s="13" t="s">
        <v>74</v>
      </c>
      <c r="AY1277" s="165" t="s">
        <v>182</v>
      </c>
    </row>
    <row r="1278" spans="2:65" s="13" customFormat="1">
      <c r="B1278" s="164"/>
      <c r="D1278" s="158" t="s">
        <v>190</v>
      </c>
      <c r="E1278" s="165" t="s">
        <v>1</v>
      </c>
      <c r="F1278" s="166" t="s">
        <v>942</v>
      </c>
      <c r="H1278" s="167">
        <v>5.59</v>
      </c>
      <c r="I1278" s="168"/>
      <c r="L1278" s="164"/>
      <c r="M1278" s="169"/>
      <c r="T1278" s="170"/>
      <c r="AT1278" s="165" t="s">
        <v>190</v>
      </c>
      <c r="AU1278" s="165" t="s">
        <v>88</v>
      </c>
      <c r="AV1278" s="13" t="s">
        <v>88</v>
      </c>
      <c r="AW1278" s="13" t="s">
        <v>30</v>
      </c>
      <c r="AX1278" s="13" t="s">
        <v>74</v>
      </c>
      <c r="AY1278" s="165" t="s">
        <v>182</v>
      </c>
    </row>
    <row r="1279" spans="2:65" s="13" customFormat="1">
      <c r="B1279" s="164"/>
      <c r="D1279" s="158" t="s">
        <v>190</v>
      </c>
      <c r="E1279" s="165" t="s">
        <v>1</v>
      </c>
      <c r="F1279" s="166" t="s">
        <v>943</v>
      </c>
      <c r="H1279" s="167">
        <v>7.32</v>
      </c>
      <c r="I1279" s="168"/>
      <c r="L1279" s="164"/>
      <c r="M1279" s="169"/>
      <c r="T1279" s="170"/>
      <c r="AT1279" s="165" t="s">
        <v>190</v>
      </c>
      <c r="AU1279" s="165" t="s">
        <v>88</v>
      </c>
      <c r="AV1279" s="13" t="s">
        <v>88</v>
      </c>
      <c r="AW1279" s="13" t="s">
        <v>30</v>
      </c>
      <c r="AX1279" s="13" t="s">
        <v>74</v>
      </c>
      <c r="AY1279" s="165" t="s">
        <v>182</v>
      </c>
    </row>
    <row r="1280" spans="2:65" s="13" customFormat="1">
      <c r="B1280" s="164"/>
      <c r="D1280" s="158" t="s">
        <v>190</v>
      </c>
      <c r="E1280" s="165" t="s">
        <v>1</v>
      </c>
      <c r="F1280" s="166" t="s">
        <v>944</v>
      </c>
      <c r="H1280" s="167">
        <v>7.18</v>
      </c>
      <c r="I1280" s="168"/>
      <c r="L1280" s="164"/>
      <c r="M1280" s="169"/>
      <c r="T1280" s="170"/>
      <c r="AT1280" s="165" t="s">
        <v>190</v>
      </c>
      <c r="AU1280" s="165" t="s">
        <v>88</v>
      </c>
      <c r="AV1280" s="13" t="s">
        <v>88</v>
      </c>
      <c r="AW1280" s="13" t="s">
        <v>30</v>
      </c>
      <c r="AX1280" s="13" t="s">
        <v>74</v>
      </c>
      <c r="AY1280" s="165" t="s">
        <v>182</v>
      </c>
    </row>
    <row r="1281" spans="2:65" s="13" customFormat="1">
      <c r="B1281" s="164"/>
      <c r="D1281" s="158" t="s">
        <v>190</v>
      </c>
      <c r="E1281" s="165" t="s">
        <v>1</v>
      </c>
      <c r="F1281" s="166" t="s">
        <v>945</v>
      </c>
      <c r="H1281" s="167">
        <v>5.07</v>
      </c>
      <c r="I1281" s="168"/>
      <c r="L1281" s="164"/>
      <c r="M1281" s="169"/>
      <c r="T1281" s="170"/>
      <c r="AT1281" s="165" t="s">
        <v>190</v>
      </c>
      <c r="AU1281" s="165" t="s">
        <v>88</v>
      </c>
      <c r="AV1281" s="13" t="s">
        <v>88</v>
      </c>
      <c r="AW1281" s="13" t="s">
        <v>30</v>
      </c>
      <c r="AX1281" s="13" t="s">
        <v>74</v>
      </c>
      <c r="AY1281" s="165" t="s">
        <v>182</v>
      </c>
    </row>
    <row r="1282" spans="2:65" s="13" customFormat="1">
      <c r="B1282" s="164"/>
      <c r="D1282" s="158" t="s">
        <v>190</v>
      </c>
      <c r="E1282" s="165" t="s">
        <v>1</v>
      </c>
      <c r="F1282" s="166" t="s">
        <v>946</v>
      </c>
      <c r="H1282" s="167">
        <v>3.13</v>
      </c>
      <c r="I1282" s="168"/>
      <c r="L1282" s="164"/>
      <c r="M1282" s="169"/>
      <c r="T1282" s="170"/>
      <c r="AT1282" s="165" t="s">
        <v>190</v>
      </c>
      <c r="AU1282" s="165" t="s">
        <v>88</v>
      </c>
      <c r="AV1282" s="13" t="s">
        <v>88</v>
      </c>
      <c r="AW1282" s="13" t="s">
        <v>30</v>
      </c>
      <c r="AX1282" s="13" t="s">
        <v>74</v>
      </c>
      <c r="AY1282" s="165" t="s">
        <v>182</v>
      </c>
    </row>
    <row r="1283" spans="2:65" s="13" customFormat="1">
      <c r="B1283" s="164"/>
      <c r="D1283" s="158" t="s">
        <v>190</v>
      </c>
      <c r="E1283" s="165" t="s">
        <v>1</v>
      </c>
      <c r="F1283" s="166" t="s">
        <v>947</v>
      </c>
      <c r="H1283" s="167">
        <v>3.42</v>
      </c>
      <c r="I1283" s="168"/>
      <c r="L1283" s="164"/>
      <c r="M1283" s="169"/>
      <c r="T1283" s="170"/>
      <c r="AT1283" s="165" t="s">
        <v>190</v>
      </c>
      <c r="AU1283" s="165" t="s">
        <v>88</v>
      </c>
      <c r="AV1283" s="13" t="s">
        <v>88</v>
      </c>
      <c r="AW1283" s="13" t="s">
        <v>30</v>
      </c>
      <c r="AX1283" s="13" t="s">
        <v>74</v>
      </c>
      <c r="AY1283" s="165" t="s">
        <v>182</v>
      </c>
    </row>
    <row r="1284" spans="2:65" s="13" customFormat="1">
      <c r="B1284" s="164"/>
      <c r="D1284" s="158" t="s">
        <v>190</v>
      </c>
      <c r="E1284" s="165" t="s">
        <v>1</v>
      </c>
      <c r="F1284" s="166" t="s">
        <v>948</v>
      </c>
      <c r="H1284" s="167">
        <v>1.35</v>
      </c>
      <c r="I1284" s="168"/>
      <c r="L1284" s="164"/>
      <c r="M1284" s="169"/>
      <c r="T1284" s="170"/>
      <c r="AT1284" s="165" t="s">
        <v>190</v>
      </c>
      <c r="AU1284" s="165" t="s">
        <v>88</v>
      </c>
      <c r="AV1284" s="13" t="s">
        <v>88</v>
      </c>
      <c r="AW1284" s="13" t="s">
        <v>30</v>
      </c>
      <c r="AX1284" s="13" t="s">
        <v>74</v>
      </c>
      <c r="AY1284" s="165" t="s">
        <v>182</v>
      </c>
    </row>
    <row r="1285" spans="2:65" s="15" customFormat="1">
      <c r="B1285" s="178"/>
      <c r="D1285" s="158" t="s">
        <v>190</v>
      </c>
      <c r="E1285" s="179" t="s">
        <v>1</v>
      </c>
      <c r="F1285" s="180" t="s">
        <v>212</v>
      </c>
      <c r="H1285" s="181">
        <v>38.92</v>
      </c>
      <c r="I1285" s="182"/>
      <c r="L1285" s="178"/>
      <c r="M1285" s="183"/>
      <c r="T1285" s="184"/>
      <c r="AT1285" s="179" t="s">
        <v>190</v>
      </c>
      <c r="AU1285" s="179" t="s">
        <v>88</v>
      </c>
      <c r="AV1285" s="15" t="s">
        <v>188</v>
      </c>
      <c r="AW1285" s="15" t="s">
        <v>30</v>
      </c>
      <c r="AX1285" s="15" t="s">
        <v>78</v>
      </c>
      <c r="AY1285" s="179" t="s">
        <v>182</v>
      </c>
    </row>
    <row r="1286" spans="2:65" s="1" customFormat="1" ht="37.9" customHeight="1">
      <c r="B1286" s="142"/>
      <c r="C1286" s="143" t="s">
        <v>1769</v>
      </c>
      <c r="D1286" s="143" t="s">
        <v>184</v>
      </c>
      <c r="E1286" s="144" t="s">
        <v>1770</v>
      </c>
      <c r="F1286" s="145" t="s">
        <v>1771</v>
      </c>
      <c r="G1286" s="146" t="s">
        <v>312</v>
      </c>
      <c r="H1286" s="147">
        <v>101.622</v>
      </c>
      <c r="I1286" s="148"/>
      <c r="J1286" s="149">
        <f>ROUND(I1286*H1286,2)</f>
        <v>0</v>
      </c>
      <c r="K1286" s="150"/>
      <c r="L1286" s="32"/>
      <c r="M1286" s="151" t="s">
        <v>1</v>
      </c>
      <c r="N1286" s="152" t="s">
        <v>40</v>
      </c>
      <c r="P1286" s="153">
        <f>O1286*H1286</f>
        <v>0</v>
      </c>
      <c r="Q1286" s="153">
        <v>3.4000000000000002E-4</v>
      </c>
      <c r="R1286" s="153">
        <f>Q1286*H1286</f>
        <v>3.4551480000000002E-2</v>
      </c>
      <c r="S1286" s="153">
        <v>0</v>
      </c>
      <c r="T1286" s="154">
        <f>S1286*H1286</f>
        <v>0</v>
      </c>
      <c r="AR1286" s="155" t="s">
        <v>304</v>
      </c>
      <c r="AT1286" s="155" t="s">
        <v>184</v>
      </c>
      <c r="AU1286" s="155" t="s">
        <v>88</v>
      </c>
      <c r="AY1286" s="17" t="s">
        <v>182</v>
      </c>
      <c r="BE1286" s="156">
        <f>IF(N1286="základná",J1286,0)</f>
        <v>0</v>
      </c>
      <c r="BF1286" s="156">
        <f>IF(N1286="znížená",J1286,0)</f>
        <v>0</v>
      </c>
      <c r="BG1286" s="156">
        <f>IF(N1286="zákl. prenesená",J1286,0)</f>
        <v>0</v>
      </c>
      <c r="BH1286" s="156">
        <f>IF(N1286="zníž. prenesená",J1286,0)</f>
        <v>0</v>
      </c>
      <c r="BI1286" s="156">
        <f>IF(N1286="nulová",J1286,0)</f>
        <v>0</v>
      </c>
      <c r="BJ1286" s="17" t="s">
        <v>88</v>
      </c>
      <c r="BK1286" s="156">
        <f>ROUND(I1286*H1286,2)</f>
        <v>0</v>
      </c>
      <c r="BL1286" s="17" t="s">
        <v>304</v>
      </c>
      <c r="BM1286" s="155" t="s">
        <v>1772</v>
      </c>
    </row>
    <row r="1287" spans="2:65" s="12" customFormat="1">
      <c r="B1287" s="157"/>
      <c r="D1287" s="158" t="s">
        <v>190</v>
      </c>
      <c r="E1287" s="159" t="s">
        <v>1</v>
      </c>
      <c r="F1287" s="160" t="s">
        <v>1773</v>
      </c>
      <c r="H1287" s="159" t="s">
        <v>1</v>
      </c>
      <c r="I1287" s="161"/>
      <c r="L1287" s="157"/>
      <c r="M1287" s="162"/>
      <c r="T1287" s="163"/>
      <c r="AT1287" s="159" t="s">
        <v>190</v>
      </c>
      <c r="AU1287" s="159" t="s">
        <v>88</v>
      </c>
      <c r="AV1287" s="12" t="s">
        <v>78</v>
      </c>
      <c r="AW1287" s="12" t="s">
        <v>30</v>
      </c>
      <c r="AX1287" s="12" t="s">
        <v>74</v>
      </c>
      <c r="AY1287" s="159" t="s">
        <v>182</v>
      </c>
    </row>
    <row r="1288" spans="2:65" s="13" customFormat="1">
      <c r="B1288" s="164"/>
      <c r="D1288" s="158" t="s">
        <v>190</v>
      </c>
      <c r="E1288" s="165" t="s">
        <v>1</v>
      </c>
      <c r="F1288" s="166" t="s">
        <v>1774</v>
      </c>
      <c r="H1288" s="167">
        <v>8.6449999999999996</v>
      </c>
      <c r="I1288" s="168"/>
      <c r="L1288" s="164"/>
      <c r="M1288" s="169"/>
      <c r="T1288" s="170"/>
      <c r="AT1288" s="165" t="s">
        <v>190</v>
      </c>
      <c r="AU1288" s="165" t="s">
        <v>88</v>
      </c>
      <c r="AV1288" s="13" t="s">
        <v>88</v>
      </c>
      <c r="AW1288" s="13" t="s">
        <v>30</v>
      </c>
      <c r="AX1288" s="13" t="s">
        <v>74</v>
      </c>
      <c r="AY1288" s="165" t="s">
        <v>182</v>
      </c>
    </row>
    <row r="1289" spans="2:65" s="13" customFormat="1">
      <c r="B1289" s="164"/>
      <c r="D1289" s="158" t="s">
        <v>190</v>
      </c>
      <c r="E1289" s="165" t="s">
        <v>1</v>
      </c>
      <c r="F1289" s="166" t="s">
        <v>1775</v>
      </c>
      <c r="H1289" s="167">
        <v>13.39</v>
      </c>
      <c r="I1289" s="168"/>
      <c r="L1289" s="164"/>
      <c r="M1289" s="169"/>
      <c r="T1289" s="170"/>
      <c r="AT1289" s="165" t="s">
        <v>190</v>
      </c>
      <c r="AU1289" s="165" t="s">
        <v>88</v>
      </c>
      <c r="AV1289" s="13" t="s">
        <v>88</v>
      </c>
      <c r="AW1289" s="13" t="s">
        <v>30</v>
      </c>
      <c r="AX1289" s="13" t="s">
        <v>74</v>
      </c>
      <c r="AY1289" s="165" t="s">
        <v>182</v>
      </c>
    </row>
    <row r="1290" spans="2:65" s="13" customFormat="1">
      <c r="B1290" s="164"/>
      <c r="D1290" s="158" t="s">
        <v>190</v>
      </c>
      <c r="E1290" s="165" t="s">
        <v>1</v>
      </c>
      <c r="F1290" s="166" t="s">
        <v>1776</v>
      </c>
      <c r="H1290" s="167">
        <v>14.677</v>
      </c>
      <c r="I1290" s="168"/>
      <c r="L1290" s="164"/>
      <c r="M1290" s="169"/>
      <c r="T1290" s="170"/>
      <c r="AT1290" s="165" t="s">
        <v>190</v>
      </c>
      <c r="AU1290" s="165" t="s">
        <v>88</v>
      </c>
      <c r="AV1290" s="13" t="s">
        <v>88</v>
      </c>
      <c r="AW1290" s="13" t="s">
        <v>30</v>
      </c>
      <c r="AX1290" s="13" t="s">
        <v>74</v>
      </c>
      <c r="AY1290" s="165" t="s">
        <v>182</v>
      </c>
    </row>
    <row r="1291" spans="2:65" s="13" customFormat="1">
      <c r="B1291" s="164"/>
      <c r="D1291" s="158" t="s">
        <v>190</v>
      </c>
      <c r="E1291" s="165" t="s">
        <v>1</v>
      </c>
      <c r="F1291" s="166" t="s">
        <v>1777</v>
      </c>
      <c r="H1291" s="167">
        <v>29.25</v>
      </c>
      <c r="I1291" s="168"/>
      <c r="L1291" s="164"/>
      <c r="M1291" s="169"/>
      <c r="T1291" s="170"/>
      <c r="AT1291" s="165" t="s">
        <v>190</v>
      </c>
      <c r="AU1291" s="165" t="s">
        <v>88</v>
      </c>
      <c r="AV1291" s="13" t="s">
        <v>88</v>
      </c>
      <c r="AW1291" s="13" t="s">
        <v>30</v>
      </c>
      <c r="AX1291" s="13" t="s">
        <v>74</v>
      </c>
      <c r="AY1291" s="165" t="s">
        <v>182</v>
      </c>
    </row>
    <row r="1292" spans="2:65" s="13" customFormat="1">
      <c r="B1292" s="164"/>
      <c r="D1292" s="158" t="s">
        <v>190</v>
      </c>
      <c r="E1292" s="165" t="s">
        <v>1</v>
      </c>
      <c r="F1292" s="166" t="s">
        <v>1778</v>
      </c>
      <c r="H1292" s="167">
        <v>25.22</v>
      </c>
      <c r="I1292" s="168"/>
      <c r="L1292" s="164"/>
      <c r="M1292" s="169"/>
      <c r="T1292" s="170"/>
      <c r="AT1292" s="165" t="s">
        <v>190</v>
      </c>
      <c r="AU1292" s="165" t="s">
        <v>88</v>
      </c>
      <c r="AV1292" s="13" t="s">
        <v>88</v>
      </c>
      <c r="AW1292" s="13" t="s">
        <v>30</v>
      </c>
      <c r="AX1292" s="13" t="s">
        <v>74</v>
      </c>
      <c r="AY1292" s="165" t="s">
        <v>182</v>
      </c>
    </row>
    <row r="1293" spans="2:65" s="13" customFormat="1">
      <c r="B1293" s="164"/>
      <c r="D1293" s="158" t="s">
        <v>190</v>
      </c>
      <c r="E1293" s="165" t="s">
        <v>1</v>
      </c>
      <c r="F1293" s="166" t="s">
        <v>1779</v>
      </c>
      <c r="H1293" s="167">
        <v>4.3920000000000003</v>
      </c>
      <c r="I1293" s="168"/>
      <c r="L1293" s="164"/>
      <c r="M1293" s="169"/>
      <c r="T1293" s="170"/>
      <c r="AT1293" s="165" t="s">
        <v>190</v>
      </c>
      <c r="AU1293" s="165" t="s">
        <v>88</v>
      </c>
      <c r="AV1293" s="13" t="s">
        <v>88</v>
      </c>
      <c r="AW1293" s="13" t="s">
        <v>30</v>
      </c>
      <c r="AX1293" s="13" t="s">
        <v>74</v>
      </c>
      <c r="AY1293" s="165" t="s">
        <v>182</v>
      </c>
    </row>
    <row r="1294" spans="2:65" s="13" customFormat="1">
      <c r="B1294" s="164"/>
      <c r="D1294" s="158" t="s">
        <v>190</v>
      </c>
      <c r="E1294" s="165" t="s">
        <v>1</v>
      </c>
      <c r="F1294" s="166" t="s">
        <v>1780</v>
      </c>
      <c r="H1294" s="167">
        <v>4.5599999999999996</v>
      </c>
      <c r="I1294" s="168"/>
      <c r="L1294" s="164"/>
      <c r="M1294" s="169"/>
      <c r="T1294" s="170"/>
      <c r="AT1294" s="165" t="s">
        <v>190</v>
      </c>
      <c r="AU1294" s="165" t="s">
        <v>88</v>
      </c>
      <c r="AV1294" s="13" t="s">
        <v>88</v>
      </c>
      <c r="AW1294" s="13" t="s">
        <v>30</v>
      </c>
      <c r="AX1294" s="13" t="s">
        <v>74</v>
      </c>
      <c r="AY1294" s="165" t="s">
        <v>182</v>
      </c>
    </row>
    <row r="1295" spans="2:65" s="13" customFormat="1">
      <c r="B1295" s="164"/>
      <c r="D1295" s="158" t="s">
        <v>190</v>
      </c>
      <c r="E1295" s="165" t="s">
        <v>1</v>
      </c>
      <c r="F1295" s="166" t="s">
        <v>1781</v>
      </c>
      <c r="H1295" s="167">
        <v>1.488</v>
      </c>
      <c r="I1295" s="168"/>
      <c r="L1295" s="164"/>
      <c r="M1295" s="169"/>
      <c r="T1295" s="170"/>
      <c r="AT1295" s="165" t="s">
        <v>190</v>
      </c>
      <c r="AU1295" s="165" t="s">
        <v>88</v>
      </c>
      <c r="AV1295" s="13" t="s">
        <v>88</v>
      </c>
      <c r="AW1295" s="13" t="s">
        <v>30</v>
      </c>
      <c r="AX1295" s="13" t="s">
        <v>74</v>
      </c>
      <c r="AY1295" s="165" t="s">
        <v>182</v>
      </c>
    </row>
    <row r="1296" spans="2:65" s="15" customFormat="1">
      <c r="B1296" s="178"/>
      <c r="D1296" s="158" t="s">
        <v>190</v>
      </c>
      <c r="E1296" s="179" t="s">
        <v>1</v>
      </c>
      <c r="F1296" s="180" t="s">
        <v>212</v>
      </c>
      <c r="H1296" s="181">
        <v>101.622</v>
      </c>
      <c r="I1296" s="182"/>
      <c r="L1296" s="178"/>
      <c r="M1296" s="183"/>
      <c r="T1296" s="184"/>
      <c r="AT1296" s="179" t="s">
        <v>190</v>
      </c>
      <c r="AU1296" s="179" t="s">
        <v>88</v>
      </c>
      <c r="AV1296" s="15" t="s">
        <v>188</v>
      </c>
      <c r="AW1296" s="15" t="s">
        <v>30</v>
      </c>
      <c r="AX1296" s="15" t="s">
        <v>78</v>
      </c>
      <c r="AY1296" s="179" t="s">
        <v>182</v>
      </c>
    </row>
    <row r="1297" spans="2:65" s="11" customFormat="1" ht="25.9" customHeight="1">
      <c r="B1297" s="130"/>
      <c r="D1297" s="131" t="s">
        <v>73</v>
      </c>
      <c r="E1297" s="132" t="s">
        <v>1782</v>
      </c>
      <c r="F1297" s="132" t="s">
        <v>1783</v>
      </c>
      <c r="I1297" s="133"/>
      <c r="J1297" s="134">
        <f>BK1297</f>
        <v>0</v>
      </c>
      <c r="L1297" s="130"/>
      <c r="M1297" s="135"/>
      <c r="P1297" s="136">
        <f>P1298</f>
        <v>0</v>
      </c>
      <c r="R1297" s="136">
        <f>R1298</f>
        <v>0</v>
      </c>
      <c r="T1297" s="137">
        <f>T1298</f>
        <v>0</v>
      </c>
      <c r="AR1297" s="131" t="s">
        <v>188</v>
      </c>
      <c r="AT1297" s="138" t="s">
        <v>73</v>
      </c>
      <c r="AU1297" s="138" t="s">
        <v>74</v>
      </c>
      <c r="AY1297" s="131" t="s">
        <v>182</v>
      </c>
      <c r="BK1297" s="139">
        <f>BK1298</f>
        <v>0</v>
      </c>
    </row>
    <row r="1298" spans="2:65" s="1" customFormat="1" ht="37.9" customHeight="1">
      <c r="B1298" s="142"/>
      <c r="C1298" s="143" t="s">
        <v>1784</v>
      </c>
      <c r="D1298" s="143" t="s">
        <v>184</v>
      </c>
      <c r="E1298" s="144" t="s">
        <v>1785</v>
      </c>
      <c r="F1298" s="145" t="s">
        <v>1786</v>
      </c>
      <c r="G1298" s="146" t="s">
        <v>1787</v>
      </c>
      <c r="H1298" s="147">
        <v>1000</v>
      </c>
      <c r="I1298" s="148"/>
      <c r="J1298" s="149">
        <f>ROUND(I1298*H1298,2)</f>
        <v>0</v>
      </c>
      <c r="K1298" s="150"/>
      <c r="L1298" s="32"/>
      <c r="M1298" s="151" t="s">
        <v>1</v>
      </c>
      <c r="N1298" s="152" t="s">
        <v>40</v>
      </c>
      <c r="P1298" s="153">
        <f>O1298*H1298</f>
        <v>0</v>
      </c>
      <c r="Q1298" s="153">
        <v>0</v>
      </c>
      <c r="R1298" s="153">
        <f>Q1298*H1298</f>
        <v>0</v>
      </c>
      <c r="S1298" s="153">
        <v>0</v>
      </c>
      <c r="T1298" s="154">
        <f>S1298*H1298</f>
        <v>0</v>
      </c>
      <c r="AR1298" s="155" t="s">
        <v>1788</v>
      </c>
      <c r="AT1298" s="155" t="s">
        <v>184</v>
      </c>
      <c r="AU1298" s="155" t="s">
        <v>78</v>
      </c>
      <c r="AY1298" s="17" t="s">
        <v>182</v>
      </c>
      <c r="BE1298" s="156">
        <f>IF(N1298="základná",J1298,0)</f>
        <v>0</v>
      </c>
      <c r="BF1298" s="156">
        <f>IF(N1298="znížená",J1298,0)</f>
        <v>0</v>
      </c>
      <c r="BG1298" s="156">
        <f>IF(N1298="zákl. prenesená",J1298,0)</f>
        <v>0</v>
      </c>
      <c r="BH1298" s="156">
        <f>IF(N1298="zníž. prenesená",J1298,0)</f>
        <v>0</v>
      </c>
      <c r="BI1298" s="156">
        <f>IF(N1298="nulová",J1298,0)</f>
        <v>0</v>
      </c>
      <c r="BJ1298" s="17" t="s">
        <v>88</v>
      </c>
      <c r="BK1298" s="156">
        <f>ROUND(I1298*H1298,2)</f>
        <v>0</v>
      </c>
      <c r="BL1298" s="17" t="s">
        <v>1788</v>
      </c>
      <c r="BM1298" s="155" t="s">
        <v>1789</v>
      </c>
    </row>
    <row r="1299" spans="2:65" s="11" customFormat="1" ht="25.9" customHeight="1">
      <c r="B1299" s="130"/>
      <c r="D1299" s="131" t="s">
        <v>73</v>
      </c>
      <c r="E1299" s="132" t="s">
        <v>1790</v>
      </c>
      <c r="F1299" s="132" t="s">
        <v>1791</v>
      </c>
      <c r="I1299" s="133"/>
      <c r="J1299" s="134">
        <f>BK1299</f>
        <v>0</v>
      </c>
      <c r="L1299" s="130"/>
      <c r="M1299" s="135"/>
      <c r="P1299" s="136">
        <f>SUM(P1300:P1301)</f>
        <v>0</v>
      </c>
      <c r="R1299" s="136">
        <f>SUM(R1300:R1301)</f>
        <v>0</v>
      </c>
      <c r="T1299" s="137">
        <f>SUM(T1300:T1301)</f>
        <v>0</v>
      </c>
      <c r="AR1299" s="131" t="s">
        <v>235</v>
      </c>
      <c r="AT1299" s="138" t="s">
        <v>73</v>
      </c>
      <c r="AU1299" s="138" t="s">
        <v>74</v>
      </c>
      <c r="AY1299" s="131" t="s">
        <v>182</v>
      </c>
      <c r="BK1299" s="139">
        <f>SUM(BK1300:BK1301)</f>
        <v>0</v>
      </c>
    </row>
    <row r="1300" spans="2:65" s="1" customFormat="1" ht="16.5" customHeight="1">
      <c r="B1300" s="142"/>
      <c r="C1300" s="143" t="s">
        <v>1792</v>
      </c>
      <c r="D1300" s="143" t="s">
        <v>184</v>
      </c>
      <c r="E1300" s="144" t="s">
        <v>1793</v>
      </c>
      <c r="F1300" s="145" t="s">
        <v>1794</v>
      </c>
      <c r="G1300" s="146" t="s">
        <v>1795</v>
      </c>
      <c r="H1300" s="147">
        <v>1</v>
      </c>
      <c r="I1300" s="148"/>
      <c r="J1300" s="149">
        <f>ROUND(I1300*H1300,2)</f>
        <v>0</v>
      </c>
      <c r="K1300" s="150"/>
      <c r="L1300" s="32"/>
      <c r="M1300" s="151" t="s">
        <v>1</v>
      </c>
      <c r="N1300" s="152" t="s">
        <v>40</v>
      </c>
      <c r="P1300" s="153">
        <f>O1300*H1300</f>
        <v>0</v>
      </c>
      <c r="Q1300" s="153">
        <v>0</v>
      </c>
      <c r="R1300" s="153">
        <f>Q1300*H1300</f>
        <v>0</v>
      </c>
      <c r="S1300" s="153">
        <v>0</v>
      </c>
      <c r="T1300" s="154">
        <f>S1300*H1300</f>
        <v>0</v>
      </c>
      <c r="AR1300" s="155" t="s">
        <v>1796</v>
      </c>
      <c r="AT1300" s="155" t="s">
        <v>184</v>
      </c>
      <c r="AU1300" s="155" t="s">
        <v>78</v>
      </c>
      <c r="AY1300" s="17" t="s">
        <v>182</v>
      </c>
      <c r="BE1300" s="156">
        <f>IF(N1300="základná",J1300,0)</f>
        <v>0</v>
      </c>
      <c r="BF1300" s="156">
        <f>IF(N1300="znížená",J1300,0)</f>
        <v>0</v>
      </c>
      <c r="BG1300" s="156">
        <f>IF(N1300="zákl. prenesená",J1300,0)</f>
        <v>0</v>
      </c>
      <c r="BH1300" s="156">
        <f>IF(N1300="zníž. prenesená",J1300,0)</f>
        <v>0</v>
      </c>
      <c r="BI1300" s="156">
        <f>IF(N1300="nulová",J1300,0)</f>
        <v>0</v>
      </c>
      <c r="BJ1300" s="17" t="s">
        <v>88</v>
      </c>
      <c r="BK1300" s="156">
        <f>ROUND(I1300*H1300,2)</f>
        <v>0</v>
      </c>
      <c r="BL1300" s="17" t="s">
        <v>1796</v>
      </c>
      <c r="BM1300" s="155" t="s">
        <v>1797</v>
      </c>
    </row>
    <row r="1301" spans="2:65" s="1" customFormat="1" ht="16.5" customHeight="1">
      <c r="B1301" s="142"/>
      <c r="C1301" s="143" t="s">
        <v>1798</v>
      </c>
      <c r="D1301" s="143" t="s">
        <v>184</v>
      </c>
      <c r="E1301" s="144" t="s">
        <v>1799</v>
      </c>
      <c r="F1301" s="145" t="s">
        <v>1800</v>
      </c>
      <c r="G1301" s="146" t="s">
        <v>1795</v>
      </c>
      <c r="H1301" s="147">
        <v>1</v>
      </c>
      <c r="I1301" s="148"/>
      <c r="J1301" s="149">
        <f>ROUND(I1301*H1301,2)</f>
        <v>0</v>
      </c>
      <c r="K1301" s="150"/>
      <c r="L1301" s="32"/>
      <c r="M1301" s="197" t="s">
        <v>1</v>
      </c>
      <c r="N1301" s="198" t="s">
        <v>40</v>
      </c>
      <c r="O1301" s="199"/>
      <c r="P1301" s="200">
        <f>O1301*H1301</f>
        <v>0</v>
      </c>
      <c r="Q1301" s="200">
        <v>0</v>
      </c>
      <c r="R1301" s="200">
        <f>Q1301*H1301</f>
        <v>0</v>
      </c>
      <c r="S1301" s="200">
        <v>0</v>
      </c>
      <c r="T1301" s="201">
        <f>S1301*H1301</f>
        <v>0</v>
      </c>
      <c r="AR1301" s="155" t="s">
        <v>1796</v>
      </c>
      <c r="AT1301" s="155" t="s">
        <v>184</v>
      </c>
      <c r="AU1301" s="155" t="s">
        <v>78</v>
      </c>
      <c r="AY1301" s="17" t="s">
        <v>182</v>
      </c>
      <c r="BE1301" s="156">
        <f>IF(N1301="základná",J1301,0)</f>
        <v>0</v>
      </c>
      <c r="BF1301" s="156">
        <f>IF(N1301="znížená",J1301,0)</f>
        <v>0</v>
      </c>
      <c r="BG1301" s="156">
        <f>IF(N1301="zákl. prenesená",J1301,0)</f>
        <v>0</v>
      </c>
      <c r="BH1301" s="156">
        <f>IF(N1301="zníž. prenesená",J1301,0)</f>
        <v>0</v>
      </c>
      <c r="BI1301" s="156">
        <f>IF(N1301="nulová",J1301,0)</f>
        <v>0</v>
      </c>
      <c r="BJ1301" s="17" t="s">
        <v>88</v>
      </c>
      <c r="BK1301" s="156">
        <f>ROUND(I1301*H1301,2)</f>
        <v>0</v>
      </c>
      <c r="BL1301" s="17" t="s">
        <v>1796</v>
      </c>
      <c r="BM1301" s="155" t="s">
        <v>1801</v>
      </c>
    </row>
    <row r="1302" spans="2:65" s="1" customFormat="1" ht="7" customHeight="1">
      <c r="B1302" s="47"/>
      <c r="C1302" s="48"/>
      <c r="D1302" s="48"/>
      <c r="E1302" s="48"/>
      <c r="F1302" s="48"/>
      <c r="G1302" s="48"/>
      <c r="H1302" s="48"/>
      <c r="I1302" s="48"/>
      <c r="J1302" s="48"/>
      <c r="K1302" s="48"/>
      <c r="L1302" s="32"/>
    </row>
  </sheetData>
  <autoFilter ref="C145:K1301" xr:uid="{00000000-0009-0000-0000-000001000000}"/>
  <mergeCells count="12">
    <mergeCell ref="E138:H138"/>
    <mergeCell ref="L2:V2"/>
    <mergeCell ref="E85:H85"/>
    <mergeCell ref="E87:H87"/>
    <mergeCell ref="E89:H89"/>
    <mergeCell ref="E134:H134"/>
    <mergeCell ref="E136:H13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77"/>
  <sheetViews>
    <sheetView showGridLines="0" topLeftCell="A19" workbookViewId="0">
      <selection activeCell="J47" sqref="J47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92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133</v>
      </c>
      <c r="L8" s="20"/>
    </row>
    <row r="9" spans="2:46" s="1" customFormat="1" ht="16.5" customHeight="1">
      <c r="B9" s="32"/>
      <c r="E9" s="249" t="s">
        <v>134</v>
      </c>
      <c r="F9" s="248"/>
      <c r="G9" s="248"/>
      <c r="H9" s="248"/>
      <c r="L9" s="32"/>
    </row>
    <row r="10" spans="2:46" s="1" customFormat="1" ht="12" customHeight="1">
      <c r="B10" s="32"/>
      <c r="D10" s="27" t="s">
        <v>135</v>
      </c>
      <c r="L10" s="32"/>
    </row>
    <row r="11" spans="2:46" s="1" customFormat="1" ht="16.5" customHeight="1">
      <c r="B11" s="32"/>
      <c r="E11" s="211" t="s">
        <v>1802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>
        <f>'Rekapitulácia stavby'!AN8</f>
        <v>45370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22</v>
      </c>
      <c r="I16" s="27" t="s">
        <v>23</v>
      </c>
      <c r="J16" s="25" t="s">
        <v>1</v>
      </c>
      <c r="L16" s="32"/>
    </row>
    <row r="17" spans="2:12" s="1" customFormat="1" ht="18" customHeight="1">
      <c r="B17" s="32"/>
      <c r="E17" s="25" t="s">
        <v>24</v>
      </c>
      <c r="I17" s="27" t="s">
        <v>25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26</v>
      </c>
      <c r="I19" s="27" t="s">
        <v>23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5"/>
      <c r="G20" s="225"/>
      <c r="H20" s="225"/>
      <c r="I20" s="27" t="s">
        <v>25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28</v>
      </c>
      <c r="I22" s="27" t="s">
        <v>23</v>
      </c>
      <c r="J22" s="25" t="s">
        <v>1</v>
      </c>
      <c r="L22" s="32"/>
    </row>
    <row r="23" spans="2:12" s="1" customFormat="1" ht="18" customHeight="1">
      <c r="B23" s="32"/>
      <c r="E23" s="25" t="s">
        <v>29</v>
      </c>
      <c r="I23" s="27" t="s">
        <v>25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31</v>
      </c>
      <c r="I25" s="27" t="s">
        <v>23</v>
      </c>
      <c r="J25" s="25" t="s">
        <v>1</v>
      </c>
      <c r="L25" s="32"/>
    </row>
    <row r="26" spans="2:12" s="1" customFormat="1" ht="18" customHeight="1">
      <c r="B26" s="32"/>
      <c r="E26" s="25" t="s">
        <v>32</v>
      </c>
      <c r="I26" s="27" t="s">
        <v>25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33</v>
      </c>
      <c r="L28" s="32"/>
    </row>
    <row r="29" spans="2:12" s="7" customFormat="1" ht="16.5" customHeight="1">
      <c r="B29" s="95"/>
      <c r="E29" s="229" t="s">
        <v>1</v>
      </c>
      <c r="F29" s="229"/>
      <c r="G29" s="229"/>
      <c r="H29" s="229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4" customHeight="1">
      <c r="B32" s="32"/>
      <c r="D32" s="96" t="s">
        <v>34</v>
      </c>
      <c r="J32" s="68">
        <f>ROUND(J121,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36</v>
      </c>
      <c r="I34" s="35" t="s">
        <v>35</v>
      </c>
      <c r="J34" s="35" t="s">
        <v>37</v>
      </c>
      <c r="L34" s="32"/>
    </row>
    <row r="35" spans="2:12" s="1" customFormat="1" ht="14.5" customHeight="1">
      <c r="B35" s="32"/>
      <c r="D35" s="97" t="s">
        <v>38</v>
      </c>
      <c r="E35" s="37" t="s">
        <v>39</v>
      </c>
      <c r="F35" s="98">
        <f>ROUND((SUM(BE121:BE276)),  2)</f>
        <v>0</v>
      </c>
      <c r="G35" s="99"/>
      <c r="H35" s="99"/>
      <c r="I35" s="100">
        <v>0.2</v>
      </c>
      <c r="J35" s="98">
        <f>ROUND(((SUM(BE121:BE276))*I35),  2)</f>
        <v>0</v>
      </c>
      <c r="L35" s="32"/>
    </row>
    <row r="36" spans="2:12" s="1" customFormat="1" ht="14.5" customHeight="1">
      <c r="B36" s="32"/>
      <c r="E36" s="37" t="s">
        <v>40</v>
      </c>
      <c r="F36" s="98">
        <f>ROUND((SUM(BF121:BF276)),  2)</f>
        <v>0</v>
      </c>
      <c r="G36" s="99"/>
      <c r="H36" s="99"/>
      <c r="I36" s="100">
        <v>0.2</v>
      </c>
      <c r="J36" s="98">
        <f>ROUND(((SUM(BF121:BF276))*I36),  2)</f>
        <v>0</v>
      </c>
      <c r="L36" s="32"/>
    </row>
    <row r="37" spans="2:12" s="1" customFormat="1" ht="14.5" hidden="1" customHeight="1">
      <c r="B37" s="32"/>
      <c r="E37" s="27" t="s">
        <v>41</v>
      </c>
      <c r="F37" s="87">
        <f>ROUND((SUM(BG121:BG276)),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42</v>
      </c>
      <c r="F38" s="87">
        <f>ROUND((SUM(BH121:BH276)),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43</v>
      </c>
      <c r="F39" s="98">
        <f>ROUND((SUM(BI121:BI276)),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4" customHeight="1">
      <c r="B41" s="32"/>
      <c r="C41" s="102"/>
      <c r="D41" s="103" t="s">
        <v>44</v>
      </c>
      <c r="E41" s="59"/>
      <c r="F41" s="59"/>
      <c r="G41" s="104" t="s">
        <v>45</v>
      </c>
      <c r="H41" s="105" t="s">
        <v>46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137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133</v>
      </c>
      <c r="L86" s="20"/>
    </row>
    <row r="87" spans="2:12" s="1" customFormat="1" ht="16.5" customHeight="1">
      <c r="B87" s="32"/>
      <c r="E87" s="249" t="s">
        <v>134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135</v>
      </c>
      <c r="L88" s="32"/>
    </row>
    <row r="89" spans="2:12" s="1" customFormat="1" ht="16.5" customHeight="1">
      <c r="B89" s="32"/>
      <c r="E89" s="211" t="str">
        <f>E11</f>
        <v>03, 06 - Protipožiarna bezpečnosť stavby, Zdravotechnika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>
        <f>IF(J14="","",J14)</f>
        <v>45370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22</v>
      </c>
      <c r="F93" s="25" t="str">
        <f>E17</f>
        <v>FOOD FARM s.r.o., Piešťanská 3, 917 03 Trnava</v>
      </c>
      <c r="I93" s="27" t="s">
        <v>28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26</v>
      </c>
      <c r="F94" s="25" t="str">
        <f>IF(E20="","",E20)</f>
        <v>Vyplň údaj</v>
      </c>
      <c r="I94" s="27" t="s">
        <v>31</v>
      </c>
      <c r="J94" s="30" t="str">
        <f>E26</f>
        <v>Stanislav Hlubina</v>
      </c>
      <c r="L94" s="32"/>
    </row>
    <row r="95" spans="2:12" s="1" customFormat="1" ht="10.4" customHeight="1">
      <c r="B95" s="32"/>
      <c r="L95" s="32"/>
    </row>
    <row r="96" spans="2:12" s="1" customFormat="1" ht="29.25" customHeight="1">
      <c r="B96" s="32"/>
      <c r="C96" s="110" t="s">
        <v>138</v>
      </c>
      <c r="D96" s="102"/>
      <c r="E96" s="102"/>
      <c r="F96" s="102"/>
      <c r="G96" s="102"/>
      <c r="H96" s="102"/>
      <c r="I96" s="102"/>
      <c r="J96" s="111" t="s">
        <v>139</v>
      </c>
      <c r="K96" s="102"/>
      <c r="L96" s="32"/>
    </row>
    <row r="97" spans="2:47" s="1" customFormat="1" ht="10.4" customHeight="1">
      <c r="B97" s="32"/>
      <c r="L97" s="32"/>
    </row>
    <row r="98" spans="2:47" s="1" customFormat="1" ht="22.9" customHeight="1">
      <c r="B98" s="32"/>
      <c r="C98" s="112" t="s">
        <v>140</v>
      </c>
      <c r="J98" s="68">
        <f>J121</f>
        <v>0</v>
      </c>
      <c r="L98" s="32"/>
      <c r="AU98" s="17" t="s">
        <v>141</v>
      </c>
    </row>
    <row r="99" spans="2:47" s="8" customFormat="1" ht="25" customHeight="1">
      <c r="B99" s="113"/>
      <c r="D99" s="114" t="s">
        <v>151</v>
      </c>
      <c r="E99" s="115"/>
      <c r="F99" s="115"/>
      <c r="G99" s="115"/>
      <c r="H99" s="115"/>
      <c r="I99" s="115"/>
      <c r="J99" s="116">
        <f>J122</f>
        <v>0</v>
      </c>
      <c r="L99" s="113"/>
    </row>
    <row r="100" spans="2:47" s="1" customFormat="1" ht="21.75" customHeight="1">
      <c r="B100" s="32"/>
      <c r="L100" s="32"/>
    </row>
    <row r="101" spans="2:47" s="1" customFormat="1" ht="7" customHeight="1"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32"/>
    </row>
    <row r="105" spans="2:47" s="1" customFormat="1" ht="7" customHeight="1"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32"/>
    </row>
    <row r="106" spans="2:47" s="1" customFormat="1" ht="25" customHeight="1">
      <c r="B106" s="32"/>
      <c r="C106" s="21" t="s">
        <v>168</v>
      </c>
      <c r="L106" s="32"/>
    </row>
    <row r="107" spans="2:47" s="1" customFormat="1" ht="7" customHeight="1">
      <c r="B107" s="32"/>
      <c r="L107" s="32"/>
    </row>
    <row r="108" spans="2:47" s="1" customFormat="1" ht="12" customHeight="1">
      <c r="B108" s="32"/>
      <c r="C108" s="27" t="s">
        <v>15</v>
      </c>
      <c r="L108" s="32"/>
    </row>
    <row r="109" spans="2:47" s="1" customFormat="1" ht="16.5" customHeight="1">
      <c r="B109" s="32"/>
      <c r="E109" s="249" t="str">
        <f>E7</f>
        <v>Chovná hala pre kury s voľným výbehom</v>
      </c>
      <c r="F109" s="250"/>
      <c r="G109" s="250"/>
      <c r="H109" s="250"/>
      <c r="L109" s="32"/>
    </row>
    <row r="110" spans="2:47" ht="12" customHeight="1">
      <c r="B110" s="20"/>
      <c r="C110" s="27" t="s">
        <v>133</v>
      </c>
      <c r="L110" s="20"/>
    </row>
    <row r="111" spans="2:47" s="1" customFormat="1" ht="16.5" customHeight="1">
      <c r="B111" s="32"/>
      <c r="E111" s="249" t="s">
        <v>134</v>
      </c>
      <c r="F111" s="248"/>
      <c r="G111" s="248"/>
      <c r="H111" s="248"/>
      <c r="L111" s="32"/>
    </row>
    <row r="112" spans="2:47" s="1" customFormat="1" ht="12" customHeight="1">
      <c r="B112" s="32"/>
      <c r="C112" s="27" t="s">
        <v>135</v>
      </c>
      <c r="L112" s="32"/>
    </row>
    <row r="113" spans="2:65" s="1" customFormat="1" ht="16.5" customHeight="1">
      <c r="B113" s="32"/>
      <c r="E113" s="211" t="str">
        <f>E11</f>
        <v>03, 06 - Protipožiarna bezpečnosť stavby, Zdravotechnika</v>
      </c>
      <c r="F113" s="248"/>
      <c r="G113" s="248"/>
      <c r="H113" s="248"/>
      <c r="L113" s="32"/>
    </row>
    <row r="114" spans="2:65" s="1" customFormat="1" ht="7" customHeight="1">
      <c r="B114" s="32"/>
      <c r="L114" s="32"/>
    </row>
    <row r="115" spans="2:65" s="1" customFormat="1" ht="12" customHeight="1">
      <c r="B115" s="32"/>
      <c r="C115" s="27" t="s">
        <v>19</v>
      </c>
      <c r="F115" s="25" t="str">
        <f>F14</f>
        <v>Dolné Trhovište 224, 920 61 Dolné Trhovište</v>
      </c>
      <c r="I115" s="27" t="s">
        <v>21</v>
      </c>
      <c r="J115" s="55">
        <f>IF(J14="","",J14)</f>
        <v>45370</v>
      </c>
      <c r="L115" s="32"/>
    </row>
    <row r="116" spans="2:65" s="1" customFormat="1" ht="7" customHeight="1">
      <c r="B116" s="32"/>
      <c r="L116" s="32"/>
    </row>
    <row r="117" spans="2:65" s="1" customFormat="1" ht="15.25" customHeight="1">
      <c r="B117" s="32"/>
      <c r="C117" s="27" t="s">
        <v>22</v>
      </c>
      <c r="F117" s="25" t="str">
        <f>E17</f>
        <v>FOOD FARM s.r.o., Piešťanská 3, 917 03 Trnava</v>
      </c>
      <c r="I117" s="27" t="s">
        <v>28</v>
      </c>
      <c r="J117" s="30" t="str">
        <f>E23</f>
        <v>ALLA ARCHITEKTI</v>
      </c>
      <c r="L117" s="32"/>
    </row>
    <row r="118" spans="2:65" s="1" customFormat="1" ht="15.25" customHeight="1">
      <c r="B118" s="32"/>
      <c r="C118" s="27" t="s">
        <v>26</v>
      </c>
      <c r="F118" s="25" t="str">
        <f>IF(E20="","",E20)</f>
        <v>Vyplň údaj</v>
      </c>
      <c r="I118" s="27" t="s">
        <v>31</v>
      </c>
      <c r="J118" s="30" t="str">
        <f>E26</f>
        <v>Stanislav Hlubina</v>
      </c>
      <c r="L118" s="32"/>
    </row>
    <row r="119" spans="2:65" s="1" customFormat="1" ht="10.4" customHeight="1">
      <c r="B119" s="32"/>
      <c r="L119" s="32"/>
    </row>
    <row r="120" spans="2:65" s="10" customFormat="1" ht="29.25" customHeight="1">
      <c r="B120" s="121"/>
      <c r="C120" s="122" t="s">
        <v>169</v>
      </c>
      <c r="D120" s="123" t="s">
        <v>59</v>
      </c>
      <c r="E120" s="123" t="s">
        <v>55</v>
      </c>
      <c r="F120" s="123" t="s">
        <v>56</v>
      </c>
      <c r="G120" s="123" t="s">
        <v>170</v>
      </c>
      <c r="H120" s="123" t="s">
        <v>171</v>
      </c>
      <c r="I120" s="123" t="s">
        <v>172</v>
      </c>
      <c r="J120" s="124" t="s">
        <v>139</v>
      </c>
      <c r="K120" s="125" t="s">
        <v>173</v>
      </c>
      <c r="L120" s="121"/>
      <c r="M120" s="61" t="s">
        <v>1</v>
      </c>
      <c r="N120" s="62" t="s">
        <v>38</v>
      </c>
      <c r="O120" s="62" t="s">
        <v>174</v>
      </c>
      <c r="P120" s="62" t="s">
        <v>175</v>
      </c>
      <c r="Q120" s="62" t="s">
        <v>176</v>
      </c>
      <c r="R120" s="62" t="s">
        <v>177</v>
      </c>
      <c r="S120" s="62" t="s">
        <v>178</v>
      </c>
      <c r="T120" s="63" t="s">
        <v>179</v>
      </c>
    </row>
    <row r="121" spans="2:65" s="1" customFormat="1" ht="22.9" customHeight="1">
      <c r="B121" s="32"/>
      <c r="C121" s="66" t="s">
        <v>140</v>
      </c>
      <c r="J121" s="126">
        <f>BK121</f>
        <v>0</v>
      </c>
      <c r="L121" s="32"/>
      <c r="M121" s="64"/>
      <c r="N121" s="56"/>
      <c r="O121" s="56"/>
      <c r="P121" s="127">
        <f>P122</f>
        <v>0</v>
      </c>
      <c r="Q121" s="56"/>
      <c r="R121" s="127">
        <f>R122</f>
        <v>0</v>
      </c>
      <c r="S121" s="56"/>
      <c r="T121" s="128">
        <f>T122</f>
        <v>0</v>
      </c>
      <c r="AT121" s="17" t="s">
        <v>73</v>
      </c>
      <c r="AU121" s="17" t="s">
        <v>141</v>
      </c>
      <c r="BK121" s="129">
        <f>BK122</f>
        <v>0</v>
      </c>
    </row>
    <row r="122" spans="2:65" s="11" customFormat="1" ht="25.9" customHeight="1">
      <c r="B122" s="130"/>
      <c r="D122" s="131" t="s">
        <v>73</v>
      </c>
      <c r="E122" s="132" t="s">
        <v>1028</v>
      </c>
      <c r="F122" s="132" t="s">
        <v>1029</v>
      </c>
      <c r="I122" s="133"/>
      <c r="J122" s="134">
        <f>BK122</f>
        <v>0</v>
      </c>
      <c r="L122" s="130"/>
      <c r="M122" s="135"/>
      <c r="P122" s="136">
        <f>SUM(P123:P276)</f>
        <v>0</v>
      </c>
      <c r="R122" s="136">
        <f>SUM(R123:R276)</f>
        <v>0</v>
      </c>
      <c r="T122" s="137">
        <f>SUM(T123:T276)</f>
        <v>0</v>
      </c>
      <c r="AR122" s="131" t="s">
        <v>88</v>
      </c>
      <c r="AT122" s="138" t="s">
        <v>73</v>
      </c>
      <c r="AU122" s="138" t="s">
        <v>74</v>
      </c>
      <c r="AY122" s="131" t="s">
        <v>182</v>
      </c>
      <c r="BK122" s="139">
        <f>SUM(BK123:BK276)</f>
        <v>0</v>
      </c>
    </row>
    <row r="123" spans="2:65" s="1" customFormat="1" ht="21.75" customHeight="1">
      <c r="B123" s="142"/>
      <c r="C123" s="143" t="s">
        <v>78</v>
      </c>
      <c r="D123" s="143" t="s">
        <v>184</v>
      </c>
      <c r="E123" s="144" t="s">
        <v>1803</v>
      </c>
      <c r="F123" s="145" t="s">
        <v>1804</v>
      </c>
      <c r="G123" s="146" t="s">
        <v>386</v>
      </c>
      <c r="H123" s="147">
        <v>57.5</v>
      </c>
      <c r="I123" s="148"/>
      <c r="J123" s="149">
        <f t="shared" ref="J123:J154" si="0">ROUND(I123*H123,2)</f>
        <v>0</v>
      </c>
      <c r="K123" s="150"/>
      <c r="L123" s="32"/>
      <c r="M123" s="151" t="s">
        <v>1</v>
      </c>
      <c r="N123" s="152" t="s">
        <v>40</v>
      </c>
      <c r="P123" s="153">
        <f t="shared" ref="P123:P154" si="1">O123*H123</f>
        <v>0</v>
      </c>
      <c r="Q123" s="153">
        <v>0</v>
      </c>
      <c r="R123" s="153">
        <f t="shared" ref="R123:R154" si="2">Q123*H123</f>
        <v>0</v>
      </c>
      <c r="S123" s="153">
        <v>0</v>
      </c>
      <c r="T123" s="154">
        <f t="shared" ref="T123:T154" si="3">S123*H123</f>
        <v>0</v>
      </c>
      <c r="AR123" s="155" t="s">
        <v>304</v>
      </c>
      <c r="AT123" s="155" t="s">
        <v>184</v>
      </c>
      <c r="AU123" s="155" t="s">
        <v>78</v>
      </c>
      <c r="AY123" s="17" t="s">
        <v>182</v>
      </c>
      <c r="BE123" s="156">
        <f t="shared" ref="BE123:BE154" si="4">IF(N123="základná",J123,0)</f>
        <v>0</v>
      </c>
      <c r="BF123" s="156">
        <f t="shared" ref="BF123:BF154" si="5">IF(N123="znížená",J123,0)</f>
        <v>0</v>
      </c>
      <c r="BG123" s="156">
        <f t="shared" ref="BG123:BG154" si="6">IF(N123="zákl. prenesená",J123,0)</f>
        <v>0</v>
      </c>
      <c r="BH123" s="156">
        <f t="shared" ref="BH123:BH154" si="7">IF(N123="zníž. prenesená",J123,0)</f>
        <v>0</v>
      </c>
      <c r="BI123" s="156">
        <f t="shared" ref="BI123:BI154" si="8">IF(N123="nulová",J123,0)</f>
        <v>0</v>
      </c>
      <c r="BJ123" s="17" t="s">
        <v>88</v>
      </c>
      <c r="BK123" s="156">
        <f t="shared" ref="BK123:BK154" si="9">ROUND(I123*H123,2)</f>
        <v>0</v>
      </c>
      <c r="BL123" s="17" t="s">
        <v>304</v>
      </c>
      <c r="BM123" s="155" t="s">
        <v>88</v>
      </c>
    </row>
    <row r="124" spans="2:65" s="1" customFormat="1" ht="16.5" customHeight="1">
      <c r="B124" s="142"/>
      <c r="C124" s="185" t="s">
        <v>88</v>
      </c>
      <c r="D124" s="185" t="s">
        <v>379</v>
      </c>
      <c r="E124" s="186" t="s">
        <v>1805</v>
      </c>
      <c r="F124" s="187" t="s">
        <v>1806</v>
      </c>
      <c r="G124" s="188" t="s">
        <v>386</v>
      </c>
      <c r="H124" s="189">
        <v>3</v>
      </c>
      <c r="I124" s="190"/>
      <c r="J124" s="191">
        <f t="shared" si="0"/>
        <v>0</v>
      </c>
      <c r="K124" s="192"/>
      <c r="L124" s="193"/>
      <c r="M124" s="194" t="s">
        <v>1</v>
      </c>
      <c r="N124" s="195" t="s">
        <v>40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474</v>
      </c>
      <c r="AT124" s="155" t="s">
        <v>379</v>
      </c>
      <c r="AU124" s="155" t="s">
        <v>78</v>
      </c>
      <c r="AY124" s="17" t="s">
        <v>182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88</v>
      </c>
      <c r="BK124" s="156">
        <f t="shared" si="9"/>
        <v>0</v>
      </c>
      <c r="BL124" s="17" t="s">
        <v>304</v>
      </c>
      <c r="BM124" s="155" t="s">
        <v>188</v>
      </c>
    </row>
    <row r="125" spans="2:65" s="1" customFormat="1" ht="16.5" customHeight="1">
      <c r="B125" s="142"/>
      <c r="C125" s="185" t="s">
        <v>196</v>
      </c>
      <c r="D125" s="185" t="s">
        <v>379</v>
      </c>
      <c r="E125" s="186" t="s">
        <v>1807</v>
      </c>
      <c r="F125" s="187" t="s">
        <v>1808</v>
      </c>
      <c r="G125" s="188" t="s">
        <v>386</v>
      </c>
      <c r="H125" s="189">
        <v>26</v>
      </c>
      <c r="I125" s="190"/>
      <c r="J125" s="191">
        <f t="shared" si="0"/>
        <v>0</v>
      </c>
      <c r="K125" s="192"/>
      <c r="L125" s="193"/>
      <c r="M125" s="194" t="s">
        <v>1</v>
      </c>
      <c r="N125" s="195" t="s">
        <v>40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474</v>
      </c>
      <c r="AT125" s="155" t="s">
        <v>379</v>
      </c>
      <c r="AU125" s="155" t="s">
        <v>78</v>
      </c>
      <c r="AY125" s="17" t="s">
        <v>182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88</v>
      </c>
      <c r="BK125" s="156">
        <f t="shared" si="9"/>
        <v>0</v>
      </c>
      <c r="BL125" s="17" t="s">
        <v>304</v>
      </c>
      <c r="BM125" s="155" t="s">
        <v>248</v>
      </c>
    </row>
    <row r="126" spans="2:65" s="1" customFormat="1" ht="16.5" customHeight="1">
      <c r="B126" s="142"/>
      <c r="C126" s="185" t="s">
        <v>188</v>
      </c>
      <c r="D126" s="185" t="s">
        <v>379</v>
      </c>
      <c r="E126" s="186" t="s">
        <v>1809</v>
      </c>
      <c r="F126" s="187" t="s">
        <v>1810</v>
      </c>
      <c r="G126" s="188" t="s">
        <v>386</v>
      </c>
      <c r="H126" s="189">
        <v>4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40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474</v>
      </c>
      <c r="AT126" s="155" t="s">
        <v>379</v>
      </c>
      <c r="AU126" s="155" t="s">
        <v>78</v>
      </c>
      <c r="AY126" s="17" t="s">
        <v>182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88</v>
      </c>
      <c r="BK126" s="156">
        <f t="shared" si="9"/>
        <v>0</v>
      </c>
      <c r="BL126" s="17" t="s">
        <v>304</v>
      </c>
      <c r="BM126" s="155" t="s">
        <v>259</v>
      </c>
    </row>
    <row r="127" spans="2:65" s="1" customFormat="1" ht="16.5" customHeight="1">
      <c r="B127" s="142"/>
      <c r="C127" s="185" t="s">
        <v>235</v>
      </c>
      <c r="D127" s="185" t="s">
        <v>379</v>
      </c>
      <c r="E127" s="186" t="s">
        <v>1811</v>
      </c>
      <c r="F127" s="187" t="s">
        <v>1812</v>
      </c>
      <c r="G127" s="188" t="s">
        <v>386</v>
      </c>
      <c r="H127" s="189">
        <v>24.5</v>
      </c>
      <c r="I127" s="190"/>
      <c r="J127" s="191">
        <f t="shared" si="0"/>
        <v>0</v>
      </c>
      <c r="K127" s="192"/>
      <c r="L127" s="193"/>
      <c r="M127" s="194" t="s">
        <v>1</v>
      </c>
      <c r="N127" s="195" t="s">
        <v>40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474</v>
      </c>
      <c r="AT127" s="155" t="s">
        <v>379</v>
      </c>
      <c r="AU127" s="155" t="s">
        <v>78</v>
      </c>
      <c r="AY127" s="17" t="s">
        <v>182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88</v>
      </c>
      <c r="BK127" s="156">
        <f t="shared" si="9"/>
        <v>0</v>
      </c>
      <c r="BL127" s="17" t="s">
        <v>304</v>
      </c>
      <c r="BM127" s="155" t="s">
        <v>270</v>
      </c>
    </row>
    <row r="128" spans="2:65" s="1" customFormat="1" ht="21.75" customHeight="1">
      <c r="B128" s="142"/>
      <c r="C128" s="143" t="s">
        <v>248</v>
      </c>
      <c r="D128" s="143" t="s">
        <v>184</v>
      </c>
      <c r="E128" s="144" t="s">
        <v>1813</v>
      </c>
      <c r="F128" s="145" t="s">
        <v>1814</v>
      </c>
      <c r="G128" s="146" t="s">
        <v>386</v>
      </c>
      <c r="H128" s="147">
        <v>11</v>
      </c>
      <c r="I128" s="148"/>
      <c r="J128" s="149">
        <f t="shared" si="0"/>
        <v>0</v>
      </c>
      <c r="K128" s="150"/>
      <c r="L128" s="32"/>
      <c r="M128" s="151" t="s">
        <v>1</v>
      </c>
      <c r="N128" s="152" t="s">
        <v>40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304</v>
      </c>
      <c r="AT128" s="155" t="s">
        <v>184</v>
      </c>
      <c r="AU128" s="155" t="s">
        <v>78</v>
      </c>
      <c r="AY128" s="17" t="s">
        <v>182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88</v>
      </c>
      <c r="BK128" s="156">
        <f t="shared" si="9"/>
        <v>0</v>
      </c>
      <c r="BL128" s="17" t="s">
        <v>304</v>
      </c>
      <c r="BM128" s="155" t="s">
        <v>282</v>
      </c>
    </row>
    <row r="129" spans="2:65" s="1" customFormat="1" ht="16.5" customHeight="1">
      <c r="B129" s="142"/>
      <c r="C129" s="185" t="s">
        <v>253</v>
      </c>
      <c r="D129" s="185" t="s">
        <v>379</v>
      </c>
      <c r="E129" s="186" t="s">
        <v>1815</v>
      </c>
      <c r="F129" s="187" t="s">
        <v>1816</v>
      </c>
      <c r="G129" s="188" t="s">
        <v>386</v>
      </c>
      <c r="H129" s="189">
        <v>11</v>
      </c>
      <c r="I129" s="190"/>
      <c r="J129" s="191">
        <f t="shared" si="0"/>
        <v>0</v>
      </c>
      <c r="K129" s="192"/>
      <c r="L129" s="193"/>
      <c r="M129" s="194" t="s">
        <v>1</v>
      </c>
      <c r="N129" s="195" t="s">
        <v>40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474</v>
      </c>
      <c r="AT129" s="155" t="s">
        <v>379</v>
      </c>
      <c r="AU129" s="155" t="s">
        <v>78</v>
      </c>
      <c r="AY129" s="17" t="s">
        <v>182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88</v>
      </c>
      <c r="BK129" s="156">
        <f t="shared" si="9"/>
        <v>0</v>
      </c>
      <c r="BL129" s="17" t="s">
        <v>304</v>
      </c>
      <c r="BM129" s="155" t="s">
        <v>292</v>
      </c>
    </row>
    <row r="130" spans="2:65" s="1" customFormat="1" ht="24.25" customHeight="1">
      <c r="B130" s="142"/>
      <c r="C130" s="143" t="s">
        <v>259</v>
      </c>
      <c r="D130" s="143" t="s">
        <v>184</v>
      </c>
      <c r="E130" s="144" t="s">
        <v>1817</v>
      </c>
      <c r="F130" s="145" t="s">
        <v>1818</v>
      </c>
      <c r="G130" s="146" t="s">
        <v>386</v>
      </c>
      <c r="H130" s="147">
        <v>94.5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304</v>
      </c>
      <c r="AT130" s="155" t="s">
        <v>184</v>
      </c>
      <c r="AU130" s="155" t="s">
        <v>78</v>
      </c>
      <c r="AY130" s="17" t="s">
        <v>182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88</v>
      </c>
      <c r="BK130" s="156">
        <f t="shared" si="9"/>
        <v>0</v>
      </c>
      <c r="BL130" s="17" t="s">
        <v>304</v>
      </c>
      <c r="BM130" s="155" t="s">
        <v>304</v>
      </c>
    </row>
    <row r="131" spans="2:65" s="1" customFormat="1" ht="24.25" customHeight="1">
      <c r="B131" s="142"/>
      <c r="C131" s="185" t="s">
        <v>264</v>
      </c>
      <c r="D131" s="185" t="s">
        <v>379</v>
      </c>
      <c r="E131" s="186" t="s">
        <v>1819</v>
      </c>
      <c r="F131" s="187" t="s">
        <v>1820</v>
      </c>
      <c r="G131" s="188" t="s">
        <v>386</v>
      </c>
      <c r="H131" s="189">
        <v>87.5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474</v>
      </c>
      <c r="AT131" s="155" t="s">
        <v>379</v>
      </c>
      <c r="AU131" s="155" t="s">
        <v>78</v>
      </c>
      <c r="AY131" s="17" t="s">
        <v>182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88</v>
      </c>
      <c r="BK131" s="156">
        <f t="shared" si="9"/>
        <v>0</v>
      </c>
      <c r="BL131" s="17" t="s">
        <v>304</v>
      </c>
      <c r="BM131" s="155" t="s">
        <v>373</v>
      </c>
    </row>
    <row r="132" spans="2:65" s="1" customFormat="1" ht="24.25" customHeight="1">
      <c r="B132" s="142"/>
      <c r="C132" s="185" t="s">
        <v>270</v>
      </c>
      <c r="D132" s="185" t="s">
        <v>379</v>
      </c>
      <c r="E132" s="186" t="s">
        <v>1821</v>
      </c>
      <c r="F132" s="187" t="s">
        <v>1822</v>
      </c>
      <c r="G132" s="188" t="s">
        <v>386</v>
      </c>
      <c r="H132" s="189">
        <v>3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474</v>
      </c>
      <c r="AT132" s="155" t="s">
        <v>379</v>
      </c>
      <c r="AU132" s="155" t="s">
        <v>78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304</v>
      </c>
      <c r="BM132" s="155" t="s">
        <v>7</v>
      </c>
    </row>
    <row r="133" spans="2:65" s="1" customFormat="1" ht="21.75" customHeight="1">
      <c r="B133" s="142"/>
      <c r="C133" s="143" t="s">
        <v>277</v>
      </c>
      <c r="D133" s="143" t="s">
        <v>184</v>
      </c>
      <c r="E133" s="144" t="s">
        <v>1823</v>
      </c>
      <c r="F133" s="145" t="s">
        <v>1824</v>
      </c>
      <c r="G133" s="146" t="s">
        <v>386</v>
      </c>
      <c r="H133" s="147">
        <v>2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304</v>
      </c>
      <c r="AT133" s="155" t="s">
        <v>184</v>
      </c>
      <c r="AU133" s="155" t="s">
        <v>78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304</v>
      </c>
      <c r="BM133" s="155" t="s">
        <v>397</v>
      </c>
    </row>
    <row r="134" spans="2:65" s="1" customFormat="1" ht="24.25" customHeight="1">
      <c r="B134" s="142"/>
      <c r="C134" s="185" t="s">
        <v>282</v>
      </c>
      <c r="D134" s="185" t="s">
        <v>379</v>
      </c>
      <c r="E134" s="186" t="s">
        <v>1825</v>
      </c>
      <c r="F134" s="187" t="s">
        <v>1826</v>
      </c>
      <c r="G134" s="188" t="s">
        <v>386</v>
      </c>
      <c r="H134" s="189">
        <v>2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474</v>
      </c>
      <c r="AT134" s="155" t="s">
        <v>379</v>
      </c>
      <c r="AU134" s="155" t="s">
        <v>78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304</v>
      </c>
      <c r="BM134" s="155" t="s">
        <v>420</v>
      </c>
    </row>
    <row r="135" spans="2:65" s="1" customFormat="1" ht="24.25" customHeight="1">
      <c r="B135" s="142"/>
      <c r="C135" s="143" t="s">
        <v>286</v>
      </c>
      <c r="D135" s="143" t="s">
        <v>184</v>
      </c>
      <c r="E135" s="144" t="s">
        <v>1827</v>
      </c>
      <c r="F135" s="145" t="s">
        <v>1828</v>
      </c>
      <c r="G135" s="146" t="s">
        <v>1140</v>
      </c>
      <c r="H135" s="196"/>
      <c r="I135" s="148"/>
      <c r="J135" s="149">
        <f t="shared" si="0"/>
        <v>0</v>
      </c>
      <c r="K135" s="150"/>
      <c r="L135" s="32"/>
      <c r="M135" s="151" t="s">
        <v>1</v>
      </c>
      <c r="N135" s="152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304</v>
      </c>
      <c r="AT135" s="155" t="s">
        <v>184</v>
      </c>
      <c r="AU135" s="155" t="s">
        <v>78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304</v>
      </c>
      <c r="BM135" s="155" t="s">
        <v>432</v>
      </c>
    </row>
    <row r="136" spans="2:65" s="1" customFormat="1" ht="21.75" customHeight="1">
      <c r="B136" s="142"/>
      <c r="C136" s="143" t="s">
        <v>292</v>
      </c>
      <c r="D136" s="143" t="s">
        <v>184</v>
      </c>
      <c r="E136" s="144" t="s">
        <v>1829</v>
      </c>
      <c r="F136" s="145" t="s">
        <v>1830</v>
      </c>
      <c r="G136" s="146" t="s">
        <v>386</v>
      </c>
      <c r="H136" s="147">
        <v>69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304</v>
      </c>
      <c r="AT136" s="155" t="s">
        <v>184</v>
      </c>
      <c r="AU136" s="155" t="s">
        <v>78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304</v>
      </c>
      <c r="BM136" s="155" t="s">
        <v>446</v>
      </c>
    </row>
    <row r="137" spans="2:65" s="1" customFormat="1" ht="21.75" customHeight="1">
      <c r="B137" s="142"/>
      <c r="C137" s="143" t="s">
        <v>297</v>
      </c>
      <c r="D137" s="143" t="s">
        <v>184</v>
      </c>
      <c r="E137" s="144" t="s">
        <v>1831</v>
      </c>
      <c r="F137" s="145" t="s">
        <v>1832</v>
      </c>
      <c r="G137" s="146" t="s">
        <v>386</v>
      </c>
      <c r="H137" s="147">
        <v>8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304</v>
      </c>
      <c r="AT137" s="155" t="s">
        <v>184</v>
      </c>
      <c r="AU137" s="155" t="s">
        <v>78</v>
      </c>
      <c r="AY137" s="17" t="s">
        <v>182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88</v>
      </c>
      <c r="BK137" s="156">
        <f t="shared" si="9"/>
        <v>0</v>
      </c>
      <c r="BL137" s="17" t="s">
        <v>304</v>
      </c>
      <c r="BM137" s="155" t="s">
        <v>462</v>
      </c>
    </row>
    <row r="138" spans="2:65" s="1" customFormat="1" ht="21.75" customHeight="1">
      <c r="B138" s="142"/>
      <c r="C138" s="143" t="s">
        <v>304</v>
      </c>
      <c r="D138" s="143" t="s">
        <v>184</v>
      </c>
      <c r="E138" s="144" t="s">
        <v>1833</v>
      </c>
      <c r="F138" s="145" t="s">
        <v>1834</v>
      </c>
      <c r="G138" s="146" t="s">
        <v>386</v>
      </c>
      <c r="H138" s="147">
        <v>156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40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304</v>
      </c>
      <c r="AT138" s="155" t="s">
        <v>184</v>
      </c>
      <c r="AU138" s="155" t="s">
        <v>78</v>
      </c>
      <c r="AY138" s="17" t="s">
        <v>182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88</v>
      </c>
      <c r="BK138" s="156">
        <f t="shared" si="9"/>
        <v>0</v>
      </c>
      <c r="BL138" s="17" t="s">
        <v>304</v>
      </c>
      <c r="BM138" s="155" t="s">
        <v>474</v>
      </c>
    </row>
    <row r="139" spans="2:65" s="1" customFormat="1" ht="16.5" customHeight="1">
      <c r="B139" s="142"/>
      <c r="C139" s="143" t="s">
        <v>309</v>
      </c>
      <c r="D139" s="143" t="s">
        <v>184</v>
      </c>
      <c r="E139" s="144" t="s">
        <v>1835</v>
      </c>
      <c r="F139" s="145" t="s">
        <v>1836</v>
      </c>
      <c r="G139" s="146" t="s">
        <v>386</v>
      </c>
      <c r="H139" s="147">
        <v>23.5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40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304</v>
      </c>
      <c r="AT139" s="155" t="s">
        <v>184</v>
      </c>
      <c r="AU139" s="155" t="s">
        <v>78</v>
      </c>
      <c r="AY139" s="17" t="s">
        <v>182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88</v>
      </c>
      <c r="BK139" s="156">
        <f t="shared" si="9"/>
        <v>0</v>
      </c>
      <c r="BL139" s="17" t="s">
        <v>304</v>
      </c>
      <c r="BM139" s="155" t="s">
        <v>495</v>
      </c>
    </row>
    <row r="140" spans="2:65" s="1" customFormat="1" ht="16.5" customHeight="1">
      <c r="B140" s="142"/>
      <c r="C140" s="143" t="s">
        <v>373</v>
      </c>
      <c r="D140" s="143" t="s">
        <v>184</v>
      </c>
      <c r="E140" s="144" t="s">
        <v>1837</v>
      </c>
      <c r="F140" s="145" t="s">
        <v>1838</v>
      </c>
      <c r="G140" s="146" t="s">
        <v>386</v>
      </c>
      <c r="H140" s="147">
        <v>2.5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304</v>
      </c>
      <c r="AT140" s="155" t="s">
        <v>184</v>
      </c>
      <c r="AU140" s="155" t="s">
        <v>78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304</v>
      </c>
      <c r="BM140" s="155" t="s">
        <v>512</v>
      </c>
    </row>
    <row r="141" spans="2:65" s="1" customFormat="1" ht="16.5" customHeight="1">
      <c r="B141" s="142"/>
      <c r="C141" s="143" t="s">
        <v>378</v>
      </c>
      <c r="D141" s="143" t="s">
        <v>184</v>
      </c>
      <c r="E141" s="144" t="s">
        <v>1839</v>
      </c>
      <c r="F141" s="145" t="s">
        <v>1840</v>
      </c>
      <c r="G141" s="146" t="s">
        <v>386</v>
      </c>
      <c r="H141" s="147">
        <v>7.5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304</v>
      </c>
      <c r="AT141" s="155" t="s">
        <v>184</v>
      </c>
      <c r="AU141" s="155" t="s">
        <v>78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304</v>
      </c>
      <c r="BM141" s="155" t="s">
        <v>533</v>
      </c>
    </row>
    <row r="142" spans="2:65" s="1" customFormat="1" ht="16.5" customHeight="1">
      <c r="B142" s="142"/>
      <c r="C142" s="143" t="s">
        <v>7</v>
      </c>
      <c r="D142" s="143" t="s">
        <v>184</v>
      </c>
      <c r="E142" s="144" t="s">
        <v>1841</v>
      </c>
      <c r="F142" s="145" t="s">
        <v>1842</v>
      </c>
      <c r="G142" s="146" t="s">
        <v>386</v>
      </c>
      <c r="H142" s="147">
        <v>21.5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304</v>
      </c>
      <c r="AT142" s="155" t="s">
        <v>184</v>
      </c>
      <c r="AU142" s="155" t="s">
        <v>78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304</v>
      </c>
      <c r="BM142" s="155" t="s">
        <v>542</v>
      </c>
    </row>
    <row r="143" spans="2:65" s="1" customFormat="1" ht="16.5" customHeight="1">
      <c r="B143" s="142"/>
      <c r="C143" s="143" t="s">
        <v>389</v>
      </c>
      <c r="D143" s="143" t="s">
        <v>184</v>
      </c>
      <c r="E143" s="144" t="s">
        <v>93</v>
      </c>
      <c r="F143" s="145" t="s">
        <v>1843</v>
      </c>
      <c r="G143" s="146" t="s">
        <v>858</v>
      </c>
      <c r="H143" s="147">
        <v>247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304</v>
      </c>
      <c r="AT143" s="155" t="s">
        <v>184</v>
      </c>
      <c r="AU143" s="155" t="s">
        <v>78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304</v>
      </c>
      <c r="BM143" s="155" t="s">
        <v>585</v>
      </c>
    </row>
    <row r="144" spans="2:65" s="1" customFormat="1" ht="16.5" customHeight="1">
      <c r="B144" s="142"/>
      <c r="C144" s="185" t="s">
        <v>397</v>
      </c>
      <c r="D144" s="185" t="s">
        <v>379</v>
      </c>
      <c r="E144" s="186" t="s">
        <v>96</v>
      </c>
      <c r="F144" s="187" t="s">
        <v>1844</v>
      </c>
      <c r="G144" s="188" t="s">
        <v>858</v>
      </c>
      <c r="H144" s="189">
        <v>157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40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474</v>
      </c>
      <c r="AT144" s="155" t="s">
        <v>379</v>
      </c>
      <c r="AU144" s="155" t="s">
        <v>78</v>
      </c>
      <c r="AY144" s="17" t="s">
        <v>182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88</v>
      </c>
      <c r="BK144" s="156">
        <f t="shared" si="9"/>
        <v>0</v>
      </c>
      <c r="BL144" s="17" t="s">
        <v>304</v>
      </c>
      <c r="BM144" s="155" t="s">
        <v>628</v>
      </c>
    </row>
    <row r="145" spans="2:65" s="1" customFormat="1" ht="16.5" customHeight="1">
      <c r="B145" s="142"/>
      <c r="C145" s="185" t="s">
        <v>408</v>
      </c>
      <c r="D145" s="185" t="s">
        <v>379</v>
      </c>
      <c r="E145" s="186" t="s">
        <v>1845</v>
      </c>
      <c r="F145" s="187" t="s">
        <v>1846</v>
      </c>
      <c r="G145" s="188" t="s">
        <v>858</v>
      </c>
      <c r="H145" s="189">
        <v>9</v>
      </c>
      <c r="I145" s="190"/>
      <c r="J145" s="191">
        <f t="shared" si="0"/>
        <v>0</v>
      </c>
      <c r="K145" s="192"/>
      <c r="L145" s="193"/>
      <c r="M145" s="194" t="s">
        <v>1</v>
      </c>
      <c r="N145" s="195" t="s">
        <v>40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474</v>
      </c>
      <c r="AT145" s="155" t="s">
        <v>379</v>
      </c>
      <c r="AU145" s="155" t="s">
        <v>78</v>
      </c>
      <c r="AY145" s="17" t="s">
        <v>182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88</v>
      </c>
      <c r="BK145" s="156">
        <f t="shared" si="9"/>
        <v>0</v>
      </c>
      <c r="BL145" s="17" t="s">
        <v>304</v>
      </c>
      <c r="BM145" s="155" t="s">
        <v>671</v>
      </c>
    </row>
    <row r="146" spans="2:65" s="1" customFormat="1" ht="16.5" customHeight="1">
      <c r="B146" s="142"/>
      <c r="C146" s="185" t="s">
        <v>420</v>
      </c>
      <c r="D146" s="185" t="s">
        <v>379</v>
      </c>
      <c r="E146" s="186" t="s">
        <v>99</v>
      </c>
      <c r="F146" s="187" t="s">
        <v>1847</v>
      </c>
      <c r="G146" s="188" t="s">
        <v>858</v>
      </c>
      <c r="H146" s="189">
        <v>2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40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474</v>
      </c>
      <c r="AT146" s="155" t="s">
        <v>379</v>
      </c>
      <c r="AU146" s="155" t="s">
        <v>78</v>
      </c>
      <c r="AY146" s="17" t="s">
        <v>182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88</v>
      </c>
      <c r="BK146" s="156">
        <f t="shared" si="9"/>
        <v>0</v>
      </c>
      <c r="BL146" s="17" t="s">
        <v>304</v>
      </c>
      <c r="BM146" s="155" t="s">
        <v>684</v>
      </c>
    </row>
    <row r="147" spans="2:65" s="1" customFormat="1" ht="16.5" customHeight="1">
      <c r="B147" s="142"/>
      <c r="C147" s="185" t="s">
        <v>426</v>
      </c>
      <c r="D147" s="185" t="s">
        <v>379</v>
      </c>
      <c r="E147" s="186" t="s">
        <v>1848</v>
      </c>
      <c r="F147" s="187" t="s">
        <v>1849</v>
      </c>
      <c r="G147" s="188" t="s">
        <v>858</v>
      </c>
      <c r="H147" s="189">
        <v>4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40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474</v>
      </c>
      <c r="AT147" s="155" t="s">
        <v>379</v>
      </c>
      <c r="AU147" s="155" t="s">
        <v>78</v>
      </c>
      <c r="AY147" s="17" t="s">
        <v>182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88</v>
      </c>
      <c r="BK147" s="156">
        <f t="shared" si="9"/>
        <v>0</v>
      </c>
      <c r="BL147" s="17" t="s">
        <v>304</v>
      </c>
      <c r="BM147" s="155" t="s">
        <v>743</v>
      </c>
    </row>
    <row r="148" spans="2:65" s="1" customFormat="1" ht="16.5" customHeight="1">
      <c r="B148" s="142"/>
      <c r="C148" s="185" t="s">
        <v>432</v>
      </c>
      <c r="D148" s="185" t="s">
        <v>379</v>
      </c>
      <c r="E148" s="186" t="s">
        <v>1850</v>
      </c>
      <c r="F148" s="187" t="s">
        <v>1851</v>
      </c>
      <c r="G148" s="188" t="s">
        <v>858</v>
      </c>
      <c r="H148" s="189">
        <v>17</v>
      </c>
      <c r="I148" s="190"/>
      <c r="J148" s="191">
        <f t="shared" si="0"/>
        <v>0</v>
      </c>
      <c r="K148" s="192"/>
      <c r="L148" s="193"/>
      <c r="M148" s="194" t="s">
        <v>1</v>
      </c>
      <c r="N148" s="195" t="s">
        <v>40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474</v>
      </c>
      <c r="AT148" s="155" t="s">
        <v>379</v>
      </c>
      <c r="AU148" s="155" t="s">
        <v>78</v>
      </c>
      <c r="AY148" s="17" t="s">
        <v>182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88</v>
      </c>
      <c r="BK148" s="156">
        <f t="shared" si="9"/>
        <v>0</v>
      </c>
      <c r="BL148" s="17" t="s">
        <v>304</v>
      </c>
      <c r="BM148" s="155" t="s">
        <v>760</v>
      </c>
    </row>
    <row r="149" spans="2:65" s="1" customFormat="1" ht="16.5" customHeight="1">
      <c r="B149" s="142"/>
      <c r="C149" s="185" t="s">
        <v>442</v>
      </c>
      <c r="D149" s="185" t="s">
        <v>379</v>
      </c>
      <c r="E149" s="186" t="s">
        <v>270</v>
      </c>
      <c r="F149" s="187" t="s">
        <v>1852</v>
      </c>
      <c r="G149" s="188" t="s">
        <v>858</v>
      </c>
      <c r="H149" s="189">
        <v>3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40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474</v>
      </c>
      <c r="AT149" s="155" t="s">
        <v>379</v>
      </c>
      <c r="AU149" s="155" t="s">
        <v>78</v>
      </c>
      <c r="AY149" s="17" t="s">
        <v>182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88</v>
      </c>
      <c r="BK149" s="156">
        <f t="shared" si="9"/>
        <v>0</v>
      </c>
      <c r="BL149" s="17" t="s">
        <v>304</v>
      </c>
      <c r="BM149" s="155" t="s">
        <v>768</v>
      </c>
    </row>
    <row r="150" spans="2:65" s="1" customFormat="1" ht="16.5" customHeight="1">
      <c r="B150" s="142"/>
      <c r="C150" s="185" t="s">
        <v>446</v>
      </c>
      <c r="D150" s="185" t="s">
        <v>379</v>
      </c>
      <c r="E150" s="186" t="s">
        <v>277</v>
      </c>
      <c r="F150" s="187" t="s">
        <v>1853</v>
      </c>
      <c r="G150" s="188" t="s">
        <v>858</v>
      </c>
      <c r="H150" s="189">
        <v>6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40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474</v>
      </c>
      <c r="AT150" s="155" t="s">
        <v>379</v>
      </c>
      <c r="AU150" s="155" t="s">
        <v>78</v>
      </c>
      <c r="AY150" s="17" t="s">
        <v>182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88</v>
      </c>
      <c r="BK150" s="156">
        <f t="shared" si="9"/>
        <v>0</v>
      </c>
      <c r="BL150" s="17" t="s">
        <v>304</v>
      </c>
      <c r="BM150" s="155" t="s">
        <v>787</v>
      </c>
    </row>
    <row r="151" spans="2:65" s="1" customFormat="1" ht="16.5" customHeight="1">
      <c r="B151" s="142"/>
      <c r="C151" s="185" t="s">
        <v>454</v>
      </c>
      <c r="D151" s="185" t="s">
        <v>379</v>
      </c>
      <c r="E151" s="186" t="s">
        <v>282</v>
      </c>
      <c r="F151" s="187" t="s">
        <v>1854</v>
      </c>
      <c r="G151" s="188" t="s">
        <v>858</v>
      </c>
      <c r="H151" s="189">
        <v>5</v>
      </c>
      <c r="I151" s="190"/>
      <c r="J151" s="191">
        <f t="shared" si="0"/>
        <v>0</v>
      </c>
      <c r="K151" s="192"/>
      <c r="L151" s="193"/>
      <c r="M151" s="194" t="s">
        <v>1</v>
      </c>
      <c r="N151" s="195" t="s">
        <v>40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474</v>
      </c>
      <c r="AT151" s="155" t="s">
        <v>379</v>
      </c>
      <c r="AU151" s="155" t="s">
        <v>78</v>
      </c>
      <c r="AY151" s="17" t="s">
        <v>182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88</v>
      </c>
      <c r="BK151" s="156">
        <f t="shared" si="9"/>
        <v>0</v>
      </c>
      <c r="BL151" s="17" t="s">
        <v>304</v>
      </c>
      <c r="BM151" s="155" t="s">
        <v>849</v>
      </c>
    </row>
    <row r="152" spans="2:65" s="1" customFormat="1" ht="16.5" customHeight="1">
      <c r="B152" s="142"/>
      <c r="C152" s="185" t="s">
        <v>462</v>
      </c>
      <c r="D152" s="185" t="s">
        <v>379</v>
      </c>
      <c r="E152" s="186" t="s">
        <v>286</v>
      </c>
      <c r="F152" s="187" t="s">
        <v>1855</v>
      </c>
      <c r="G152" s="188" t="s">
        <v>858</v>
      </c>
      <c r="H152" s="189">
        <v>8</v>
      </c>
      <c r="I152" s="190"/>
      <c r="J152" s="191">
        <f t="shared" si="0"/>
        <v>0</v>
      </c>
      <c r="K152" s="192"/>
      <c r="L152" s="193"/>
      <c r="M152" s="194" t="s">
        <v>1</v>
      </c>
      <c r="N152" s="195" t="s">
        <v>40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474</v>
      </c>
      <c r="AT152" s="155" t="s">
        <v>379</v>
      </c>
      <c r="AU152" s="155" t="s">
        <v>78</v>
      </c>
      <c r="AY152" s="17" t="s">
        <v>182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88</v>
      </c>
      <c r="BK152" s="156">
        <f t="shared" si="9"/>
        <v>0</v>
      </c>
      <c r="BL152" s="17" t="s">
        <v>304</v>
      </c>
      <c r="BM152" s="155" t="s">
        <v>860</v>
      </c>
    </row>
    <row r="153" spans="2:65" s="1" customFormat="1" ht="16.5" customHeight="1">
      <c r="B153" s="142"/>
      <c r="C153" s="185" t="s">
        <v>470</v>
      </c>
      <c r="D153" s="185" t="s">
        <v>379</v>
      </c>
      <c r="E153" s="186" t="s">
        <v>292</v>
      </c>
      <c r="F153" s="187" t="s">
        <v>1856</v>
      </c>
      <c r="G153" s="188" t="s">
        <v>858</v>
      </c>
      <c r="H153" s="189">
        <v>20</v>
      </c>
      <c r="I153" s="190"/>
      <c r="J153" s="191">
        <f t="shared" si="0"/>
        <v>0</v>
      </c>
      <c r="K153" s="192"/>
      <c r="L153" s="193"/>
      <c r="M153" s="194" t="s">
        <v>1</v>
      </c>
      <c r="N153" s="195" t="s">
        <v>40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474</v>
      </c>
      <c r="AT153" s="155" t="s">
        <v>379</v>
      </c>
      <c r="AU153" s="155" t="s">
        <v>78</v>
      </c>
      <c r="AY153" s="17" t="s">
        <v>182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88</v>
      </c>
      <c r="BK153" s="156">
        <f t="shared" si="9"/>
        <v>0</v>
      </c>
      <c r="BL153" s="17" t="s">
        <v>304</v>
      </c>
      <c r="BM153" s="155" t="s">
        <v>868</v>
      </c>
    </row>
    <row r="154" spans="2:65" s="1" customFormat="1" ht="16.5" customHeight="1">
      <c r="B154" s="142"/>
      <c r="C154" s="185" t="s">
        <v>474</v>
      </c>
      <c r="D154" s="185" t="s">
        <v>379</v>
      </c>
      <c r="E154" s="186" t="s">
        <v>297</v>
      </c>
      <c r="F154" s="187" t="s">
        <v>1857</v>
      </c>
      <c r="G154" s="188" t="s">
        <v>858</v>
      </c>
      <c r="H154" s="189">
        <v>1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40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474</v>
      </c>
      <c r="AT154" s="155" t="s">
        <v>379</v>
      </c>
      <c r="AU154" s="155" t="s">
        <v>78</v>
      </c>
      <c r="AY154" s="17" t="s">
        <v>182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88</v>
      </c>
      <c r="BK154" s="156">
        <f t="shared" si="9"/>
        <v>0</v>
      </c>
      <c r="BL154" s="17" t="s">
        <v>304</v>
      </c>
      <c r="BM154" s="155" t="s">
        <v>876</v>
      </c>
    </row>
    <row r="155" spans="2:65" s="1" customFormat="1" ht="16.5" customHeight="1">
      <c r="B155" s="142"/>
      <c r="C155" s="185" t="s">
        <v>482</v>
      </c>
      <c r="D155" s="185" t="s">
        <v>379</v>
      </c>
      <c r="E155" s="186" t="s">
        <v>304</v>
      </c>
      <c r="F155" s="187" t="s">
        <v>1858</v>
      </c>
      <c r="G155" s="188" t="s">
        <v>858</v>
      </c>
      <c r="H155" s="189">
        <v>3</v>
      </c>
      <c r="I155" s="190"/>
      <c r="J155" s="191">
        <f t="shared" ref="J155:J186" si="10">ROUND(I155*H155,2)</f>
        <v>0</v>
      </c>
      <c r="K155" s="192"/>
      <c r="L155" s="193"/>
      <c r="M155" s="194" t="s">
        <v>1</v>
      </c>
      <c r="N155" s="195" t="s">
        <v>40</v>
      </c>
      <c r="P155" s="153">
        <f t="shared" ref="P155:P186" si="11">O155*H155</f>
        <v>0</v>
      </c>
      <c r="Q155" s="153">
        <v>0</v>
      </c>
      <c r="R155" s="153">
        <f t="shared" ref="R155:R186" si="12">Q155*H155</f>
        <v>0</v>
      </c>
      <c r="S155" s="153">
        <v>0</v>
      </c>
      <c r="T155" s="154">
        <f t="shared" ref="T155:T186" si="13">S155*H155</f>
        <v>0</v>
      </c>
      <c r="AR155" s="155" t="s">
        <v>474</v>
      </c>
      <c r="AT155" s="155" t="s">
        <v>379</v>
      </c>
      <c r="AU155" s="155" t="s">
        <v>78</v>
      </c>
      <c r="AY155" s="17" t="s">
        <v>182</v>
      </c>
      <c r="BE155" s="156">
        <f t="shared" ref="BE155:BE186" si="14">IF(N155="základná",J155,0)</f>
        <v>0</v>
      </c>
      <c r="BF155" s="156">
        <f t="shared" ref="BF155:BF186" si="15">IF(N155="znížená",J155,0)</f>
        <v>0</v>
      </c>
      <c r="BG155" s="156">
        <f t="shared" ref="BG155:BG186" si="16">IF(N155="zákl. prenesená",J155,0)</f>
        <v>0</v>
      </c>
      <c r="BH155" s="156">
        <f t="shared" ref="BH155:BH186" si="17">IF(N155="zníž. prenesená",J155,0)</f>
        <v>0</v>
      </c>
      <c r="BI155" s="156">
        <f t="shared" ref="BI155:BI186" si="18">IF(N155="nulová",J155,0)</f>
        <v>0</v>
      </c>
      <c r="BJ155" s="17" t="s">
        <v>88</v>
      </c>
      <c r="BK155" s="156">
        <f t="shared" ref="BK155:BK186" si="19">ROUND(I155*H155,2)</f>
        <v>0</v>
      </c>
      <c r="BL155" s="17" t="s">
        <v>304</v>
      </c>
      <c r="BM155" s="155" t="s">
        <v>884</v>
      </c>
    </row>
    <row r="156" spans="2:65" s="1" customFormat="1" ht="16.5" customHeight="1">
      <c r="B156" s="142"/>
      <c r="C156" s="185" t="s">
        <v>495</v>
      </c>
      <c r="D156" s="185" t="s">
        <v>379</v>
      </c>
      <c r="E156" s="186" t="s">
        <v>309</v>
      </c>
      <c r="F156" s="187" t="s">
        <v>1859</v>
      </c>
      <c r="G156" s="188" t="s">
        <v>858</v>
      </c>
      <c r="H156" s="189">
        <v>4</v>
      </c>
      <c r="I156" s="190"/>
      <c r="J156" s="191">
        <f t="shared" si="10"/>
        <v>0</v>
      </c>
      <c r="K156" s="192"/>
      <c r="L156" s="193"/>
      <c r="M156" s="194" t="s">
        <v>1</v>
      </c>
      <c r="N156" s="195" t="s">
        <v>40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474</v>
      </c>
      <c r="AT156" s="155" t="s">
        <v>379</v>
      </c>
      <c r="AU156" s="155" t="s">
        <v>78</v>
      </c>
      <c r="AY156" s="17" t="s">
        <v>182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88</v>
      </c>
      <c r="BK156" s="156">
        <f t="shared" si="19"/>
        <v>0</v>
      </c>
      <c r="BL156" s="17" t="s">
        <v>304</v>
      </c>
      <c r="BM156" s="155" t="s">
        <v>892</v>
      </c>
    </row>
    <row r="157" spans="2:65" s="1" customFormat="1" ht="16.5" customHeight="1">
      <c r="B157" s="142"/>
      <c r="C157" s="185" t="s">
        <v>508</v>
      </c>
      <c r="D157" s="185" t="s">
        <v>379</v>
      </c>
      <c r="E157" s="186" t="s">
        <v>373</v>
      </c>
      <c r="F157" s="187" t="s">
        <v>1860</v>
      </c>
      <c r="G157" s="188" t="s">
        <v>858</v>
      </c>
      <c r="H157" s="189">
        <v>1</v>
      </c>
      <c r="I157" s="190"/>
      <c r="J157" s="191">
        <f t="shared" si="10"/>
        <v>0</v>
      </c>
      <c r="K157" s="192"/>
      <c r="L157" s="193"/>
      <c r="M157" s="194" t="s">
        <v>1</v>
      </c>
      <c r="N157" s="195" t="s">
        <v>40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474</v>
      </c>
      <c r="AT157" s="155" t="s">
        <v>379</v>
      </c>
      <c r="AU157" s="155" t="s">
        <v>78</v>
      </c>
      <c r="AY157" s="17" t="s">
        <v>182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88</v>
      </c>
      <c r="BK157" s="156">
        <f t="shared" si="19"/>
        <v>0</v>
      </c>
      <c r="BL157" s="17" t="s">
        <v>304</v>
      </c>
      <c r="BM157" s="155" t="s">
        <v>910</v>
      </c>
    </row>
    <row r="158" spans="2:65" s="1" customFormat="1" ht="16.5" customHeight="1">
      <c r="B158" s="142"/>
      <c r="C158" s="185" t="s">
        <v>512</v>
      </c>
      <c r="D158" s="185" t="s">
        <v>379</v>
      </c>
      <c r="E158" s="186" t="s">
        <v>378</v>
      </c>
      <c r="F158" s="187" t="s">
        <v>1861</v>
      </c>
      <c r="G158" s="188" t="s">
        <v>858</v>
      </c>
      <c r="H158" s="189">
        <v>3</v>
      </c>
      <c r="I158" s="190"/>
      <c r="J158" s="191">
        <f t="shared" si="10"/>
        <v>0</v>
      </c>
      <c r="K158" s="192"/>
      <c r="L158" s="193"/>
      <c r="M158" s="194" t="s">
        <v>1</v>
      </c>
      <c r="N158" s="195" t="s">
        <v>40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474</v>
      </c>
      <c r="AT158" s="155" t="s">
        <v>379</v>
      </c>
      <c r="AU158" s="155" t="s">
        <v>78</v>
      </c>
      <c r="AY158" s="17" t="s">
        <v>182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88</v>
      </c>
      <c r="BK158" s="156">
        <f t="shared" si="19"/>
        <v>0</v>
      </c>
      <c r="BL158" s="17" t="s">
        <v>304</v>
      </c>
      <c r="BM158" s="155" t="s">
        <v>921</v>
      </c>
    </row>
    <row r="159" spans="2:65" s="1" customFormat="1" ht="16.5" customHeight="1">
      <c r="B159" s="142"/>
      <c r="C159" s="185" t="s">
        <v>525</v>
      </c>
      <c r="D159" s="185" t="s">
        <v>379</v>
      </c>
      <c r="E159" s="186" t="s">
        <v>7</v>
      </c>
      <c r="F159" s="187" t="s">
        <v>1862</v>
      </c>
      <c r="G159" s="188" t="s">
        <v>858</v>
      </c>
      <c r="H159" s="189">
        <v>4</v>
      </c>
      <c r="I159" s="190"/>
      <c r="J159" s="191">
        <f t="shared" si="10"/>
        <v>0</v>
      </c>
      <c r="K159" s="192"/>
      <c r="L159" s="193"/>
      <c r="M159" s="194" t="s">
        <v>1</v>
      </c>
      <c r="N159" s="195" t="s">
        <v>40</v>
      </c>
      <c r="P159" s="153">
        <f t="shared" si="11"/>
        <v>0</v>
      </c>
      <c r="Q159" s="153">
        <v>0</v>
      </c>
      <c r="R159" s="153">
        <f t="shared" si="12"/>
        <v>0</v>
      </c>
      <c r="S159" s="153">
        <v>0</v>
      </c>
      <c r="T159" s="154">
        <f t="shared" si="13"/>
        <v>0</v>
      </c>
      <c r="AR159" s="155" t="s">
        <v>474</v>
      </c>
      <c r="AT159" s="155" t="s">
        <v>379</v>
      </c>
      <c r="AU159" s="155" t="s">
        <v>78</v>
      </c>
      <c r="AY159" s="17" t="s">
        <v>182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7" t="s">
        <v>88</v>
      </c>
      <c r="BK159" s="156">
        <f t="shared" si="19"/>
        <v>0</v>
      </c>
      <c r="BL159" s="17" t="s">
        <v>304</v>
      </c>
      <c r="BM159" s="155" t="s">
        <v>932</v>
      </c>
    </row>
    <row r="160" spans="2:65" s="1" customFormat="1" ht="24.25" customHeight="1">
      <c r="B160" s="142"/>
      <c r="C160" s="185" t="s">
        <v>533</v>
      </c>
      <c r="D160" s="185" t="s">
        <v>379</v>
      </c>
      <c r="E160" s="186" t="s">
        <v>389</v>
      </c>
      <c r="F160" s="187" t="s">
        <v>1863</v>
      </c>
      <c r="G160" s="188" t="s">
        <v>1100</v>
      </c>
      <c r="H160" s="189">
        <v>1</v>
      </c>
      <c r="I160" s="190"/>
      <c r="J160" s="191">
        <f t="shared" si="10"/>
        <v>0</v>
      </c>
      <c r="K160" s="192"/>
      <c r="L160" s="193"/>
      <c r="M160" s="194" t="s">
        <v>1</v>
      </c>
      <c r="N160" s="195" t="s">
        <v>40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474</v>
      </c>
      <c r="AT160" s="155" t="s">
        <v>379</v>
      </c>
      <c r="AU160" s="155" t="s">
        <v>78</v>
      </c>
      <c r="AY160" s="17" t="s">
        <v>182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88</v>
      </c>
      <c r="BK160" s="156">
        <f t="shared" si="19"/>
        <v>0</v>
      </c>
      <c r="BL160" s="17" t="s">
        <v>304</v>
      </c>
      <c r="BM160" s="155" t="s">
        <v>949</v>
      </c>
    </row>
    <row r="161" spans="2:65" s="1" customFormat="1" ht="16.5" customHeight="1">
      <c r="B161" s="142"/>
      <c r="C161" s="143" t="s">
        <v>538</v>
      </c>
      <c r="D161" s="143" t="s">
        <v>184</v>
      </c>
      <c r="E161" s="144" t="s">
        <v>397</v>
      </c>
      <c r="F161" s="145" t="s">
        <v>1864</v>
      </c>
      <c r="G161" s="146" t="s">
        <v>858</v>
      </c>
      <c r="H161" s="147">
        <v>39</v>
      </c>
      <c r="I161" s="148"/>
      <c r="J161" s="149">
        <f t="shared" si="10"/>
        <v>0</v>
      </c>
      <c r="K161" s="150"/>
      <c r="L161" s="32"/>
      <c r="M161" s="151" t="s">
        <v>1</v>
      </c>
      <c r="N161" s="152" t="s">
        <v>40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304</v>
      </c>
      <c r="AT161" s="155" t="s">
        <v>184</v>
      </c>
      <c r="AU161" s="155" t="s">
        <v>78</v>
      </c>
      <c r="AY161" s="17" t="s">
        <v>182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88</v>
      </c>
      <c r="BK161" s="156">
        <f t="shared" si="19"/>
        <v>0</v>
      </c>
      <c r="BL161" s="17" t="s">
        <v>304</v>
      </c>
      <c r="BM161" s="155" t="s">
        <v>967</v>
      </c>
    </row>
    <row r="162" spans="2:65" s="1" customFormat="1" ht="37.9" customHeight="1">
      <c r="B162" s="142"/>
      <c r="C162" s="185" t="s">
        <v>542</v>
      </c>
      <c r="D162" s="185" t="s">
        <v>379</v>
      </c>
      <c r="E162" s="186" t="s">
        <v>408</v>
      </c>
      <c r="F162" s="187" t="s">
        <v>1865</v>
      </c>
      <c r="G162" s="188" t="s">
        <v>858</v>
      </c>
      <c r="H162" s="189">
        <v>39</v>
      </c>
      <c r="I162" s="190"/>
      <c r="J162" s="191">
        <f t="shared" si="10"/>
        <v>0</v>
      </c>
      <c r="K162" s="192"/>
      <c r="L162" s="193"/>
      <c r="M162" s="194" t="s">
        <v>1</v>
      </c>
      <c r="N162" s="195" t="s">
        <v>40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474</v>
      </c>
      <c r="AT162" s="155" t="s">
        <v>379</v>
      </c>
      <c r="AU162" s="155" t="s">
        <v>78</v>
      </c>
      <c r="AY162" s="17" t="s">
        <v>182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88</v>
      </c>
      <c r="BK162" s="156">
        <f t="shared" si="19"/>
        <v>0</v>
      </c>
      <c r="BL162" s="17" t="s">
        <v>304</v>
      </c>
      <c r="BM162" s="155" t="s">
        <v>989</v>
      </c>
    </row>
    <row r="163" spans="2:65" s="1" customFormat="1" ht="21.75" customHeight="1">
      <c r="B163" s="142"/>
      <c r="C163" s="185" t="s">
        <v>552</v>
      </c>
      <c r="D163" s="185" t="s">
        <v>379</v>
      </c>
      <c r="E163" s="186" t="s">
        <v>420</v>
      </c>
      <c r="F163" s="187" t="s">
        <v>1866</v>
      </c>
      <c r="G163" s="188" t="s">
        <v>858</v>
      </c>
      <c r="H163" s="189">
        <v>39</v>
      </c>
      <c r="I163" s="190"/>
      <c r="J163" s="191">
        <f t="shared" si="10"/>
        <v>0</v>
      </c>
      <c r="K163" s="192"/>
      <c r="L163" s="193"/>
      <c r="M163" s="194" t="s">
        <v>1</v>
      </c>
      <c r="N163" s="195" t="s">
        <v>40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474</v>
      </c>
      <c r="AT163" s="155" t="s">
        <v>379</v>
      </c>
      <c r="AU163" s="155" t="s">
        <v>78</v>
      </c>
      <c r="AY163" s="17" t="s">
        <v>182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88</v>
      </c>
      <c r="BK163" s="156">
        <f t="shared" si="19"/>
        <v>0</v>
      </c>
      <c r="BL163" s="17" t="s">
        <v>304</v>
      </c>
      <c r="BM163" s="155" t="s">
        <v>1000</v>
      </c>
    </row>
    <row r="164" spans="2:65" s="1" customFormat="1" ht="24.25" customHeight="1">
      <c r="B164" s="142"/>
      <c r="C164" s="185" t="s">
        <v>585</v>
      </c>
      <c r="D164" s="185" t="s">
        <v>379</v>
      </c>
      <c r="E164" s="186" t="s">
        <v>426</v>
      </c>
      <c r="F164" s="187" t="s">
        <v>1867</v>
      </c>
      <c r="G164" s="188" t="s">
        <v>858</v>
      </c>
      <c r="H164" s="189">
        <v>4</v>
      </c>
      <c r="I164" s="190"/>
      <c r="J164" s="191">
        <f t="shared" si="10"/>
        <v>0</v>
      </c>
      <c r="K164" s="192"/>
      <c r="L164" s="193"/>
      <c r="M164" s="194" t="s">
        <v>1</v>
      </c>
      <c r="N164" s="195" t="s">
        <v>40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474</v>
      </c>
      <c r="AT164" s="155" t="s">
        <v>379</v>
      </c>
      <c r="AU164" s="155" t="s">
        <v>78</v>
      </c>
      <c r="AY164" s="17" t="s">
        <v>182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88</v>
      </c>
      <c r="BK164" s="156">
        <f t="shared" si="19"/>
        <v>0</v>
      </c>
      <c r="BL164" s="17" t="s">
        <v>304</v>
      </c>
      <c r="BM164" s="155" t="s">
        <v>1010</v>
      </c>
    </row>
    <row r="165" spans="2:65" s="1" customFormat="1" ht="16.5" customHeight="1">
      <c r="B165" s="142"/>
      <c r="C165" s="185" t="s">
        <v>624</v>
      </c>
      <c r="D165" s="185" t="s">
        <v>379</v>
      </c>
      <c r="E165" s="186" t="s">
        <v>432</v>
      </c>
      <c r="F165" s="187" t="s">
        <v>1868</v>
      </c>
      <c r="G165" s="188" t="s">
        <v>858</v>
      </c>
      <c r="H165" s="189">
        <v>4</v>
      </c>
      <c r="I165" s="190"/>
      <c r="J165" s="191">
        <f t="shared" si="10"/>
        <v>0</v>
      </c>
      <c r="K165" s="192"/>
      <c r="L165" s="193"/>
      <c r="M165" s="194" t="s">
        <v>1</v>
      </c>
      <c r="N165" s="195" t="s">
        <v>40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474</v>
      </c>
      <c r="AT165" s="155" t="s">
        <v>379</v>
      </c>
      <c r="AU165" s="155" t="s">
        <v>78</v>
      </c>
      <c r="AY165" s="17" t="s">
        <v>182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88</v>
      </c>
      <c r="BK165" s="156">
        <f t="shared" si="19"/>
        <v>0</v>
      </c>
      <c r="BL165" s="17" t="s">
        <v>304</v>
      </c>
      <c r="BM165" s="155" t="s">
        <v>1023</v>
      </c>
    </row>
    <row r="166" spans="2:65" s="1" customFormat="1" ht="21.75" customHeight="1">
      <c r="B166" s="142"/>
      <c r="C166" s="185" t="s">
        <v>628</v>
      </c>
      <c r="D166" s="185" t="s">
        <v>379</v>
      </c>
      <c r="E166" s="186" t="s">
        <v>442</v>
      </c>
      <c r="F166" s="187" t="s">
        <v>1869</v>
      </c>
      <c r="G166" s="188" t="s">
        <v>858</v>
      </c>
      <c r="H166" s="189">
        <v>39</v>
      </c>
      <c r="I166" s="190"/>
      <c r="J166" s="191">
        <f t="shared" si="10"/>
        <v>0</v>
      </c>
      <c r="K166" s="192"/>
      <c r="L166" s="193"/>
      <c r="M166" s="194" t="s">
        <v>1</v>
      </c>
      <c r="N166" s="195" t="s">
        <v>40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474</v>
      </c>
      <c r="AT166" s="155" t="s">
        <v>379</v>
      </c>
      <c r="AU166" s="155" t="s">
        <v>78</v>
      </c>
      <c r="AY166" s="17" t="s">
        <v>182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88</v>
      </c>
      <c r="BK166" s="156">
        <f t="shared" si="19"/>
        <v>0</v>
      </c>
      <c r="BL166" s="17" t="s">
        <v>304</v>
      </c>
      <c r="BM166" s="155" t="s">
        <v>1870</v>
      </c>
    </row>
    <row r="167" spans="2:65" s="1" customFormat="1" ht="24.25" customHeight="1">
      <c r="B167" s="142"/>
      <c r="C167" s="185" t="s">
        <v>663</v>
      </c>
      <c r="D167" s="185" t="s">
        <v>379</v>
      </c>
      <c r="E167" s="186" t="s">
        <v>446</v>
      </c>
      <c r="F167" s="187" t="s">
        <v>1871</v>
      </c>
      <c r="G167" s="188" t="s">
        <v>858</v>
      </c>
      <c r="H167" s="189">
        <v>35</v>
      </c>
      <c r="I167" s="190"/>
      <c r="J167" s="191">
        <f t="shared" si="10"/>
        <v>0</v>
      </c>
      <c r="K167" s="192"/>
      <c r="L167" s="193"/>
      <c r="M167" s="194" t="s">
        <v>1</v>
      </c>
      <c r="N167" s="195" t="s">
        <v>40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474</v>
      </c>
      <c r="AT167" s="155" t="s">
        <v>379</v>
      </c>
      <c r="AU167" s="155" t="s">
        <v>78</v>
      </c>
      <c r="AY167" s="17" t="s">
        <v>182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88</v>
      </c>
      <c r="BK167" s="156">
        <f t="shared" si="19"/>
        <v>0</v>
      </c>
      <c r="BL167" s="17" t="s">
        <v>304</v>
      </c>
      <c r="BM167" s="155" t="s">
        <v>1872</v>
      </c>
    </row>
    <row r="168" spans="2:65" s="1" customFormat="1" ht="16.5" customHeight="1">
      <c r="B168" s="142"/>
      <c r="C168" s="143" t="s">
        <v>671</v>
      </c>
      <c r="D168" s="143" t="s">
        <v>184</v>
      </c>
      <c r="E168" s="144" t="s">
        <v>1873</v>
      </c>
      <c r="F168" s="145" t="s">
        <v>1874</v>
      </c>
      <c r="G168" s="146" t="s">
        <v>858</v>
      </c>
      <c r="H168" s="147">
        <v>16</v>
      </c>
      <c r="I168" s="148"/>
      <c r="J168" s="149">
        <f t="shared" si="10"/>
        <v>0</v>
      </c>
      <c r="K168" s="150"/>
      <c r="L168" s="32"/>
      <c r="M168" s="151" t="s">
        <v>1</v>
      </c>
      <c r="N168" s="152" t="s">
        <v>40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304</v>
      </c>
      <c r="AT168" s="155" t="s">
        <v>184</v>
      </c>
      <c r="AU168" s="155" t="s">
        <v>78</v>
      </c>
      <c r="AY168" s="17" t="s">
        <v>182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88</v>
      </c>
      <c r="BK168" s="156">
        <f t="shared" si="19"/>
        <v>0</v>
      </c>
      <c r="BL168" s="17" t="s">
        <v>304</v>
      </c>
      <c r="BM168" s="155" t="s">
        <v>1038</v>
      </c>
    </row>
    <row r="169" spans="2:65" s="1" customFormat="1" ht="16.5" customHeight="1">
      <c r="B169" s="142"/>
      <c r="C169" s="185" t="s">
        <v>677</v>
      </c>
      <c r="D169" s="185" t="s">
        <v>379</v>
      </c>
      <c r="E169" s="186" t="s">
        <v>1875</v>
      </c>
      <c r="F169" s="187" t="s">
        <v>1876</v>
      </c>
      <c r="G169" s="188" t="s">
        <v>858</v>
      </c>
      <c r="H169" s="189">
        <v>16</v>
      </c>
      <c r="I169" s="190"/>
      <c r="J169" s="191">
        <f t="shared" si="10"/>
        <v>0</v>
      </c>
      <c r="K169" s="192"/>
      <c r="L169" s="193"/>
      <c r="M169" s="194" t="s">
        <v>1</v>
      </c>
      <c r="N169" s="195" t="s">
        <v>40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474</v>
      </c>
      <c r="AT169" s="155" t="s">
        <v>379</v>
      </c>
      <c r="AU169" s="155" t="s">
        <v>78</v>
      </c>
      <c r="AY169" s="17" t="s">
        <v>182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88</v>
      </c>
      <c r="BK169" s="156">
        <f t="shared" si="19"/>
        <v>0</v>
      </c>
      <c r="BL169" s="17" t="s">
        <v>304</v>
      </c>
      <c r="BM169" s="155" t="s">
        <v>1063</v>
      </c>
    </row>
    <row r="170" spans="2:65" s="1" customFormat="1" ht="16.5" customHeight="1">
      <c r="B170" s="142"/>
      <c r="C170" s="143" t="s">
        <v>684</v>
      </c>
      <c r="D170" s="143" t="s">
        <v>184</v>
      </c>
      <c r="E170" s="144" t="s">
        <v>454</v>
      </c>
      <c r="F170" s="145" t="s">
        <v>1877</v>
      </c>
      <c r="G170" s="146" t="s">
        <v>858</v>
      </c>
      <c r="H170" s="147">
        <v>1</v>
      </c>
      <c r="I170" s="148"/>
      <c r="J170" s="149">
        <f t="shared" si="10"/>
        <v>0</v>
      </c>
      <c r="K170" s="150"/>
      <c r="L170" s="32"/>
      <c r="M170" s="151" t="s">
        <v>1</v>
      </c>
      <c r="N170" s="152" t="s">
        <v>40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304</v>
      </c>
      <c r="AT170" s="155" t="s">
        <v>184</v>
      </c>
      <c r="AU170" s="155" t="s">
        <v>78</v>
      </c>
      <c r="AY170" s="17" t="s">
        <v>182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88</v>
      </c>
      <c r="BK170" s="156">
        <f t="shared" si="19"/>
        <v>0</v>
      </c>
      <c r="BL170" s="17" t="s">
        <v>304</v>
      </c>
      <c r="BM170" s="155" t="s">
        <v>1072</v>
      </c>
    </row>
    <row r="171" spans="2:65" s="1" customFormat="1" ht="16.5" customHeight="1">
      <c r="B171" s="142"/>
      <c r="C171" s="185" t="s">
        <v>691</v>
      </c>
      <c r="D171" s="185" t="s">
        <v>379</v>
      </c>
      <c r="E171" s="186" t="s">
        <v>462</v>
      </c>
      <c r="F171" s="187" t="s">
        <v>1878</v>
      </c>
      <c r="G171" s="188" t="s">
        <v>858</v>
      </c>
      <c r="H171" s="189">
        <v>1</v>
      </c>
      <c r="I171" s="190"/>
      <c r="J171" s="191">
        <f t="shared" si="10"/>
        <v>0</v>
      </c>
      <c r="K171" s="192"/>
      <c r="L171" s="193"/>
      <c r="M171" s="194" t="s">
        <v>1</v>
      </c>
      <c r="N171" s="195" t="s">
        <v>40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474</v>
      </c>
      <c r="AT171" s="155" t="s">
        <v>379</v>
      </c>
      <c r="AU171" s="155" t="s">
        <v>78</v>
      </c>
      <c r="AY171" s="17" t="s">
        <v>182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88</v>
      </c>
      <c r="BK171" s="156">
        <f t="shared" si="19"/>
        <v>0</v>
      </c>
      <c r="BL171" s="17" t="s">
        <v>304</v>
      </c>
      <c r="BM171" s="155" t="s">
        <v>1084</v>
      </c>
    </row>
    <row r="172" spans="2:65" s="1" customFormat="1" ht="16.5" customHeight="1">
      <c r="B172" s="142"/>
      <c r="C172" s="143" t="s">
        <v>743</v>
      </c>
      <c r="D172" s="143" t="s">
        <v>184</v>
      </c>
      <c r="E172" s="144" t="s">
        <v>1879</v>
      </c>
      <c r="F172" s="145" t="s">
        <v>1880</v>
      </c>
      <c r="G172" s="146" t="s">
        <v>858</v>
      </c>
      <c r="H172" s="147">
        <v>1</v>
      </c>
      <c r="I172" s="148"/>
      <c r="J172" s="149">
        <f t="shared" si="10"/>
        <v>0</v>
      </c>
      <c r="K172" s="150"/>
      <c r="L172" s="32"/>
      <c r="M172" s="151" t="s">
        <v>1</v>
      </c>
      <c r="N172" s="152" t="s">
        <v>40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304</v>
      </c>
      <c r="AT172" s="155" t="s">
        <v>184</v>
      </c>
      <c r="AU172" s="155" t="s">
        <v>78</v>
      </c>
      <c r="AY172" s="17" t="s">
        <v>182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88</v>
      </c>
      <c r="BK172" s="156">
        <f t="shared" si="19"/>
        <v>0</v>
      </c>
      <c r="BL172" s="17" t="s">
        <v>304</v>
      </c>
      <c r="BM172" s="155" t="s">
        <v>1097</v>
      </c>
    </row>
    <row r="173" spans="2:65" s="1" customFormat="1" ht="16.5" customHeight="1">
      <c r="B173" s="142"/>
      <c r="C173" s="185" t="s">
        <v>749</v>
      </c>
      <c r="D173" s="185" t="s">
        <v>379</v>
      </c>
      <c r="E173" s="186" t="s">
        <v>1881</v>
      </c>
      <c r="F173" s="187" t="s">
        <v>1882</v>
      </c>
      <c r="G173" s="188" t="s">
        <v>858</v>
      </c>
      <c r="H173" s="189">
        <v>1</v>
      </c>
      <c r="I173" s="190"/>
      <c r="J173" s="191">
        <f t="shared" si="10"/>
        <v>0</v>
      </c>
      <c r="K173" s="192"/>
      <c r="L173" s="193"/>
      <c r="M173" s="194" t="s">
        <v>1</v>
      </c>
      <c r="N173" s="195" t="s">
        <v>40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474</v>
      </c>
      <c r="AT173" s="155" t="s">
        <v>379</v>
      </c>
      <c r="AU173" s="155" t="s">
        <v>78</v>
      </c>
      <c r="AY173" s="17" t="s">
        <v>182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88</v>
      </c>
      <c r="BK173" s="156">
        <f t="shared" si="19"/>
        <v>0</v>
      </c>
      <c r="BL173" s="17" t="s">
        <v>304</v>
      </c>
      <c r="BM173" s="155" t="s">
        <v>1106</v>
      </c>
    </row>
    <row r="174" spans="2:65" s="1" customFormat="1" ht="16.5" customHeight="1">
      <c r="B174" s="142"/>
      <c r="C174" s="143" t="s">
        <v>760</v>
      </c>
      <c r="D174" s="143" t="s">
        <v>184</v>
      </c>
      <c r="E174" s="144" t="s">
        <v>470</v>
      </c>
      <c r="F174" s="145" t="s">
        <v>1883</v>
      </c>
      <c r="G174" s="146" t="s">
        <v>858</v>
      </c>
      <c r="H174" s="147">
        <v>1</v>
      </c>
      <c r="I174" s="148"/>
      <c r="J174" s="149">
        <f t="shared" si="10"/>
        <v>0</v>
      </c>
      <c r="K174" s="150"/>
      <c r="L174" s="32"/>
      <c r="M174" s="151" t="s">
        <v>1</v>
      </c>
      <c r="N174" s="152" t="s">
        <v>40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304</v>
      </c>
      <c r="AT174" s="155" t="s">
        <v>184</v>
      </c>
      <c r="AU174" s="155" t="s">
        <v>78</v>
      </c>
      <c r="AY174" s="17" t="s">
        <v>182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88</v>
      </c>
      <c r="BK174" s="156">
        <f t="shared" si="19"/>
        <v>0</v>
      </c>
      <c r="BL174" s="17" t="s">
        <v>304</v>
      </c>
      <c r="BM174" s="155" t="s">
        <v>1117</v>
      </c>
    </row>
    <row r="175" spans="2:65" s="1" customFormat="1" ht="16.5" customHeight="1">
      <c r="B175" s="142"/>
      <c r="C175" s="185" t="s">
        <v>764</v>
      </c>
      <c r="D175" s="185" t="s">
        <v>379</v>
      </c>
      <c r="E175" s="186" t="s">
        <v>474</v>
      </c>
      <c r="F175" s="187" t="s">
        <v>1884</v>
      </c>
      <c r="G175" s="188" t="s">
        <v>858</v>
      </c>
      <c r="H175" s="189">
        <v>1</v>
      </c>
      <c r="I175" s="190"/>
      <c r="J175" s="191">
        <f t="shared" si="10"/>
        <v>0</v>
      </c>
      <c r="K175" s="192"/>
      <c r="L175" s="193"/>
      <c r="M175" s="194" t="s">
        <v>1</v>
      </c>
      <c r="N175" s="195" t="s">
        <v>40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474</v>
      </c>
      <c r="AT175" s="155" t="s">
        <v>379</v>
      </c>
      <c r="AU175" s="155" t="s">
        <v>78</v>
      </c>
      <c r="AY175" s="17" t="s">
        <v>182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88</v>
      </c>
      <c r="BK175" s="156">
        <f t="shared" si="19"/>
        <v>0</v>
      </c>
      <c r="BL175" s="17" t="s">
        <v>304</v>
      </c>
      <c r="BM175" s="155" t="s">
        <v>1126</v>
      </c>
    </row>
    <row r="176" spans="2:65" s="1" customFormat="1" ht="16.5" customHeight="1">
      <c r="B176" s="142"/>
      <c r="C176" s="143" t="s">
        <v>768</v>
      </c>
      <c r="D176" s="143" t="s">
        <v>184</v>
      </c>
      <c r="E176" s="144" t="s">
        <v>1885</v>
      </c>
      <c r="F176" s="145" t="s">
        <v>1886</v>
      </c>
      <c r="G176" s="146" t="s">
        <v>858</v>
      </c>
      <c r="H176" s="147">
        <v>1</v>
      </c>
      <c r="I176" s="148"/>
      <c r="J176" s="149">
        <f t="shared" si="10"/>
        <v>0</v>
      </c>
      <c r="K176" s="150"/>
      <c r="L176" s="32"/>
      <c r="M176" s="151" t="s">
        <v>1</v>
      </c>
      <c r="N176" s="152" t="s">
        <v>40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304</v>
      </c>
      <c r="AT176" s="155" t="s">
        <v>184</v>
      </c>
      <c r="AU176" s="155" t="s">
        <v>78</v>
      </c>
      <c r="AY176" s="17" t="s">
        <v>182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88</v>
      </c>
      <c r="BK176" s="156">
        <f t="shared" si="19"/>
        <v>0</v>
      </c>
      <c r="BL176" s="17" t="s">
        <v>304</v>
      </c>
      <c r="BM176" s="155" t="s">
        <v>1133</v>
      </c>
    </row>
    <row r="177" spans="2:65" s="1" customFormat="1" ht="16.5" customHeight="1">
      <c r="B177" s="142"/>
      <c r="C177" s="185" t="s">
        <v>776</v>
      </c>
      <c r="D177" s="185" t="s">
        <v>379</v>
      </c>
      <c r="E177" s="186" t="s">
        <v>1887</v>
      </c>
      <c r="F177" s="187" t="s">
        <v>1888</v>
      </c>
      <c r="G177" s="188" t="s">
        <v>858</v>
      </c>
      <c r="H177" s="189">
        <v>1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40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474</v>
      </c>
      <c r="AT177" s="155" t="s">
        <v>379</v>
      </c>
      <c r="AU177" s="155" t="s">
        <v>78</v>
      </c>
      <c r="AY177" s="17" t="s">
        <v>182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88</v>
      </c>
      <c r="BK177" s="156">
        <f t="shared" si="19"/>
        <v>0</v>
      </c>
      <c r="BL177" s="17" t="s">
        <v>304</v>
      </c>
      <c r="BM177" s="155" t="s">
        <v>1144</v>
      </c>
    </row>
    <row r="178" spans="2:65" s="1" customFormat="1" ht="16.5" customHeight="1">
      <c r="B178" s="142"/>
      <c r="C178" s="143" t="s">
        <v>787</v>
      </c>
      <c r="D178" s="143" t="s">
        <v>184</v>
      </c>
      <c r="E178" s="144" t="s">
        <v>482</v>
      </c>
      <c r="F178" s="145" t="s">
        <v>1889</v>
      </c>
      <c r="G178" s="146" t="s">
        <v>858</v>
      </c>
      <c r="H178" s="147">
        <v>4</v>
      </c>
      <c r="I178" s="148"/>
      <c r="J178" s="149">
        <f t="shared" si="10"/>
        <v>0</v>
      </c>
      <c r="K178" s="150"/>
      <c r="L178" s="32"/>
      <c r="M178" s="151" t="s">
        <v>1</v>
      </c>
      <c r="N178" s="152" t="s">
        <v>40</v>
      </c>
      <c r="P178" s="153">
        <f t="shared" si="11"/>
        <v>0</v>
      </c>
      <c r="Q178" s="153">
        <v>0</v>
      </c>
      <c r="R178" s="153">
        <f t="shared" si="12"/>
        <v>0</v>
      </c>
      <c r="S178" s="153">
        <v>0</v>
      </c>
      <c r="T178" s="154">
        <f t="shared" si="13"/>
        <v>0</v>
      </c>
      <c r="AR178" s="155" t="s">
        <v>304</v>
      </c>
      <c r="AT178" s="155" t="s">
        <v>184</v>
      </c>
      <c r="AU178" s="155" t="s">
        <v>78</v>
      </c>
      <c r="AY178" s="17" t="s">
        <v>182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88</v>
      </c>
      <c r="BK178" s="156">
        <f t="shared" si="19"/>
        <v>0</v>
      </c>
      <c r="BL178" s="17" t="s">
        <v>304</v>
      </c>
      <c r="BM178" s="155" t="s">
        <v>1154</v>
      </c>
    </row>
    <row r="179" spans="2:65" s="1" customFormat="1" ht="16.5" customHeight="1">
      <c r="B179" s="142"/>
      <c r="C179" s="185" t="s">
        <v>845</v>
      </c>
      <c r="D179" s="185" t="s">
        <v>379</v>
      </c>
      <c r="E179" s="186" t="s">
        <v>495</v>
      </c>
      <c r="F179" s="187" t="s">
        <v>1890</v>
      </c>
      <c r="G179" s="188" t="s">
        <v>858</v>
      </c>
      <c r="H179" s="189">
        <v>4</v>
      </c>
      <c r="I179" s="190"/>
      <c r="J179" s="191">
        <f t="shared" si="10"/>
        <v>0</v>
      </c>
      <c r="K179" s="192"/>
      <c r="L179" s="193"/>
      <c r="M179" s="194" t="s">
        <v>1</v>
      </c>
      <c r="N179" s="195" t="s">
        <v>40</v>
      </c>
      <c r="P179" s="153">
        <f t="shared" si="11"/>
        <v>0</v>
      </c>
      <c r="Q179" s="153">
        <v>0</v>
      </c>
      <c r="R179" s="153">
        <f t="shared" si="12"/>
        <v>0</v>
      </c>
      <c r="S179" s="153">
        <v>0</v>
      </c>
      <c r="T179" s="154">
        <f t="shared" si="13"/>
        <v>0</v>
      </c>
      <c r="AR179" s="155" t="s">
        <v>474</v>
      </c>
      <c r="AT179" s="155" t="s">
        <v>379</v>
      </c>
      <c r="AU179" s="155" t="s">
        <v>78</v>
      </c>
      <c r="AY179" s="17" t="s">
        <v>182</v>
      </c>
      <c r="BE179" s="156">
        <f t="shared" si="14"/>
        <v>0</v>
      </c>
      <c r="BF179" s="156">
        <f t="shared" si="15"/>
        <v>0</v>
      </c>
      <c r="BG179" s="156">
        <f t="shared" si="16"/>
        <v>0</v>
      </c>
      <c r="BH179" s="156">
        <f t="shared" si="17"/>
        <v>0</v>
      </c>
      <c r="BI179" s="156">
        <f t="shared" si="18"/>
        <v>0</v>
      </c>
      <c r="BJ179" s="17" t="s">
        <v>88</v>
      </c>
      <c r="BK179" s="156">
        <f t="shared" si="19"/>
        <v>0</v>
      </c>
      <c r="BL179" s="17" t="s">
        <v>304</v>
      </c>
      <c r="BM179" s="155" t="s">
        <v>1165</v>
      </c>
    </row>
    <row r="180" spans="2:65" s="1" customFormat="1" ht="24.25" customHeight="1">
      <c r="B180" s="142"/>
      <c r="C180" s="143" t="s">
        <v>849</v>
      </c>
      <c r="D180" s="143" t="s">
        <v>184</v>
      </c>
      <c r="E180" s="144" t="s">
        <v>1891</v>
      </c>
      <c r="F180" s="145" t="s">
        <v>1892</v>
      </c>
      <c r="G180" s="146" t="s">
        <v>386</v>
      </c>
      <c r="H180" s="147">
        <v>126.5</v>
      </c>
      <c r="I180" s="148"/>
      <c r="J180" s="149">
        <f t="shared" si="10"/>
        <v>0</v>
      </c>
      <c r="K180" s="150"/>
      <c r="L180" s="32"/>
      <c r="M180" s="151" t="s">
        <v>1</v>
      </c>
      <c r="N180" s="152" t="s">
        <v>40</v>
      </c>
      <c r="P180" s="153">
        <f t="shared" si="11"/>
        <v>0</v>
      </c>
      <c r="Q180" s="153">
        <v>0</v>
      </c>
      <c r="R180" s="153">
        <f t="shared" si="12"/>
        <v>0</v>
      </c>
      <c r="S180" s="153">
        <v>0</v>
      </c>
      <c r="T180" s="154">
        <f t="shared" si="13"/>
        <v>0</v>
      </c>
      <c r="AR180" s="155" t="s">
        <v>304</v>
      </c>
      <c r="AT180" s="155" t="s">
        <v>184</v>
      </c>
      <c r="AU180" s="155" t="s">
        <v>78</v>
      </c>
      <c r="AY180" s="17" t="s">
        <v>182</v>
      </c>
      <c r="BE180" s="156">
        <f t="shared" si="14"/>
        <v>0</v>
      </c>
      <c r="BF180" s="156">
        <f t="shared" si="15"/>
        <v>0</v>
      </c>
      <c r="BG180" s="156">
        <f t="shared" si="16"/>
        <v>0</v>
      </c>
      <c r="BH180" s="156">
        <f t="shared" si="17"/>
        <v>0</v>
      </c>
      <c r="BI180" s="156">
        <f t="shared" si="18"/>
        <v>0</v>
      </c>
      <c r="BJ180" s="17" t="s">
        <v>88</v>
      </c>
      <c r="BK180" s="156">
        <f t="shared" si="19"/>
        <v>0</v>
      </c>
      <c r="BL180" s="17" t="s">
        <v>304</v>
      </c>
      <c r="BM180" s="155" t="s">
        <v>1175</v>
      </c>
    </row>
    <row r="181" spans="2:65" s="1" customFormat="1" ht="24.25" customHeight="1">
      <c r="B181" s="142"/>
      <c r="C181" s="143" t="s">
        <v>855</v>
      </c>
      <c r="D181" s="143" t="s">
        <v>184</v>
      </c>
      <c r="E181" s="144" t="s">
        <v>1893</v>
      </c>
      <c r="F181" s="145" t="s">
        <v>1894</v>
      </c>
      <c r="G181" s="146" t="s">
        <v>386</v>
      </c>
      <c r="H181" s="147">
        <v>150</v>
      </c>
      <c r="I181" s="148"/>
      <c r="J181" s="149">
        <f t="shared" si="10"/>
        <v>0</v>
      </c>
      <c r="K181" s="150"/>
      <c r="L181" s="32"/>
      <c r="M181" s="151" t="s">
        <v>1</v>
      </c>
      <c r="N181" s="152" t="s">
        <v>40</v>
      </c>
      <c r="P181" s="153">
        <f t="shared" si="11"/>
        <v>0</v>
      </c>
      <c r="Q181" s="153">
        <v>0</v>
      </c>
      <c r="R181" s="153">
        <f t="shared" si="12"/>
        <v>0</v>
      </c>
      <c r="S181" s="153">
        <v>0</v>
      </c>
      <c r="T181" s="154">
        <f t="shared" si="13"/>
        <v>0</v>
      </c>
      <c r="AR181" s="155" t="s">
        <v>304</v>
      </c>
      <c r="AT181" s="155" t="s">
        <v>184</v>
      </c>
      <c r="AU181" s="155" t="s">
        <v>78</v>
      </c>
      <c r="AY181" s="17" t="s">
        <v>182</v>
      </c>
      <c r="BE181" s="156">
        <f t="shared" si="14"/>
        <v>0</v>
      </c>
      <c r="BF181" s="156">
        <f t="shared" si="15"/>
        <v>0</v>
      </c>
      <c r="BG181" s="156">
        <f t="shared" si="16"/>
        <v>0</v>
      </c>
      <c r="BH181" s="156">
        <f t="shared" si="17"/>
        <v>0</v>
      </c>
      <c r="BI181" s="156">
        <f t="shared" si="18"/>
        <v>0</v>
      </c>
      <c r="BJ181" s="17" t="s">
        <v>88</v>
      </c>
      <c r="BK181" s="156">
        <f t="shared" si="19"/>
        <v>0</v>
      </c>
      <c r="BL181" s="17" t="s">
        <v>304</v>
      </c>
      <c r="BM181" s="155" t="s">
        <v>1184</v>
      </c>
    </row>
    <row r="182" spans="2:65" s="1" customFormat="1" ht="24.25" customHeight="1">
      <c r="B182" s="142"/>
      <c r="C182" s="143" t="s">
        <v>860</v>
      </c>
      <c r="D182" s="143" t="s">
        <v>184</v>
      </c>
      <c r="E182" s="144" t="s">
        <v>1895</v>
      </c>
      <c r="F182" s="145" t="s">
        <v>1896</v>
      </c>
      <c r="G182" s="146" t="s">
        <v>1140</v>
      </c>
      <c r="H182" s="196"/>
      <c r="I182" s="148"/>
      <c r="J182" s="149">
        <f t="shared" si="10"/>
        <v>0</v>
      </c>
      <c r="K182" s="150"/>
      <c r="L182" s="32"/>
      <c r="M182" s="151" t="s">
        <v>1</v>
      </c>
      <c r="N182" s="152" t="s">
        <v>40</v>
      </c>
      <c r="P182" s="153">
        <f t="shared" si="11"/>
        <v>0</v>
      </c>
      <c r="Q182" s="153">
        <v>0</v>
      </c>
      <c r="R182" s="153">
        <f t="shared" si="12"/>
        <v>0</v>
      </c>
      <c r="S182" s="153">
        <v>0</v>
      </c>
      <c r="T182" s="154">
        <f t="shared" si="13"/>
        <v>0</v>
      </c>
      <c r="AR182" s="155" t="s">
        <v>304</v>
      </c>
      <c r="AT182" s="155" t="s">
        <v>184</v>
      </c>
      <c r="AU182" s="155" t="s">
        <v>78</v>
      </c>
      <c r="AY182" s="17" t="s">
        <v>182</v>
      </c>
      <c r="BE182" s="156">
        <f t="shared" si="14"/>
        <v>0</v>
      </c>
      <c r="BF182" s="156">
        <f t="shared" si="15"/>
        <v>0</v>
      </c>
      <c r="BG182" s="156">
        <f t="shared" si="16"/>
        <v>0</v>
      </c>
      <c r="BH182" s="156">
        <f t="shared" si="17"/>
        <v>0</v>
      </c>
      <c r="BI182" s="156">
        <f t="shared" si="18"/>
        <v>0</v>
      </c>
      <c r="BJ182" s="17" t="s">
        <v>88</v>
      </c>
      <c r="BK182" s="156">
        <f t="shared" si="19"/>
        <v>0</v>
      </c>
      <c r="BL182" s="17" t="s">
        <v>304</v>
      </c>
      <c r="BM182" s="155" t="s">
        <v>1194</v>
      </c>
    </row>
    <row r="183" spans="2:65" s="1" customFormat="1" ht="24.25" customHeight="1">
      <c r="B183" s="142"/>
      <c r="C183" s="143" t="s">
        <v>864</v>
      </c>
      <c r="D183" s="143" t="s">
        <v>184</v>
      </c>
      <c r="E183" s="144" t="s">
        <v>508</v>
      </c>
      <c r="F183" s="145" t="s">
        <v>1897</v>
      </c>
      <c r="G183" s="146" t="s">
        <v>187</v>
      </c>
      <c r="H183" s="147">
        <v>62.01</v>
      </c>
      <c r="I183" s="148"/>
      <c r="J183" s="149">
        <f t="shared" si="10"/>
        <v>0</v>
      </c>
      <c r="K183" s="150"/>
      <c r="L183" s="32"/>
      <c r="M183" s="151" t="s">
        <v>1</v>
      </c>
      <c r="N183" s="152" t="s">
        <v>40</v>
      </c>
      <c r="P183" s="153">
        <f t="shared" si="11"/>
        <v>0</v>
      </c>
      <c r="Q183" s="153">
        <v>0</v>
      </c>
      <c r="R183" s="153">
        <f t="shared" si="12"/>
        <v>0</v>
      </c>
      <c r="S183" s="153">
        <v>0</v>
      </c>
      <c r="T183" s="154">
        <f t="shared" si="13"/>
        <v>0</v>
      </c>
      <c r="AR183" s="155" t="s">
        <v>304</v>
      </c>
      <c r="AT183" s="155" t="s">
        <v>184</v>
      </c>
      <c r="AU183" s="155" t="s">
        <v>78</v>
      </c>
      <c r="AY183" s="17" t="s">
        <v>182</v>
      </c>
      <c r="BE183" s="156">
        <f t="shared" si="14"/>
        <v>0</v>
      </c>
      <c r="BF183" s="156">
        <f t="shared" si="15"/>
        <v>0</v>
      </c>
      <c r="BG183" s="156">
        <f t="shared" si="16"/>
        <v>0</v>
      </c>
      <c r="BH183" s="156">
        <f t="shared" si="17"/>
        <v>0</v>
      </c>
      <c r="BI183" s="156">
        <f t="shared" si="18"/>
        <v>0</v>
      </c>
      <c r="BJ183" s="17" t="s">
        <v>88</v>
      </c>
      <c r="BK183" s="156">
        <f t="shared" si="19"/>
        <v>0</v>
      </c>
      <c r="BL183" s="17" t="s">
        <v>304</v>
      </c>
      <c r="BM183" s="155" t="s">
        <v>1202</v>
      </c>
    </row>
    <row r="184" spans="2:65" s="1" customFormat="1" ht="33" customHeight="1">
      <c r="B184" s="142"/>
      <c r="C184" s="143" t="s">
        <v>868</v>
      </c>
      <c r="D184" s="143" t="s">
        <v>184</v>
      </c>
      <c r="E184" s="144" t="s">
        <v>512</v>
      </c>
      <c r="F184" s="145" t="s">
        <v>1898</v>
      </c>
      <c r="G184" s="146" t="s">
        <v>386</v>
      </c>
      <c r="H184" s="147">
        <v>30</v>
      </c>
      <c r="I184" s="148"/>
      <c r="J184" s="149">
        <f t="shared" si="10"/>
        <v>0</v>
      </c>
      <c r="K184" s="150"/>
      <c r="L184" s="32"/>
      <c r="M184" s="151" t="s">
        <v>1</v>
      </c>
      <c r="N184" s="152" t="s">
        <v>40</v>
      </c>
      <c r="P184" s="153">
        <f t="shared" si="11"/>
        <v>0</v>
      </c>
      <c r="Q184" s="153">
        <v>0</v>
      </c>
      <c r="R184" s="153">
        <f t="shared" si="12"/>
        <v>0</v>
      </c>
      <c r="S184" s="153">
        <v>0</v>
      </c>
      <c r="T184" s="154">
        <f t="shared" si="13"/>
        <v>0</v>
      </c>
      <c r="AR184" s="155" t="s">
        <v>304</v>
      </c>
      <c r="AT184" s="155" t="s">
        <v>184</v>
      </c>
      <c r="AU184" s="155" t="s">
        <v>78</v>
      </c>
      <c r="AY184" s="17" t="s">
        <v>182</v>
      </c>
      <c r="BE184" s="156">
        <f t="shared" si="14"/>
        <v>0</v>
      </c>
      <c r="BF184" s="156">
        <f t="shared" si="15"/>
        <v>0</v>
      </c>
      <c r="BG184" s="156">
        <f t="shared" si="16"/>
        <v>0</v>
      </c>
      <c r="BH184" s="156">
        <f t="shared" si="17"/>
        <v>0</v>
      </c>
      <c r="BI184" s="156">
        <f t="shared" si="18"/>
        <v>0</v>
      </c>
      <c r="BJ184" s="17" t="s">
        <v>88</v>
      </c>
      <c r="BK184" s="156">
        <f t="shared" si="19"/>
        <v>0</v>
      </c>
      <c r="BL184" s="17" t="s">
        <v>304</v>
      </c>
      <c r="BM184" s="155" t="s">
        <v>1214</v>
      </c>
    </row>
    <row r="185" spans="2:65" s="1" customFormat="1" ht="33" customHeight="1">
      <c r="B185" s="142"/>
      <c r="C185" s="143" t="s">
        <v>872</v>
      </c>
      <c r="D185" s="143" t="s">
        <v>184</v>
      </c>
      <c r="E185" s="144" t="s">
        <v>525</v>
      </c>
      <c r="F185" s="145" t="s">
        <v>1899</v>
      </c>
      <c r="G185" s="146" t="s">
        <v>386</v>
      </c>
      <c r="H185" s="147">
        <v>66.5</v>
      </c>
      <c r="I185" s="148"/>
      <c r="J185" s="149">
        <f t="shared" si="10"/>
        <v>0</v>
      </c>
      <c r="K185" s="150"/>
      <c r="L185" s="32"/>
      <c r="M185" s="151" t="s">
        <v>1</v>
      </c>
      <c r="N185" s="152" t="s">
        <v>40</v>
      </c>
      <c r="P185" s="153">
        <f t="shared" si="11"/>
        <v>0</v>
      </c>
      <c r="Q185" s="153">
        <v>0</v>
      </c>
      <c r="R185" s="153">
        <f t="shared" si="12"/>
        <v>0</v>
      </c>
      <c r="S185" s="153">
        <v>0</v>
      </c>
      <c r="T185" s="154">
        <f t="shared" si="13"/>
        <v>0</v>
      </c>
      <c r="AR185" s="155" t="s">
        <v>304</v>
      </c>
      <c r="AT185" s="155" t="s">
        <v>184</v>
      </c>
      <c r="AU185" s="155" t="s">
        <v>78</v>
      </c>
      <c r="AY185" s="17" t="s">
        <v>182</v>
      </c>
      <c r="BE185" s="156">
        <f t="shared" si="14"/>
        <v>0</v>
      </c>
      <c r="BF185" s="156">
        <f t="shared" si="15"/>
        <v>0</v>
      </c>
      <c r="BG185" s="156">
        <f t="shared" si="16"/>
        <v>0</v>
      </c>
      <c r="BH185" s="156">
        <f t="shared" si="17"/>
        <v>0</v>
      </c>
      <c r="BI185" s="156">
        <f t="shared" si="18"/>
        <v>0</v>
      </c>
      <c r="BJ185" s="17" t="s">
        <v>88</v>
      </c>
      <c r="BK185" s="156">
        <f t="shared" si="19"/>
        <v>0</v>
      </c>
      <c r="BL185" s="17" t="s">
        <v>304</v>
      </c>
      <c r="BM185" s="155" t="s">
        <v>1224</v>
      </c>
    </row>
    <row r="186" spans="2:65" s="1" customFormat="1" ht="33" customHeight="1">
      <c r="B186" s="142"/>
      <c r="C186" s="143" t="s">
        <v>876</v>
      </c>
      <c r="D186" s="143" t="s">
        <v>184</v>
      </c>
      <c r="E186" s="144" t="s">
        <v>533</v>
      </c>
      <c r="F186" s="145" t="s">
        <v>1900</v>
      </c>
      <c r="G186" s="146" t="s">
        <v>386</v>
      </c>
      <c r="H186" s="147">
        <v>170.5</v>
      </c>
      <c r="I186" s="148"/>
      <c r="J186" s="149">
        <f t="shared" si="10"/>
        <v>0</v>
      </c>
      <c r="K186" s="150"/>
      <c r="L186" s="32"/>
      <c r="M186" s="151" t="s">
        <v>1</v>
      </c>
      <c r="N186" s="152" t="s">
        <v>40</v>
      </c>
      <c r="P186" s="153">
        <f t="shared" si="11"/>
        <v>0</v>
      </c>
      <c r="Q186" s="153">
        <v>0</v>
      </c>
      <c r="R186" s="153">
        <f t="shared" si="12"/>
        <v>0</v>
      </c>
      <c r="S186" s="153">
        <v>0</v>
      </c>
      <c r="T186" s="154">
        <f t="shared" si="13"/>
        <v>0</v>
      </c>
      <c r="AR186" s="155" t="s">
        <v>304</v>
      </c>
      <c r="AT186" s="155" t="s">
        <v>184</v>
      </c>
      <c r="AU186" s="155" t="s">
        <v>78</v>
      </c>
      <c r="AY186" s="17" t="s">
        <v>182</v>
      </c>
      <c r="BE186" s="156">
        <f t="shared" si="14"/>
        <v>0</v>
      </c>
      <c r="BF186" s="156">
        <f t="shared" si="15"/>
        <v>0</v>
      </c>
      <c r="BG186" s="156">
        <f t="shared" si="16"/>
        <v>0</v>
      </c>
      <c r="BH186" s="156">
        <f t="shared" si="17"/>
        <v>0</v>
      </c>
      <c r="BI186" s="156">
        <f t="shared" si="18"/>
        <v>0</v>
      </c>
      <c r="BJ186" s="17" t="s">
        <v>88</v>
      </c>
      <c r="BK186" s="156">
        <f t="shared" si="19"/>
        <v>0</v>
      </c>
      <c r="BL186" s="17" t="s">
        <v>304</v>
      </c>
      <c r="BM186" s="155" t="s">
        <v>1233</v>
      </c>
    </row>
    <row r="187" spans="2:65" s="1" customFormat="1" ht="24.25" customHeight="1">
      <c r="B187" s="142"/>
      <c r="C187" s="143" t="s">
        <v>880</v>
      </c>
      <c r="D187" s="143" t="s">
        <v>184</v>
      </c>
      <c r="E187" s="144" t="s">
        <v>538</v>
      </c>
      <c r="F187" s="145" t="s">
        <v>1901</v>
      </c>
      <c r="G187" s="146" t="s">
        <v>386</v>
      </c>
      <c r="H187" s="147">
        <v>115</v>
      </c>
      <c r="I187" s="148"/>
      <c r="J187" s="149">
        <f t="shared" ref="J187:J218" si="20">ROUND(I187*H187,2)</f>
        <v>0</v>
      </c>
      <c r="K187" s="150"/>
      <c r="L187" s="32"/>
      <c r="M187" s="151" t="s">
        <v>1</v>
      </c>
      <c r="N187" s="152" t="s">
        <v>40</v>
      </c>
      <c r="P187" s="153">
        <f t="shared" ref="P187:P218" si="21">O187*H187</f>
        <v>0</v>
      </c>
      <c r="Q187" s="153">
        <v>0</v>
      </c>
      <c r="R187" s="153">
        <f t="shared" ref="R187:R218" si="22">Q187*H187</f>
        <v>0</v>
      </c>
      <c r="S187" s="153">
        <v>0</v>
      </c>
      <c r="T187" s="154">
        <f t="shared" ref="T187:T218" si="23">S187*H187</f>
        <v>0</v>
      </c>
      <c r="AR187" s="155" t="s">
        <v>304</v>
      </c>
      <c r="AT187" s="155" t="s">
        <v>184</v>
      </c>
      <c r="AU187" s="155" t="s">
        <v>78</v>
      </c>
      <c r="AY187" s="17" t="s">
        <v>182</v>
      </c>
      <c r="BE187" s="156">
        <f t="shared" ref="BE187:BE218" si="24">IF(N187="základná",J187,0)</f>
        <v>0</v>
      </c>
      <c r="BF187" s="156">
        <f t="shared" ref="BF187:BF218" si="25">IF(N187="znížená",J187,0)</f>
        <v>0</v>
      </c>
      <c r="BG187" s="156">
        <f t="shared" ref="BG187:BG218" si="26">IF(N187="zákl. prenesená",J187,0)</f>
        <v>0</v>
      </c>
      <c r="BH187" s="156">
        <f t="shared" ref="BH187:BH218" si="27">IF(N187="zníž. prenesená",J187,0)</f>
        <v>0</v>
      </c>
      <c r="BI187" s="156">
        <f t="shared" ref="BI187:BI218" si="28">IF(N187="nulová",J187,0)</f>
        <v>0</v>
      </c>
      <c r="BJ187" s="17" t="s">
        <v>88</v>
      </c>
      <c r="BK187" s="156">
        <f t="shared" ref="BK187:BK218" si="29">ROUND(I187*H187,2)</f>
        <v>0</v>
      </c>
      <c r="BL187" s="17" t="s">
        <v>304</v>
      </c>
      <c r="BM187" s="155" t="s">
        <v>1241</v>
      </c>
    </row>
    <row r="188" spans="2:65" s="1" customFormat="1" ht="24.25" customHeight="1">
      <c r="B188" s="142"/>
      <c r="C188" s="143" t="s">
        <v>884</v>
      </c>
      <c r="D188" s="143" t="s">
        <v>184</v>
      </c>
      <c r="E188" s="144" t="s">
        <v>542</v>
      </c>
      <c r="F188" s="145" t="s">
        <v>1902</v>
      </c>
      <c r="G188" s="146" t="s">
        <v>386</v>
      </c>
      <c r="H188" s="147">
        <v>5</v>
      </c>
      <c r="I188" s="148"/>
      <c r="J188" s="149">
        <f t="shared" si="20"/>
        <v>0</v>
      </c>
      <c r="K188" s="150"/>
      <c r="L188" s="32"/>
      <c r="M188" s="151" t="s">
        <v>1</v>
      </c>
      <c r="N188" s="152" t="s">
        <v>40</v>
      </c>
      <c r="P188" s="153">
        <f t="shared" si="21"/>
        <v>0</v>
      </c>
      <c r="Q188" s="153">
        <v>0</v>
      </c>
      <c r="R188" s="153">
        <f t="shared" si="22"/>
        <v>0</v>
      </c>
      <c r="S188" s="153">
        <v>0</v>
      </c>
      <c r="T188" s="154">
        <f t="shared" si="23"/>
        <v>0</v>
      </c>
      <c r="AR188" s="155" t="s">
        <v>304</v>
      </c>
      <c r="AT188" s="155" t="s">
        <v>184</v>
      </c>
      <c r="AU188" s="155" t="s">
        <v>78</v>
      </c>
      <c r="AY188" s="17" t="s">
        <v>182</v>
      </c>
      <c r="BE188" s="156">
        <f t="shared" si="24"/>
        <v>0</v>
      </c>
      <c r="BF188" s="156">
        <f t="shared" si="25"/>
        <v>0</v>
      </c>
      <c r="BG188" s="156">
        <f t="shared" si="26"/>
        <v>0</v>
      </c>
      <c r="BH188" s="156">
        <f t="shared" si="27"/>
        <v>0</v>
      </c>
      <c r="BI188" s="156">
        <f t="shared" si="28"/>
        <v>0</v>
      </c>
      <c r="BJ188" s="17" t="s">
        <v>88</v>
      </c>
      <c r="BK188" s="156">
        <f t="shared" si="29"/>
        <v>0</v>
      </c>
      <c r="BL188" s="17" t="s">
        <v>304</v>
      </c>
      <c r="BM188" s="155" t="s">
        <v>1251</v>
      </c>
    </row>
    <row r="189" spans="2:65" s="1" customFormat="1" ht="24.25" customHeight="1">
      <c r="B189" s="142"/>
      <c r="C189" s="143" t="s">
        <v>888</v>
      </c>
      <c r="D189" s="143" t="s">
        <v>184</v>
      </c>
      <c r="E189" s="144" t="s">
        <v>552</v>
      </c>
      <c r="F189" s="145" t="s">
        <v>1903</v>
      </c>
      <c r="G189" s="146" t="s">
        <v>386</v>
      </c>
      <c r="H189" s="147">
        <v>115.5</v>
      </c>
      <c r="I189" s="148"/>
      <c r="J189" s="149">
        <f t="shared" si="20"/>
        <v>0</v>
      </c>
      <c r="K189" s="150"/>
      <c r="L189" s="32"/>
      <c r="M189" s="151" t="s">
        <v>1</v>
      </c>
      <c r="N189" s="152" t="s">
        <v>40</v>
      </c>
      <c r="P189" s="153">
        <f t="shared" si="21"/>
        <v>0</v>
      </c>
      <c r="Q189" s="153">
        <v>0</v>
      </c>
      <c r="R189" s="153">
        <f t="shared" si="22"/>
        <v>0</v>
      </c>
      <c r="S189" s="153">
        <v>0</v>
      </c>
      <c r="T189" s="154">
        <f t="shared" si="23"/>
        <v>0</v>
      </c>
      <c r="AR189" s="155" t="s">
        <v>304</v>
      </c>
      <c r="AT189" s="155" t="s">
        <v>184</v>
      </c>
      <c r="AU189" s="155" t="s">
        <v>78</v>
      </c>
      <c r="AY189" s="17" t="s">
        <v>182</v>
      </c>
      <c r="BE189" s="156">
        <f t="shared" si="24"/>
        <v>0</v>
      </c>
      <c r="BF189" s="156">
        <f t="shared" si="25"/>
        <v>0</v>
      </c>
      <c r="BG189" s="156">
        <f t="shared" si="26"/>
        <v>0</v>
      </c>
      <c r="BH189" s="156">
        <f t="shared" si="27"/>
        <v>0</v>
      </c>
      <c r="BI189" s="156">
        <f t="shared" si="28"/>
        <v>0</v>
      </c>
      <c r="BJ189" s="17" t="s">
        <v>88</v>
      </c>
      <c r="BK189" s="156">
        <f t="shared" si="29"/>
        <v>0</v>
      </c>
      <c r="BL189" s="17" t="s">
        <v>304</v>
      </c>
      <c r="BM189" s="155" t="s">
        <v>1259</v>
      </c>
    </row>
    <row r="190" spans="2:65" s="1" customFormat="1" ht="16.5" customHeight="1">
      <c r="B190" s="142"/>
      <c r="C190" s="143" t="s">
        <v>892</v>
      </c>
      <c r="D190" s="143" t="s">
        <v>184</v>
      </c>
      <c r="E190" s="144" t="s">
        <v>585</v>
      </c>
      <c r="F190" s="145" t="s">
        <v>1904</v>
      </c>
      <c r="G190" s="146" t="s">
        <v>386</v>
      </c>
      <c r="H190" s="147">
        <v>502.5</v>
      </c>
      <c r="I190" s="148"/>
      <c r="J190" s="149">
        <f t="shared" si="20"/>
        <v>0</v>
      </c>
      <c r="K190" s="150"/>
      <c r="L190" s="32"/>
      <c r="M190" s="151" t="s">
        <v>1</v>
      </c>
      <c r="N190" s="152" t="s">
        <v>40</v>
      </c>
      <c r="P190" s="153">
        <f t="shared" si="21"/>
        <v>0</v>
      </c>
      <c r="Q190" s="153">
        <v>0</v>
      </c>
      <c r="R190" s="153">
        <f t="shared" si="22"/>
        <v>0</v>
      </c>
      <c r="S190" s="153">
        <v>0</v>
      </c>
      <c r="T190" s="154">
        <f t="shared" si="23"/>
        <v>0</v>
      </c>
      <c r="AR190" s="155" t="s">
        <v>304</v>
      </c>
      <c r="AT190" s="155" t="s">
        <v>184</v>
      </c>
      <c r="AU190" s="155" t="s">
        <v>78</v>
      </c>
      <c r="AY190" s="17" t="s">
        <v>182</v>
      </c>
      <c r="BE190" s="156">
        <f t="shared" si="24"/>
        <v>0</v>
      </c>
      <c r="BF190" s="156">
        <f t="shared" si="25"/>
        <v>0</v>
      </c>
      <c r="BG190" s="156">
        <f t="shared" si="26"/>
        <v>0</v>
      </c>
      <c r="BH190" s="156">
        <f t="shared" si="27"/>
        <v>0</v>
      </c>
      <c r="BI190" s="156">
        <f t="shared" si="28"/>
        <v>0</v>
      </c>
      <c r="BJ190" s="17" t="s">
        <v>88</v>
      </c>
      <c r="BK190" s="156">
        <f t="shared" si="29"/>
        <v>0</v>
      </c>
      <c r="BL190" s="17" t="s">
        <v>304</v>
      </c>
      <c r="BM190" s="155" t="s">
        <v>1268</v>
      </c>
    </row>
    <row r="191" spans="2:65" s="1" customFormat="1" ht="33" customHeight="1">
      <c r="B191" s="142"/>
      <c r="C191" s="185" t="s">
        <v>896</v>
      </c>
      <c r="D191" s="185" t="s">
        <v>379</v>
      </c>
      <c r="E191" s="186" t="s">
        <v>624</v>
      </c>
      <c r="F191" s="187" t="s">
        <v>1905</v>
      </c>
      <c r="G191" s="188" t="s">
        <v>1100</v>
      </c>
      <c r="H191" s="189">
        <v>1</v>
      </c>
      <c r="I191" s="190"/>
      <c r="J191" s="191">
        <f t="shared" si="20"/>
        <v>0</v>
      </c>
      <c r="K191" s="192"/>
      <c r="L191" s="193"/>
      <c r="M191" s="194" t="s">
        <v>1</v>
      </c>
      <c r="N191" s="195" t="s">
        <v>40</v>
      </c>
      <c r="P191" s="153">
        <f t="shared" si="21"/>
        <v>0</v>
      </c>
      <c r="Q191" s="153">
        <v>0</v>
      </c>
      <c r="R191" s="153">
        <f t="shared" si="22"/>
        <v>0</v>
      </c>
      <c r="S191" s="153">
        <v>0</v>
      </c>
      <c r="T191" s="154">
        <f t="shared" si="23"/>
        <v>0</v>
      </c>
      <c r="AR191" s="155" t="s">
        <v>474</v>
      </c>
      <c r="AT191" s="155" t="s">
        <v>379</v>
      </c>
      <c r="AU191" s="155" t="s">
        <v>78</v>
      </c>
      <c r="AY191" s="17" t="s">
        <v>182</v>
      </c>
      <c r="BE191" s="156">
        <f t="shared" si="24"/>
        <v>0</v>
      </c>
      <c r="BF191" s="156">
        <f t="shared" si="25"/>
        <v>0</v>
      </c>
      <c r="BG191" s="156">
        <f t="shared" si="26"/>
        <v>0</v>
      </c>
      <c r="BH191" s="156">
        <f t="shared" si="27"/>
        <v>0</v>
      </c>
      <c r="BI191" s="156">
        <f t="shared" si="28"/>
        <v>0</v>
      </c>
      <c r="BJ191" s="17" t="s">
        <v>88</v>
      </c>
      <c r="BK191" s="156">
        <f t="shared" si="29"/>
        <v>0</v>
      </c>
      <c r="BL191" s="17" t="s">
        <v>304</v>
      </c>
      <c r="BM191" s="155" t="s">
        <v>1276</v>
      </c>
    </row>
    <row r="192" spans="2:65" s="1" customFormat="1" ht="37.9" customHeight="1">
      <c r="B192" s="142"/>
      <c r="C192" s="143" t="s">
        <v>910</v>
      </c>
      <c r="D192" s="143" t="s">
        <v>184</v>
      </c>
      <c r="E192" s="144" t="s">
        <v>1906</v>
      </c>
      <c r="F192" s="145" t="s">
        <v>1907</v>
      </c>
      <c r="G192" s="146" t="s">
        <v>386</v>
      </c>
      <c r="H192" s="147">
        <v>5</v>
      </c>
      <c r="I192" s="148"/>
      <c r="J192" s="149">
        <f t="shared" si="20"/>
        <v>0</v>
      </c>
      <c r="K192" s="150"/>
      <c r="L192" s="32"/>
      <c r="M192" s="151" t="s">
        <v>1</v>
      </c>
      <c r="N192" s="152" t="s">
        <v>40</v>
      </c>
      <c r="P192" s="153">
        <f t="shared" si="21"/>
        <v>0</v>
      </c>
      <c r="Q192" s="153">
        <v>0</v>
      </c>
      <c r="R192" s="153">
        <f t="shared" si="22"/>
        <v>0</v>
      </c>
      <c r="S192" s="153">
        <v>0</v>
      </c>
      <c r="T192" s="154">
        <f t="shared" si="23"/>
        <v>0</v>
      </c>
      <c r="AR192" s="155" t="s">
        <v>304</v>
      </c>
      <c r="AT192" s="155" t="s">
        <v>184</v>
      </c>
      <c r="AU192" s="155" t="s">
        <v>78</v>
      </c>
      <c r="AY192" s="17" t="s">
        <v>182</v>
      </c>
      <c r="BE192" s="156">
        <f t="shared" si="24"/>
        <v>0</v>
      </c>
      <c r="BF192" s="156">
        <f t="shared" si="25"/>
        <v>0</v>
      </c>
      <c r="BG192" s="156">
        <f t="shared" si="26"/>
        <v>0</v>
      </c>
      <c r="BH192" s="156">
        <f t="shared" si="27"/>
        <v>0</v>
      </c>
      <c r="BI192" s="156">
        <f t="shared" si="28"/>
        <v>0</v>
      </c>
      <c r="BJ192" s="17" t="s">
        <v>88</v>
      </c>
      <c r="BK192" s="156">
        <f t="shared" si="29"/>
        <v>0</v>
      </c>
      <c r="BL192" s="17" t="s">
        <v>304</v>
      </c>
      <c r="BM192" s="155" t="s">
        <v>1286</v>
      </c>
    </row>
    <row r="193" spans="2:65" s="1" customFormat="1" ht="24.25" customHeight="1">
      <c r="B193" s="142"/>
      <c r="C193" s="185" t="s">
        <v>915</v>
      </c>
      <c r="D193" s="185" t="s">
        <v>379</v>
      </c>
      <c r="E193" s="186" t="s">
        <v>1908</v>
      </c>
      <c r="F193" s="187" t="s">
        <v>1909</v>
      </c>
      <c r="G193" s="188" t="s">
        <v>386</v>
      </c>
      <c r="H193" s="189">
        <v>5</v>
      </c>
      <c r="I193" s="190"/>
      <c r="J193" s="191">
        <f t="shared" si="20"/>
        <v>0</v>
      </c>
      <c r="K193" s="192"/>
      <c r="L193" s="193"/>
      <c r="M193" s="194" t="s">
        <v>1</v>
      </c>
      <c r="N193" s="195" t="s">
        <v>40</v>
      </c>
      <c r="P193" s="153">
        <f t="shared" si="21"/>
        <v>0</v>
      </c>
      <c r="Q193" s="153">
        <v>0</v>
      </c>
      <c r="R193" s="153">
        <f t="shared" si="22"/>
        <v>0</v>
      </c>
      <c r="S193" s="153">
        <v>0</v>
      </c>
      <c r="T193" s="154">
        <f t="shared" si="23"/>
        <v>0</v>
      </c>
      <c r="AR193" s="155" t="s">
        <v>474</v>
      </c>
      <c r="AT193" s="155" t="s">
        <v>379</v>
      </c>
      <c r="AU193" s="155" t="s">
        <v>78</v>
      </c>
      <c r="AY193" s="17" t="s">
        <v>182</v>
      </c>
      <c r="BE193" s="156">
        <f t="shared" si="24"/>
        <v>0</v>
      </c>
      <c r="BF193" s="156">
        <f t="shared" si="25"/>
        <v>0</v>
      </c>
      <c r="BG193" s="156">
        <f t="shared" si="26"/>
        <v>0</v>
      </c>
      <c r="BH193" s="156">
        <f t="shared" si="27"/>
        <v>0</v>
      </c>
      <c r="BI193" s="156">
        <f t="shared" si="28"/>
        <v>0</v>
      </c>
      <c r="BJ193" s="17" t="s">
        <v>88</v>
      </c>
      <c r="BK193" s="156">
        <f t="shared" si="29"/>
        <v>0</v>
      </c>
      <c r="BL193" s="17" t="s">
        <v>304</v>
      </c>
      <c r="BM193" s="155" t="s">
        <v>1294</v>
      </c>
    </row>
    <row r="194" spans="2:65" s="1" customFormat="1" ht="24.25" customHeight="1">
      <c r="B194" s="142"/>
      <c r="C194" s="143" t="s">
        <v>921</v>
      </c>
      <c r="D194" s="143" t="s">
        <v>184</v>
      </c>
      <c r="E194" s="144" t="s">
        <v>1910</v>
      </c>
      <c r="F194" s="145" t="s">
        <v>1911</v>
      </c>
      <c r="G194" s="146" t="s">
        <v>386</v>
      </c>
      <c r="H194" s="147">
        <v>46</v>
      </c>
      <c r="I194" s="148"/>
      <c r="J194" s="149">
        <f t="shared" si="20"/>
        <v>0</v>
      </c>
      <c r="K194" s="150"/>
      <c r="L194" s="32"/>
      <c r="M194" s="151" t="s">
        <v>1</v>
      </c>
      <c r="N194" s="152" t="s">
        <v>40</v>
      </c>
      <c r="P194" s="153">
        <f t="shared" si="21"/>
        <v>0</v>
      </c>
      <c r="Q194" s="153">
        <v>0</v>
      </c>
      <c r="R194" s="153">
        <f t="shared" si="22"/>
        <v>0</v>
      </c>
      <c r="S194" s="153">
        <v>0</v>
      </c>
      <c r="T194" s="154">
        <f t="shared" si="23"/>
        <v>0</v>
      </c>
      <c r="AR194" s="155" t="s">
        <v>304</v>
      </c>
      <c r="AT194" s="155" t="s">
        <v>184</v>
      </c>
      <c r="AU194" s="155" t="s">
        <v>78</v>
      </c>
      <c r="AY194" s="17" t="s">
        <v>182</v>
      </c>
      <c r="BE194" s="156">
        <f t="shared" si="24"/>
        <v>0</v>
      </c>
      <c r="BF194" s="156">
        <f t="shared" si="25"/>
        <v>0</v>
      </c>
      <c r="BG194" s="156">
        <f t="shared" si="26"/>
        <v>0</v>
      </c>
      <c r="BH194" s="156">
        <f t="shared" si="27"/>
        <v>0</v>
      </c>
      <c r="BI194" s="156">
        <f t="shared" si="28"/>
        <v>0</v>
      </c>
      <c r="BJ194" s="17" t="s">
        <v>88</v>
      </c>
      <c r="BK194" s="156">
        <f t="shared" si="29"/>
        <v>0</v>
      </c>
      <c r="BL194" s="17" t="s">
        <v>304</v>
      </c>
      <c r="BM194" s="155" t="s">
        <v>1303</v>
      </c>
    </row>
    <row r="195" spans="2:65" s="1" customFormat="1" ht="24.25" customHeight="1">
      <c r="B195" s="142"/>
      <c r="C195" s="143" t="s">
        <v>926</v>
      </c>
      <c r="D195" s="143" t="s">
        <v>184</v>
      </c>
      <c r="E195" s="144" t="s">
        <v>1912</v>
      </c>
      <c r="F195" s="145" t="s">
        <v>1913</v>
      </c>
      <c r="G195" s="146" t="s">
        <v>386</v>
      </c>
      <c r="H195" s="147">
        <v>70.5</v>
      </c>
      <c r="I195" s="148"/>
      <c r="J195" s="149">
        <f t="shared" si="20"/>
        <v>0</v>
      </c>
      <c r="K195" s="150"/>
      <c r="L195" s="32"/>
      <c r="M195" s="151" t="s">
        <v>1</v>
      </c>
      <c r="N195" s="152" t="s">
        <v>40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304</v>
      </c>
      <c r="AT195" s="155" t="s">
        <v>184</v>
      </c>
      <c r="AU195" s="155" t="s">
        <v>78</v>
      </c>
      <c r="AY195" s="17" t="s">
        <v>182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88</v>
      </c>
      <c r="BK195" s="156">
        <f t="shared" si="29"/>
        <v>0</v>
      </c>
      <c r="BL195" s="17" t="s">
        <v>304</v>
      </c>
      <c r="BM195" s="155" t="s">
        <v>1313</v>
      </c>
    </row>
    <row r="196" spans="2:65" s="1" customFormat="1" ht="24.25" customHeight="1">
      <c r="B196" s="142"/>
      <c r="C196" s="143" t="s">
        <v>932</v>
      </c>
      <c r="D196" s="143" t="s">
        <v>184</v>
      </c>
      <c r="E196" s="144" t="s">
        <v>1914</v>
      </c>
      <c r="F196" s="145" t="s">
        <v>1915</v>
      </c>
      <c r="G196" s="146" t="s">
        <v>386</v>
      </c>
      <c r="H196" s="147">
        <v>7</v>
      </c>
      <c r="I196" s="148"/>
      <c r="J196" s="149">
        <f t="shared" si="20"/>
        <v>0</v>
      </c>
      <c r="K196" s="150"/>
      <c r="L196" s="32"/>
      <c r="M196" s="151" t="s">
        <v>1</v>
      </c>
      <c r="N196" s="152" t="s">
        <v>40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304</v>
      </c>
      <c r="AT196" s="155" t="s">
        <v>184</v>
      </c>
      <c r="AU196" s="155" t="s">
        <v>78</v>
      </c>
      <c r="AY196" s="17" t="s">
        <v>182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88</v>
      </c>
      <c r="BK196" s="156">
        <f t="shared" si="29"/>
        <v>0</v>
      </c>
      <c r="BL196" s="17" t="s">
        <v>304</v>
      </c>
      <c r="BM196" s="155" t="s">
        <v>1325</v>
      </c>
    </row>
    <row r="197" spans="2:65" s="1" customFormat="1" ht="24.25" customHeight="1">
      <c r="B197" s="142"/>
      <c r="C197" s="143" t="s">
        <v>937</v>
      </c>
      <c r="D197" s="143" t="s">
        <v>184</v>
      </c>
      <c r="E197" s="144" t="s">
        <v>1916</v>
      </c>
      <c r="F197" s="145" t="s">
        <v>1917</v>
      </c>
      <c r="G197" s="146" t="s">
        <v>386</v>
      </c>
      <c r="H197" s="147">
        <v>24.5</v>
      </c>
      <c r="I197" s="148"/>
      <c r="J197" s="149">
        <f t="shared" si="20"/>
        <v>0</v>
      </c>
      <c r="K197" s="150"/>
      <c r="L197" s="32"/>
      <c r="M197" s="151" t="s">
        <v>1</v>
      </c>
      <c r="N197" s="152" t="s">
        <v>40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304</v>
      </c>
      <c r="AT197" s="155" t="s">
        <v>184</v>
      </c>
      <c r="AU197" s="155" t="s">
        <v>78</v>
      </c>
      <c r="AY197" s="17" t="s">
        <v>182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88</v>
      </c>
      <c r="BK197" s="156">
        <f t="shared" si="29"/>
        <v>0</v>
      </c>
      <c r="BL197" s="17" t="s">
        <v>304</v>
      </c>
      <c r="BM197" s="155" t="s">
        <v>1334</v>
      </c>
    </row>
    <row r="198" spans="2:65" s="1" customFormat="1" ht="24.25" customHeight="1">
      <c r="B198" s="142"/>
      <c r="C198" s="143" t="s">
        <v>949</v>
      </c>
      <c r="D198" s="143" t="s">
        <v>184</v>
      </c>
      <c r="E198" s="144" t="s">
        <v>1918</v>
      </c>
      <c r="F198" s="145" t="s">
        <v>1919</v>
      </c>
      <c r="G198" s="146" t="s">
        <v>386</v>
      </c>
      <c r="H198" s="147">
        <v>11</v>
      </c>
      <c r="I198" s="148"/>
      <c r="J198" s="149">
        <f t="shared" si="20"/>
        <v>0</v>
      </c>
      <c r="K198" s="150"/>
      <c r="L198" s="32"/>
      <c r="M198" s="151" t="s">
        <v>1</v>
      </c>
      <c r="N198" s="152" t="s">
        <v>40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304</v>
      </c>
      <c r="AT198" s="155" t="s">
        <v>184</v>
      </c>
      <c r="AU198" s="155" t="s">
        <v>78</v>
      </c>
      <c r="AY198" s="17" t="s">
        <v>182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88</v>
      </c>
      <c r="BK198" s="156">
        <f t="shared" si="29"/>
        <v>0</v>
      </c>
      <c r="BL198" s="17" t="s">
        <v>304</v>
      </c>
      <c r="BM198" s="155" t="s">
        <v>1342</v>
      </c>
    </row>
    <row r="199" spans="2:65" s="1" customFormat="1" ht="16.5" customHeight="1">
      <c r="B199" s="142"/>
      <c r="C199" s="143" t="s">
        <v>956</v>
      </c>
      <c r="D199" s="143" t="s">
        <v>184</v>
      </c>
      <c r="E199" s="144" t="s">
        <v>1920</v>
      </c>
      <c r="F199" s="145" t="s">
        <v>1921</v>
      </c>
      <c r="G199" s="146" t="s">
        <v>858</v>
      </c>
      <c r="H199" s="147">
        <v>1</v>
      </c>
      <c r="I199" s="148"/>
      <c r="J199" s="149">
        <f t="shared" si="20"/>
        <v>0</v>
      </c>
      <c r="K199" s="150"/>
      <c r="L199" s="32"/>
      <c r="M199" s="151" t="s">
        <v>1</v>
      </c>
      <c r="N199" s="152" t="s">
        <v>40</v>
      </c>
      <c r="P199" s="153">
        <f t="shared" si="21"/>
        <v>0</v>
      </c>
      <c r="Q199" s="153">
        <v>0</v>
      </c>
      <c r="R199" s="153">
        <f t="shared" si="22"/>
        <v>0</v>
      </c>
      <c r="S199" s="153">
        <v>0</v>
      </c>
      <c r="T199" s="154">
        <f t="shared" si="23"/>
        <v>0</v>
      </c>
      <c r="AR199" s="155" t="s">
        <v>304</v>
      </c>
      <c r="AT199" s="155" t="s">
        <v>184</v>
      </c>
      <c r="AU199" s="155" t="s">
        <v>78</v>
      </c>
      <c r="AY199" s="17" t="s">
        <v>182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88</v>
      </c>
      <c r="BK199" s="156">
        <f t="shared" si="29"/>
        <v>0</v>
      </c>
      <c r="BL199" s="17" t="s">
        <v>304</v>
      </c>
      <c r="BM199" s="155" t="s">
        <v>1354</v>
      </c>
    </row>
    <row r="200" spans="2:65" s="1" customFormat="1" ht="16.5" customHeight="1">
      <c r="B200" s="142"/>
      <c r="C200" s="185" t="s">
        <v>967</v>
      </c>
      <c r="D200" s="185" t="s">
        <v>379</v>
      </c>
      <c r="E200" s="186" t="s">
        <v>1922</v>
      </c>
      <c r="F200" s="187" t="s">
        <v>1923</v>
      </c>
      <c r="G200" s="188" t="s">
        <v>858</v>
      </c>
      <c r="H200" s="189">
        <v>1</v>
      </c>
      <c r="I200" s="190"/>
      <c r="J200" s="191">
        <f t="shared" si="20"/>
        <v>0</v>
      </c>
      <c r="K200" s="192"/>
      <c r="L200" s="193"/>
      <c r="M200" s="194" t="s">
        <v>1</v>
      </c>
      <c r="N200" s="195" t="s">
        <v>40</v>
      </c>
      <c r="P200" s="153">
        <f t="shared" si="21"/>
        <v>0</v>
      </c>
      <c r="Q200" s="153">
        <v>0</v>
      </c>
      <c r="R200" s="153">
        <f t="shared" si="22"/>
        <v>0</v>
      </c>
      <c r="S200" s="153">
        <v>0</v>
      </c>
      <c r="T200" s="154">
        <f t="shared" si="23"/>
        <v>0</v>
      </c>
      <c r="AR200" s="155" t="s">
        <v>474</v>
      </c>
      <c r="AT200" s="155" t="s">
        <v>379</v>
      </c>
      <c r="AU200" s="155" t="s">
        <v>78</v>
      </c>
      <c r="AY200" s="17" t="s">
        <v>182</v>
      </c>
      <c r="BE200" s="156">
        <f t="shared" si="24"/>
        <v>0</v>
      </c>
      <c r="BF200" s="156">
        <f t="shared" si="25"/>
        <v>0</v>
      </c>
      <c r="BG200" s="156">
        <f t="shared" si="26"/>
        <v>0</v>
      </c>
      <c r="BH200" s="156">
        <f t="shared" si="27"/>
        <v>0</v>
      </c>
      <c r="BI200" s="156">
        <f t="shared" si="28"/>
        <v>0</v>
      </c>
      <c r="BJ200" s="17" t="s">
        <v>88</v>
      </c>
      <c r="BK200" s="156">
        <f t="shared" si="29"/>
        <v>0</v>
      </c>
      <c r="BL200" s="17" t="s">
        <v>304</v>
      </c>
      <c r="BM200" s="155" t="s">
        <v>1367</v>
      </c>
    </row>
    <row r="201" spans="2:65" s="1" customFormat="1" ht="24.25" customHeight="1">
      <c r="B201" s="142"/>
      <c r="C201" s="143" t="s">
        <v>974</v>
      </c>
      <c r="D201" s="143" t="s">
        <v>184</v>
      </c>
      <c r="E201" s="144" t="s">
        <v>628</v>
      </c>
      <c r="F201" s="145" t="s">
        <v>1924</v>
      </c>
      <c r="G201" s="146" t="s">
        <v>858</v>
      </c>
      <c r="H201" s="147">
        <v>1</v>
      </c>
      <c r="I201" s="148"/>
      <c r="J201" s="149">
        <f t="shared" si="20"/>
        <v>0</v>
      </c>
      <c r="K201" s="150"/>
      <c r="L201" s="32"/>
      <c r="M201" s="151" t="s">
        <v>1</v>
      </c>
      <c r="N201" s="152" t="s">
        <v>40</v>
      </c>
      <c r="P201" s="153">
        <f t="shared" si="21"/>
        <v>0</v>
      </c>
      <c r="Q201" s="153">
        <v>0</v>
      </c>
      <c r="R201" s="153">
        <f t="shared" si="22"/>
        <v>0</v>
      </c>
      <c r="S201" s="153">
        <v>0</v>
      </c>
      <c r="T201" s="154">
        <f t="shared" si="23"/>
        <v>0</v>
      </c>
      <c r="AR201" s="155" t="s">
        <v>304</v>
      </c>
      <c r="AT201" s="155" t="s">
        <v>184</v>
      </c>
      <c r="AU201" s="155" t="s">
        <v>78</v>
      </c>
      <c r="AY201" s="17" t="s">
        <v>182</v>
      </c>
      <c r="BE201" s="156">
        <f t="shared" si="24"/>
        <v>0</v>
      </c>
      <c r="BF201" s="156">
        <f t="shared" si="25"/>
        <v>0</v>
      </c>
      <c r="BG201" s="156">
        <f t="shared" si="26"/>
        <v>0</v>
      </c>
      <c r="BH201" s="156">
        <f t="shared" si="27"/>
        <v>0</v>
      </c>
      <c r="BI201" s="156">
        <f t="shared" si="28"/>
        <v>0</v>
      </c>
      <c r="BJ201" s="17" t="s">
        <v>88</v>
      </c>
      <c r="BK201" s="156">
        <f t="shared" si="29"/>
        <v>0</v>
      </c>
      <c r="BL201" s="17" t="s">
        <v>304</v>
      </c>
      <c r="BM201" s="155" t="s">
        <v>1378</v>
      </c>
    </row>
    <row r="202" spans="2:65" s="1" customFormat="1" ht="16.5" customHeight="1">
      <c r="B202" s="142"/>
      <c r="C202" s="185" t="s">
        <v>989</v>
      </c>
      <c r="D202" s="185" t="s">
        <v>379</v>
      </c>
      <c r="E202" s="186" t="s">
        <v>663</v>
      </c>
      <c r="F202" s="187" t="s">
        <v>1925</v>
      </c>
      <c r="G202" s="188" t="s">
        <v>858</v>
      </c>
      <c r="H202" s="189">
        <v>1</v>
      </c>
      <c r="I202" s="190"/>
      <c r="J202" s="191">
        <f t="shared" si="20"/>
        <v>0</v>
      </c>
      <c r="K202" s="192"/>
      <c r="L202" s="193"/>
      <c r="M202" s="194" t="s">
        <v>1</v>
      </c>
      <c r="N202" s="195" t="s">
        <v>40</v>
      </c>
      <c r="P202" s="153">
        <f t="shared" si="21"/>
        <v>0</v>
      </c>
      <c r="Q202" s="153">
        <v>0</v>
      </c>
      <c r="R202" s="153">
        <f t="shared" si="22"/>
        <v>0</v>
      </c>
      <c r="S202" s="153">
        <v>0</v>
      </c>
      <c r="T202" s="154">
        <f t="shared" si="23"/>
        <v>0</v>
      </c>
      <c r="AR202" s="155" t="s">
        <v>474</v>
      </c>
      <c r="AT202" s="155" t="s">
        <v>379</v>
      </c>
      <c r="AU202" s="155" t="s">
        <v>78</v>
      </c>
      <c r="AY202" s="17" t="s">
        <v>182</v>
      </c>
      <c r="BE202" s="156">
        <f t="shared" si="24"/>
        <v>0</v>
      </c>
      <c r="BF202" s="156">
        <f t="shared" si="25"/>
        <v>0</v>
      </c>
      <c r="BG202" s="156">
        <f t="shared" si="26"/>
        <v>0</v>
      </c>
      <c r="BH202" s="156">
        <f t="shared" si="27"/>
        <v>0</v>
      </c>
      <c r="BI202" s="156">
        <f t="shared" si="28"/>
        <v>0</v>
      </c>
      <c r="BJ202" s="17" t="s">
        <v>88</v>
      </c>
      <c r="BK202" s="156">
        <f t="shared" si="29"/>
        <v>0</v>
      </c>
      <c r="BL202" s="17" t="s">
        <v>304</v>
      </c>
      <c r="BM202" s="155" t="s">
        <v>1389</v>
      </c>
    </row>
    <row r="203" spans="2:65" s="1" customFormat="1" ht="24.25" customHeight="1">
      <c r="B203" s="142"/>
      <c r="C203" s="143" t="s">
        <v>995</v>
      </c>
      <c r="D203" s="143" t="s">
        <v>184</v>
      </c>
      <c r="E203" s="144" t="s">
        <v>1926</v>
      </c>
      <c r="F203" s="145" t="s">
        <v>1927</v>
      </c>
      <c r="G203" s="146" t="s">
        <v>858</v>
      </c>
      <c r="H203" s="147">
        <v>1</v>
      </c>
      <c r="I203" s="148"/>
      <c r="J203" s="149">
        <f t="shared" si="20"/>
        <v>0</v>
      </c>
      <c r="K203" s="150"/>
      <c r="L203" s="32"/>
      <c r="M203" s="151" t="s">
        <v>1</v>
      </c>
      <c r="N203" s="152" t="s">
        <v>40</v>
      </c>
      <c r="P203" s="153">
        <f t="shared" si="21"/>
        <v>0</v>
      </c>
      <c r="Q203" s="153">
        <v>0</v>
      </c>
      <c r="R203" s="153">
        <f t="shared" si="22"/>
        <v>0</v>
      </c>
      <c r="S203" s="153">
        <v>0</v>
      </c>
      <c r="T203" s="154">
        <f t="shared" si="23"/>
        <v>0</v>
      </c>
      <c r="AR203" s="155" t="s">
        <v>304</v>
      </c>
      <c r="AT203" s="155" t="s">
        <v>184</v>
      </c>
      <c r="AU203" s="155" t="s">
        <v>78</v>
      </c>
      <c r="AY203" s="17" t="s">
        <v>182</v>
      </c>
      <c r="BE203" s="156">
        <f t="shared" si="24"/>
        <v>0</v>
      </c>
      <c r="BF203" s="156">
        <f t="shared" si="25"/>
        <v>0</v>
      </c>
      <c r="BG203" s="156">
        <f t="shared" si="26"/>
        <v>0</v>
      </c>
      <c r="BH203" s="156">
        <f t="shared" si="27"/>
        <v>0</v>
      </c>
      <c r="BI203" s="156">
        <f t="shared" si="28"/>
        <v>0</v>
      </c>
      <c r="BJ203" s="17" t="s">
        <v>88</v>
      </c>
      <c r="BK203" s="156">
        <f t="shared" si="29"/>
        <v>0</v>
      </c>
      <c r="BL203" s="17" t="s">
        <v>304</v>
      </c>
      <c r="BM203" s="155" t="s">
        <v>1420</v>
      </c>
    </row>
    <row r="204" spans="2:65" s="1" customFormat="1" ht="21.75" customHeight="1">
      <c r="B204" s="142"/>
      <c r="C204" s="185" t="s">
        <v>1000</v>
      </c>
      <c r="D204" s="185" t="s">
        <v>379</v>
      </c>
      <c r="E204" s="186" t="s">
        <v>1928</v>
      </c>
      <c r="F204" s="187" t="s">
        <v>1929</v>
      </c>
      <c r="G204" s="188" t="s">
        <v>858</v>
      </c>
      <c r="H204" s="189">
        <v>1</v>
      </c>
      <c r="I204" s="190"/>
      <c r="J204" s="191">
        <f t="shared" si="20"/>
        <v>0</v>
      </c>
      <c r="K204" s="192"/>
      <c r="L204" s="193"/>
      <c r="M204" s="194" t="s">
        <v>1</v>
      </c>
      <c r="N204" s="195" t="s">
        <v>40</v>
      </c>
      <c r="P204" s="153">
        <f t="shared" si="21"/>
        <v>0</v>
      </c>
      <c r="Q204" s="153">
        <v>0</v>
      </c>
      <c r="R204" s="153">
        <f t="shared" si="22"/>
        <v>0</v>
      </c>
      <c r="S204" s="153">
        <v>0</v>
      </c>
      <c r="T204" s="154">
        <f t="shared" si="23"/>
        <v>0</v>
      </c>
      <c r="AR204" s="155" t="s">
        <v>474</v>
      </c>
      <c r="AT204" s="155" t="s">
        <v>379</v>
      </c>
      <c r="AU204" s="155" t="s">
        <v>78</v>
      </c>
      <c r="AY204" s="17" t="s">
        <v>182</v>
      </c>
      <c r="BE204" s="156">
        <f t="shared" si="24"/>
        <v>0</v>
      </c>
      <c r="BF204" s="156">
        <f t="shared" si="25"/>
        <v>0</v>
      </c>
      <c r="BG204" s="156">
        <f t="shared" si="26"/>
        <v>0</v>
      </c>
      <c r="BH204" s="156">
        <f t="shared" si="27"/>
        <v>0</v>
      </c>
      <c r="BI204" s="156">
        <f t="shared" si="28"/>
        <v>0</v>
      </c>
      <c r="BJ204" s="17" t="s">
        <v>88</v>
      </c>
      <c r="BK204" s="156">
        <f t="shared" si="29"/>
        <v>0</v>
      </c>
      <c r="BL204" s="17" t="s">
        <v>304</v>
      </c>
      <c r="BM204" s="155" t="s">
        <v>1430</v>
      </c>
    </row>
    <row r="205" spans="2:65" s="1" customFormat="1" ht="24.25" customHeight="1">
      <c r="B205" s="142"/>
      <c r="C205" s="143" t="s">
        <v>1005</v>
      </c>
      <c r="D205" s="143" t="s">
        <v>184</v>
      </c>
      <c r="E205" s="144" t="s">
        <v>1930</v>
      </c>
      <c r="F205" s="145" t="s">
        <v>1931</v>
      </c>
      <c r="G205" s="146" t="s">
        <v>858</v>
      </c>
      <c r="H205" s="147">
        <v>5</v>
      </c>
      <c r="I205" s="148"/>
      <c r="J205" s="149">
        <f t="shared" si="20"/>
        <v>0</v>
      </c>
      <c r="K205" s="150"/>
      <c r="L205" s="32"/>
      <c r="M205" s="151" t="s">
        <v>1</v>
      </c>
      <c r="N205" s="152" t="s">
        <v>40</v>
      </c>
      <c r="P205" s="153">
        <f t="shared" si="21"/>
        <v>0</v>
      </c>
      <c r="Q205" s="153">
        <v>0</v>
      </c>
      <c r="R205" s="153">
        <f t="shared" si="22"/>
        <v>0</v>
      </c>
      <c r="S205" s="153">
        <v>0</v>
      </c>
      <c r="T205" s="154">
        <f t="shared" si="23"/>
        <v>0</v>
      </c>
      <c r="AR205" s="155" t="s">
        <v>304</v>
      </c>
      <c r="AT205" s="155" t="s">
        <v>184</v>
      </c>
      <c r="AU205" s="155" t="s">
        <v>78</v>
      </c>
      <c r="AY205" s="17" t="s">
        <v>182</v>
      </c>
      <c r="BE205" s="156">
        <f t="shared" si="24"/>
        <v>0</v>
      </c>
      <c r="BF205" s="156">
        <f t="shared" si="25"/>
        <v>0</v>
      </c>
      <c r="BG205" s="156">
        <f t="shared" si="26"/>
        <v>0</v>
      </c>
      <c r="BH205" s="156">
        <f t="shared" si="27"/>
        <v>0</v>
      </c>
      <c r="BI205" s="156">
        <f t="shared" si="28"/>
        <v>0</v>
      </c>
      <c r="BJ205" s="17" t="s">
        <v>88</v>
      </c>
      <c r="BK205" s="156">
        <f t="shared" si="29"/>
        <v>0</v>
      </c>
      <c r="BL205" s="17" t="s">
        <v>304</v>
      </c>
      <c r="BM205" s="155" t="s">
        <v>1438</v>
      </c>
    </row>
    <row r="206" spans="2:65" s="1" customFormat="1" ht="16.5" customHeight="1">
      <c r="B206" s="142"/>
      <c r="C206" s="185" t="s">
        <v>1010</v>
      </c>
      <c r="D206" s="185" t="s">
        <v>379</v>
      </c>
      <c r="E206" s="186" t="s">
        <v>1932</v>
      </c>
      <c r="F206" s="187" t="s">
        <v>1933</v>
      </c>
      <c r="G206" s="188" t="s">
        <v>858</v>
      </c>
      <c r="H206" s="189">
        <v>5</v>
      </c>
      <c r="I206" s="190"/>
      <c r="J206" s="191">
        <f t="shared" si="20"/>
        <v>0</v>
      </c>
      <c r="K206" s="192"/>
      <c r="L206" s="193"/>
      <c r="M206" s="194" t="s">
        <v>1</v>
      </c>
      <c r="N206" s="195" t="s">
        <v>40</v>
      </c>
      <c r="P206" s="153">
        <f t="shared" si="21"/>
        <v>0</v>
      </c>
      <c r="Q206" s="153">
        <v>0</v>
      </c>
      <c r="R206" s="153">
        <f t="shared" si="22"/>
        <v>0</v>
      </c>
      <c r="S206" s="153">
        <v>0</v>
      </c>
      <c r="T206" s="154">
        <f t="shared" si="23"/>
        <v>0</v>
      </c>
      <c r="AR206" s="155" t="s">
        <v>474</v>
      </c>
      <c r="AT206" s="155" t="s">
        <v>379</v>
      </c>
      <c r="AU206" s="155" t="s">
        <v>78</v>
      </c>
      <c r="AY206" s="17" t="s">
        <v>182</v>
      </c>
      <c r="BE206" s="156">
        <f t="shared" si="24"/>
        <v>0</v>
      </c>
      <c r="BF206" s="156">
        <f t="shared" si="25"/>
        <v>0</v>
      </c>
      <c r="BG206" s="156">
        <f t="shared" si="26"/>
        <v>0</v>
      </c>
      <c r="BH206" s="156">
        <f t="shared" si="27"/>
        <v>0</v>
      </c>
      <c r="BI206" s="156">
        <f t="shared" si="28"/>
        <v>0</v>
      </c>
      <c r="BJ206" s="17" t="s">
        <v>88</v>
      </c>
      <c r="BK206" s="156">
        <f t="shared" si="29"/>
        <v>0</v>
      </c>
      <c r="BL206" s="17" t="s">
        <v>304</v>
      </c>
      <c r="BM206" s="155" t="s">
        <v>1446</v>
      </c>
    </row>
    <row r="207" spans="2:65" s="1" customFormat="1" ht="16.5" customHeight="1">
      <c r="B207" s="142"/>
      <c r="C207" s="143" t="s">
        <v>1017</v>
      </c>
      <c r="D207" s="143" t="s">
        <v>184</v>
      </c>
      <c r="E207" s="144" t="s">
        <v>1934</v>
      </c>
      <c r="F207" s="145" t="s">
        <v>1935</v>
      </c>
      <c r="G207" s="146" t="s">
        <v>858</v>
      </c>
      <c r="H207" s="147">
        <v>1</v>
      </c>
      <c r="I207" s="148"/>
      <c r="J207" s="149">
        <f t="shared" si="20"/>
        <v>0</v>
      </c>
      <c r="K207" s="150"/>
      <c r="L207" s="32"/>
      <c r="M207" s="151" t="s">
        <v>1</v>
      </c>
      <c r="N207" s="152" t="s">
        <v>40</v>
      </c>
      <c r="P207" s="153">
        <f t="shared" si="21"/>
        <v>0</v>
      </c>
      <c r="Q207" s="153">
        <v>0</v>
      </c>
      <c r="R207" s="153">
        <f t="shared" si="22"/>
        <v>0</v>
      </c>
      <c r="S207" s="153">
        <v>0</v>
      </c>
      <c r="T207" s="154">
        <f t="shared" si="23"/>
        <v>0</v>
      </c>
      <c r="AR207" s="155" t="s">
        <v>304</v>
      </c>
      <c r="AT207" s="155" t="s">
        <v>184</v>
      </c>
      <c r="AU207" s="155" t="s">
        <v>78</v>
      </c>
      <c r="AY207" s="17" t="s">
        <v>182</v>
      </c>
      <c r="BE207" s="156">
        <f t="shared" si="24"/>
        <v>0</v>
      </c>
      <c r="BF207" s="156">
        <f t="shared" si="25"/>
        <v>0</v>
      </c>
      <c r="BG207" s="156">
        <f t="shared" si="26"/>
        <v>0</v>
      </c>
      <c r="BH207" s="156">
        <f t="shared" si="27"/>
        <v>0</v>
      </c>
      <c r="BI207" s="156">
        <f t="shared" si="28"/>
        <v>0</v>
      </c>
      <c r="BJ207" s="17" t="s">
        <v>88</v>
      </c>
      <c r="BK207" s="156">
        <f t="shared" si="29"/>
        <v>0</v>
      </c>
      <c r="BL207" s="17" t="s">
        <v>304</v>
      </c>
      <c r="BM207" s="155" t="s">
        <v>1454</v>
      </c>
    </row>
    <row r="208" spans="2:65" s="1" customFormat="1" ht="24.25" customHeight="1">
      <c r="B208" s="142"/>
      <c r="C208" s="185" t="s">
        <v>1023</v>
      </c>
      <c r="D208" s="185" t="s">
        <v>379</v>
      </c>
      <c r="E208" s="186" t="s">
        <v>1936</v>
      </c>
      <c r="F208" s="187" t="s">
        <v>1937</v>
      </c>
      <c r="G208" s="188" t="s">
        <v>858</v>
      </c>
      <c r="H208" s="189">
        <v>1</v>
      </c>
      <c r="I208" s="190"/>
      <c r="J208" s="191">
        <f t="shared" si="20"/>
        <v>0</v>
      </c>
      <c r="K208" s="192"/>
      <c r="L208" s="193"/>
      <c r="M208" s="194" t="s">
        <v>1</v>
      </c>
      <c r="N208" s="195" t="s">
        <v>40</v>
      </c>
      <c r="P208" s="153">
        <f t="shared" si="21"/>
        <v>0</v>
      </c>
      <c r="Q208" s="153">
        <v>0</v>
      </c>
      <c r="R208" s="153">
        <f t="shared" si="22"/>
        <v>0</v>
      </c>
      <c r="S208" s="153">
        <v>0</v>
      </c>
      <c r="T208" s="154">
        <f t="shared" si="23"/>
        <v>0</v>
      </c>
      <c r="AR208" s="155" t="s">
        <v>474</v>
      </c>
      <c r="AT208" s="155" t="s">
        <v>379</v>
      </c>
      <c r="AU208" s="155" t="s">
        <v>78</v>
      </c>
      <c r="AY208" s="17" t="s">
        <v>182</v>
      </c>
      <c r="BE208" s="156">
        <f t="shared" si="24"/>
        <v>0</v>
      </c>
      <c r="BF208" s="156">
        <f t="shared" si="25"/>
        <v>0</v>
      </c>
      <c r="BG208" s="156">
        <f t="shared" si="26"/>
        <v>0</v>
      </c>
      <c r="BH208" s="156">
        <f t="shared" si="27"/>
        <v>0</v>
      </c>
      <c r="BI208" s="156">
        <f t="shared" si="28"/>
        <v>0</v>
      </c>
      <c r="BJ208" s="17" t="s">
        <v>88</v>
      </c>
      <c r="BK208" s="156">
        <f t="shared" si="29"/>
        <v>0</v>
      </c>
      <c r="BL208" s="17" t="s">
        <v>304</v>
      </c>
      <c r="BM208" s="155" t="s">
        <v>1462</v>
      </c>
    </row>
    <row r="209" spans="2:65" s="1" customFormat="1" ht="24.25" customHeight="1">
      <c r="B209" s="142"/>
      <c r="C209" s="143" t="s">
        <v>1032</v>
      </c>
      <c r="D209" s="143" t="s">
        <v>184</v>
      </c>
      <c r="E209" s="144" t="s">
        <v>1938</v>
      </c>
      <c r="F209" s="145" t="s">
        <v>1939</v>
      </c>
      <c r="G209" s="146" t="s">
        <v>858</v>
      </c>
      <c r="H209" s="147">
        <v>1</v>
      </c>
      <c r="I209" s="148"/>
      <c r="J209" s="149">
        <f t="shared" si="20"/>
        <v>0</v>
      </c>
      <c r="K209" s="150"/>
      <c r="L209" s="32"/>
      <c r="M209" s="151" t="s">
        <v>1</v>
      </c>
      <c r="N209" s="152" t="s">
        <v>40</v>
      </c>
      <c r="P209" s="153">
        <f t="shared" si="21"/>
        <v>0</v>
      </c>
      <c r="Q209" s="153">
        <v>0</v>
      </c>
      <c r="R209" s="153">
        <f t="shared" si="22"/>
        <v>0</v>
      </c>
      <c r="S209" s="153">
        <v>0</v>
      </c>
      <c r="T209" s="154">
        <f t="shared" si="23"/>
        <v>0</v>
      </c>
      <c r="AR209" s="155" t="s">
        <v>304</v>
      </c>
      <c r="AT209" s="155" t="s">
        <v>184</v>
      </c>
      <c r="AU209" s="155" t="s">
        <v>78</v>
      </c>
      <c r="AY209" s="17" t="s">
        <v>182</v>
      </c>
      <c r="BE209" s="156">
        <f t="shared" si="24"/>
        <v>0</v>
      </c>
      <c r="BF209" s="156">
        <f t="shared" si="25"/>
        <v>0</v>
      </c>
      <c r="BG209" s="156">
        <f t="shared" si="26"/>
        <v>0</v>
      </c>
      <c r="BH209" s="156">
        <f t="shared" si="27"/>
        <v>0</v>
      </c>
      <c r="BI209" s="156">
        <f t="shared" si="28"/>
        <v>0</v>
      </c>
      <c r="BJ209" s="17" t="s">
        <v>88</v>
      </c>
      <c r="BK209" s="156">
        <f t="shared" si="29"/>
        <v>0</v>
      </c>
      <c r="BL209" s="17" t="s">
        <v>304</v>
      </c>
      <c r="BM209" s="155" t="s">
        <v>1470</v>
      </c>
    </row>
    <row r="210" spans="2:65" s="1" customFormat="1" ht="16.5" customHeight="1">
      <c r="B210" s="142"/>
      <c r="C210" s="185" t="s">
        <v>1038</v>
      </c>
      <c r="D210" s="185" t="s">
        <v>379</v>
      </c>
      <c r="E210" s="186" t="s">
        <v>1940</v>
      </c>
      <c r="F210" s="187" t="s">
        <v>1941</v>
      </c>
      <c r="G210" s="188" t="s">
        <v>858</v>
      </c>
      <c r="H210" s="189">
        <v>1</v>
      </c>
      <c r="I210" s="190"/>
      <c r="J210" s="191">
        <f t="shared" si="20"/>
        <v>0</v>
      </c>
      <c r="K210" s="192"/>
      <c r="L210" s="193"/>
      <c r="M210" s="194" t="s">
        <v>1</v>
      </c>
      <c r="N210" s="195" t="s">
        <v>40</v>
      </c>
      <c r="P210" s="153">
        <f t="shared" si="21"/>
        <v>0</v>
      </c>
      <c r="Q210" s="153">
        <v>0</v>
      </c>
      <c r="R210" s="153">
        <f t="shared" si="22"/>
        <v>0</v>
      </c>
      <c r="S210" s="153">
        <v>0</v>
      </c>
      <c r="T210" s="154">
        <f t="shared" si="23"/>
        <v>0</v>
      </c>
      <c r="AR210" s="155" t="s">
        <v>474</v>
      </c>
      <c r="AT210" s="155" t="s">
        <v>379</v>
      </c>
      <c r="AU210" s="155" t="s">
        <v>78</v>
      </c>
      <c r="AY210" s="17" t="s">
        <v>182</v>
      </c>
      <c r="BE210" s="156">
        <f t="shared" si="24"/>
        <v>0</v>
      </c>
      <c r="BF210" s="156">
        <f t="shared" si="25"/>
        <v>0</v>
      </c>
      <c r="BG210" s="156">
        <f t="shared" si="26"/>
        <v>0</v>
      </c>
      <c r="BH210" s="156">
        <f t="shared" si="27"/>
        <v>0</v>
      </c>
      <c r="BI210" s="156">
        <f t="shared" si="28"/>
        <v>0</v>
      </c>
      <c r="BJ210" s="17" t="s">
        <v>88</v>
      </c>
      <c r="BK210" s="156">
        <f t="shared" si="29"/>
        <v>0</v>
      </c>
      <c r="BL210" s="17" t="s">
        <v>304</v>
      </c>
      <c r="BM210" s="155" t="s">
        <v>1478</v>
      </c>
    </row>
    <row r="211" spans="2:65" s="1" customFormat="1" ht="24.25" customHeight="1">
      <c r="B211" s="142"/>
      <c r="C211" s="143" t="s">
        <v>1043</v>
      </c>
      <c r="D211" s="143" t="s">
        <v>184</v>
      </c>
      <c r="E211" s="144" t="s">
        <v>1942</v>
      </c>
      <c r="F211" s="145" t="s">
        <v>1943</v>
      </c>
      <c r="G211" s="146" t="s">
        <v>858</v>
      </c>
      <c r="H211" s="147">
        <v>15</v>
      </c>
      <c r="I211" s="148"/>
      <c r="J211" s="149">
        <f t="shared" si="20"/>
        <v>0</v>
      </c>
      <c r="K211" s="150"/>
      <c r="L211" s="32"/>
      <c r="M211" s="151" t="s">
        <v>1</v>
      </c>
      <c r="N211" s="152" t="s">
        <v>40</v>
      </c>
      <c r="P211" s="153">
        <f t="shared" si="21"/>
        <v>0</v>
      </c>
      <c r="Q211" s="153">
        <v>0</v>
      </c>
      <c r="R211" s="153">
        <f t="shared" si="22"/>
        <v>0</v>
      </c>
      <c r="S211" s="153">
        <v>0</v>
      </c>
      <c r="T211" s="154">
        <f t="shared" si="23"/>
        <v>0</v>
      </c>
      <c r="AR211" s="155" t="s">
        <v>304</v>
      </c>
      <c r="AT211" s="155" t="s">
        <v>184</v>
      </c>
      <c r="AU211" s="155" t="s">
        <v>78</v>
      </c>
      <c r="AY211" s="17" t="s">
        <v>182</v>
      </c>
      <c r="BE211" s="156">
        <f t="shared" si="24"/>
        <v>0</v>
      </c>
      <c r="BF211" s="156">
        <f t="shared" si="25"/>
        <v>0</v>
      </c>
      <c r="BG211" s="156">
        <f t="shared" si="26"/>
        <v>0</v>
      </c>
      <c r="BH211" s="156">
        <f t="shared" si="27"/>
        <v>0</v>
      </c>
      <c r="BI211" s="156">
        <f t="shared" si="28"/>
        <v>0</v>
      </c>
      <c r="BJ211" s="17" t="s">
        <v>88</v>
      </c>
      <c r="BK211" s="156">
        <f t="shared" si="29"/>
        <v>0</v>
      </c>
      <c r="BL211" s="17" t="s">
        <v>304</v>
      </c>
      <c r="BM211" s="155" t="s">
        <v>1486</v>
      </c>
    </row>
    <row r="212" spans="2:65" s="1" customFormat="1" ht="24.25" customHeight="1">
      <c r="B212" s="142"/>
      <c r="C212" s="185" t="s">
        <v>1063</v>
      </c>
      <c r="D212" s="185" t="s">
        <v>379</v>
      </c>
      <c r="E212" s="186" t="s">
        <v>1944</v>
      </c>
      <c r="F212" s="187" t="s">
        <v>1945</v>
      </c>
      <c r="G212" s="188" t="s">
        <v>858</v>
      </c>
      <c r="H212" s="189">
        <v>15</v>
      </c>
      <c r="I212" s="190"/>
      <c r="J212" s="191">
        <f t="shared" si="20"/>
        <v>0</v>
      </c>
      <c r="K212" s="192"/>
      <c r="L212" s="193"/>
      <c r="M212" s="194" t="s">
        <v>1</v>
      </c>
      <c r="N212" s="195" t="s">
        <v>40</v>
      </c>
      <c r="P212" s="153">
        <f t="shared" si="21"/>
        <v>0</v>
      </c>
      <c r="Q212" s="153">
        <v>0</v>
      </c>
      <c r="R212" s="153">
        <f t="shared" si="22"/>
        <v>0</v>
      </c>
      <c r="S212" s="153">
        <v>0</v>
      </c>
      <c r="T212" s="154">
        <f t="shared" si="23"/>
        <v>0</v>
      </c>
      <c r="AR212" s="155" t="s">
        <v>474</v>
      </c>
      <c r="AT212" s="155" t="s">
        <v>379</v>
      </c>
      <c r="AU212" s="155" t="s">
        <v>78</v>
      </c>
      <c r="AY212" s="17" t="s">
        <v>182</v>
      </c>
      <c r="BE212" s="156">
        <f t="shared" si="24"/>
        <v>0</v>
      </c>
      <c r="BF212" s="156">
        <f t="shared" si="25"/>
        <v>0</v>
      </c>
      <c r="BG212" s="156">
        <f t="shared" si="26"/>
        <v>0</v>
      </c>
      <c r="BH212" s="156">
        <f t="shared" si="27"/>
        <v>0</v>
      </c>
      <c r="BI212" s="156">
        <f t="shared" si="28"/>
        <v>0</v>
      </c>
      <c r="BJ212" s="17" t="s">
        <v>88</v>
      </c>
      <c r="BK212" s="156">
        <f t="shared" si="29"/>
        <v>0</v>
      </c>
      <c r="BL212" s="17" t="s">
        <v>304</v>
      </c>
      <c r="BM212" s="155" t="s">
        <v>1522</v>
      </c>
    </row>
    <row r="213" spans="2:65" s="1" customFormat="1" ht="24.25" customHeight="1">
      <c r="B213" s="142"/>
      <c r="C213" s="143" t="s">
        <v>1068</v>
      </c>
      <c r="D213" s="143" t="s">
        <v>184</v>
      </c>
      <c r="E213" s="144" t="s">
        <v>1946</v>
      </c>
      <c r="F213" s="145" t="s">
        <v>1947</v>
      </c>
      <c r="G213" s="146" t="s">
        <v>1948</v>
      </c>
      <c r="H213" s="147">
        <v>11</v>
      </c>
      <c r="I213" s="148"/>
      <c r="J213" s="149">
        <f t="shared" si="20"/>
        <v>0</v>
      </c>
      <c r="K213" s="150"/>
      <c r="L213" s="32"/>
      <c r="M213" s="151" t="s">
        <v>1</v>
      </c>
      <c r="N213" s="152" t="s">
        <v>40</v>
      </c>
      <c r="P213" s="153">
        <f t="shared" si="21"/>
        <v>0</v>
      </c>
      <c r="Q213" s="153">
        <v>0</v>
      </c>
      <c r="R213" s="153">
        <f t="shared" si="22"/>
        <v>0</v>
      </c>
      <c r="S213" s="153">
        <v>0</v>
      </c>
      <c r="T213" s="154">
        <f t="shared" si="23"/>
        <v>0</v>
      </c>
      <c r="AR213" s="155" t="s">
        <v>304</v>
      </c>
      <c r="AT213" s="155" t="s">
        <v>184</v>
      </c>
      <c r="AU213" s="155" t="s">
        <v>78</v>
      </c>
      <c r="AY213" s="17" t="s">
        <v>182</v>
      </c>
      <c r="BE213" s="156">
        <f t="shared" si="24"/>
        <v>0</v>
      </c>
      <c r="BF213" s="156">
        <f t="shared" si="25"/>
        <v>0</v>
      </c>
      <c r="BG213" s="156">
        <f t="shared" si="26"/>
        <v>0</v>
      </c>
      <c r="BH213" s="156">
        <f t="shared" si="27"/>
        <v>0</v>
      </c>
      <c r="BI213" s="156">
        <f t="shared" si="28"/>
        <v>0</v>
      </c>
      <c r="BJ213" s="17" t="s">
        <v>88</v>
      </c>
      <c r="BK213" s="156">
        <f t="shared" si="29"/>
        <v>0</v>
      </c>
      <c r="BL213" s="17" t="s">
        <v>304</v>
      </c>
      <c r="BM213" s="155" t="s">
        <v>1546</v>
      </c>
    </row>
    <row r="214" spans="2:65" s="1" customFormat="1" ht="33" customHeight="1">
      <c r="B214" s="142"/>
      <c r="C214" s="185" t="s">
        <v>1072</v>
      </c>
      <c r="D214" s="185" t="s">
        <v>379</v>
      </c>
      <c r="E214" s="186" t="s">
        <v>1949</v>
      </c>
      <c r="F214" s="187" t="s">
        <v>1950</v>
      </c>
      <c r="G214" s="188" t="s">
        <v>858</v>
      </c>
      <c r="H214" s="189">
        <v>11</v>
      </c>
      <c r="I214" s="190"/>
      <c r="J214" s="191">
        <f t="shared" si="20"/>
        <v>0</v>
      </c>
      <c r="K214" s="192"/>
      <c r="L214" s="193"/>
      <c r="M214" s="194" t="s">
        <v>1</v>
      </c>
      <c r="N214" s="195" t="s">
        <v>40</v>
      </c>
      <c r="P214" s="153">
        <f t="shared" si="21"/>
        <v>0</v>
      </c>
      <c r="Q214" s="153">
        <v>0</v>
      </c>
      <c r="R214" s="153">
        <f t="shared" si="22"/>
        <v>0</v>
      </c>
      <c r="S214" s="153">
        <v>0</v>
      </c>
      <c r="T214" s="154">
        <f t="shared" si="23"/>
        <v>0</v>
      </c>
      <c r="AR214" s="155" t="s">
        <v>474</v>
      </c>
      <c r="AT214" s="155" t="s">
        <v>379</v>
      </c>
      <c r="AU214" s="155" t="s">
        <v>78</v>
      </c>
      <c r="AY214" s="17" t="s">
        <v>182</v>
      </c>
      <c r="BE214" s="156">
        <f t="shared" si="24"/>
        <v>0</v>
      </c>
      <c r="BF214" s="156">
        <f t="shared" si="25"/>
        <v>0</v>
      </c>
      <c r="BG214" s="156">
        <f t="shared" si="26"/>
        <v>0</v>
      </c>
      <c r="BH214" s="156">
        <f t="shared" si="27"/>
        <v>0</v>
      </c>
      <c r="BI214" s="156">
        <f t="shared" si="28"/>
        <v>0</v>
      </c>
      <c r="BJ214" s="17" t="s">
        <v>88</v>
      </c>
      <c r="BK214" s="156">
        <f t="shared" si="29"/>
        <v>0</v>
      </c>
      <c r="BL214" s="17" t="s">
        <v>304</v>
      </c>
      <c r="BM214" s="155" t="s">
        <v>1630</v>
      </c>
    </row>
    <row r="215" spans="2:65" s="1" customFormat="1" ht="16.5" customHeight="1">
      <c r="B215" s="142"/>
      <c r="C215" s="143" t="s">
        <v>1077</v>
      </c>
      <c r="D215" s="143" t="s">
        <v>184</v>
      </c>
      <c r="E215" s="144" t="s">
        <v>671</v>
      </c>
      <c r="F215" s="145" t="s">
        <v>1951</v>
      </c>
      <c r="G215" s="146" t="s">
        <v>858</v>
      </c>
      <c r="H215" s="147">
        <v>14</v>
      </c>
      <c r="I215" s="148"/>
      <c r="J215" s="149">
        <f t="shared" si="20"/>
        <v>0</v>
      </c>
      <c r="K215" s="150"/>
      <c r="L215" s="32"/>
      <c r="M215" s="151" t="s">
        <v>1</v>
      </c>
      <c r="N215" s="152" t="s">
        <v>40</v>
      </c>
      <c r="P215" s="153">
        <f t="shared" si="21"/>
        <v>0</v>
      </c>
      <c r="Q215" s="153">
        <v>0</v>
      </c>
      <c r="R215" s="153">
        <f t="shared" si="22"/>
        <v>0</v>
      </c>
      <c r="S215" s="153">
        <v>0</v>
      </c>
      <c r="T215" s="154">
        <f t="shared" si="23"/>
        <v>0</v>
      </c>
      <c r="AR215" s="155" t="s">
        <v>304</v>
      </c>
      <c r="AT215" s="155" t="s">
        <v>184</v>
      </c>
      <c r="AU215" s="155" t="s">
        <v>78</v>
      </c>
      <c r="AY215" s="17" t="s">
        <v>182</v>
      </c>
      <c r="BE215" s="156">
        <f t="shared" si="24"/>
        <v>0</v>
      </c>
      <c r="BF215" s="156">
        <f t="shared" si="25"/>
        <v>0</v>
      </c>
      <c r="BG215" s="156">
        <f t="shared" si="26"/>
        <v>0</v>
      </c>
      <c r="BH215" s="156">
        <f t="shared" si="27"/>
        <v>0</v>
      </c>
      <c r="BI215" s="156">
        <f t="shared" si="28"/>
        <v>0</v>
      </c>
      <c r="BJ215" s="17" t="s">
        <v>88</v>
      </c>
      <c r="BK215" s="156">
        <f t="shared" si="29"/>
        <v>0</v>
      </c>
      <c r="BL215" s="17" t="s">
        <v>304</v>
      </c>
      <c r="BM215" s="155" t="s">
        <v>1664</v>
      </c>
    </row>
    <row r="216" spans="2:65" s="1" customFormat="1" ht="16.5" customHeight="1">
      <c r="B216" s="142"/>
      <c r="C216" s="185" t="s">
        <v>1084</v>
      </c>
      <c r="D216" s="185" t="s">
        <v>379</v>
      </c>
      <c r="E216" s="186" t="s">
        <v>677</v>
      </c>
      <c r="F216" s="187" t="s">
        <v>1952</v>
      </c>
      <c r="G216" s="188" t="s">
        <v>858</v>
      </c>
      <c r="H216" s="189">
        <v>14</v>
      </c>
      <c r="I216" s="190"/>
      <c r="J216" s="191">
        <f t="shared" si="20"/>
        <v>0</v>
      </c>
      <c r="K216" s="192"/>
      <c r="L216" s="193"/>
      <c r="M216" s="194" t="s">
        <v>1</v>
      </c>
      <c r="N216" s="195" t="s">
        <v>40</v>
      </c>
      <c r="P216" s="153">
        <f t="shared" si="21"/>
        <v>0</v>
      </c>
      <c r="Q216" s="153">
        <v>0</v>
      </c>
      <c r="R216" s="153">
        <f t="shared" si="22"/>
        <v>0</v>
      </c>
      <c r="S216" s="153">
        <v>0</v>
      </c>
      <c r="T216" s="154">
        <f t="shared" si="23"/>
        <v>0</v>
      </c>
      <c r="AR216" s="155" t="s">
        <v>474</v>
      </c>
      <c r="AT216" s="155" t="s">
        <v>379</v>
      </c>
      <c r="AU216" s="155" t="s">
        <v>78</v>
      </c>
      <c r="AY216" s="17" t="s">
        <v>182</v>
      </c>
      <c r="BE216" s="156">
        <f t="shared" si="24"/>
        <v>0</v>
      </c>
      <c r="BF216" s="156">
        <f t="shared" si="25"/>
        <v>0</v>
      </c>
      <c r="BG216" s="156">
        <f t="shared" si="26"/>
        <v>0</v>
      </c>
      <c r="BH216" s="156">
        <f t="shared" si="27"/>
        <v>0</v>
      </c>
      <c r="BI216" s="156">
        <f t="shared" si="28"/>
        <v>0</v>
      </c>
      <c r="BJ216" s="17" t="s">
        <v>88</v>
      </c>
      <c r="BK216" s="156">
        <f t="shared" si="29"/>
        <v>0</v>
      </c>
      <c r="BL216" s="17" t="s">
        <v>304</v>
      </c>
      <c r="BM216" s="155" t="s">
        <v>1676</v>
      </c>
    </row>
    <row r="217" spans="2:65" s="1" customFormat="1" ht="16.5" customHeight="1">
      <c r="B217" s="142"/>
      <c r="C217" s="143" t="s">
        <v>1090</v>
      </c>
      <c r="D217" s="143" t="s">
        <v>184</v>
      </c>
      <c r="E217" s="144" t="s">
        <v>684</v>
      </c>
      <c r="F217" s="145" t="s">
        <v>1953</v>
      </c>
      <c r="G217" s="146" t="s">
        <v>858</v>
      </c>
      <c r="H217" s="147">
        <v>14</v>
      </c>
      <c r="I217" s="148"/>
      <c r="J217" s="149">
        <f t="shared" si="20"/>
        <v>0</v>
      </c>
      <c r="K217" s="150"/>
      <c r="L217" s="32"/>
      <c r="M217" s="151" t="s">
        <v>1</v>
      </c>
      <c r="N217" s="152" t="s">
        <v>40</v>
      </c>
      <c r="P217" s="153">
        <f t="shared" si="21"/>
        <v>0</v>
      </c>
      <c r="Q217" s="153">
        <v>0</v>
      </c>
      <c r="R217" s="153">
        <f t="shared" si="22"/>
        <v>0</v>
      </c>
      <c r="S217" s="153">
        <v>0</v>
      </c>
      <c r="T217" s="154">
        <f t="shared" si="23"/>
        <v>0</v>
      </c>
      <c r="AR217" s="155" t="s">
        <v>304</v>
      </c>
      <c r="AT217" s="155" t="s">
        <v>184</v>
      </c>
      <c r="AU217" s="155" t="s">
        <v>78</v>
      </c>
      <c r="AY217" s="17" t="s">
        <v>182</v>
      </c>
      <c r="BE217" s="156">
        <f t="shared" si="24"/>
        <v>0</v>
      </c>
      <c r="BF217" s="156">
        <f t="shared" si="25"/>
        <v>0</v>
      </c>
      <c r="BG217" s="156">
        <f t="shared" si="26"/>
        <v>0</v>
      </c>
      <c r="BH217" s="156">
        <f t="shared" si="27"/>
        <v>0</v>
      </c>
      <c r="BI217" s="156">
        <f t="shared" si="28"/>
        <v>0</v>
      </c>
      <c r="BJ217" s="17" t="s">
        <v>88</v>
      </c>
      <c r="BK217" s="156">
        <f t="shared" si="29"/>
        <v>0</v>
      </c>
      <c r="BL217" s="17" t="s">
        <v>304</v>
      </c>
      <c r="BM217" s="155" t="s">
        <v>1689</v>
      </c>
    </row>
    <row r="218" spans="2:65" s="1" customFormat="1" ht="16.5" customHeight="1">
      <c r="B218" s="142"/>
      <c r="C218" s="185" t="s">
        <v>1097</v>
      </c>
      <c r="D218" s="185" t="s">
        <v>379</v>
      </c>
      <c r="E218" s="186" t="s">
        <v>691</v>
      </c>
      <c r="F218" s="187" t="s">
        <v>1954</v>
      </c>
      <c r="G218" s="188" t="s">
        <v>858</v>
      </c>
      <c r="H218" s="189">
        <v>14</v>
      </c>
      <c r="I218" s="190"/>
      <c r="J218" s="191">
        <f t="shared" si="20"/>
        <v>0</v>
      </c>
      <c r="K218" s="192"/>
      <c r="L218" s="193"/>
      <c r="M218" s="194" t="s">
        <v>1</v>
      </c>
      <c r="N218" s="195" t="s">
        <v>40</v>
      </c>
      <c r="P218" s="153">
        <f t="shared" si="21"/>
        <v>0</v>
      </c>
      <c r="Q218" s="153">
        <v>0</v>
      </c>
      <c r="R218" s="153">
        <f t="shared" si="22"/>
        <v>0</v>
      </c>
      <c r="S218" s="153">
        <v>0</v>
      </c>
      <c r="T218" s="154">
        <f t="shared" si="23"/>
        <v>0</v>
      </c>
      <c r="AR218" s="155" t="s">
        <v>474</v>
      </c>
      <c r="AT218" s="155" t="s">
        <v>379</v>
      </c>
      <c r="AU218" s="155" t="s">
        <v>78</v>
      </c>
      <c r="AY218" s="17" t="s">
        <v>182</v>
      </c>
      <c r="BE218" s="156">
        <f t="shared" si="24"/>
        <v>0</v>
      </c>
      <c r="BF218" s="156">
        <f t="shared" si="25"/>
        <v>0</v>
      </c>
      <c r="BG218" s="156">
        <f t="shared" si="26"/>
        <v>0</v>
      </c>
      <c r="BH218" s="156">
        <f t="shared" si="27"/>
        <v>0</v>
      </c>
      <c r="BI218" s="156">
        <f t="shared" si="28"/>
        <v>0</v>
      </c>
      <c r="BJ218" s="17" t="s">
        <v>88</v>
      </c>
      <c r="BK218" s="156">
        <f t="shared" si="29"/>
        <v>0</v>
      </c>
      <c r="BL218" s="17" t="s">
        <v>304</v>
      </c>
      <c r="BM218" s="155" t="s">
        <v>1700</v>
      </c>
    </row>
    <row r="219" spans="2:65" s="1" customFormat="1" ht="16.5" customHeight="1">
      <c r="B219" s="142"/>
      <c r="C219" s="143" t="s">
        <v>1102</v>
      </c>
      <c r="D219" s="143" t="s">
        <v>184</v>
      </c>
      <c r="E219" s="144" t="s">
        <v>1955</v>
      </c>
      <c r="F219" s="145" t="s">
        <v>1956</v>
      </c>
      <c r="G219" s="146" t="s">
        <v>858</v>
      </c>
      <c r="H219" s="147">
        <v>1</v>
      </c>
      <c r="I219" s="148"/>
      <c r="J219" s="149">
        <f t="shared" ref="J219:J250" si="30">ROUND(I219*H219,2)</f>
        <v>0</v>
      </c>
      <c r="K219" s="150"/>
      <c r="L219" s="32"/>
      <c r="M219" s="151" t="s">
        <v>1</v>
      </c>
      <c r="N219" s="152" t="s">
        <v>40</v>
      </c>
      <c r="P219" s="153">
        <f t="shared" ref="P219:P250" si="31">O219*H219</f>
        <v>0</v>
      </c>
      <c r="Q219" s="153">
        <v>0</v>
      </c>
      <c r="R219" s="153">
        <f t="shared" ref="R219:R250" si="32">Q219*H219</f>
        <v>0</v>
      </c>
      <c r="S219" s="153">
        <v>0</v>
      </c>
      <c r="T219" s="154">
        <f t="shared" ref="T219:T250" si="33">S219*H219</f>
        <v>0</v>
      </c>
      <c r="AR219" s="155" t="s">
        <v>304</v>
      </c>
      <c r="AT219" s="155" t="s">
        <v>184</v>
      </c>
      <c r="AU219" s="155" t="s">
        <v>78</v>
      </c>
      <c r="AY219" s="17" t="s">
        <v>182</v>
      </c>
      <c r="BE219" s="156">
        <f t="shared" ref="BE219:BE250" si="34">IF(N219="základná",J219,0)</f>
        <v>0</v>
      </c>
      <c r="BF219" s="156">
        <f t="shared" ref="BF219:BF250" si="35">IF(N219="znížená",J219,0)</f>
        <v>0</v>
      </c>
      <c r="BG219" s="156">
        <f t="shared" ref="BG219:BG250" si="36">IF(N219="zákl. prenesená",J219,0)</f>
        <v>0</v>
      </c>
      <c r="BH219" s="156">
        <f t="shared" ref="BH219:BH250" si="37">IF(N219="zníž. prenesená",J219,0)</f>
        <v>0</v>
      </c>
      <c r="BI219" s="156">
        <f t="shared" ref="BI219:BI250" si="38">IF(N219="nulová",J219,0)</f>
        <v>0</v>
      </c>
      <c r="BJ219" s="17" t="s">
        <v>88</v>
      </c>
      <c r="BK219" s="156">
        <f t="shared" ref="BK219:BK250" si="39">ROUND(I219*H219,2)</f>
        <v>0</v>
      </c>
      <c r="BL219" s="17" t="s">
        <v>304</v>
      </c>
      <c r="BM219" s="155" t="s">
        <v>1711</v>
      </c>
    </row>
    <row r="220" spans="2:65" s="1" customFormat="1" ht="24.25" customHeight="1">
      <c r="B220" s="142"/>
      <c r="C220" s="185" t="s">
        <v>1106</v>
      </c>
      <c r="D220" s="185" t="s">
        <v>379</v>
      </c>
      <c r="E220" s="186" t="s">
        <v>1957</v>
      </c>
      <c r="F220" s="187" t="s">
        <v>1958</v>
      </c>
      <c r="G220" s="188" t="s">
        <v>858</v>
      </c>
      <c r="H220" s="189">
        <v>1</v>
      </c>
      <c r="I220" s="190"/>
      <c r="J220" s="191">
        <f t="shared" si="30"/>
        <v>0</v>
      </c>
      <c r="K220" s="192"/>
      <c r="L220" s="193"/>
      <c r="M220" s="194" t="s">
        <v>1</v>
      </c>
      <c r="N220" s="195" t="s">
        <v>40</v>
      </c>
      <c r="P220" s="153">
        <f t="shared" si="31"/>
        <v>0</v>
      </c>
      <c r="Q220" s="153">
        <v>0</v>
      </c>
      <c r="R220" s="153">
        <f t="shared" si="32"/>
        <v>0</v>
      </c>
      <c r="S220" s="153">
        <v>0</v>
      </c>
      <c r="T220" s="154">
        <f t="shared" si="33"/>
        <v>0</v>
      </c>
      <c r="AR220" s="155" t="s">
        <v>474</v>
      </c>
      <c r="AT220" s="155" t="s">
        <v>379</v>
      </c>
      <c r="AU220" s="155" t="s">
        <v>78</v>
      </c>
      <c r="AY220" s="17" t="s">
        <v>182</v>
      </c>
      <c r="BE220" s="156">
        <f t="shared" si="34"/>
        <v>0</v>
      </c>
      <c r="BF220" s="156">
        <f t="shared" si="35"/>
        <v>0</v>
      </c>
      <c r="BG220" s="156">
        <f t="shared" si="36"/>
        <v>0</v>
      </c>
      <c r="BH220" s="156">
        <f t="shared" si="37"/>
        <v>0</v>
      </c>
      <c r="BI220" s="156">
        <f t="shared" si="38"/>
        <v>0</v>
      </c>
      <c r="BJ220" s="17" t="s">
        <v>88</v>
      </c>
      <c r="BK220" s="156">
        <f t="shared" si="39"/>
        <v>0</v>
      </c>
      <c r="BL220" s="17" t="s">
        <v>304</v>
      </c>
      <c r="BM220" s="155" t="s">
        <v>1722</v>
      </c>
    </row>
    <row r="221" spans="2:65" s="1" customFormat="1" ht="16.5" customHeight="1">
      <c r="B221" s="142"/>
      <c r="C221" s="143" t="s">
        <v>1015</v>
      </c>
      <c r="D221" s="143" t="s">
        <v>184</v>
      </c>
      <c r="E221" s="144" t="s">
        <v>1959</v>
      </c>
      <c r="F221" s="145" t="s">
        <v>1960</v>
      </c>
      <c r="G221" s="146" t="s">
        <v>858</v>
      </c>
      <c r="H221" s="147">
        <v>1</v>
      </c>
      <c r="I221" s="148"/>
      <c r="J221" s="149">
        <f t="shared" si="30"/>
        <v>0</v>
      </c>
      <c r="K221" s="150"/>
      <c r="L221" s="32"/>
      <c r="M221" s="151" t="s">
        <v>1</v>
      </c>
      <c r="N221" s="152" t="s">
        <v>40</v>
      </c>
      <c r="P221" s="153">
        <f t="shared" si="31"/>
        <v>0</v>
      </c>
      <c r="Q221" s="153">
        <v>0</v>
      </c>
      <c r="R221" s="153">
        <f t="shared" si="32"/>
        <v>0</v>
      </c>
      <c r="S221" s="153">
        <v>0</v>
      </c>
      <c r="T221" s="154">
        <f t="shared" si="33"/>
        <v>0</v>
      </c>
      <c r="AR221" s="155" t="s">
        <v>304</v>
      </c>
      <c r="AT221" s="155" t="s">
        <v>184</v>
      </c>
      <c r="AU221" s="155" t="s">
        <v>78</v>
      </c>
      <c r="AY221" s="17" t="s">
        <v>182</v>
      </c>
      <c r="BE221" s="156">
        <f t="shared" si="34"/>
        <v>0</v>
      </c>
      <c r="BF221" s="156">
        <f t="shared" si="35"/>
        <v>0</v>
      </c>
      <c r="BG221" s="156">
        <f t="shared" si="36"/>
        <v>0</v>
      </c>
      <c r="BH221" s="156">
        <f t="shared" si="37"/>
        <v>0</v>
      </c>
      <c r="BI221" s="156">
        <f t="shared" si="38"/>
        <v>0</v>
      </c>
      <c r="BJ221" s="17" t="s">
        <v>88</v>
      </c>
      <c r="BK221" s="156">
        <f t="shared" si="39"/>
        <v>0</v>
      </c>
      <c r="BL221" s="17" t="s">
        <v>304</v>
      </c>
      <c r="BM221" s="155" t="s">
        <v>1731</v>
      </c>
    </row>
    <row r="222" spans="2:65" s="1" customFormat="1" ht="16.5" customHeight="1">
      <c r="B222" s="142"/>
      <c r="C222" s="185" t="s">
        <v>1117</v>
      </c>
      <c r="D222" s="185" t="s">
        <v>379</v>
      </c>
      <c r="E222" s="186" t="s">
        <v>1961</v>
      </c>
      <c r="F222" s="187" t="s">
        <v>1962</v>
      </c>
      <c r="G222" s="188" t="s">
        <v>858</v>
      </c>
      <c r="H222" s="189">
        <v>1</v>
      </c>
      <c r="I222" s="190"/>
      <c r="J222" s="191">
        <f t="shared" si="30"/>
        <v>0</v>
      </c>
      <c r="K222" s="192"/>
      <c r="L222" s="193"/>
      <c r="M222" s="194" t="s">
        <v>1</v>
      </c>
      <c r="N222" s="195" t="s">
        <v>40</v>
      </c>
      <c r="P222" s="153">
        <f t="shared" si="31"/>
        <v>0</v>
      </c>
      <c r="Q222" s="153">
        <v>0</v>
      </c>
      <c r="R222" s="153">
        <f t="shared" si="32"/>
        <v>0</v>
      </c>
      <c r="S222" s="153">
        <v>0</v>
      </c>
      <c r="T222" s="154">
        <f t="shared" si="33"/>
        <v>0</v>
      </c>
      <c r="AR222" s="155" t="s">
        <v>474</v>
      </c>
      <c r="AT222" s="155" t="s">
        <v>379</v>
      </c>
      <c r="AU222" s="155" t="s">
        <v>78</v>
      </c>
      <c r="AY222" s="17" t="s">
        <v>182</v>
      </c>
      <c r="BE222" s="156">
        <f t="shared" si="34"/>
        <v>0</v>
      </c>
      <c r="BF222" s="156">
        <f t="shared" si="35"/>
        <v>0</v>
      </c>
      <c r="BG222" s="156">
        <f t="shared" si="36"/>
        <v>0</v>
      </c>
      <c r="BH222" s="156">
        <f t="shared" si="37"/>
        <v>0</v>
      </c>
      <c r="BI222" s="156">
        <f t="shared" si="38"/>
        <v>0</v>
      </c>
      <c r="BJ222" s="17" t="s">
        <v>88</v>
      </c>
      <c r="BK222" s="156">
        <f t="shared" si="39"/>
        <v>0</v>
      </c>
      <c r="BL222" s="17" t="s">
        <v>304</v>
      </c>
      <c r="BM222" s="155" t="s">
        <v>1742</v>
      </c>
    </row>
    <row r="223" spans="2:65" s="1" customFormat="1" ht="16.5" customHeight="1">
      <c r="B223" s="142"/>
      <c r="C223" s="143" t="s">
        <v>1122</v>
      </c>
      <c r="D223" s="143" t="s">
        <v>184</v>
      </c>
      <c r="E223" s="144" t="s">
        <v>1963</v>
      </c>
      <c r="F223" s="145" t="s">
        <v>1964</v>
      </c>
      <c r="G223" s="146" t="s">
        <v>858</v>
      </c>
      <c r="H223" s="147">
        <v>1</v>
      </c>
      <c r="I223" s="148"/>
      <c r="J223" s="149">
        <f t="shared" si="30"/>
        <v>0</v>
      </c>
      <c r="K223" s="150"/>
      <c r="L223" s="32"/>
      <c r="M223" s="151" t="s">
        <v>1</v>
      </c>
      <c r="N223" s="152" t="s">
        <v>40</v>
      </c>
      <c r="P223" s="153">
        <f t="shared" si="31"/>
        <v>0</v>
      </c>
      <c r="Q223" s="153">
        <v>0</v>
      </c>
      <c r="R223" s="153">
        <f t="shared" si="32"/>
        <v>0</v>
      </c>
      <c r="S223" s="153">
        <v>0</v>
      </c>
      <c r="T223" s="154">
        <f t="shared" si="33"/>
        <v>0</v>
      </c>
      <c r="AR223" s="155" t="s">
        <v>304</v>
      </c>
      <c r="AT223" s="155" t="s">
        <v>184</v>
      </c>
      <c r="AU223" s="155" t="s">
        <v>78</v>
      </c>
      <c r="AY223" s="17" t="s">
        <v>182</v>
      </c>
      <c r="BE223" s="156">
        <f t="shared" si="34"/>
        <v>0</v>
      </c>
      <c r="BF223" s="156">
        <f t="shared" si="35"/>
        <v>0</v>
      </c>
      <c r="BG223" s="156">
        <f t="shared" si="36"/>
        <v>0</v>
      </c>
      <c r="BH223" s="156">
        <f t="shared" si="37"/>
        <v>0</v>
      </c>
      <c r="BI223" s="156">
        <f t="shared" si="38"/>
        <v>0</v>
      </c>
      <c r="BJ223" s="17" t="s">
        <v>88</v>
      </c>
      <c r="BK223" s="156">
        <f t="shared" si="39"/>
        <v>0</v>
      </c>
      <c r="BL223" s="17" t="s">
        <v>304</v>
      </c>
      <c r="BM223" s="155" t="s">
        <v>1760</v>
      </c>
    </row>
    <row r="224" spans="2:65" s="1" customFormat="1" ht="16.5" customHeight="1">
      <c r="B224" s="142"/>
      <c r="C224" s="185" t="s">
        <v>1126</v>
      </c>
      <c r="D224" s="185" t="s">
        <v>379</v>
      </c>
      <c r="E224" s="186" t="s">
        <v>1965</v>
      </c>
      <c r="F224" s="187" t="s">
        <v>1966</v>
      </c>
      <c r="G224" s="188" t="s">
        <v>858</v>
      </c>
      <c r="H224" s="189">
        <v>1</v>
      </c>
      <c r="I224" s="190"/>
      <c r="J224" s="191">
        <f t="shared" si="30"/>
        <v>0</v>
      </c>
      <c r="K224" s="192"/>
      <c r="L224" s="193"/>
      <c r="M224" s="194" t="s">
        <v>1</v>
      </c>
      <c r="N224" s="195" t="s">
        <v>40</v>
      </c>
      <c r="P224" s="153">
        <f t="shared" si="31"/>
        <v>0</v>
      </c>
      <c r="Q224" s="153">
        <v>0</v>
      </c>
      <c r="R224" s="153">
        <f t="shared" si="32"/>
        <v>0</v>
      </c>
      <c r="S224" s="153">
        <v>0</v>
      </c>
      <c r="T224" s="154">
        <f t="shared" si="33"/>
        <v>0</v>
      </c>
      <c r="AR224" s="155" t="s">
        <v>474</v>
      </c>
      <c r="AT224" s="155" t="s">
        <v>379</v>
      </c>
      <c r="AU224" s="155" t="s">
        <v>78</v>
      </c>
      <c r="AY224" s="17" t="s">
        <v>182</v>
      </c>
      <c r="BE224" s="156">
        <f t="shared" si="34"/>
        <v>0</v>
      </c>
      <c r="BF224" s="156">
        <f t="shared" si="35"/>
        <v>0</v>
      </c>
      <c r="BG224" s="156">
        <f t="shared" si="36"/>
        <v>0</v>
      </c>
      <c r="BH224" s="156">
        <f t="shared" si="37"/>
        <v>0</v>
      </c>
      <c r="BI224" s="156">
        <f t="shared" si="38"/>
        <v>0</v>
      </c>
      <c r="BJ224" s="17" t="s">
        <v>88</v>
      </c>
      <c r="BK224" s="156">
        <f t="shared" si="39"/>
        <v>0</v>
      </c>
      <c r="BL224" s="17" t="s">
        <v>304</v>
      </c>
      <c r="BM224" s="155" t="s">
        <v>1769</v>
      </c>
    </row>
    <row r="225" spans="2:65" s="1" customFormat="1" ht="16.5" customHeight="1">
      <c r="B225" s="142"/>
      <c r="C225" s="143" t="s">
        <v>1130</v>
      </c>
      <c r="D225" s="143" t="s">
        <v>184</v>
      </c>
      <c r="E225" s="144" t="s">
        <v>1967</v>
      </c>
      <c r="F225" s="145" t="s">
        <v>1968</v>
      </c>
      <c r="G225" s="146" t="s">
        <v>858</v>
      </c>
      <c r="H225" s="147">
        <v>2</v>
      </c>
      <c r="I225" s="148"/>
      <c r="J225" s="149">
        <f t="shared" si="30"/>
        <v>0</v>
      </c>
      <c r="K225" s="150"/>
      <c r="L225" s="32"/>
      <c r="M225" s="151" t="s">
        <v>1</v>
      </c>
      <c r="N225" s="152" t="s">
        <v>40</v>
      </c>
      <c r="P225" s="153">
        <f t="shared" si="31"/>
        <v>0</v>
      </c>
      <c r="Q225" s="153">
        <v>0</v>
      </c>
      <c r="R225" s="153">
        <f t="shared" si="32"/>
        <v>0</v>
      </c>
      <c r="S225" s="153">
        <v>0</v>
      </c>
      <c r="T225" s="154">
        <f t="shared" si="33"/>
        <v>0</v>
      </c>
      <c r="AR225" s="155" t="s">
        <v>304</v>
      </c>
      <c r="AT225" s="155" t="s">
        <v>184</v>
      </c>
      <c r="AU225" s="155" t="s">
        <v>78</v>
      </c>
      <c r="AY225" s="17" t="s">
        <v>182</v>
      </c>
      <c r="BE225" s="156">
        <f t="shared" si="34"/>
        <v>0</v>
      </c>
      <c r="BF225" s="156">
        <f t="shared" si="35"/>
        <v>0</v>
      </c>
      <c r="BG225" s="156">
        <f t="shared" si="36"/>
        <v>0</v>
      </c>
      <c r="BH225" s="156">
        <f t="shared" si="37"/>
        <v>0</v>
      </c>
      <c r="BI225" s="156">
        <f t="shared" si="38"/>
        <v>0</v>
      </c>
      <c r="BJ225" s="17" t="s">
        <v>88</v>
      </c>
      <c r="BK225" s="156">
        <f t="shared" si="39"/>
        <v>0</v>
      </c>
      <c r="BL225" s="17" t="s">
        <v>304</v>
      </c>
      <c r="BM225" s="155" t="s">
        <v>1792</v>
      </c>
    </row>
    <row r="226" spans="2:65" s="1" customFormat="1" ht="24.25" customHeight="1">
      <c r="B226" s="142"/>
      <c r="C226" s="185" t="s">
        <v>1133</v>
      </c>
      <c r="D226" s="185" t="s">
        <v>379</v>
      </c>
      <c r="E226" s="186" t="s">
        <v>1969</v>
      </c>
      <c r="F226" s="187" t="s">
        <v>1970</v>
      </c>
      <c r="G226" s="188" t="s">
        <v>858</v>
      </c>
      <c r="H226" s="189">
        <v>2</v>
      </c>
      <c r="I226" s="190"/>
      <c r="J226" s="191">
        <f t="shared" si="30"/>
        <v>0</v>
      </c>
      <c r="K226" s="192"/>
      <c r="L226" s="193"/>
      <c r="M226" s="194" t="s">
        <v>1</v>
      </c>
      <c r="N226" s="195" t="s">
        <v>40</v>
      </c>
      <c r="P226" s="153">
        <f t="shared" si="31"/>
        <v>0</v>
      </c>
      <c r="Q226" s="153">
        <v>0</v>
      </c>
      <c r="R226" s="153">
        <f t="shared" si="32"/>
        <v>0</v>
      </c>
      <c r="S226" s="153">
        <v>0</v>
      </c>
      <c r="T226" s="154">
        <f t="shared" si="33"/>
        <v>0</v>
      </c>
      <c r="AR226" s="155" t="s">
        <v>474</v>
      </c>
      <c r="AT226" s="155" t="s">
        <v>379</v>
      </c>
      <c r="AU226" s="155" t="s">
        <v>78</v>
      </c>
      <c r="AY226" s="17" t="s">
        <v>182</v>
      </c>
      <c r="BE226" s="156">
        <f t="shared" si="34"/>
        <v>0</v>
      </c>
      <c r="BF226" s="156">
        <f t="shared" si="35"/>
        <v>0</v>
      </c>
      <c r="BG226" s="156">
        <f t="shared" si="36"/>
        <v>0</v>
      </c>
      <c r="BH226" s="156">
        <f t="shared" si="37"/>
        <v>0</v>
      </c>
      <c r="BI226" s="156">
        <f t="shared" si="38"/>
        <v>0</v>
      </c>
      <c r="BJ226" s="17" t="s">
        <v>88</v>
      </c>
      <c r="BK226" s="156">
        <f t="shared" si="39"/>
        <v>0</v>
      </c>
      <c r="BL226" s="17" t="s">
        <v>304</v>
      </c>
      <c r="BM226" s="155" t="s">
        <v>1971</v>
      </c>
    </row>
    <row r="227" spans="2:65" s="1" customFormat="1" ht="16.5" customHeight="1">
      <c r="B227" s="142"/>
      <c r="C227" s="143" t="s">
        <v>1137</v>
      </c>
      <c r="D227" s="143" t="s">
        <v>184</v>
      </c>
      <c r="E227" s="144" t="s">
        <v>1972</v>
      </c>
      <c r="F227" s="145" t="s">
        <v>1973</v>
      </c>
      <c r="G227" s="146" t="s">
        <v>858</v>
      </c>
      <c r="H227" s="147">
        <v>1</v>
      </c>
      <c r="I227" s="148"/>
      <c r="J227" s="149">
        <f t="shared" si="30"/>
        <v>0</v>
      </c>
      <c r="K227" s="150"/>
      <c r="L227" s="32"/>
      <c r="M227" s="151" t="s">
        <v>1</v>
      </c>
      <c r="N227" s="152" t="s">
        <v>40</v>
      </c>
      <c r="P227" s="153">
        <f t="shared" si="31"/>
        <v>0</v>
      </c>
      <c r="Q227" s="153">
        <v>0</v>
      </c>
      <c r="R227" s="153">
        <f t="shared" si="32"/>
        <v>0</v>
      </c>
      <c r="S227" s="153">
        <v>0</v>
      </c>
      <c r="T227" s="154">
        <f t="shared" si="33"/>
        <v>0</v>
      </c>
      <c r="AR227" s="155" t="s">
        <v>304</v>
      </c>
      <c r="AT227" s="155" t="s">
        <v>184</v>
      </c>
      <c r="AU227" s="155" t="s">
        <v>78</v>
      </c>
      <c r="AY227" s="17" t="s">
        <v>182</v>
      </c>
      <c r="BE227" s="156">
        <f t="shared" si="34"/>
        <v>0</v>
      </c>
      <c r="BF227" s="156">
        <f t="shared" si="35"/>
        <v>0</v>
      </c>
      <c r="BG227" s="156">
        <f t="shared" si="36"/>
        <v>0</v>
      </c>
      <c r="BH227" s="156">
        <f t="shared" si="37"/>
        <v>0</v>
      </c>
      <c r="BI227" s="156">
        <f t="shared" si="38"/>
        <v>0</v>
      </c>
      <c r="BJ227" s="17" t="s">
        <v>88</v>
      </c>
      <c r="BK227" s="156">
        <f t="shared" si="39"/>
        <v>0</v>
      </c>
      <c r="BL227" s="17" t="s">
        <v>304</v>
      </c>
      <c r="BM227" s="155" t="s">
        <v>1974</v>
      </c>
    </row>
    <row r="228" spans="2:65" s="1" customFormat="1" ht="16.5" customHeight="1">
      <c r="B228" s="142"/>
      <c r="C228" s="185" t="s">
        <v>1144</v>
      </c>
      <c r="D228" s="185" t="s">
        <v>379</v>
      </c>
      <c r="E228" s="186" t="s">
        <v>1975</v>
      </c>
      <c r="F228" s="187" t="s">
        <v>1976</v>
      </c>
      <c r="G228" s="188" t="s">
        <v>858</v>
      </c>
      <c r="H228" s="189">
        <v>1</v>
      </c>
      <c r="I228" s="190"/>
      <c r="J228" s="191">
        <f t="shared" si="30"/>
        <v>0</v>
      </c>
      <c r="K228" s="192"/>
      <c r="L228" s="193"/>
      <c r="M228" s="194" t="s">
        <v>1</v>
      </c>
      <c r="N228" s="195" t="s">
        <v>40</v>
      </c>
      <c r="P228" s="153">
        <f t="shared" si="31"/>
        <v>0</v>
      </c>
      <c r="Q228" s="153">
        <v>0</v>
      </c>
      <c r="R228" s="153">
        <f t="shared" si="32"/>
        <v>0</v>
      </c>
      <c r="S228" s="153">
        <v>0</v>
      </c>
      <c r="T228" s="154">
        <f t="shared" si="33"/>
        <v>0</v>
      </c>
      <c r="AR228" s="155" t="s">
        <v>474</v>
      </c>
      <c r="AT228" s="155" t="s">
        <v>379</v>
      </c>
      <c r="AU228" s="155" t="s">
        <v>78</v>
      </c>
      <c r="AY228" s="17" t="s">
        <v>182</v>
      </c>
      <c r="BE228" s="156">
        <f t="shared" si="34"/>
        <v>0</v>
      </c>
      <c r="BF228" s="156">
        <f t="shared" si="35"/>
        <v>0</v>
      </c>
      <c r="BG228" s="156">
        <f t="shared" si="36"/>
        <v>0</v>
      </c>
      <c r="BH228" s="156">
        <f t="shared" si="37"/>
        <v>0</v>
      </c>
      <c r="BI228" s="156">
        <f t="shared" si="38"/>
        <v>0</v>
      </c>
      <c r="BJ228" s="17" t="s">
        <v>88</v>
      </c>
      <c r="BK228" s="156">
        <f t="shared" si="39"/>
        <v>0</v>
      </c>
      <c r="BL228" s="17" t="s">
        <v>304</v>
      </c>
      <c r="BM228" s="155" t="s">
        <v>1977</v>
      </c>
    </row>
    <row r="229" spans="2:65" s="1" customFormat="1" ht="24.25" customHeight="1">
      <c r="B229" s="142"/>
      <c r="C229" s="143" t="s">
        <v>1149</v>
      </c>
      <c r="D229" s="143" t="s">
        <v>184</v>
      </c>
      <c r="E229" s="144" t="s">
        <v>1978</v>
      </c>
      <c r="F229" s="145" t="s">
        <v>1979</v>
      </c>
      <c r="G229" s="146" t="s">
        <v>858</v>
      </c>
      <c r="H229" s="147">
        <v>2</v>
      </c>
      <c r="I229" s="148"/>
      <c r="J229" s="149">
        <f t="shared" si="30"/>
        <v>0</v>
      </c>
      <c r="K229" s="150"/>
      <c r="L229" s="32"/>
      <c r="M229" s="151" t="s">
        <v>1</v>
      </c>
      <c r="N229" s="152" t="s">
        <v>40</v>
      </c>
      <c r="P229" s="153">
        <f t="shared" si="31"/>
        <v>0</v>
      </c>
      <c r="Q229" s="153">
        <v>0</v>
      </c>
      <c r="R229" s="153">
        <f t="shared" si="32"/>
        <v>0</v>
      </c>
      <c r="S229" s="153">
        <v>0</v>
      </c>
      <c r="T229" s="154">
        <f t="shared" si="33"/>
        <v>0</v>
      </c>
      <c r="AR229" s="155" t="s">
        <v>304</v>
      </c>
      <c r="AT229" s="155" t="s">
        <v>184</v>
      </c>
      <c r="AU229" s="155" t="s">
        <v>78</v>
      </c>
      <c r="AY229" s="17" t="s">
        <v>182</v>
      </c>
      <c r="BE229" s="156">
        <f t="shared" si="34"/>
        <v>0</v>
      </c>
      <c r="BF229" s="156">
        <f t="shared" si="35"/>
        <v>0</v>
      </c>
      <c r="BG229" s="156">
        <f t="shared" si="36"/>
        <v>0</v>
      </c>
      <c r="BH229" s="156">
        <f t="shared" si="37"/>
        <v>0</v>
      </c>
      <c r="BI229" s="156">
        <f t="shared" si="38"/>
        <v>0</v>
      </c>
      <c r="BJ229" s="17" t="s">
        <v>88</v>
      </c>
      <c r="BK229" s="156">
        <f t="shared" si="39"/>
        <v>0</v>
      </c>
      <c r="BL229" s="17" t="s">
        <v>304</v>
      </c>
      <c r="BM229" s="155" t="s">
        <v>1980</v>
      </c>
    </row>
    <row r="230" spans="2:65" s="1" customFormat="1" ht="24.25" customHeight="1">
      <c r="B230" s="142"/>
      <c r="C230" s="185" t="s">
        <v>1154</v>
      </c>
      <c r="D230" s="185" t="s">
        <v>379</v>
      </c>
      <c r="E230" s="186" t="s">
        <v>1981</v>
      </c>
      <c r="F230" s="187" t="s">
        <v>1982</v>
      </c>
      <c r="G230" s="188" t="s">
        <v>858</v>
      </c>
      <c r="H230" s="189">
        <v>2</v>
      </c>
      <c r="I230" s="190"/>
      <c r="J230" s="191">
        <f t="shared" si="30"/>
        <v>0</v>
      </c>
      <c r="K230" s="192"/>
      <c r="L230" s="193"/>
      <c r="M230" s="194" t="s">
        <v>1</v>
      </c>
      <c r="N230" s="195" t="s">
        <v>40</v>
      </c>
      <c r="P230" s="153">
        <f t="shared" si="31"/>
        <v>0</v>
      </c>
      <c r="Q230" s="153">
        <v>0</v>
      </c>
      <c r="R230" s="153">
        <f t="shared" si="32"/>
        <v>0</v>
      </c>
      <c r="S230" s="153">
        <v>0</v>
      </c>
      <c r="T230" s="154">
        <f t="shared" si="33"/>
        <v>0</v>
      </c>
      <c r="AR230" s="155" t="s">
        <v>474</v>
      </c>
      <c r="AT230" s="155" t="s">
        <v>379</v>
      </c>
      <c r="AU230" s="155" t="s">
        <v>78</v>
      </c>
      <c r="AY230" s="17" t="s">
        <v>182</v>
      </c>
      <c r="BE230" s="156">
        <f t="shared" si="34"/>
        <v>0</v>
      </c>
      <c r="BF230" s="156">
        <f t="shared" si="35"/>
        <v>0</v>
      </c>
      <c r="BG230" s="156">
        <f t="shared" si="36"/>
        <v>0</v>
      </c>
      <c r="BH230" s="156">
        <f t="shared" si="37"/>
        <v>0</v>
      </c>
      <c r="BI230" s="156">
        <f t="shared" si="38"/>
        <v>0</v>
      </c>
      <c r="BJ230" s="17" t="s">
        <v>88</v>
      </c>
      <c r="BK230" s="156">
        <f t="shared" si="39"/>
        <v>0</v>
      </c>
      <c r="BL230" s="17" t="s">
        <v>304</v>
      </c>
      <c r="BM230" s="155" t="s">
        <v>1983</v>
      </c>
    </row>
    <row r="231" spans="2:65" s="1" customFormat="1" ht="24.25" customHeight="1">
      <c r="B231" s="142"/>
      <c r="C231" s="185" t="s">
        <v>1160</v>
      </c>
      <c r="D231" s="185" t="s">
        <v>379</v>
      </c>
      <c r="E231" s="186" t="s">
        <v>1984</v>
      </c>
      <c r="F231" s="187" t="s">
        <v>1985</v>
      </c>
      <c r="G231" s="188" t="s">
        <v>858</v>
      </c>
      <c r="H231" s="189">
        <v>2</v>
      </c>
      <c r="I231" s="190"/>
      <c r="J231" s="191">
        <f t="shared" si="30"/>
        <v>0</v>
      </c>
      <c r="K231" s="192"/>
      <c r="L231" s="193"/>
      <c r="M231" s="194" t="s">
        <v>1</v>
      </c>
      <c r="N231" s="195" t="s">
        <v>40</v>
      </c>
      <c r="P231" s="153">
        <f t="shared" si="31"/>
        <v>0</v>
      </c>
      <c r="Q231" s="153">
        <v>0</v>
      </c>
      <c r="R231" s="153">
        <f t="shared" si="32"/>
        <v>0</v>
      </c>
      <c r="S231" s="153">
        <v>0</v>
      </c>
      <c r="T231" s="154">
        <f t="shared" si="33"/>
        <v>0</v>
      </c>
      <c r="AR231" s="155" t="s">
        <v>474</v>
      </c>
      <c r="AT231" s="155" t="s">
        <v>379</v>
      </c>
      <c r="AU231" s="155" t="s">
        <v>78</v>
      </c>
      <c r="AY231" s="17" t="s">
        <v>182</v>
      </c>
      <c r="BE231" s="156">
        <f t="shared" si="34"/>
        <v>0</v>
      </c>
      <c r="BF231" s="156">
        <f t="shared" si="35"/>
        <v>0</v>
      </c>
      <c r="BG231" s="156">
        <f t="shared" si="36"/>
        <v>0</v>
      </c>
      <c r="BH231" s="156">
        <f t="shared" si="37"/>
        <v>0</v>
      </c>
      <c r="BI231" s="156">
        <f t="shared" si="38"/>
        <v>0</v>
      </c>
      <c r="BJ231" s="17" t="s">
        <v>88</v>
      </c>
      <c r="BK231" s="156">
        <f t="shared" si="39"/>
        <v>0</v>
      </c>
      <c r="BL231" s="17" t="s">
        <v>304</v>
      </c>
      <c r="BM231" s="155" t="s">
        <v>1986</v>
      </c>
    </row>
    <row r="232" spans="2:65" s="1" customFormat="1" ht="16.5" customHeight="1">
      <c r="B232" s="142"/>
      <c r="C232" s="143" t="s">
        <v>1165</v>
      </c>
      <c r="D232" s="143" t="s">
        <v>184</v>
      </c>
      <c r="E232" s="144" t="s">
        <v>1987</v>
      </c>
      <c r="F232" s="145" t="s">
        <v>1988</v>
      </c>
      <c r="G232" s="146" t="s">
        <v>858</v>
      </c>
      <c r="H232" s="147">
        <v>4</v>
      </c>
      <c r="I232" s="148"/>
      <c r="J232" s="149">
        <f t="shared" si="30"/>
        <v>0</v>
      </c>
      <c r="K232" s="150"/>
      <c r="L232" s="32"/>
      <c r="M232" s="151" t="s">
        <v>1</v>
      </c>
      <c r="N232" s="152" t="s">
        <v>40</v>
      </c>
      <c r="P232" s="153">
        <f t="shared" si="31"/>
        <v>0</v>
      </c>
      <c r="Q232" s="153">
        <v>0</v>
      </c>
      <c r="R232" s="153">
        <f t="shared" si="32"/>
        <v>0</v>
      </c>
      <c r="S232" s="153">
        <v>0</v>
      </c>
      <c r="T232" s="154">
        <f t="shared" si="33"/>
        <v>0</v>
      </c>
      <c r="AR232" s="155" t="s">
        <v>304</v>
      </c>
      <c r="AT232" s="155" t="s">
        <v>184</v>
      </c>
      <c r="AU232" s="155" t="s">
        <v>78</v>
      </c>
      <c r="AY232" s="17" t="s">
        <v>182</v>
      </c>
      <c r="BE232" s="156">
        <f t="shared" si="34"/>
        <v>0</v>
      </c>
      <c r="BF232" s="156">
        <f t="shared" si="35"/>
        <v>0</v>
      </c>
      <c r="BG232" s="156">
        <f t="shared" si="36"/>
        <v>0</v>
      </c>
      <c r="BH232" s="156">
        <f t="shared" si="37"/>
        <v>0</v>
      </c>
      <c r="BI232" s="156">
        <f t="shared" si="38"/>
        <v>0</v>
      </c>
      <c r="BJ232" s="17" t="s">
        <v>88</v>
      </c>
      <c r="BK232" s="156">
        <f t="shared" si="39"/>
        <v>0</v>
      </c>
      <c r="BL232" s="17" t="s">
        <v>304</v>
      </c>
      <c r="BM232" s="155" t="s">
        <v>1989</v>
      </c>
    </row>
    <row r="233" spans="2:65" s="1" customFormat="1" ht="16.5" customHeight="1">
      <c r="B233" s="142"/>
      <c r="C233" s="185" t="s">
        <v>1171</v>
      </c>
      <c r="D233" s="185" t="s">
        <v>379</v>
      </c>
      <c r="E233" s="186" t="s">
        <v>1990</v>
      </c>
      <c r="F233" s="187" t="s">
        <v>1991</v>
      </c>
      <c r="G233" s="188" t="s">
        <v>858</v>
      </c>
      <c r="H233" s="189">
        <v>4</v>
      </c>
      <c r="I233" s="190"/>
      <c r="J233" s="191">
        <f t="shared" si="30"/>
        <v>0</v>
      </c>
      <c r="K233" s="192"/>
      <c r="L233" s="193"/>
      <c r="M233" s="194" t="s">
        <v>1</v>
      </c>
      <c r="N233" s="195" t="s">
        <v>40</v>
      </c>
      <c r="P233" s="153">
        <f t="shared" si="31"/>
        <v>0</v>
      </c>
      <c r="Q233" s="153">
        <v>0</v>
      </c>
      <c r="R233" s="153">
        <f t="shared" si="32"/>
        <v>0</v>
      </c>
      <c r="S233" s="153">
        <v>0</v>
      </c>
      <c r="T233" s="154">
        <f t="shared" si="33"/>
        <v>0</v>
      </c>
      <c r="AR233" s="155" t="s">
        <v>474</v>
      </c>
      <c r="AT233" s="155" t="s">
        <v>379</v>
      </c>
      <c r="AU233" s="155" t="s">
        <v>78</v>
      </c>
      <c r="AY233" s="17" t="s">
        <v>182</v>
      </c>
      <c r="BE233" s="156">
        <f t="shared" si="34"/>
        <v>0</v>
      </c>
      <c r="BF233" s="156">
        <f t="shared" si="35"/>
        <v>0</v>
      </c>
      <c r="BG233" s="156">
        <f t="shared" si="36"/>
        <v>0</v>
      </c>
      <c r="BH233" s="156">
        <f t="shared" si="37"/>
        <v>0</v>
      </c>
      <c r="BI233" s="156">
        <f t="shared" si="38"/>
        <v>0</v>
      </c>
      <c r="BJ233" s="17" t="s">
        <v>88</v>
      </c>
      <c r="BK233" s="156">
        <f t="shared" si="39"/>
        <v>0</v>
      </c>
      <c r="BL233" s="17" t="s">
        <v>304</v>
      </c>
      <c r="BM233" s="155" t="s">
        <v>1992</v>
      </c>
    </row>
    <row r="234" spans="2:65" s="1" customFormat="1" ht="16.5" customHeight="1">
      <c r="B234" s="142"/>
      <c r="C234" s="185" t="s">
        <v>1175</v>
      </c>
      <c r="D234" s="185" t="s">
        <v>379</v>
      </c>
      <c r="E234" s="186" t="s">
        <v>1993</v>
      </c>
      <c r="F234" s="187" t="s">
        <v>1994</v>
      </c>
      <c r="G234" s="188" t="s">
        <v>858</v>
      </c>
      <c r="H234" s="189">
        <v>4</v>
      </c>
      <c r="I234" s="190"/>
      <c r="J234" s="191">
        <f t="shared" si="30"/>
        <v>0</v>
      </c>
      <c r="K234" s="192"/>
      <c r="L234" s="193"/>
      <c r="M234" s="194" t="s">
        <v>1</v>
      </c>
      <c r="N234" s="195" t="s">
        <v>40</v>
      </c>
      <c r="P234" s="153">
        <f t="shared" si="31"/>
        <v>0</v>
      </c>
      <c r="Q234" s="153">
        <v>0</v>
      </c>
      <c r="R234" s="153">
        <f t="shared" si="32"/>
        <v>0</v>
      </c>
      <c r="S234" s="153">
        <v>0</v>
      </c>
      <c r="T234" s="154">
        <f t="shared" si="33"/>
        <v>0</v>
      </c>
      <c r="AR234" s="155" t="s">
        <v>474</v>
      </c>
      <c r="AT234" s="155" t="s">
        <v>379</v>
      </c>
      <c r="AU234" s="155" t="s">
        <v>78</v>
      </c>
      <c r="AY234" s="17" t="s">
        <v>182</v>
      </c>
      <c r="BE234" s="156">
        <f t="shared" si="34"/>
        <v>0</v>
      </c>
      <c r="BF234" s="156">
        <f t="shared" si="35"/>
        <v>0</v>
      </c>
      <c r="BG234" s="156">
        <f t="shared" si="36"/>
        <v>0</v>
      </c>
      <c r="BH234" s="156">
        <f t="shared" si="37"/>
        <v>0</v>
      </c>
      <c r="BI234" s="156">
        <f t="shared" si="38"/>
        <v>0</v>
      </c>
      <c r="BJ234" s="17" t="s">
        <v>88</v>
      </c>
      <c r="BK234" s="156">
        <f t="shared" si="39"/>
        <v>0</v>
      </c>
      <c r="BL234" s="17" t="s">
        <v>304</v>
      </c>
      <c r="BM234" s="155" t="s">
        <v>1995</v>
      </c>
    </row>
    <row r="235" spans="2:65" s="1" customFormat="1" ht="24.25" customHeight="1">
      <c r="B235" s="142"/>
      <c r="C235" s="143" t="s">
        <v>1180</v>
      </c>
      <c r="D235" s="143" t="s">
        <v>184</v>
      </c>
      <c r="E235" s="144" t="s">
        <v>1996</v>
      </c>
      <c r="F235" s="145" t="s">
        <v>1997</v>
      </c>
      <c r="G235" s="146" t="s">
        <v>858</v>
      </c>
      <c r="H235" s="147">
        <v>4</v>
      </c>
      <c r="I235" s="148"/>
      <c r="J235" s="149">
        <f t="shared" si="30"/>
        <v>0</v>
      </c>
      <c r="K235" s="150"/>
      <c r="L235" s="32"/>
      <c r="M235" s="151" t="s">
        <v>1</v>
      </c>
      <c r="N235" s="152" t="s">
        <v>40</v>
      </c>
      <c r="P235" s="153">
        <f t="shared" si="31"/>
        <v>0</v>
      </c>
      <c r="Q235" s="153">
        <v>0</v>
      </c>
      <c r="R235" s="153">
        <f t="shared" si="32"/>
        <v>0</v>
      </c>
      <c r="S235" s="153">
        <v>0</v>
      </c>
      <c r="T235" s="154">
        <f t="shared" si="33"/>
        <v>0</v>
      </c>
      <c r="AR235" s="155" t="s">
        <v>304</v>
      </c>
      <c r="AT235" s="155" t="s">
        <v>184</v>
      </c>
      <c r="AU235" s="155" t="s">
        <v>78</v>
      </c>
      <c r="AY235" s="17" t="s">
        <v>182</v>
      </c>
      <c r="BE235" s="156">
        <f t="shared" si="34"/>
        <v>0</v>
      </c>
      <c r="BF235" s="156">
        <f t="shared" si="35"/>
        <v>0</v>
      </c>
      <c r="BG235" s="156">
        <f t="shared" si="36"/>
        <v>0</v>
      </c>
      <c r="BH235" s="156">
        <f t="shared" si="37"/>
        <v>0</v>
      </c>
      <c r="BI235" s="156">
        <f t="shared" si="38"/>
        <v>0</v>
      </c>
      <c r="BJ235" s="17" t="s">
        <v>88</v>
      </c>
      <c r="BK235" s="156">
        <f t="shared" si="39"/>
        <v>0</v>
      </c>
      <c r="BL235" s="17" t="s">
        <v>304</v>
      </c>
      <c r="BM235" s="155" t="s">
        <v>1998</v>
      </c>
    </row>
    <row r="236" spans="2:65" s="1" customFormat="1" ht="21.75" customHeight="1">
      <c r="B236" s="142"/>
      <c r="C236" s="185" t="s">
        <v>1184</v>
      </c>
      <c r="D236" s="185" t="s">
        <v>379</v>
      </c>
      <c r="E236" s="186" t="s">
        <v>1999</v>
      </c>
      <c r="F236" s="187" t="s">
        <v>2000</v>
      </c>
      <c r="G236" s="188" t="s">
        <v>858</v>
      </c>
      <c r="H236" s="189">
        <v>4</v>
      </c>
      <c r="I236" s="190"/>
      <c r="J236" s="191">
        <f t="shared" si="30"/>
        <v>0</v>
      </c>
      <c r="K236" s="192"/>
      <c r="L236" s="193"/>
      <c r="M236" s="194" t="s">
        <v>1</v>
      </c>
      <c r="N236" s="195" t="s">
        <v>40</v>
      </c>
      <c r="P236" s="153">
        <f t="shared" si="31"/>
        <v>0</v>
      </c>
      <c r="Q236" s="153">
        <v>0</v>
      </c>
      <c r="R236" s="153">
        <f t="shared" si="32"/>
        <v>0</v>
      </c>
      <c r="S236" s="153">
        <v>0</v>
      </c>
      <c r="T236" s="154">
        <f t="shared" si="33"/>
        <v>0</v>
      </c>
      <c r="AR236" s="155" t="s">
        <v>474</v>
      </c>
      <c r="AT236" s="155" t="s">
        <v>379</v>
      </c>
      <c r="AU236" s="155" t="s">
        <v>78</v>
      </c>
      <c r="AY236" s="17" t="s">
        <v>182</v>
      </c>
      <c r="BE236" s="156">
        <f t="shared" si="34"/>
        <v>0</v>
      </c>
      <c r="BF236" s="156">
        <f t="shared" si="35"/>
        <v>0</v>
      </c>
      <c r="BG236" s="156">
        <f t="shared" si="36"/>
        <v>0</v>
      </c>
      <c r="BH236" s="156">
        <f t="shared" si="37"/>
        <v>0</v>
      </c>
      <c r="BI236" s="156">
        <f t="shared" si="38"/>
        <v>0</v>
      </c>
      <c r="BJ236" s="17" t="s">
        <v>88</v>
      </c>
      <c r="BK236" s="156">
        <f t="shared" si="39"/>
        <v>0</v>
      </c>
      <c r="BL236" s="17" t="s">
        <v>304</v>
      </c>
      <c r="BM236" s="155" t="s">
        <v>2001</v>
      </c>
    </row>
    <row r="237" spans="2:65" s="1" customFormat="1" ht="16.5" customHeight="1">
      <c r="B237" s="142"/>
      <c r="C237" s="143" t="s">
        <v>1190</v>
      </c>
      <c r="D237" s="143" t="s">
        <v>184</v>
      </c>
      <c r="E237" s="144" t="s">
        <v>2002</v>
      </c>
      <c r="F237" s="145" t="s">
        <v>2003</v>
      </c>
      <c r="G237" s="146" t="s">
        <v>858</v>
      </c>
      <c r="H237" s="147">
        <v>64</v>
      </c>
      <c r="I237" s="148"/>
      <c r="J237" s="149">
        <f t="shared" si="30"/>
        <v>0</v>
      </c>
      <c r="K237" s="150"/>
      <c r="L237" s="32"/>
      <c r="M237" s="151" t="s">
        <v>1</v>
      </c>
      <c r="N237" s="152" t="s">
        <v>40</v>
      </c>
      <c r="P237" s="153">
        <f t="shared" si="31"/>
        <v>0</v>
      </c>
      <c r="Q237" s="153">
        <v>0</v>
      </c>
      <c r="R237" s="153">
        <f t="shared" si="32"/>
        <v>0</v>
      </c>
      <c r="S237" s="153">
        <v>0</v>
      </c>
      <c r="T237" s="154">
        <f t="shared" si="33"/>
        <v>0</v>
      </c>
      <c r="AR237" s="155" t="s">
        <v>304</v>
      </c>
      <c r="AT237" s="155" t="s">
        <v>184</v>
      </c>
      <c r="AU237" s="155" t="s">
        <v>78</v>
      </c>
      <c r="AY237" s="17" t="s">
        <v>182</v>
      </c>
      <c r="BE237" s="156">
        <f t="shared" si="34"/>
        <v>0</v>
      </c>
      <c r="BF237" s="156">
        <f t="shared" si="35"/>
        <v>0</v>
      </c>
      <c r="BG237" s="156">
        <f t="shared" si="36"/>
        <v>0</v>
      </c>
      <c r="BH237" s="156">
        <f t="shared" si="37"/>
        <v>0</v>
      </c>
      <c r="BI237" s="156">
        <f t="shared" si="38"/>
        <v>0</v>
      </c>
      <c r="BJ237" s="17" t="s">
        <v>88</v>
      </c>
      <c r="BK237" s="156">
        <f t="shared" si="39"/>
        <v>0</v>
      </c>
      <c r="BL237" s="17" t="s">
        <v>304</v>
      </c>
      <c r="BM237" s="155" t="s">
        <v>2004</v>
      </c>
    </row>
    <row r="238" spans="2:65" s="1" customFormat="1" ht="16.5" customHeight="1">
      <c r="B238" s="142"/>
      <c r="C238" s="185" t="s">
        <v>1194</v>
      </c>
      <c r="D238" s="185" t="s">
        <v>379</v>
      </c>
      <c r="E238" s="186" t="s">
        <v>743</v>
      </c>
      <c r="F238" s="187" t="s">
        <v>2005</v>
      </c>
      <c r="G238" s="188" t="s">
        <v>858</v>
      </c>
      <c r="H238" s="189">
        <v>32</v>
      </c>
      <c r="I238" s="190"/>
      <c r="J238" s="191">
        <f t="shared" si="30"/>
        <v>0</v>
      </c>
      <c r="K238" s="192"/>
      <c r="L238" s="193"/>
      <c r="M238" s="194" t="s">
        <v>1</v>
      </c>
      <c r="N238" s="195" t="s">
        <v>40</v>
      </c>
      <c r="P238" s="153">
        <f t="shared" si="31"/>
        <v>0</v>
      </c>
      <c r="Q238" s="153">
        <v>0</v>
      </c>
      <c r="R238" s="153">
        <f t="shared" si="32"/>
        <v>0</v>
      </c>
      <c r="S238" s="153">
        <v>0</v>
      </c>
      <c r="T238" s="154">
        <f t="shared" si="33"/>
        <v>0</v>
      </c>
      <c r="AR238" s="155" t="s">
        <v>474</v>
      </c>
      <c r="AT238" s="155" t="s">
        <v>379</v>
      </c>
      <c r="AU238" s="155" t="s">
        <v>78</v>
      </c>
      <c r="AY238" s="17" t="s">
        <v>182</v>
      </c>
      <c r="BE238" s="156">
        <f t="shared" si="34"/>
        <v>0</v>
      </c>
      <c r="BF238" s="156">
        <f t="shared" si="35"/>
        <v>0</v>
      </c>
      <c r="BG238" s="156">
        <f t="shared" si="36"/>
        <v>0</v>
      </c>
      <c r="BH238" s="156">
        <f t="shared" si="37"/>
        <v>0</v>
      </c>
      <c r="BI238" s="156">
        <f t="shared" si="38"/>
        <v>0</v>
      </c>
      <c r="BJ238" s="17" t="s">
        <v>88</v>
      </c>
      <c r="BK238" s="156">
        <f t="shared" si="39"/>
        <v>0</v>
      </c>
      <c r="BL238" s="17" t="s">
        <v>304</v>
      </c>
      <c r="BM238" s="155" t="s">
        <v>2006</v>
      </c>
    </row>
    <row r="239" spans="2:65" s="1" customFormat="1" ht="16.5" customHeight="1">
      <c r="B239" s="142"/>
      <c r="C239" s="185" t="s">
        <v>1198</v>
      </c>
      <c r="D239" s="185" t="s">
        <v>379</v>
      </c>
      <c r="E239" s="186" t="s">
        <v>749</v>
      </c>
      <c r="F239" s="187" t="s">
        <v>2007</v>
      </c>
      <c r="G239" s="188" t="s">
        <v>858</v>
      </c>
      <c r="H239" s="189">
        <v>31</v>
      </c>
      <c r="I239" s="190"/>
      <c r="J239" s="191">
        <f t="shared" si="30"/>
        <v>0</v>
      </c>
      <c r="K239" s="192"/>
      <c r="L239" s="193"/>
      <c r="M239" s="194" t="s">
        <v>1</v>
      </c>
      <c r="N239" s="195" t="s">
        <v>40</v>
      </c>
      <c r="P239" s="153">
        <f t="shared" si="31"/>
        <v>0</v>
      </c>
      <c r="Q239" s="153">
        <v>0</v>
      </c>
      <c r="R239" s="153">
        <f t="shared" si="32"/>
        <v>0</v>
      </c>
      <c r="S239" s="153">
        <v>0</v>
      </c>
      <c r="T239" s="154">
        <f t="shared" si="33"/>
        <v>0</v>
      </c>
      <c r="AR239" s="155" t="s">
        <v>474</v>
      </c>
      <c r="AT239" s="155" t="s">
        <v>379</v>
      </c>
      <c r="AU239" s="155" t="s">
        <v>78</v>
      </c>
      <c r="AY239" s="17" t="s">
        <v>182</v>
      </c>
      <c r="BE239" s="156">
        <f t="shared" si="34"/>
        <v>0</v>
      </c>
      <c r="BF239" s="156">
        <f t="shared" si="35"/>
        <v>0</v>
      </c>
      <c r="BG239" s="156">
        <f t="shared" si="36"/>
        <v>0</v>
      </c>
      <c r="BH239" s="156">
        <f t="shared" si="37"/>
        <v>0</v>
      </c>
      <c r="BI239" s="156">
        <f t="shared" si="38"/>
        <v>0</v>
      </c>
      <c r="BJ239" s="17" t="s">
        <v>88</v>
      </c>
      <c r="BK239" s="156">
        <f t="shared" si="39"/>
        <v>0</v>
      </c>
      <c r="BL239" s="17" t="s">
        <v>304</v>
      </c>
      <c r="BM239" s="155" t="s">
        <v>2008</v>
      </c>
    </row>
    <row r="240" spans="2:65" s="1" customFormat="1" ht="16.5" customHeight="1">
      <c r="B240" s="142"/>
      <c r="C240" s="185" t="s">
        <v>1202</v>
      </c>
      <c r="D240" s="185" t="s">
        <v>379</v>
      </c>
      <c r="E240" s="186" t="s">
        <v>760</v>
      </c>
      <c r="F240" s="187" t="s">
        <v>2009</v>
      </c>
      <c r="G240" s="188" t="s">
        <v>858</v>
      </c>
      <c r="H240" s="189">
        <v>1</v>
      </c>
      <c r="I240" s="190"/>
      <c r="J240" s="191">
        <f t="shared" si="30"/>
        <v>0</v>
      </c>
      <c r="K240" s="192"/>
      <c r="L240" s="193"/>
      <c r="M240" s="194" t="s">
        <v>1</v>
      </c>
      <c r="N240" s="195" t="s">
        <v>40</v>
      </c>
      <c r="P240" s="153">
        <f t="shared" si="31"/>
        <v>0</v>
      </c>
      <c r="Q240" s="153">
        <v>0</v>
      </c>
      <c r="R240" s="153">
        <f t="shared" si="32"/>
        <v>0</v>
      </c>
      <c r="S240" s="153">
        <v>0</v>
      </c>
      <c r="T240" s="154">
        <f t="shared" si="33"/>
        <v>0</v>
      </c>
      <c r="AR240" s="155" t="s">
        <v>474</v>
      </c>
      <c r="AT240" s="155" t="s">
        <v>379</v>
      </c>
      <c r="AU240" s="155" t="s">
        <v>78</v>
      </c>
      <c r="AY240" s="17" t="s">
        <v>182</v>
      </c>
      <c r="BE240" s="156">
        <f t="shared" si="34"/>
        <v>0</v>
      </c>
      <c r="BF240" s="156">
        <f t="shared" si="35"/>
        <v>0</v>
      </c>
      <c r="BG240" s="156">
        <f t="shared" si="36"/>
        <v>0</v>
      </c>
      <c r="BH240" s="156">
        <f t="shared" si="37"/>
        <v>0</v>
      </c>
      <c r="BI240" s="156">
        <f t="shared" si="38"/>
        <v>0</v>
      </c>
      <c r="BJ240" s="17" t="s">
        <v>88</v>
      </c>
      <c r="BK240" s="156">
        <f t="shared" si="39"/>
        <v>0</v>
      </c>
      <c r="BL240" s="17" t="s">
        <v>304</v>
      </c>
      <c r="BM240" s="155" t="s">
        <v>2010</v>
      </c>
    </row>
    <row r="241" spans="2:65" s="1" customFormat="1" ht="24.25" customHeight="1">
      <c r="B241" s="142"/>
      <c r="C241" s="143" t="s">
        <v>1208</v>
      </c>
      <c r="D241" s="143" t="s">
        <v>184</v>
      </c>
      <c r="E241" s="144" t="s">
        <v>2011</v>
      </c>
      <c r="F241" s="145" t="s">
        <v>2012</v>
      </c>
      <c r="G241" s="146" t="s">
        <v>858</v>
      </c>
      <c r="H241" s="147">
        <v>1</v>
      </c>
      <c r="I241" s="148"/>
      <c r="J241" s="149">
        <f t="shared" si="30"/>
        <v>0</v>
      </c>
      <c r="K241" s="150"/>
      <c r="L241" s="32"/>
      <c r="M241" s="151" t="s">
        <v>1</v>
      </c>
      <c r="N241" s="152" t="s">
        <v>40</v>
      </c>
      <c r="P241" s="153">
        <f t="shared" si="31"/>
        <v>0</v>
      </c>
      <c r="Q241" s="153">
        <v>0</v>
      </c>
      <c r="R241" s="153">
        <f t="shared" si="32"/>
        <v>0</v>
      </c>
      <c r="S241" s="153">
        <v>0</v>
      </c>
      <c r="T241" s="154">
        <f t="shared" si="33"/>
        <v>0</v>
      </c>
      <c r="AR241" s="155" t="s">
        <v>304</v>
      </c>
      <c r="AT241" s="155" t="s">
        <v>184</v>
      </c>
      <c r="AU241" s="155" t="s">
        <v>78</v>
      </c>
      <c r="AY241" s="17" t="s">
        <v>182</v>
      </c>
      <c r="BE241" s="156">
        <f t="shared" si="34"/>
        <v>0</v>
      </c>
      <c r="BF241" s="156">
        <f t="shared" si="35"/>
        <v>0</v>
      </c>
      <c r="BG241" s="156">
        <f t="shared" si="36"/>
        <v>0</v>
      </c>
      <c r="BH241" s="156">
        <f t="shared" si="37"/>
        <v>0</v>
      </c>
      <c r="BI241" s="156">
        <f t="shared" si="38"/>
        <v>0</v>
      </c>
      <c r="BJ241" s="17" t="s">
        <v>88</v>
      </c>
      <c r="BK241" s="156">
        <f t="shared" si="39"/>
        <v>0</v>
      </c>
      <c r="BL241" s="17" t="s">
        <v>304</v>
      </c>
      <c r="BM241" s="155" t="s">
        <v>2013</v>
      </c>
    </row>
    <row r="242" spans="2:65" s="1" customFormat="1" ht="24.25" customHeight="1">
      <c r="B242" s="142"/>
      <c r="C242" s="185" t="s">
        <v>1214</v>
      </c>
      <c r="D242" s="185" t="s">
        <v>379</v>
      </c>
      <c r="E242" s="186" t="s">
        <v>764</v>
      </c>
      <c r="F242" s="187" t="s">
        <v>2014</v>
      </c>
      <c r="G242" s="188" t="s">
        <v>858</v>
      </c>
      <c r="H242" s="189">
        <v>1</v>
      </c>
      <c r="I242" s="190"/>
      <c r="J242" s="191">
        <f t="shared" si="30"/>
        <v>0</v>
      </c>
      <c r="K242" s="192"/>
      <c r="L242" s="193"/>
      <c r="M242" s="194" t="s">
        <v>1</v>
      </c>
      <c r="N242" s="195" t="s">
        <v>40</v>
      </c>
      <c r="P242" s="153">
        <f t="shared" si="31"/>
        <v>0</v>
      </c>
      <c r="Q242" s="153">
        <v>0</v>
      </c>
      <c r="R242" s="153">
        <f t="shared" si="32"/>
        <v>0</v>
      </c>
      <c r="S242" s="153">
        <v>0</v>
      </c>
      <c r="T242" s="154">
        <f t="shared" si="33"/>
        <v>0</v>
      </c>
      <c r="AR242" s="155" t="s">
        <v>474</v>
      </c>
      <c r="AT242" s="155" t="s">
        <v>379</v>
      </c>
      <c r="AU242" s="155" t="s">
        <v>78</v>
      </c>
      <c r="AY242" s="17" t="s">
        <v>182</v>
      </c>
      <c r="BE242" s="156">
        <f t="shared" si="34"/>
        <v>0</v>
      </c>
      <c r="BF242" s="156">
        <f t="shared" si="35"/>
        <v>0</v>
      </c>
      <c r="BG242" s="156">
        <f t="shared" si="36"/>
        <v>0</v>
      </c>
      <c r="BH242" s="156">
        <f t="shared" si="37"/>
        <v>0</v>
      </c>
      <c r="BI242" s="156">
        <f t="shared" si="38"/>
        <v>0</v>
      </c>
      <c r="BJ242" s="17" t="s">
        <v>88</v>
      </c>
      <c r="BK242" s="156">
        <f t="shared" si="39"/>
        <v>0</v>
      </c>
      <c r="BL242" s="17" t="s">
        <v>304</v>
      </c>
      <c r="BM242" s="155" t="s">
        <v>2015</v>
      </c>
    </row>
    <row r="243" spans="2:65" s="1" customFormat="1" ht="16.5" customHeight="1">
      <c r="B243" s="142"/>
      <c r="C243" s="143" t="s">
        <v>1220</v>
      </c>
      <c r="D243" s="143" t="s">
        <v>184</v>
      </c>
      <c r="E243" s="144" t="s">
        <v>2016</v>
      </c>
      <c r="F243" s="145" t="s">
        <v>2017</v>
      </c>
      <c r="G243" s="146" t="s">
        <v>858</v>
      </c>
      <c r="H243" s="147">
        <v>30</v>
      </c>
      <c r="I243" s="148"/>
      <c r="J243" s="149">
        <f t="shared" si="30"/>
        <v>0</v>
      </c>
      <c r="K243" s="150"/>
      <c r="L243" s="32"/>
      <c r="M243" s="151" t="s">
        <v>1</v>
      </c>
      <c r="N243" s="152" t="s">
        <v>40</v>
      </c>
      <c r="P243" s="153">
        <f t="shared" si="31"/>
        <v>0</v>
      </c>
      <c r="Q243" s="153">
        <v>0</v>
      </c>
      <c r="R243" s="153">
        <f t="shared" si="32"/>
        <v>0</v>
      </c>
      <c r="S243" s="153">
        <v>0</v>
      </c>
      <c r="T243" s="154">
        <f t="shared" si="33"/>
        <v>0</v>
      </c>
      <c r="AR243" s="155" t="s">
        <v>304</v>
      </c>
      <c r="AT243" s="155" t="s">
        <v>184</v>
      </c>
      <c r="AU243" s="155" t="s">
        <v>78</v>
      </c>
      <c r="AY243" s="17" t="s">
        <v>182</v>
      </c>
      <c r="BE243" s="156">
        <f t="shared" si="34"/>
        <v>0</v>
      </c>
      <c r="BF243" s="156">
        <f t="shared" si="35"/>
        <v>0</v>
      </c>
      <c r="BG243" s="156">
        <f t="shared" si="36"/>
        <v>0</v>
      </c>
      <c r="BH243" s="156">
        <f t="shared" si="37"/>
        <v>0</v>
      </c>
      <c r="BI243" s="156">
        <f t="shared" si="38"/>
        <v>0</v>
      </c>
      <c r="BJ243" s="17" t="s">
        <v>88</v>
      </c>
      <c r="BK243" s="156">
        <f t="shared" si="39"/>
        <v>0</v>
      </c>
      <c r="BL243" s="17" t="s">
        <v>304</v>
      </c>
      <c r="BM243" s="155" t="s">
        <v>2018</v>
      </c>
    </row>
    <row r="244" spans="2:65" s="1" customFormat="1" ht="24.25" customHeight="1">
      <c r="B244" s="142"/>
      <c r="C244" s="185" t="s">
        <v>1224</v>
      </c>
      <c r="D244" s="185" t="s">
        <v>379</v>
      </c>
      <c r="E244" s="186" t="s">
        <v>768</v>
      </c>
      <c r="F244" s="187" t="s">
        <v>2019</v>
      </c>
      <c r="G244" s="188" t="s">
        <v>858</v>
      </c>
      <c r="H244" s="189">
        <v>30</v>
      </c>
      <c r="I244" s="190"/>
      <c r="J244" s="191">
        <f t="shared" si="30"/>
        <v>0</v>
      </c>
      <c r="K244" s="192"/>
      <c r="L244" s="193"/>
      <c r="M244" s="194" t="s">
        <v>1</v>
      </c>
      <c r="N244" s="195" t="s">
        <v>40</v>
      </c>
      <c r="P244" s="153">
        <f t="shared" si="31"/>
        <v>0</v>
      </c>
      <c r="Q244" s="153">
        <v>0</v>
      </c>
      <c r="R244" s="153">
        <f t="shared" si="32"/>
        <v>0</v>
      </c>
      <c r="S244" s="153">
        <v>0</v>
      </c>
      <c r="T244" s="154">
        <f t="shared" si="33"/>
        <v>0</v>
      </c>
      <c r="AR244" s="155" t="s">
        <v>474</v>
      </c>
      <c r="AT244" s="155" t="s">
        <v>379</v>
      </c>
      <c r="AU244" s="155" t="s">
        <v>78</v>
      </c>
      <c r="AY244" s="17" t="s">
        <v>182</v>
      </c>
      <c r="BE244" s="156">
        <f t="shared" si="34"/>
        <v>0</v>
      </c>
      <c r="BF244" s="156">
        <f t="shared" si="35"/>
        <v>0</v>
      </c>
      <c r="BG244" s="156">
        <f t="shared" si="36"/>
        <v>0</v>
      </c>
      <c r="BH244" s="156">
        <f t="shared" si="37"/>
        <v>0</v>
      </c>
      <c r="BI244" s="156">
        <f t="shared" si="38"/>
        <v>0</v>
      </c>
      <c r="BJ244" s="17" t="s">
        <v>88</v>
      </c>
      <c r="BK244" s="156">
        <f t="shared" si="39"/>
        <v>0</v>
      </c>
      <c r="BL244" s="17" t="s">
        <v>304</v>
      </c>
      <c r="BM244" s="155" t="s">
        <v>2020</v>
      </c>
    </row>
    <row r="245" spans="2:65" s="1" customFormat="1" ht="16.5" customHeight="1">
      <c r="B245" s="142"/>
      <c r="C245" s="143" t="s">
        <v>1228</v>
      </c>
      <c r="D245" s="143" t="s">
        <v>184</v>
      </c>
      <c r="E245" s="144" t="s">
        <v>2021</v>
      </c>
      <c r="F245" s="145" t="s">
        <v>2022</v>
      </c>
      <c r="G245" s="146" t="s">
        <v>858</v>
      </c>
      <c r="H245" s="147">
        <v>1</v>
      </c>
      <c r="I245" s="148"/>
      <c r="J245" s="149">
        <f t="shared" si="30"/>
        <v>0</v>
      </c>
      <c r="K245" s="150"/>
      <c r="L245" s="32"/>
      <c r="M245" s="151" t="s">
        <v>1</v>
      </c>
      <c r="N245" s="152" t="s">
        <v>40</v>
      </c>
      <c r="P245" s="153">
        <f t="shared" si="31"/>
        <v>0</v>
      </c>
      <c r="Q245" s="153">
        <v>0</v>
      </c>
      <c r="R245" s="153">
        <f t="shared" si="32"/>
        <v>0</v>
      </c>
      <c r="S245" s="153">
        <v>0</v>
      </c>
      <c r="T245" s="154">
        <f t="shared" si="33"/>
        <v>0</v>
      </c>
      <c r="AR245" s="155" t="s">
        <v>304</v>
      </c>
      <c r="AT245" s="155" t="s">
        <v>184</v>
      </c>
      <c r="AU245" s="155" t="s">
        <v>78</v>
      </c>
      <c r="AY245" s="17" t="s">
        <v>182</v>
      </c>
      <c r="BE245" s="156">
        <f t="shared" si="34"/>
        <v>0</v>
      </c>
      <c r="BF245" s="156">
        <f t="shared" si="35"/>
        <v>0</v>
      </c>
      <c r="BG245" s="156">
        <f t="shared" si="36"/>
        <v>0</v>
      </c>
      <c r="BH245" s="156">
        <f t="shared" si="37"/>
        <v>0</v>
      </c>
      <c r="BI245" s="156">
        <f t="shared" si="38"/>
        <v>0</v>
      </c>
      <c r="BJ245" s="17" t="s">
        <v>88</v>
      </c>
      <c r="BK245" s="156">
        <f t="shared" si="39"/>
        <v>0</v>
      </c>
      <c r="BL245" s="17" t="s">
        <v>304</v>
      </c>
      <c r="BM245" s="155" t="s">
        <v>2023</v>
      </c>
    </row>
    <row r="246" spans="2:65" s="1" customFormat="1" ht="16.5" customHeight="1">
      <c r="B246" s="142"/>
      <c r="C246" s="185" t="s">
        <v>1233</v>
      </c>
      <c r="D246" s="185" t="s">
        <v>379</v>
      </c>
      <c r="E246" s="186" t="s">
        <v>2024</v>
      </c>
      <c r="F246" s="187" t="s">
        <v>2025</v>
      </c>
      <c r="G246" s="188" t="s">
        <v>858</v>
      </c>
      <c r="H246" s="189">
        <v>1</v>
      </c>
      <c r="I246" s="190"/>
      <c r="J246" s="191">
        <f t="shared" si="30"/>
        <v>0</v>
      </c>
      <c r="K246" s="192"/>
      <c r="L246" s="193"/>
      <c r="M246" s="194" t="s">
        <v>1</v>
      </c>
      <c r="N246" s="195" t="s">
        <v>40</v>
      </c>
      <c r="P246" s="153">
        <f t="shared" si="31"/>
        <v>0</v>
      </c>
      <c r="Q246" s="153">
        <v>0</v>
      </c>
      <c r="R246" s="153">
        <f t="shared" si="32"/>
        <v>0</v>
      </c>
      <c r="S246" s="153">
        <v>0</v>
      </c>
      <c r="T246" s="154">
        <f t="shared" si="33"/>
        <v>0</v>
      </c>
      <c r="AR246" s="155" t="s">
        <v>474</v>
      </c>
      <c r="AT246" s="155" t="s">
        <v>379</v>
      </c>
      <c r="AU246" s="155" t="s">
        <v>78</v>
      </c>
      <c r="AY246" s="17" t="s">
        <v>182</v>
      </c>
      <c r="BE246" s="156">
        <f t="shared" si="34"/>
        <v>0</v>
      </c>
      <c r="BF246" s="156">
        <f t="shared" si="35"/>
        <v>0</v>
      </c>
      <c r="BG246" s="156">
        <f t="shared" si="36"/>
        <v>0</v>
      </c>
      <c r="BH246" s="156">
        <f t="shared" si="37"/>
        <v>0</v>
      </c>
      <c r="BI246" s="156">
        <f t="shared" si="38"/>
        <v>0</v>
      </c>
      <c r="BJ246" s="17" t="s">
        <v>88</v>
      </c>
      <c r="BK246" s="156">
        <f t="shared" si="39"/>
        <v>0</v>
      </c>
      <c r="BL246" s="17" t="s">
        <v>304</v>
      </c>
      <c r="BM246" s="155" t="s">
        <v>2026</v>
      </c>
    </row>
    <row r="247" spans="2:65" s="1" customFormat="1" ht="16.5" customHeight="1">
      <c r="B247" s="142"/>
      <c r="C247" s="143" t="s">
        <v>1237</v>
      </c>
      <c r="D247" s="143" t="s">
        <v>184</v>
      </c>
      <c r="E247" s="144" t="s">
        <v>2027</v>
      </c>
      <c r="F247" s="145" t="s">
        <v>2028</v>
      </c>
      <c r="G247" s="146" t="s">
        <v>858</v>
      </c>
      <c r="H247" s="147">
        <v>1</v>
      </c>
      <c r="I247" s="148"/>
      <c r="J247" s="149">
        <f t="shared" si="30"/>
        <v>0</v>
      </c>
      <c r="K247" s="150"/>
      <c r="L247" s="32"/>
      <c r="M247" s="151" t="s">
        <v>1</v>
      </c>
      <c r="N247" s="152" t="s">
        <v>40</v>
      </c>
      <c r="P247" s="153">
        <f t="shared" si="31"/>
        <v>0</v>
      </c>
      <c r="Q247" s="153">
        <v>0</v>
      </c>
      <c r="R247" s="153">
        <f t="shared" si="32"/>
        <v>0</v>
      </c>
      <c r="S247" s="153">
        <v>0</v>
      </c>
      <c r="T247" s="154">
        <f t="shared" si="33"/>
        <v>0</v>
      </c>
      <c r="AR247" s="155" t="s">
        <v>304</v>
      </c>
      <c r="AT247" s="155" t="s">
        <v>184</v>
      </c>
      <c r="AU247" s="155" t="s">
        <v>78</v>
      </c>
      <c r="AY247" s="17" t="s">
        <v>182</v>
      </c>
      <c r="BE247" s="156">
        <f t="shared" si="34"/>
        <v>0</v>
      </c>
      <c r="BF247" s="156">
        <f t="shared" si="35"/>
        <v>0</v>
      </c>
      <c r="BG247" s="156">
        <f t="shared" si="36"/>
        <v>0</v>
      </c>
      <c r="BH247" s="156">
        <f t="shared" si="37"/>
        <v>0</v>
      </c>
      <c r="BI247" s="156">
        <f t="shared" si="38"/>
        <v>0</v>
      </c>
      <c r="BJ247" s="17" t="s">
        <v>88</v>
      </c>
      <c r="BK247" s="156">
        <f t="shared" si="39"/>
        <v>0</v>
      </c>
      <c r="BL247" s="17" t="s">
        <v>304</v>
      </c>
      <c r="BM247" s="155" t="s">
        <v>2029</v>
      </c>
    </row>
    <row r="248" spans="2:65" s="1" customFormat="1" ht="16.5" customHeight="1">
      <c r="B248" s="142"/>
      <c r="C248" s="185" t="s">
        <v>1241</v>
      </c>
      <c r="D248" s="185" t="s">
        <v>379</v>
      </c>
      <c r="E248" s="186" t="s">
        <v>776</v>
      </c>
      <c r="F248" s="187" t="s">
        <v>2030</v>
      </c>
      <c r="G248" s="188" t="s">
        <v>858</v>
      </c>
      <c r="H248" s="189">
        <v>1</v>
      </c>
      <c r="I248" s="190"/>
      <c r="J248" s="191">
        <f t="shared" si="30"/>
        <v>0</v>
      </c>
      <c r="K248" s="192"/>
      <c r="L248" s="193"/>
      <c r="M248" s="194" t="s">
        <v>1</v>
      </c>
      <c r="N248" s="195" t="s">
        <v>40</v>
      </c>
      <c r="P248" s="153">
        <f t="shared" si="31"/>
        <v>0</v>
      </c>
      <c r="Q248" s="153">
        <v>0</v>
      </c>
      <c r="R248" s="153">
        <f t="shared" si="32"/>
        <v>0</v>
      </c>
      <c r="S248" s="153">
        <v>0</v>
      </c>
      <c r="T248" s="154">
        <f t="shared" si="33"/>
        <v>0</v>
      </c>
      <c r="AR248" s="155" t="s">
        <v>474</v>
      </c>
      <c r="AT248" s="155" t="s">
        <v>379</v>
      </c>
      <c r="AU248" s="155" t="s">
        <v>78</v>
      </c>
      <c r="AY248" s="17" t="s">
        <v>182</v>
      </c>
      <c r="BE248" s="156">
        <f t="shared" si="34"/>
        <v>0</v>
      </c>
      <c r="BF248" s="156">
        <f t="shared" si="35"/>
        <v>0</v>
      </c>
      <c r="BG248" s="156">
        <f t="shared" si="36"/>
        <v>0</v>
      </c>
      <c r="BH248" s="156">
        <f t="shared" si="37"/>
        <v>0</v>
      </c>
      <c r="BI248" s="156">
        <f t="shared" si="38"/>
        <v>0</v>
      </c>
      <c r="BJ248" s="17" t="s">
        <v>88</v>
      </c>
      <c r="BK248" s="156">
        <f t="shared" si="39"/>
        <v>0</v>
      </c>
      <c r="BL248" s="17" t="s">
        <v>304</v>
      </c>
      <c r="BM248" s="155" t="s">
        <v>2031</v>
      </c>
    </row>
    <row r="249" spans="2:65" s="1" customFormat="1" ht="24.25" customHeight="1">
      <c r="B249" s="142"/>
      <c r="C249" s="143" t="s">
        <v>1247</v>
      </c>
      <c r="D249" s="143" t="s">
        <v>184</v>
      </c>
      <c r="E249" s="144" t="s">
        <v>2032</v>
      </c>
      <c r="F249" s="145" t="s">
        <v>2033</v>
      </c>
      <c r="G249" s="146" t="s">
        <v>386</v>
      </c>
      <c r="H249" s="147">
        <v>621</v>
      </c>
      <c r="I249" s="148"/>
      <c r="J249" s="149">
        <f t="shared" si="30"/>
        <v>0</v>
      </c>
      <c r="K249" s="150"/>
      <c r="L249" s="32"/>
      <c r="M249" s="151" t="s">
        <v>1</v>
      </c>
      <c r="N249" s="152" t="s">
        <v>40</v>
      </c>
      <c r="P249" s="153">
        <f t="shared" si="31"/>
        <v>0</v>
      </c>
      <c r="Q249" s="153">
        <v>0</v>
      </c>
      <c r="R249" s="153">
        <f t="shared" si="32"/>
        <v>0</v>
      </c>
      <c r="S249" s="153">
        <v>0</v>
      </c>
      <c r="T249" s="154">
        <f t="shared" si="33"/>
        <v>0</v>
      </c>
      <c r="AR249" s="155" t="s">
        <v>304</v>
      </c>
      <c r="AT249" s="155" t="s">
        <v>184</v>
      </c>
      <c r="AU249" s="155" t="s">
        <v>78</v>
      </c>
      <c r="AY249" s="17" t="s">
        <v>182</v>
      </c>
      <c r="BE249" s="156">
        <f t="shared" si="34"/>
        <v>0</v>
      </c>
      <c r="BF249" s="156">
        <f t="shared" si="35"/>
        <v>0</v>
      </c>
      <c r="BG249" s="156">
        <f t="shared" si="36"/>
        <v>0</v>
      </c>
      <c r="BH249" s="156">
        <f t="shared" si="37"/>
        <v>0</v>
      </c>
      <c r="BI249" s="156">
        <f t="shared" si="38"/>
        <v>0</v>
      </c>
      <c r="BJ249" s="17" t="s">
        <v>88</v>
      </c>
      <c r="BK249" s="156">
        <f t="shared" si="39"/>
        <v>0</v>
      </c>
      <c r="BL249" s="17" t="s">
        <v>304</v>
      </c>
      <c r="BM249" s="155" t="s">
        <v>2034</v>
      </c>
    </row>
    <row r="250" spans="2:65" s="1" customFormat="1" ht="24.25" customHeight="1">
      <c r="B250" s="142"/>
      <c r="C250" s="143" t="s">
        <v>1251</v>
      </c>
      <c r="D250" s="143" t="s">
        <v>184</v>
      </c>
      <c r="E250" s="144" t="s">
        <v>2035</v>
      </c>
      <c r="F250" s="145" t="s">
        <v>2036</v>
      </c>
      <c r="G250" s="146" t="s">
        <v>1140</v>
      </c>
      <c r="H250" s="196"/>
      <c r="I250" s="148"/>
      <c r="J250" s="149">
        <f t="shared" si="30"/>
        <v>0</v>
      </c>
      <c r="K250" s="150"/>
      <c r="L250" s="32"/>
      <c r="M250" s="151" t="s">
        <v>1</v>
      </c>
      <c r="N250" s="152" t="s">
        <v>40</v>
      </c>
      <c r="P250" s="153">
        <f t="shared" si="31"/>
        <v>0</v>
      </c>
      <c r="Q250" s="153">
        <v>0</v>
      </c>
      <c r="R250" s="153">
        <f t="shared" si="32"/>
        <v>0</v>
      </c>
      <c r="S250" s="153">
        <v>0</v>
      </c>
      <c r="T250" s="154">
        <f t="shared" si="33"/>
        <v>0</v>
      </c>
      <c r="AR250" s="155" t="s">
        <v>304</v>
      </c>
      <c r="AT250" s="155" t="s">
        <v>184</v>
      </c>
      <c r="AU250" s="155" t="s">
        <v>78</v>
      </c>
      <c r="AY250" s="17" t="s">
        <v>182</v>
      </c>
      <c r="BE250" s="156">
        <f t="shared" si="34"/>
        <v>0</v>
      </c>
      <c r="BF250" s="156">
        <f t="shared" si="35"/>
        <v>0</v>
      </c>
      <c r="BG250" s="156">
        <f t="shared" si="36"/>
        <v>0</v>
      </c>
      <c r="BH250" s="156">
        <f t="shared" si="37"/>
        <v>0</v>
      </c>
      <c r="BI250" s="156">
        <f t="shared" si="38"/>
        <v>0</v>
      </c>
      <c r="BJ250" s="17" t="s">
        <v>88</v>
      </c>
      <c r="BK250" s="156">
        <f t="shared" si="39"/>
        <v>0</v>
      </c>
      <c r="BL250" s="17" t="s">
        <v>304</v>
      </c>
      <c r="BM250" s="155" t="s">
        <v>2037</v>
      </c>
    </row>
    <row r="251" spans="2:65" s="1" customFormat="1" ht="16.5" customHeight="1">
      <c r="B251" s="142"/>
      <c r="C251" s="143" t="s">
        <v>1255</v>
      </c>
      <c r="D251" s="143" t="s">
        <v>184</v>
      </c>
      <c r="E251" s="144" t="s">
        <v>2038</v>
      </c>
      <c r="F251" s="145" t="s">
        <v>2039</v>
      </c>
      <c r="G251" s="146" t="s">
        <v>858</v>
      </c>
      <c r="H251" s="147">
        <v>1</v>
      </c>
      <c r="I251" s="148"/>
      <c r="J251" s="149">
        <f t="shared" ref="J251:J276" si="40">ROUND(I251*H251,2)</f>
        <v>0</v>
      </c>
      <c r="K251" s="150"/>
      <c r="L251" s="32"/>
      <c r="M251" s="151" t="s">
        <v>1</v>
      </c>
      <c r="N251" s="152" t="s">
        <v>40</v>
      </c>
      <c r="P251" s="153">
        <f t="shared" ref="P251:P276" si="41">O251*H251</f>
        <v>0</v>
      </c>
      <c r="Q251" s="153">
        <v>0</v>
      </c>
      <c r="R251" s="153">
        <f t="shared" ref="R251:R276" si="42">Q251*H251</f>
        <v>0</v>
      </c>
      <c r="S251" s="153">
        <v>0</v>
      </c>
      <c r="T251" s="154">
        <f t="shared" ref="T251:T276" si="43">S251*H251</f>
        <v>0</v>
      </c>
      <c r="AR251" s="155" t="s">
        <v>304</v>
      </c>
      <c r="AT251" s="155" t="s">
        <v>184</v>
      </c>
      <c r="AU251" s="155" t="s">
        <v>78</v>
      </c>
      <c r="AY251" s="17" t="s">
        <v>182</v>
      </c>
      <c r="BE251" s="156">
        <f t="shared" ref="BE251:BE276" si="44">IF(N251="základná",J251,0)</f>
        <v>0</v>
      </c>
      <c r="BF251" s="156">
        <f t="shared" ref="BF251:BF276" si="45">IF(N251="znížená",J251,0)</f>
        <v>0</v>
      </c>
      <c r="BG251" s="156">
        <f t="shared" ref="BG251:BG276" si="46">IF(N251="zákl. prenesená",J251,0)</f>
        <v>0</v>
      </c>
      <c r="BH251" s="156">
        <f t="shared" ref="BH251:BH276" si="47">IF(N251="zníž. prenesená",J251,0)</f>
        <v>0</v>
      </c>
      <c r="BI251" s="156">
        <f t="shared" ref="BI251:BI276" si="48">IF(N251="nulová",J251,0)</f>
        <v>0</v>
      </c>
      <c r="BJ251" s="17" t="s">
        <v>88</v>
      </c>
      <c r="BK251" s="156">
        <f t="shared" ref="BK251:BK276" si="49">ROUND(I251*H251,2)</f>
        <v>0</v>
      </c>
      <c r="BL251" s="17" t="s">
        <v>304</v>
      </c>
      <c r="BM251" s="155" t="s">
        <v>2040</v>
      </c>
    </row>
    <row r="252" spans="2:65" s="1" customFormat="1" ht="24.25" customHeight="1">
      <c r="B252" s="142"/>
      <c r="C252" s="185" t="s">
        <v>1259</v>
      </c>
      <c r="D252" s="185" t="s">
        <v>379</v>
      </c>
      <c r="E252" s="186" t="s">
        <v>2041</v>
      </c>
      <c r="F252" s="187" t="s">
        <v>2042</v>
      </c>
      <c r="G252" s="188" t="s">
        <v>858</v>
      </c>
      <c r="H252" s="189">
        <v>1</v>
      </c>
      <c r="I252" s="190"/>
      <c r="J252" s="191">
        <f t="shared" si="40"/>
        <v>0</v>
      </c>
      <c r="K252" s="192"/>
      <c r="L252" s="193"/>
      <c r="M252" s="194" t="s">
        <v>1</v>
      </c>
      <c r="N252" s="195" t="s">
        <v>40</v>
      </c>
      <c r="P252" s="153">
        <f t="shared" si="41"/>
        <v>0</v>
      </c>
      <c r="Q252" s="153">
        <v>0</v>
      </c>
      <c r="R252" s="153">
        <f t="shared" si="42"/>
        <v>0</v>
      </c>
      <c r="S252" s="153">
        <v>0</v>
      </c>
      <c r="T252" s="154">
        <f t="shared" si="43"/>
        <v>0</v>
      </c>
      <c r="AR252" s="155" t="s">
        <v>474</v>
      </c>
      <c r="AT252" s="155" t="s">
        <v>379</v>
      </c>
      <c r="AU252" s="155" t="s">
        <v>78</v>
      </c>
      <c r="AY252" s="17" t="s">
        <v>182</v>
      </c>
      <c r="BE252" s="156">
        <f t="shared" si="44"/>
        <v>0</v>
      </c>
      <c r="BF252" s="156">
        <f t="shared" si="45"/>
        <v>0</v>
      </c>
      <c r="BG252" s="156">
        <f t="shared" si="46"/>
        <v>0</v>
      </c>
      <c r="BH252" s="156">
        <f t="shared" si="47"/>
        <v>0</v>
      </c>
      <c r="BI252" s="156">
        <f t="shared" si="48"/>
        <v>0</v>
      </c>
      <c r="BJ252" s="17" t="s">
        <v>88</v>
      </c>
      <c r="BK252" s="156">
        <f t="shared" si="49"/>
        <v>0</v>
      </c>
      <c r="BL252" s="17" t="s">
        <v>304</v>
      </c>
      <c r="BM252" s="155" t="s">
        <v>2043</v>
      </c>
    </row>
    <row r="253" spans="2:65" s="1" customFormat="1" ht="16.5" customHeight="1">
      <c r="B253" s="142"/>
      <c r="C253" s="185" t="s">
        <v>1264</v>
      </c>
      <c r="D253" s="185" t="s">
        <v>379</v>
      </c>
      <c r="E253" s="186" t="s">
        <v>2044</v>
      </c>
      <c r="F253" s="187" t="s">
        <v>2045</v>
      </c>
      <c r="G253" s="188" t="s">
        <v>858</v>
      </c>
      <c r="H253" s="189">
        <v>1</v>
      </c>
      <c r="I253" s="190"/>
      <c r="J253" s="191">
        <f t="shared" si="40"/>
        <v>0</v>
      </c>
      <c r="K253" s="192"/>
      <c r="L253" s="193"/>
      <c r="M253" s="194" t="s">
        <v>1</v>
      </c>
      <c r="N253" s="195" t="s">
        <v>40</v>
      </c>
      <c r="P253" s="153">
        <f t="shared" si="41"/>
        <v>0</v>
      </c>
      <c r="Q253" s="153">
        <v>0</v>
      </c>
      <c r="R253" s="153">
        <f t="shared" si="42"/>
        <v>0</v>
      </c>
      <c r="S253" s="153">
        <v>0</v>
      </c>
      <c r="T253" s="154">
        <f t="shared" si="43"/>
        <v>0</v>
      </c>
      <c r="AR253" s="155" t="s">
        <v>474</v>
      </c>
      <c r="AT253" s="155" t="s">
        <v>379</v>
      </c>
      <c r="AU253" s="155" t="s">
        <v>78</v>
      </c>
      <c r="AY253" s="17" t="s">
        <v>182</v>
      </c>
      <c r="BE253" s="156">
        <f t="shared" si="44"/>
        <v>0</v>
      </c>
      <c r="BF253" s="156">
        <f t="shared" si="45"/>
        <v>0</v>
      </c>
      <c r="BG253" s="156">
        <f t="shared" si="46"/>
        <v>0</v>
      </c>
      <c r="BH253" s="156">
        <f t="shared" si="47"/>
        <v>0</v>
      </c>
      <c r="BI253" s="156">
        <f t="shared" si="48"/>
        <v>0</v>
      </c>
      <c r="BJ253" s="17" t="s">
        <v>88</v>
      </c>
      <c r="BK253" s="156">
        <f t="shared" si="49"/>
        <v>0</v>
      </c>
      <c r="BL253" s="17" t="s">
        <v>304</v>
      </c>
      <c r="BM253" s="155" t="s">
        <v>2046</v>
      </c>
    </row>
    <row r="254" spans="2:65" s="1" customFormat="1" ht="24.25" customHeight="1">
      <c r="B254" s="142"/>
      <c r="C254" s="143" t="s">
        <v>1268</v>
      </c>
      <c r="D254" s="143" t="s">
        <v>184</v>
      </c>
      <c r="E254" s="144" t="s">
        <v>2047</v>
      </c>
      <c r="F254" s="145" t="s">
        <v>2048</v>
      </c>
      <c r="G254" s="146" t="s">
        <v>858</v>
      </c>
      <c r="H254" s="147">
        <v>1</v>
      </c>
      <c r="I254" s="148"/>
      <c r="J254" s="149">
        <f t="shared" si="40"/>
        <v>0</v>
      </c>
      <c r="K254" s="150"/>
      <c r="L254" s="32"/>
      <c r="M254" s="151" t="s">
        <v>1</v>
      </c>
      <c r="N254" s="152" t="s">
        <v>40</v>
      </c>
      <c r="P254" s="153">
        <f t="shared" si="41"/>
        <v>0</v>
      </c>
      <c r="Q254" s="153">
        <v>0</v>
      </c>
      <c r="R254" s="153">
        <f t="shared" si="42"/>
        <v>0</v>
      </c>
      <c r="S254" s="153">
        <v>0</v>
      </c>
      <c r="T254" s="154">
        <f t="shared" si="43"/>
        <v>0</v>
      </c>
      <c r="AR254" s="155" t="s">
        <v>304</v>
      </c>
      <c r="AT254" s="155" t="s">
        <v>184</v>
      </c>
      <c r="AU254" s="155" t="s">
        <v>78</v>
      </c>
      <c r="AY254" s="17" t="s">
        <v>182</v>
      </c>
      <c r="BE254" s="156">
        <f t="shared" si="44"/>
        <v>0</v>
      </c>
      <c r="BF254" s="156">
        <f t="shared" si="45"/>
        <v>0</v>
      </c>
      <c r="BG254" s="156">
        <f t="shared" si="46"/>
        <v>0</v>
      </c>
      <c r="BH254" s="156">
        <f t="shared" si="47"/>
        <v>0</v>
      </c>
      <c r="BI254" s="156">
        <f t="shared" si="48"/>
        <v>0</v>
      </c>
      <c r="BJ254" s="17" t="s">
        <v>88</v>
      </c>
      <c r="BK254" s="156">
        <f t="shared" si="49"/>
        <v>0</v>
      </c>
      <c r="BL254" s="17" t="s">
        <v>304</v>
      </c>
      <c r="BM254" s="155" t="s">
        <v>2049</v>
      </c>
    </row>
    <row r="255" spans="2:65" s="1" customFormat="1" ht="16.5" customHeight="1">
      <c r="B255" s="142"/>
      <c r="C255" s="185" t="s">
        <v>1272</v>
      </c>
      <c r="D255" s="185" t="s">
        <v>379</v>
      </c>
      <c r="E255" s="186" t="s">
        <v>2050</v>
      </c>
      <c r="F255" s="187" t="s">
        <v>2051</v>
      </c>
      <c r="G255" s="188" t="s">
        <v>858</v>
      </c>
      <c r="H255" s="189">
        <v>1</v>
      </c>
      <c r="I255" s="190"/>
      <c r="J255" s="191">
        <f t="shared" si="40"/>
        <v>0</v>
      </c>
      <c r="K255" s="192"/>
      <c r="L255" s="193"/>
      <c r="M255" s="194" t="s">
        <v>1</v>
      </c>
      <c r="N255" s="195" t="s">
        <v>40</v>
      </c>
      <c r="P255" s="153">
        <f t="shared" si="41"/>
        <v>0</v>
      </c>
      <c r="Q255" s="153">
        <v>0</v>
      </c>
      <c r="R255" s="153">
        <f t="shared" si="42"/>
        <v>0</v>
      </c>
      <c r="S255" s="153">
        <v>0</v>
      </c>
      <c r="T255" s="154">
        <f t="shared" si="43"/>
        <v>0</v>
      </c>
      <c r="AR255" s="155" t="s">
        <v>474</v>
      </c>
      <c r="AT255" s="155" t="s">
        <v>379</v>
      </c>
      <c r="AU255" s="155" t="s">
        <v>78</v>
      </c>
      <c r="AY255" s="17" t="s">
        <v>182</v>
      </c>
      <c r="BE255" s="156">
        <f t="shared" si="44"/>
        <v>0</v>
      </c>
      <c r="BF255" s="156">
        <f t="shared" si="45"/>
        <v>0</v>
      </c>
      <c r="BG255" s="156">
        <f t="shared" si="46"/>
        <v>0</v>
      </c>
      <c r="BH255" s="156">
        <f t="shared" si="47"/>
        <v>0</v>
      </c>
      <c r="BI255" s="156">
        <f t="shared" si="48"/>
        <v>0</v>
      </c>
      <c r="BJ255" s="17" t="s">
        <v>88</v>
      </c>
      <c r="BK255" s="156">
        <f t="shared" si="49"/>
        <v>0</v>
      </c>
      <c r="BL255" s="17" t="s">
        <v>304</v>
      </c>
      <c r="BM255" s="155" t="s">
        <v>2052</v>
      </c>
    </row>
    <row r="256" spans="2:65" s="1" customFormat="1" ht="16.5" customHeight="1">
      <c r="B256" s="142"/>
      <c r="C256" s="143" t="s">
        <v>1276</v>
      </c>
      <c r="D256" s="143" t="s">
        <v>184</v>
      </c>
      <c r="E256" s="144" t="s">
        <v>2053</v>
      </c>
      <c r="F256" s="145" t="s">
        <v>2054</v>
      </c>
      <c r="G256" s="146" t="s">
        <v>858</v>
      </c>
      <c r="H256" s="147">
        <v>1</v>
      </c>
      <c r="I256" s="148"/>
      <c r="J256" s="149">
        <f t="shared" si="40"/>
        <v>0</v>
      </c>
      <c r="K256" s="150"/>
      <c r="L256" s="32"/>
      <c r="M256" s="151" t="s">
        <v>1</v>
      </c>
      <c r="N256" s="152" t="s">
        <v>40</v>
      </c>
      <c r="P256" s="153">
        <f t="shared" si="41"/>
        <v>0</v>
      </c>
      <c r="Q256" s="153">
        <v>0</v>
      </c>
      <c r="R256" s="153">
        <f t="shared" si="42"/>
        <v>0</v>
      </c>
      <c r="S256" s="153">
        <v>0</v>
      </c>
      <c r="T256" s="154">
        <f t="shared" si="43"/>
        <v>0</v>
      </c>
      <c r="AR256" s="155" t="s">
        <v>304</v>
      </c>
      <c r="AT256" s="155" t="s">
        <v>184</v>
      </c>
      <c r="AU256" s="155" t="s">
        <v>78</v>
      </c>
      <c r="AY256" s="17" t="s">
        <v>182</v>
      </c>
      <c r="BE256" s="156">
        <f t="shared" si="44"/>
        <v>0</v>
      </c>
      <c r="BF256" s="156">
        <f t="shared" si="45"/>
        <v>0</v>
      </c>
      <c r="BG256" s="156">
        <f t="shared" si="46"/>
        <v>0</v>
      </c>
      <c r="BH256" s="156">
        <f t="shared" si="47"/>
        <v>0</v>
      </c>
      <c r="BI256" s="156">
        <f t="shared" si="48"/>
        <v>0</v>
      </c>
      <c r="BJ256" s="17" t="s">
        <v>88</v>
      </c>
      <c r="BK256" s="156">
        <f t="shared" si="49"/>
        <v>0</v>
      </c>
      <c r="BL256" s="17" t="s">
        <v>304</v>
      </c>
      <c r="BM256" s="155" t="s">
        <v>2055</v>
      </c>
    </row>
    <row r="257" spans="2:65" s="1" customFormat="1" ht="16.5" customHeight="1">
      <c r="B257" s="142"/>
      <c r="C257" s="185" t="s">
        <v>1280</v>
      </c>
      <c r="D257" s="185" t="s">
        <v>379</v>
      </c>
      <c r="E257" s="186" t="s">
        <v>2056</v>
      </c>
      <c r="F257" s="187" t="s">
        <v>2057</v>
      </c>
      <c r="G257" s="188" t="s">
        <v>858</v>
      </c>
      <c r="H257" s="189">
        <v>1</v>
      </c>
      <c r="I257" s="190"/>
      <c r="J257" s="191">
        <f t="shared" si="40"/>
        <v>0</v>
      </c>
      <c r="K257" s="192"/>
      <c r="L257" s="193"/>
      <c r="M257" s="194" t="s">
        <v>1</v>
      </c>
      <c r="N257" s="195" t="s">
        <v>40</v>
      </c>
      <c r="P257" s="153">
        <f t="shared" si="41"/>
        <v>0</v>
      </c>
      <c r="Q257" s="153">
        <v>0</v>
      </c>
      <c r="R257" s="153">
        <f t="shared" si="42"/>
        <v>0</v>
      </c>
      <c r="S257" s="153">
        <v>0</v>
      </c>
      <c r="T257" s="154">
        <f t="shared" si="43"/>
        <v>0</v>
      </c>
      <c r="AR257" s="155" t="s">
        <v>474</v>
      </c>
      <c r="AT257" s="155" t="s">
        <v>379</v>
      </c>
      <c r="AU257" s="155" t="s">
        <v>78</v>
      </c>
      <c r="AY257" s="17" t="s">
        <v>182</v>
      </c>
      <c r="BE257" s="156">
        <f t="shared" si="44"/>
        <v>0</v>
      </c>
      <c r="BF257" s="156">
        <f t="shared" si="45"/>
        <v>0</v>
      </c>
      <c r="BG257" s="156">
        <f t="shared" si="46"/>
        <v>0</v>
      </c>
      <c r="BH257" s="156">
        <f t="shared" si="47"/>
        <v>0</v>
      </c>
      <c r="BI257" s="156">
        <f t="shared" si="48"/>
        <v>0</v>
      </c>
      <c r="BJ257" s="17" t="s">
        <v>88</v>
      </c>
      <c r="BK257" s="156">
        <f t="shared" si="49"/>
        <v>0</v>
      </c>
      <c r="BL257" s="17" t="s">
        <v>304</v>
      </c>
      <c r="BM257" s="155" t="s">
        <v>2058</v>
      </c>
    </row>
    <row r="258" spans="2:65" s="1" customFormat="1" ht="24.25" customHeight="1">
      <c r="B258" s="142"/>
      <c r="C258" s="143" t="s">
        <v>1286</v>
      </c>
      <c r="D258" s="143" t="s">
        <v>184</v>
      </c>
      <c r="E258" s="144" t="s">
        <v>2059</v>
      </c>
      <c r="F258" s="145" t="s">
        <v>2060</v>
      </c>
      <c r="G258" s="146" t="s">
        <v>858</v>
      </c>
      <c r="H258" s="147">
        <v>3</v>
      </c>
      <c r="I258" s="148"/>
      <c r="J258" s="149">
        <f t="shared" si="40"/>
        <v>0</v>
      </c>
      <c r="K258" s="150"/>
      <c r="L258" s="32"/>
      <c r="M258" s="151" t="s">
        <v>1</v>
      </c>
      <c r="N258" s="152" t="s">
        <v>40</v>
      </c>
      <c r="P258" s="153">
        <f t="shared" si="41"/>
        <v>0</v>
      </c>
      <c r="Q258" s="153">
        <v>0</v>
      </c>
      <c r="R258" s="153">
        <f t="shared" si="42"/>
        <v>0</v>
      </c>
      <c r="S258" s="153">
        <v>0</v>
      </c>
      <c r="T258" s="154">
        <f t="shared" si="43"/>
        <v>0</v>
      </c>
      <c r="AR258" s="155" t="s">
        <v>304</v>
      </c>
      <c r="AT258" s="155" t="s">
        <v>184</v>
      </c>
      <c r="AU258" s="155" t="s">
        <v>78</v>
      </c>
      <c r="AY258" s="17" t="s">
        <v>182</v>
      </c>
      <c r="BE258" s="156">
        <f t="shared" si="44"/>
        <v>0</v>
      </c>
      <c r="BF258" s="156">
        <f t="shared" si="45"/>
        <v>0</v>
      </c>
      <c r="BG258" s="156">
        <f t="shared" si="46"/>
        <v>0</v>
      </c>
      <c r="BH258" s="156">
        <f t="shared" si="47"/>
        <v>0</v>
      </c>
      <c r="BI258" s="156">
        <f t="shared" si="48"/>
        <v>0</v>
      </c>
      <c r="BJ258" s="17" t="s">
        <v>88</v>
      </c>
      <c r="BK258" s="156">
        <f t="shared" si="49"/>
        <v>0</v>
      </c>
      <c r="BL258" s="17" t="s">
        <v>304</v>
      </c>
      <c r="BM258" s="155" t="s">
        <v>2061</v>
      </c>
    </row>
    <row r="259" spans="2:65" s="1" customFormat="1" ht="24.25" customHeight="1">
      <c r="B259" s="142"/>
      <c r="C259" s="185" t="s">
        <v>1290</v>
      </c>
      <c r="D259" s="185" t="s">
        <v>379</v>
      </c>
      <c r="E259" s="186" t="s">
        <v>2062</v>
      </c>
      <c r="F259" s="187" t="s">
        <v>2063</v>
      </c>
      <c r="G259" s="188" t="s">
        <v>858</v>
      </c>
      <c r="H259" s="189">
        <v>3</v>
      </c>
      <c r="I259" s="190"/>
      <c r="J259" s="191">
        <f t="shared" si="40"/>
        <v>0</v>
      </c>
      <c r="K259" s="192"/>
      <c r="L259" s="193"/>
      <c r="M259" s="194" t="s">
        <v>1</v>
      </c>
      <c r="N259" s="195" t="s">
        <v>40</v>
      </c>
      <c r="P259" s="153">
        <f t="shared" si="41"/>
        <v>0</v>
      </c>
      <c r="Q259" s="153">
        <v>0</v>
      </c>
      <c r="R259" s="153">
        <f t="shared" si="42"/>
        <v>0</v>
      </c>
      <c r="S259" s="153">
        <v>0</v>
      </c>
      <c r="T259" s="154">
        <f t="shared" si="43"/>
        <v>0</v>
      </c>
      <c r="AR259" s="155" t="s">
        <v>474</v>
      </c>
      <c r="AT259" s="155" t="s">
        <v>379</v>
      </c>
      <c r="AU259" s="155" t="s">
        <v>78</v>
      </c>
      <c r="AY259" s="17" t="s">
        <v>182</v>
      </c>
      <c r="BE259" s="156">
        <f t="shared" si="44"/>
        <v>0</v>
      </c>
      <c r="BF259" s="156">
        <f t="shared" si="45"/>
        <v>0</v>
      </c>
      <c r="BG259" s="156">
        <f t="shared" si="46"/>
        <v>0</v>
      </c>
      <c r="BH259" s="156">
        <f t="shared" si="47"/>
        <v>0</v>
      </c>
      <c r="BI259" s="156">
        <f t="shared" si="48"/>
        <v>0</v>
      </c>
      <c r="BJ259" s="17" t="s">
        <v>88</v>
      </c>
      <c r="BK259" s="156">
        <f t="shared" si="49"/>
        <v>0</v>
      </c>
      <c r="BL259" s="17" t="s">
        <v>304</v>
      </c>
      <c r="BM259" s="155" t="s">
        <v>2064</v>
      </c>
    </row>
    <row r="260" spans="2:65" s="1" customFormat="1" ht="21.75" customHeight="1">
      <c r="B260" s="142"/>
      <c r="C260" s="143" t="s">
        <v>1294</v>
      </c>
      <c r="D260" s="143" t="s">
        <v>184</v>
      </c>
      <c r="E260" s="144" t="s">
        <v>2065</v>
      </c>
      <c r="F260" s="145" t="s">
        <v>2066</v>
      </c>
      <c r="G260" s="146" t="s">
        <v>1948</v>
      </c>
      <c r="H260" s="147">
        <v>9</v>
      </c>
      <c r="I260" s="148"/>
      <c r="J260" s="149">
        <f t="shared" si="40"/>
        <v>0</v>
      </c>
      <c r="K260" s="150"/>
      <c r="L260" s="32"/>
      <c r="M260" s="151" t="s">
        <v>1</v>
      </c>
      <c r="N260" s="152" t="s">
        <v>40</v>
      </c>
      <c r="P260" s="153">
        <f t="shared" si="41"/>
        <v>0</v>
      </c>
      <c r="Q260" s="153">
        <v>0</v>
      </c>
      <c r="R260" s="153">
        <f t="shared" si="42"/>
        <v>0</v>
      </c>
      <c r="S260" s="153">
        <v>0</v>
      </c>
      <c r="T260" s="154">
        <f t="shared" si="43"/>
        <v>0</v>
      </c>
      <c r="AR260" s="155" t="s">
        <v>304</v>
      </c>
      <c r="AT260" s="155" t="s">
        <v>184</v>
      </c>
      <c r="AU260" s="155" t="s">
        <v>78</v>
      </c>
      <c r="AY260" s="17" t="s">
        <v>182</v>
      </c>
      <c r="BE260" s="156">
        <f t="shared" si="44"/>
        <v>0</v>
      </c>
      <c r="BF260" s="156">
        <f t="shared" si="45"/>
        <v>0</v>
      </c>
      <c r="BG260" s="156">
        <f t="shared" si="46"/>
        <v>0</v>
      </c>
      <c r="BH260" s="156">
        <f t="shared" si="47"/>
        <v>0</v>
      </c>
      <c r="BI260" s="156">
        <f t="shared" si="48"/>
        <v>0</v>
      </c>
      <c r="BJ260" s="17" t="s">
        <v>88</v>
      </c>
      <c r="BK260" s="156">
        <f t="shared" si="49"/>
        <v>0</v>
      </c>
      <c r="BL260" s="17" t="s">
        <v>304</v>
      </c>
      <c r="BM260" s="155" t="s">
        <v>2067</v>
      </c>
    </row>
    <row r="261" spans="2:65" s="1" customFormat="1" ht="16.5" customHeight="1">
      <c r="B261" s="142"/>
      <c r="C261" s="185" t="s">
        <v>1298</v>
      </c>
      <c r="D261" s="185" t="s">
        <v>379</v>
      </c>
      <c r="E261" s="186" t="s">
        <v>2068</v>
      </c>
      <c r="F261" s="187" t="s">
        <v>2069</v>
      </c>
      <c r="G261" s="188" t="s">
        <v>858</v>
      </c>
      <c r="H261" s="189">
        <v>9</v>
      </c>
      <c r="I261" s="190"/>
      <c r="J261" s="191">
        <f t="shared" si="40"/>
        <v>0</v>
      </c>
      <c r="K261" s="192"/>
      <c r="L261" s="193"/>
      <c r="M261" s="194" t="s">
        <v>1</v>
      </c>
      <c r="N261" s="195" t="s">
        <v>40</v>
      </c>
      <c r="P261" s="153">
        <f t="shared" si="41"/>
        <v>0</v>
      </c>
      <c r="Q261" s="153">
        <v>0</v>
      </c>
      <c r="R261" s="153">
        <f t="shared" si="42"/>
        <v>0</v>
      </c>
      <c r="S261" s="153">
        <v>0</v>
      </c>
      <c r="T261" s="154">
        <f t="shared" si="43"/>
        <v>0</v>
      </c>
      <c r="AR261" s="155" t="s">
        <v>474</v>
      </c>
      <c r="AT261" s="155" t="s">
        <v>379</v>
      </c>
      <c r="AU261" s="155" t="s">
        <v>78</v>
      </c>
      <c r="AY261" s="17" t="s">
        <v>182</v>
      </c>
      <c r="BE261" s="156">
        <f t="shared" si="44"/>
        <v>0</v>
      </c>
      <c r="BF261" s="156">
        <f t="shared" si="45"/>
        <v>0</v>
      </c>
      <c r="BG261" s="156">
        <f t="shared" si="46"/>
        <v>0</v>
      </c>
      <c r="BH261" s="156">
        <f t="shared" si="47"/>
        <v>0</v>
      </c>
      <c r="BI261" s="156">
        <f t="shared" si="48"/>
        <v>0</v>
      </c>
      <c r="BJ261" s="17" t="s">
        <v>88</v>
      </c>
      <c r="BK261" s="156">
        <f t="shared" si="49"/>
        <v>0</v>
      </c>
      <c r="BL261" s="17" t="s">
        <v>304</v>
      </c>
      <c r="BM261" s="155" t="s">
        <v>2070</v>
      </c>
    </row>
    <row r="262" spans="2:65" s="1" customFormat="1" ht="24.25" customHeight="1">
      <c r="B262" s="142"/>
      <c r="C262" s="143" t="s">
        <v>1303</v>
      </c>
      <c r="D262" s="143" t="s">
        <v>184</v>
      </c>
      <c r="E262" s="144" t="s">
        <v>2071</v>
      </c>
      <c r="F262" s="145" t="s">
        <v>2072</v>
      </c>
      <c r="G262" s="146" t="s">
        <v>858</v>
      </c>
      <c r="H262" s="147">
        <v>11</v>
      </c>
      <c r="I262" s="148"/>
      <c r="J262" s="149">
        <f t="shared" si="40"/>
        <v>0</v>
      </c>
      <c r="K262" s="150"/>
      <c r="L262" s="32"/>
      <c r="M262" s="151" t="s">
        <v>1</v>
      </c>
      <c r="N262" s="152" t="s">
        <v>40</v>
      </c>
      <c r="P262" s="153">
        <f t="shared" si="41"/>
        <v>0</v>
      </c>
      <c r="Q262" s="153">
        <v>0</v>
      </c>
      <c r="R262" s="153">
        <f t="shared" si="42"/>
        <v>0</v>
      </c>
      <c r="S262" s="153">
        <v>0</v>
      </c>
      <c r="T262" s="154">
        <f t="shared" si="43"/>
        <v>0</v>
      </c>
      <c r="AR262" s="155" t="s">
        <v>304</v>
      </c>
      <c r="AT262" s="155" t="s">
        <v>184</v>
      </c>
      <c r="AU262" s="155" t="s">
        <v>78</v>
      </c>
      <c r="AY262" s="17" t="s">
        <v>182</v>
      </c>
      <c r="BE262" s="156">
        <f t="shared" si="44"/>
        <v>0</v>
      </c>
      <c r="BF262" s="156">
        <f t="shared" si="45"/>
        <v>0</v>
      </c>
      <c r="BG262" s="156">
        <f t="shared" si="46"/>
        <v>0</v>
      </c>
      <c r="BH262" s="156">
        <f t="shared" si="47"/>
        <v>0</v>
      </c>
      <c r="BI262" s="156">
        <f t="shared" si="48"/>
        <v>0</v>
      </c>
      <c r="BJ262" s="17" t="s">
        <v>88</v>
      </c>
      <c r="BK262" s="156">
        <f t="shared" si="49"/>
        <v>0</v>
      </c>
      <c r="BL262" s="17" t="s">
        <v>304</v>
      </c>
      <c r="BM262" s="155" t="s">
        <v>2073</v>
      </c>
    </row>
    <row r="263" spans="2:65" s="1" customFormat="1" ht="16.5" customHeight="1">
      <c r="B263" s="142"/>
      <c r="C263" s="185" t="s">
        <v>1307</v>
      </c>
      <c r="D263" s="185" t="s">
        <v>379</v>
      </c>
      <c r="E263" s="186" t="s">
        <v>2074</v>
      </c>
      <c r="F263" s="187" t="s">
        <v>2075</v>
      </c>
      <c r="G263" s="188" t="s">
        <v>858</v>
      </c>
      <c r="H263" s="189">
        <v>11</v>
      </c>
      <c r="I263" s="190"/>
      <c r="J263" s="191">
        <f t="shared" si="40"/>
        <v>0</v>
      </c>
      <c r="K263" s="192"/>
      <c r="L263" s="193"/>
      <c r="M263" s="194" t="s">
        <v>1</v>
      </c>
      <c r="N263" s="195" t="s">
        <v>40</v>
      </c>
      <c r="P263" s="153">
        <f t="shared" si="41"/>
        <v>0</v>
      </c>
      <c r="Q263" s="153">
        <v>0</v>
      </c>
      <c r="R263" s="153">
        <f t="shared" si="42"/>
        <v>0</v>
      </c>
      <c r="S263" s="153">
        <v>0</v>
      </c>
      <c r="T263" s="154">
        <f t="shared" si="43"/>
        <v>0</v>
      </c>
      <c r="AR263" s="155" t="s">
        <v>474</v>
      </c>
      <c r="AT263" s="155" t="s">
        <v>379</v>
      </c>
      <c r="AU263" s="155" t="s">
        <v>78</v>
      </c>
      <c r="AY263" s="17" t="s">
        <v>182</v>
      </c>
      <c r="BE263" s="156">
        <f t="shared" si="44"/>
        <v>0</v>
      </c>
      <c r="BF263" s="156">
        <f t="shared" si="45"/>
        <v>0</v>
      </c>
      <c r="BG263" s="156">
        <f t="shared" si="46"/>
        <v>0</v>
      </c>
      <c r="BH263" s="156">
        <f t="shared" si="47"/>
        <v>0</v>
      </c>
      <c r="BI263" s="156">
        <f t="shared" si="48"/>
        <v>0</v>
      </c>
      <c r="BJ263" s="17" t="s">
        <v>88</v>
      </c>
      <c r="BK263" s="156">
        <f t="shared" si="49"/>
        <v>0</v>
      </c>
      <c r="BL263" s="17" t="s">
        <v>304</v>
      </c>
      <c r="BM263" s="155" t="s">
        <v>2076</v>
      </c>
    </row>
    <row r="264" spans="2:65" s="1" customFormat="1" ht="33" customHeight="1">
      <c r="B264" s="142"/>
      <c r="C264" s="143" t="s">
        <v>1313</v>
      </c>
      <c r="D264" s="143" t="s">
        <v>184</v>
      </c>
      <c r="E264" s="144" t="s">
        <v>2077</v>
      </c>
      <c r="F264" s="145" t="s">
        <v>2078</v>
      </c>
      <c r="G264" s="146" t="s">
        <v>858</v>
      </c>
      <c r="H264" s="147">
        <v>4</v>
      </c>
      <c r="I264" s="148"/>
      <c r="J264" s="149">
        <f t="shared" si="40"/>
        <v>0</v>
      </c>
      <c r="K264" s="150"/>
      <c r="L264" s="32"/>
      <c r="M264" s="151" t="s">
        <v>1</v>
      </c>
      <c r="N264" s="152" t="s">
        <v>40</v>
      </c>
      <c r="P264" s="153">
        <f t="shared" si="41"/>
        <v>0</v>
      </c>
      <c r="Q264" s="153">
        <v>0</v>
      </c>
      <c r="R264" s="153">
        <f t="shared" si="42"/>
        <v>0</v>
      </c>
      <c r="S264" s="153">
        <v>0</v>
      </c>
      <c r="T264" s="154">
        <f t="shared" si="43"/>
        <v>0</v>
      </c>
      <c r="AR264" s="155" t="s">
        <v>304</v>
      </c>
      <c r="AT264" s="155" t="s">
        <v>184</v>
      </c>
      <c r="AU264" s="155" t="s">
        <v>78</v>
      </c>
      <c r="AY264" s="17" t="s">
        <v>182</v>
      </c>
      <c r="BE264" s="156">
        <f t="shared" si="44"/>
        <v>0</v>
      </c>
      <c r="BF264" s="156">
        <f t="shared" si="45"/>
        <v>0</v>
      </c>
      <c r="BG264" s="156">
        <f t="shared" si="46"/>
        <v>0</v>
      </c>
      <c r="BH264" s="156">
        <f t="shared" si="47"/>
        <v>0</v>
      </c>
      <c r="BI264" s="156">
        <f t="shared" si="48"/>
        <v>0</v>
      </c>
      <c r="BJ264" s="17" t="s">
        <v>88</v>
      </c>
      <c r="BK264" s="156">
        <f t="shared" si="49"/>
        <v>0</v>
      </c>
      <c r="BL264" s="17" t="s">
        <v>304</v>
      </c>
      <c r="BM264" s="155" t="s">
        <v>2079</v>
      </c>
    </row>
    <row r="265" spans="2:65" s="1" customFormat="1" ht="16.5" customHeight="1">
      <c r="B265" s="142"/>
      <c r="C265" s="185" t="s">
        <v>1319</v>
      </c>
      <c r="D265" s="185" t="s">
        <v>379</v>
      </c>
      <c r="E265" s="186" t="s">
        <v>2080</v>
      </c>
      <c r="F265" s="187" t="s">
        <v>2081</v>
      </c>
      <c r="G265" s="188" t="s">
        <v>858</v>
      </c>
      <c r="H265" s="189">
        <v>1</v>
      </c>
      <c r="I265" s="190"/>
      <c r="J265" s="191">
        <f t="shared" si="40"/>
        <v>0</v>
      </c>
      <c r="K265" s="192"/>
      <c r="L265" s="193"/>
      <c r="M265" s="194" t="s">
        <v>1</v>
      </c>
      <c r="N265" s="195" t="s">
        <v>40</v>
      </c>
      <c r="P265" s="153">
        <f t="shared" si="41"/>
        <v>0</v>
      </c>
      <c r="Q265" s="153">
        <v>0</v>
      </c>
      <c r="R265" s="153">
        <f t="shared" si="42"/>
        <v>0</v>
      </c>
      <c r="S265" s="153">
        <v>0</v>
      </c>
      <c r="T265" s="154">
        <f t="shared" si="43"/>
        <v>0</v>
      </c>
      <c r="AR265" s="155" t="s">
        <v>474</v>
      </c>
      <c r="AT265" s="155" t="s">
        <v>379</v>
      </c>
      <c r="AU265" s="155" t="s">
        <v>78</v>
      </c>
      <c r="AY265" s="17" t="s">
        <v>182</v>
      </c>
      <c r="BE265" s="156">
        <f t="shared" si="44"/>
        <v>0</v>
      </c>
      <c r="BF265" s="156">
        <f t="shared" si="45"/>
        <v>0</v>
      </c>
      <c r="BG265" s="156">
        <f t="shared" si="46"/>
        <v>0</v>
      </c>
      <c r="BH265" s="156">
        <f t="shared" si="47"/>
        <v>0</v>
      </c>
      <c r="BI265" s="156">
        <f t="shared" si="48"/>
        <v>0</v>
      </c>
      <c r="BJ265" s="17" t="s">
        <v>88</v>
      </c>
      <c r="BK265" s="156">
        <f t="shared" si="49"/>
        <v>0</v>
      </c>
      <c r="BL265" s="17" t="s">
        <v>304</v>
      </c>
      <c r="BM265" s="155" t="s">
        <v>2082</v>
      </c>
    </row>
    <row r="266" spans="2:65" s="1" customFormat="1" ht="16.5" customHeight="1">
      <c r="B266" s="142"/>
      <c r="C266" s="185" t="s">
        <v>1325</v>
      </c>
      <c r="D266" s="185" t="s">
        <v>379</v>
      </c>
      <c r="E266" s="186" t="s">
        <v>2083</v>
      </c>
      <c r="F266" s="187" t="s">
        <v>2084</v>
      </c>
      <c r="G266" s="188" t="s">
        <v>858</v>
      </c>
      <c r="H266" s="189">
        <v>3</v>
      </c>
      <c r="I266" s="190"/>
      <c r="J266" s="191">
        <f t="shared" si="40"/>
        <v>0</v>
      </c>
      <c r="K266" s="192"/>
      <c r="L266" s="193"/>
      <c r="M266" s="194" t="s">
        <v>1</v>
      </c>
      <c r="N266" s="195" t="s">
        <v>40</v>
      </c>
      <c r="P266" s="153">
        <f t="shared" si="41"/>
        <v>0</v>
      </c>
      <c r="Q266" s="153">
        <v>0</v>
      </c>
      <c r="R266" s="153">
        <f t="shared" si="42"/>
        <v>0</v>
      </c>
      <c r="S266" s="153">
        <v>0</v>
      </c>
      <c r="T266" s="154">
        <f t="shared" si="43"/>
        <v>0</v>
      </c>
      <c r="AR266" s="155" t="s">
        <v>474</v>
      </c>
      <c r="AT266" s="155" t="s">
        <v>379</v>
      </c>
      <c r="AU266" s="155" t="s">
        <v>78</v>
      </c>
      <c r="AY266" s="17" t="s">
        <v>182</v>
      </c>
      <c r="BE266" s="156">
        <f t="shared" si="44"/>
        <v>0</v>
      </c>
      <c r="BF266" s="156">
        <f t="shared" si="45"/>
        <v>0</v>
      </c>
      <c r="BG266" s="156">
        <f t="shared" si="46"/>
        <v>0</v>
      </c>
      <c r="BH266" s="156">
        <f t="shared" si="47"/>
        <v>0</v>
      </c>
      <c r="BI266" s="156">
        <f t="shared" si="48"/>
        <v>0</v>
      </c>
      <c r="BJ266" s="17" t="s">
        <v>88</v>
      </c>
      <c r="BK266" s="156">
        <f t="shared" si="49"/>
        <v>0</v>
      </c>
      <c r="BL266" s="17" t="s">
        <v>304</v>
      </c>
      <c r="BM266" s="155" t="s">
        <v>2085</v>
      </c>
    </row>
    <row r="267" spans="2:65" s="1" customFormat="1" ht="24.25" customHeight="1">
      <c r="B267" s="142"/>
      <c r="C267" s="143" t="s">
        <v>1330</v>
      </c>
      <c r="D267" s="143" t="s">
        <v>184</v>
      </c>
      <c r="E267" s="144" t="s">
        <v>2086</v>
      </c>
      <c r="F267" s="145" t="s">
        <v>2087</v>
      </c>
      <c r="G267" s="146" t="s">
        <v>858</v>
      </c>
      <c r="H267" s="147">
        <v>1</v>
      </c>
      <c r="I267" s="148"/>
      <c r="J267" s="149">
        <f t="shared" si="40"/>
        <v>0</v>
      </c>
      <c r="K267" s="150"/>
      <c r="L267" s="32"/>
      <c r="M267" s="151" t="s">
        <v>1</v>
      </c>
      <c r="N267" s="152" t="s">
        <v>40</v>
      </c>
      <c r="P267" s="153">
        <f t="shared" si="41"/>
        <v>0</v>
      </c>
      <c r="Q267" s="153">
        <v>0</v>
      </c>
      <c r="R267" s="153">
        <f t="shared" si="42"/>
        <v>0</v>
      </c>
      <c r="S267" s="153">
        <v>0</v>
      </c>
      <c r="T267" s="154">
        <f t="shared" si="43"/>
        <v>0</v>
      </c>
      <c r="AR267" s="155" t="s">
        <v>304</v>
      </c>
      <c r="AT267" s="155" t="s">
        <v>184</v>
      </c>
      <c r="AU267" s="155" t="s">
        <v>78</v>
      </c>
      <c r="AY267" s="17" t="s">
        <v>182</v>
      </c>
      <c r="BE267" s="156">
        <f t="shared" si="44"/>
        <v>0</v>
      </c>
      <c r="BF267" s="156">
        <f t="shared" si="45"/>
        <v>0</v>
      </c>
      <c r="BG267" s="156">
        <f t="shared" si="46"/>
        <v>0</v>
      </c>
      <c r="BH267" s="156">
        <f t="shared" si="47"/>
        <v>0</v>
      </c>
      <c r="BI267" s="156">
        <f t="shared" si="48"/>
        <v>0</v>
      </c>
      <c r="BJ267" s="17" t="s">
        <v>88</v>
      </c>
      <c r="BK267" s="156">
        <f t="shared" si="49"/>
        <v>0</v>
      </c>
      <c r="BL267" s="17" t="s">
        <v>304</v>
      </c>
      <c r="BM267" s="155" t="s">
        <v>2088</v>
      </c>
    </row>
    <row r="268" spans="2:65" s="1" customFormat="1" ht="16.5" customHeight="1">
      <c r="B268" s="142"/>
      <c r="C268" s="185" t="s">
        <v>1334</v>
      </c>
      <c r="D268" s="185" t="s">
        <v>379</v>
      </c>
      <c r="E268" s="186" t="s">
        <v>2089</v>
      </c>
      <c r="F268" s="187" t="s">
        <v>2090</v>
      </c>
      <c r="G268" s="188" t="s">
        <v>858</v>
      </c>
      <c r="H268" s="189">
        <v>1</v>
      </c>
      <c r="I268" s="190"/>
      <c r="J268" s="191">
        <f t="shared" si="40"/>
        <v>0</v>
      </c>
      <c r="K268" s="192"/>
      <c r="L268" s="193"/>
      <c r="M268" s="194" t="s">
        <v>1</v>
      </c>
      <c r="N268" s="195" t="s">
        <v>40</v>
      </c>
      <c r="P268" s="153">
        <f t="shared" si="41"/>
        <v>0</v>
      </c>
      <c r="Q268" s="153">
        <v>0</v>
      </c>
      <c r="R268" s="153">
        <f t="shared" si="42"/>
        <v>0</v>
      </c>
      <c r="S268" s="153">
        <v>0</v>
      </c>
      <c r="T268" s="154">
        <f t="shared" si="43"/>
        <v>0</v>
      </c>
      <c r="AR268" s="155" t="s">
        <v>474</v>
      </c>
      <c r="AT268" s="155" t="s">
        <v>379</v>
      </c>
      <c r="AU268" s="155" t="s">
        <v>78</v>
      </c>
      <c r="AY268" s="17" t="s">
        <v>182</v>
      </c>
      <c r="BE268" s="156">
        <f t="shared" si="44"/>
        <v>0</v>
      </c>
      <c r="BF268" s="156">
        <f t="shared" si="45"/>
        <v>0</v>
      </c>
      <c r="BG268" s="156">
        <f t="shared" si="46"/>
        <v>0</v>
      </c>
      <c r="BH268" s="156">
        <f t="shared" si="47"/>
        <v>0</v>
      </c>
      <c r="BI268" s="156">
        <f t="shared" si="48"/>
        <v>0</v>
      </c>
      <c r="BJ268" s="17" t="s">
        <v>88</v>
      </c>
      <c r="BK268" s="156">
        <f t="shared" si="49"/>
        <v>0</v>
      </c>
      <c r="BL268" s="17" t="s">
        <v>304</v>
      </c>
      <c r="BM268" s="155" t="s">
        <v>2091</v>
      </c>
    </row>
    <row r="269" spans="2:65" s="1" customFormat="1" ht="24.25" customHeight="1">
      <c r="B269" s="142"/>
      <c r="C269" s="143" t="s">
        <v>1338</v>
      </c>
      <c r="D269" s="143" t="s">
        <v>184</v>
      </c>
      <c r="E269" s="144" t="s">
        <v>2092</v>
      </c>
      <c r="F269" s="145" t="s">
        <v>2093</v>
      </c>
      <c r="G269" s="146" t="s">
        <v>858</v>
      </c>
      <c r="H269" s="147">
        <v>3</v>
      </c>
      <c r="I269" s="148"/>
      <c r="J269" s="149">
        <f t="shared" si="40"/>
        <v>0</v>
      </c>
      <c r="K269" s="150"/>
      <c r="L269" s="32"/>
      <c r="M269" s="151" t="s">
        <v>1</v>
      </c>
      <c r="N269" s="152" t="s">
        <v>40</v>
      </c>
      <c r="P269" s="153">
        <f t="shared" si="41"/>
        <v>0</v>
      </c>
      <c r="Q269" s="153">
        <v>0</v>
      </c>
      <c r="R269" s="153">
        <f t="shared" si="42"/>
        <v>0</v>
      </c>
      <c r="S269" s="153">
        <v>0</v>
      </c>
      <c r="T269" s="154">
        <f t="shared" si="43"/>
        <v>0</v>
      </c>
      <c r="AR269" s="155" t="s">
        <v>304</v>
      </c>
      <c r="AT269" s="155" t="s">
        <v>184</v>
      </c>
      <c r="AU269" s="155" t="s">
        <v>78</v>
      </c>
      <c r="AY269" s="17" t="s">
        <v>182</v>
      </c>
      <c r="BE269" s="156">
        <f t="shared" si="44"/>
        <v>0</v>
      </c>
      <c r="BF269" s="156">
        <f t="shared" si="45"/>
        <v>0</v>
      </c>
      <c r="BG269" s="156">
        <f t="shared" si="46"/>
        <v>0</v>
      </c>
      <c r="BH269" s="156">
        <f t="shared" si="47"/>
        <v>0</v>
      </c>
      <c r="BI269" s="156">
        <f t="shared" si="48"/>
        <v>0</v>
      </c>
      <c r="BJ269" s="17" t="s">
        <v>88</v>
      </c>
      <c r="BK269" s="156">
        <f t="shared" si="49"/>
        <v>0</v>
      </c>
      <c r="BL269" s="17" t="s">
        <v>304</v>
      </c>
      <c r="BM269" s="155" t="s">
        <v>2094</v>
      </c>
    </row>
    <row r="270" spans="2:65" s="1" customFormat="1" ht="16.5" customHeight="1">
      <c r="B270" s="142"/>
      <c r="C270" s="185" t="s">
        <v>1342</v>
      </c>
      <c r="D270" s="185" t="s">
        <v>379</v>
      </c>
      <c r="E270" s="186" t="s">
        <v>2095</v>
      </c>
      <c r="F270" s="187" t="s">
        <v>2096</v>
      </c>
      <c r="G270" s="188" t="s">
        <v>858</v>
      </c>
      <c r="H270" s="189">
        <v>3</v>
      </c>
      <c r="I270" s="190"/>
      <c r="J270" s="191">
        <f t="shared" si="40"/>
        <v>0</v>
      </c>
      <c r="K270" s="192"/>
      <c r="L270" s="193"/>
      <c r="M270" s="194" t="s">
        <v>1</v>
      </c>
      <c r="N270" s="195" t="s">
        <v>40</v>
      </c>
      <c r="P270" s="153">
        <f t="shared" si="41"/>
        <v>0</v>
      </c>
      <c r="Q270" s="153">
        <v>0</v>
      </c>
      <c r="R270" s="153">
        <f t="shared" si="42"/>
        <v>0</v>
      </c>
      <c r="S270" s="153">
        <v>0</v>
      </c>
      <c r="T270" s="154">
        <f t="shared" si="43"/>
        <v>0</v>
      </c>
      <c r="AR270" s="155" t="s">
        <v>474</v>
      </c>
      <c r="AT270" s="155" t="s">
        <v>379</v>
      </c>
      <c r="AU270" s="155" t="s">
        <v>78</v>
      </c>
      <c r="AY270" s="17" t="s">
        <v>182</v>
      </c>
      <c r="BE270" s="156">
        <f t="shared" si="44"/>
        <v>0</v>
      </c>
      <c r="BF270" s="156">
        <f t="shared" si="45"/>
        <v>0</v>
      </c>
      <c r="BG270" s="156">
        <f t="shared" si="46"/>
        <v>0</v>
      </c>
      <c r="BH270" s="156">
        <f t="shared" si="47"/>
        <v>0</v>
      </c>
      <c r="BI270" s="156">
        <f t="shared" si="48"/>
        <v>0</v>
      </c>
      <c r="BJ270" s="17" t="s">
        <v>88</v>
      </c>
      <c r="BK270" s="156">
        <f t="shared" si="49"/>
        <v>0</v>
      </c>
      <c r="BL270" s="17" t="s">
        <v>304</v>
      </c>
      <c r="BM270" s="155" t="s">
        <v>2097</v>
      </c>
    </row>
    <row r="271" spans="2:65" s="1" customFormat="1" ht="24.25" customHeight="1">
      <c r="B271" s="142"/>
      <c r="C271" s="143" t="s">
        <v>1348</v>
      </c>
      <c r="D271" s="143" t="s">
        <v>184</v>
      </c>
      <c r="E271" s="144" t="s">
        <v>2098</v>
      </c>
      <c r="F271" s="145" t="s">
        <v>2099</v>
      </c>
      <c r="G271" s="146" t="s">
        <v>858</v>
      </c>
      <c r="H271" s="147">
        <v>1</v>
      </c>
      <c r="I271" s="148"/>
      <c r="J271" s="149">
        <f t="shared" si="40"/>
        <v>0</v>
      </c>
      <c r="K271" s="150"/>
      <c r="L271" s="32"/>
      <c r="M271" s="151" t="s">
        <v>1</v>
      </c>
      <c r="N271" s="152" t="s">
        <v>40</v>
      </c>
      <c r="P271" s="153">
        <f t="shared" si="41"/>
        <v>0</v>
      </c>
      <c r="Q271" s="153">
        <v>0</v>
      </c>
      <c r="R271" s="153">
        <f t="shared" si="42"/>
        <v>0</v>
      </c>
      <c r="S271" s="153">
        <v>0</v>
      </c>
      <c r="T271" s="154">
        <f t="shared" si="43"/>
        <v>0</v>
      </c>
      <c r="AR271" s="155" t="s">
        <v>304</v>
      </c>
      <c r="AT271" s="155" t="s">
        <v>184</v>
      </c>
      <c r="AU271" s="155" t="s">
        <v>78</v>
      </c>
      <c r="AY271" s="17" t="s">
        <v>182</v>
      </c>
      <c r="BE271" s="156">
        <f t="shared" si="44"/>
        <v>0</v>
      </c>
      <c r="BF271" s="156">
        <f t="shared" si="45"/>
        <v>0</v>
      </c>
      <c r="BG271" s="156">
        <f t="shared" si="46"/>
        <v>0</v>
      </c>
      <c r="BH271" s="156">
        <f t="shared" si="47"/>
        <v>0</v>
      </c>
      <c r="BI271" s="156">
        <f t="shared" si="48"/>
        <v>0</v>
      </c>
      <c r="BJ271" s="17" t="s">
        <v>88</v>
      </c>
      <c r="BK271" s="156">
        <f t="shared" si="49"/>
        <v>0</v>
      </c>
      <c r="BL271" s="17" t="s">
        <v>304</v>
      </c>
      <c r="BM271" s="155" t="s">
        <v>2100</v>
      </c>
    </row>
    <row r="272" spans="2:65" s="1" customFormat="1" ht="16.5" customHeight="1">
      <c r="B272" s="142"/>
      <c r="C272" s="185" t="s">
        <v>1354</v>
      </c>
      <c r="D272" s="185" t="s">
        <v>379</v>
      </c>
      <c r="E272" s="186" t="s">
        <v>787</v>
      </c>
      <c r="F272" s="187" t="s">
        <v>2101</v>
      </c>
      <c r="G272" s="188" t="s">
        <v>858</v>
      </c>
      <c r="H272" s="189">
        <v>1</v>
      </c>
      <c r="I272" s="190"/>
      <c r="J272" s="191">
        <f t="shared" si="40"/>
        <v>0</v>
      </c>
      <c r="K272" s="192"/>
      <c r="L272" s="193"/>
      <c r="M272" s="194" t="s">
        <v>1</v>
      </c>
      <c r="N272" s="195" t="s">
        <v>40</v>
      </c>
      <c r="P272" s="153">
        <f t="shared" si="41"/>
        <v>0</v>
      </c>
      <c r="Q272" s="153">
        <v>0</v>
      </c>
      <c r="R272" s="153">
        <f t="shared" si="42"/>
        <v>0</v>
      </c>
      <c r="S272" s="153">
        <v>0</v>
      </c>
      <c r="T272" s="154">
        <f t="shared" si="43"/>
        <v>0</v>
      </c>
      <c r="AR272" s="155" t="s">
        <v>474</v>
      </c>
      <c r="AT272" s="155" t="s">
        <v>379</v>
      </c>
      <c r="AU272" s="155" t="s">
        <v>78</v>
      </c>
      <c r="AY272" s="17" t="s">
        <v>182</v>
      </c>
      <c r="BE272" s="156">
        <f t="shared" si="44"/>
        <v>0</v>
      </c>
      <c r="BF272" s="156">
        <f t="shared" si="45"/>
        <v>0</v>
      </c>
      <c r="BG272" s="156">
        <f t="shared" si="46"/>
        <v>0</v>
      </c>
      <c r="BH272" s="156">
        <f t="shared" si="47"/>
        <v>0</v>
      </c>
      <c r="BI272" s="156">
        <f t="shared" si="48"/>
        <v>0</v>
      </c>
      <c r="BJ272" s="17" t="s">
        <v>88</v>
      </c>
      <c r="BK272" s="156">
        <f t="shared" si="49"/>
        <v>0</v>
      </c>
      <c r="BL272" s="17" t="s">
        <v>304</v>
      </c>
      <c r="BM272" s="155" t="s">
        <v>2102</v>
      </c>
    </row>
    <row r="273" spans="2:65" s="1" customFormat="1" ht="16.5" customHeight="1">
      <c r="B273" s="142"/>
      <c r="C273" s="143" t="s">
        <v>1361</v>
      </c>
      <c r="D273" s="143" t="s">
        <v>184</v>
      </c>
      <c r="E273" s="144" t="s">
        <v>2103</v>
      </c>
      <c r="F273" s="145" t="s">
        <v>2104</v>
      </c>
      <c r="G273" s="146" t="s">
        <v>858</v>
      </c>
      <c r="H273" s="147">
        <v>1</v>
      </c>
      <c r="I273" s="148"/>
      <c r="J273" s="149">
        <f t="shared" si="40"/>
        <v>0</v>
      </c>
      <c r="K273" s="150"/>
      <c r="L273" s="32"/>
      <c r="M273" s="151" t="s">
        <v>1</v>
      </c>
      <c r="N273" s="152" t="s">
        <v>40</v>
      </c>
      <c r="P273" s="153">
        <f t="shared" si="41"/>
        <v>0</v>
      </c>
      <c r="Q273" s="153">
        <v>0</v>
      </c>
      <c r="R273" s="153">
        <f t="shared" si="42"/>
        <v>0</v>
      </c>
      <c r="S273" s="153">
        <v>0</v>
      </c>
      <c r="T273" s="154">
        <f t="shared" si="43"/>
        <v>0</v>
      </c>
      <c r="AR273" s="155" t="s">
        <v>304</v>
      </c>
      <c r="AT273" s="155" t="s">
        <v>184</v>
      </c>
      <c r="AU273" s="155" t="s">
        <v>78</v>
      </c>
      <c r="AY273" s="17" t="s">
        <v>182</v>
      </c>
      <c r="BE273" s="156">
        <f t="shared" si="44"/>
        <v>0</v>
      </c>
      <c r="BF273" s="156">
        <f t="shared" si="45"/>
        <v>0</v>
      </c>
      <c r="BG273" s="156">
        <f t="shared" si="46"/>
        <v>0</v>
      </c>
      <c r="BH273" s="156">
        <f t="shared" si="47"/>
        <v>0</v>
      </c>
      <c r="BI273" s="156">
        <f t="shared" si="48"/>
        <v>0</v>
      </c>
      <c r="BJ273" s="17" t="s">
        <v>88</v>
      </c>
      <c r="BK273" s="156">
        <f t="shared" si="49"/>
        <v>0</v>
      </c>
      <c r="BL273" s="17" t="s">
        <v>304</v>
      </c>
      <c r="BM273" s="155" t="s">
        <v>2105</v>
      </c>
    </row>
    <row r="274" spans="2:65" s="1" customFormat="1" ht="16.5" customHeight="1">
      <c r="B274" s="142"/>
      <c r="C274" s="185" t="s">
        <v>1367</v>
      </c>
      <c r="D274" s="185" t="s">
        <v>379</v>
      </c>
      <c r="E274" s="186" t="s">
        <v>2106</v>
      </c>
      <c r="F274" s="187" t="s">
        <v>2107</v>
      </c>
      <c r="G274" s="188" t="s">
        <v>858</v>
      </c>
      <c r="H274" s="189">
        <v>1</v>
      </c>
      <c r="I274" s="190"/>
      <c r="J274" s="191">
        <f t="shared" si="40"/>
        <v>0</v>
      </c>
      <c r="K274" s="192"/>
      <c r="L274" s="193"/>
      <c r="M274" s="194" t="s">
        <v>1</v>
      </c>
      <c r="N274" s="195" t="s">
        <v>40</v>
      </c>
      <c r="P274" s="153">
        <f t="shared" si="41"/>
        <v>0</v>
      </c>
      <c r="Q274" s="153">
        <v>0</v>
      </c>
      <c r="R274" s="153">
        <f t="shared" si="42"/>
        <v>0</v>
      </c>
      <c r="S274" s="153">
        <v>0</v>
      </c>
      <c r="T274" s="154">
        <f t="shared" si="43"/>
        <v>0</v>
      </c>
      <c r="AR274" s="155" t="s">
        <v>474</v>
      </c>
      <c r="AT274" s="155" t="s">
        <v>379</v>
      </c>
      <c r="AU274" s="155" t="s">
        <v>78</v>
      </c>
      <c r="AY274" s="17" t="s">
        <v>182</v>
      </c>
      <c r="BE274" s="156">
        <f t="shared" si="44"/>
        <v>0</v>
      </c>
      <c r="BF274" s="156">
        <f t="shared" si="45"/>
        <v>0</v>
      </c>
      <c r="BG274" s="156">
        <f t="shared" si="46"/>
        <v>0</v>
      </c>
      <c r="BH274" s="156">
        <f t="shared" si="47"/>
        <v>0</v>
      </c>
      <c r="BI274" s="156">
        <f t="shared" si="48"/>
        <v>0</v>
      </c>
      <c r="BJ274" s="17" t="s">
        <v>88</v>
      </c>
      <c r="BK274" s="156">
        <f t="shared" si="49"/>
        <v>0</v>
      </c>
      <c r="BL274" s="17" t="s">
        <v>304</v>
      </c>
      <c r="BM274" s="155" t="s">
        <v>2108</v>
      </c>
    </row>
    <row r="275" spans="2:65" s="1" customFormat="1" ht="78" customHeight="1">
      <c r="B275" s="142"/>
      <c r="C275" s="185" t="s">
        <v>1372</v>
      </c>
      <c r="D275" s="185" t="s">
        <v>379</v>
      </c>
      <c r="E275" s="186" t="s">
        <v>845</v>
      </c>
      <c r="F275" s="187" t="s">
        <v>2109</v>
      </c>
      <c r="G275" s="188" t="s">
        <v>1100</v>
      </c>
      <c r="H275" s="189">
        <v>1</v>
      </c>
      <c r="I275" s="190"/>
      <c r="J275" s="191">
        <f t="shared" si="40"/>
        <v>0</v>
      </c>
      <c r="K275" s="192"/>
      <c r="L275" s="193"/>
      <c r="M275" s="194" t="s">
        <v>1</v>
      </c>
      <c r="N275" s="195" t="s">
        <v>40</v>
      </c>
      <c r="P275" s="153">
        <f t="shared" si="41"/>
        <v>0</v>
      </c>
      <c r="Q275" s="153">
        <v>0</v>
      </c>
      <c r="R275" s="153">
        <f t="shared" si="42"/>
        <v>0</v>
      </c>
      <c r="S275" s="153">
        <v>0</v>
      </c>
      <c r="T275" s="154">
        <f t="shared" si="43"/>
        <v>0</v>
      </c>
      <c r="AR275" s="155" t="s">
        <v>474</v>
      </c>
      <c r="AT275" s="155" t="s">
        <v>379</v>
      </c>
      <c r="AU275" s="155" t="s">
        <v>78</v>
      </c>
      <c r="AY275" s="17" t="s">
        <v>182</v>
      </c>
      <c r="BE275" s="156">
        <f t="shared" si="44"/>
        <v>0</v>
      </c>
      <c r="BF275" s="156">
        <f t="shared" si="45"/>
        <v>0</v>
      </c>
      <c r="BG275" s="156">
        <f t="shared" si="46"/>
        <v>0</v>
      </c>
      <c r="BH275" s="156">
        <f t="shared" si="47"/>
        <v>0</v>
      </c>
      <c r="BI275" s="156">
        <f t="shared" si="48"/>
        <v>0</v>
      </c>
      <c r="BJ275" s="17" t="s">
        <v>88</v>
      </c>
      <c r="BK275" s="156">
        <f t="shared" si="49"/>
        <v>0</v>
      </c>
      <c r="BL275" s="17" t="s">
        <v>304</v>
      </c>
      <c r="BM275" s="155" t="s">
        <v>2110</v>
      </c>
    </row>
    <row r="276" spans="2:65" s="1" customFormat="1" ht="24.25" customHeight="1">
      <c r="B276" s="142"/>
      <c r="C276" s="143" t="s">
        <v>1378</v>
      </c>
      <c r="D276" s="143" t="s">
        <v>184</v>
      </c>
      <c r="E276" s="144" t="s">
        <v>2111</v>
      </c>
      <c r="F276" s="145" t="s">
        <v>2112</v>
      </c>
      <c r="G276" s="146" t="s">
        <v>1140</v>
      </c>
      <c r="H276" s="196"/>
      <c r="I276" s="148"/>
      <c r="J276" s="149">
        <f t="shared" si="40"/>
        <v>0</v>
      </c>
      <c r="K276" s="150"/>
      <c r="L276" s="32"/>
      <c r="M276" s="197" t="s">
        <v>1</v>
      </c>
      <c r="N276" s="198" t="s">
        <v>40</v>
      </c>
      <c r="O276" s="199"/>
      <c r="P276" s="200">
        <f t="shared" si="41"/>
        <v>0</v>
      </c>
      <c r="Q276" s="200">
        <v>0</v>
      </c>
      <c r="R276" s="200">
        <f t="shared" si="42"/>
        <v>0</v>
      </c>
      <c r="S276" s="200">
        <v>0</v>
      </c>
      <c r="T276" s="201">
        <f t="shared" si="43"/>
        <v>0</v>
      </c>
      <c r="AR276" s="155" t="s">
        <v>304</v>
      </c>
      <c r="AT276" s="155" t="s">
        <v>184</v>
      </c>
      <c r="AU276" s="155" t="s">
        <v>78</v>
      </c>
      <c r="AY276" s="17" t="s">
        <v>182</v>
      </c>
      <c r="BE276" s="156">
        <f t="shared" si="44"/>
        <v>0</v>
      </c>
      <c r="BF276" s="156">
        <f t="shared" si="45"/>
        <v>0</v>
      </c>
      <c r="BG276" s="156">
        <f t="shared" si="46"/>
        <v>0</v>
      </c>
      <c r="BH276" s="156">
        <f t="shared" si="47"/>
        <v>0</v>
      </c>
      <c r="BI276" s="156">
        <f t="shared" si="48"/>
        <v>0</v>
      </c>
      <c r="BJ276" s="17" t="s">
        <v>88</v>
      </c>
      <c r="BK276" s="156">
        <f t="shared" si="49"/>
        <v>0</v>
      </c>
      <c r="BL276" s="17" t="s">
        <v>304</v>
      </c>
      <c r="BM276" s="155" t="s">
        <v>2113</v>
      </c>
    </row>
    <row r="277" spans="2:65" s="1" customFormat="1" ht="7" customHeight="1">
      <c r="B277" s="47"/>
      <c r="C277" s="48"/>
      <c r="D277" s="48"/>
      <c r="E277" s="48"/>
      <c r="F277" s="48"/>
      <c r="G277" s="48"/>
      <c r="H277" s="48"/>
      <c r="I277" s="48"/>
      <c r="J277" s="48"/>
      <c r="K277" s="48"/>
      <c r="L277" s="32"/>
    </row>
  </sheetData>
  <autoFilter ref="C120:K276" xr:uid="{00000000-0009-0000-0000-000002000000}"/>
  <mergeCells count="12">
    <mergeCell ref="E113:H113"/>
    <mergeCell ref="L2:V2"/>
    <mergeCell ref="E85:H85"/>
    <mergeCell ref="E87:H87"/>
    <mergeCell ref="E89:H89"/>
    <mergeCell ref="E109:H109"/>
    <mergeCell ref="E111:H11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28"/>
  <sheetViews>
    <sheetView showGridLines="0" topLeftCell="A19" workbookViewId="0">
      <selection activeCell="I46" sqref="I46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95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133</v>
      </c>
      <c r="L8" s="20"/>
    </row>
    <row r="9" spans="2:46" s="1" customFormat="1" ht="16.5" customHeight="1">
      <c r="B9" s="32"/>
      <c r="E9" s="249" t="s">
        <v>134</v>
      </c>
      <c r="F9" s="248"/>
      <c r="G9" s="248"/>
      <c r="H9" s="248"/>
      <c r="L9" s="32"/>
    </row>
    <row r="10" spans="2:46" s="1" customFormat="1" ht="12" customHeight="1">
      <c r="B10" s="32"/>
      <c r="D10" s="27" t="s">
        <v>135</v>
      </c>
      <c r="L10" s="32"/>
    </row>
    <row r="11" spans="2:46" s="1" customFormat="1" ht="16.5" customHeight="1">
      <c r="B11" s="32"/>
      <c r="E11" s="211" t="s">
        <v>2114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>
        <f>'Rekapitulácia stavby'!AN8</f>
        <v>45370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22</v>
      </c>
      <c r="I16" s="27" t="s">
        <v>23</v>
      </c>
      <c r="J16" s="25" t="s">
        <v>1</v>
      </c>
      <c r="L16" s="32"/>
    </row>
    <row r="17" spans="2:12" s="1" customFormat="1" ht="18" customHeight="1">
      <c r="B17" s="32"/>
      <c r="E17" s="25" t="s">
        <v>24</v>
      </c>
      <c r="I17" s="27" t="s">
        <v>25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26</v>
      </c>
      <c r="I19" s="27" t="s">
        <v>23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5"/>
      <c r="G20" s="225"/>
      <c r="H20" s="225"/>
      <c r="I20" s="27" t="s">
        <v>25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28</v>
      </c>
      <c r="I22" s="27" t="s">
        <v>23</v>
      </c>
      <c r="J22" s="25" t="s">
        <v>1</v>
      </c>
      <c r="L22" s="32"/>
    </row>
    <row r="23" spans="2:12" s="1" customFormat="1" ht="18" customHeight="1">
      <c r="B23" s="32"/>
      <c r="E23" s="25" t="s">
        <v>29</v>
      </c>
      <c r="I23" s="27" t="s">
        <v>25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31</v>
      </c>
      <c r="I25" s="27" t="s">
        <v>23</v>
      </c>
      <c r="J25" s="25" t="s">
        <v>1</v>
      </c>
      <c r="L25" s="32"/>
    </row>
    <row r="26" spans="2:12" s="1" customFormat="1" ht="18" customHeight="1">
      <c r="B26" s="32"/>
      <c r="E26" s="25" t="s">
        <v>32</v>
      </c>
      <c r="I26" s="27" t="s">
        <v>25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33</v>
      </c>
      <c r="L28" s="32"/>
    </row>
    <row r="29" spans="2:12" s="7" customFormat="1" ht="16.5" customHeight="1">
      <c r="B29" s="95"/>
      <c r="E29" s="229" t="s">
        <v>1</v>
      </c>
      <c r="F29" s="229"/>
      <c r="G29" s="229"/>
      <c r="H29" s="229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4" customHeight="1">
      <c r="B32" s="32"/>
      <c r="D32" s="96" t="s">
        <v>34</v>
      </c>
      <c r="J32" s="68">
        <f>ROUND(J120,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36</v>
      </c>
      <c r="I34" s="35" t="s">
        <v>35</v>
      </c>
      <c r="J34" s="35" t="s">
        <v>37</v>
      </c>
      <c r="L34" s="32"/>
    </row>
    <row r="35" spans="2:12" s="1" customFormat="1" ht="14.5" customHeight="1">
      <c r="B35" s="32"/>
      <c r="D35" s="97" t="s">
        <v>38</v>
      </c>
      <c r="E35" s="37" t="s">
        <v>39</v>
      </c>
      <c r="F35" s="98">
        <f>ROUND((SUM(BE120:BE127)),  2)</f>
        <v>0</v>
      </c>
      <c r="G35" s="99"/>
      <c r="H35" s="99"/>
      <c r="I35" s="100">
        <v>0.2</v>
      </c>
      <c r="J35" s="98">
        <f>ROUND(((SUM(BE120:BE127))*I35),  2)</f>
        <v>0</v>
      </c>
      <c r="L35" s="32"/>
    </row>
    <row r="36" spans="2:12" s="1" customFormat="1" ht="14.5" customHeight="1">
      <c r="B36" s="32"/>
      <c r="E36" s="37" t="s">
        <v>40</v>
      </c>
      <c r="F36" s="98">
        <f>ROUND((SUM(BF120:BF127)),  2)</f>
        <v>0</v>
      </c>
      <c r="G36" s="99"/>
      <c r="H36" s="99"/>
      <c r="I36" s="100">
        <v>0.2</v>
      </c>
      <c r="J36" s="98">
        <f>ROUND(((SUM(BF120:BF127))*I36),  2)</f>
        <v>0</v>
      </c>
      <c r="L36" s="32"/>
    </row>
    <row r="37" spans="2:12" s="1" customFormat="1" ht="14.5" hidden="1" customHeight="1">
      <c r="B37" s="32"/>
      <c r="E37" s="27" t="s">
        <v>41</v>
      </c>
      <c r="F37" s="87">
        <f>ROUND((SUM(BG120:BG127)),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42</v>
      </c>
      <c r="F38" s="87">
        <f>ROUND((SUM(BH120:BH127)),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43</v>
      </c>
      <c r="F39" s="98">
        <f>ROUND((SUM(BI120:BI127)),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4" customHeight="1">
      <c r="B41" s="32"/>
      <c r="C41" s="102"/>
      <c r="D41" s="103" t="s">
        <v>44</v>
      </c>
      <c r="E41" s="59"/>
      <c r="F41" s="59"/>
      <c r="G41" s="104" t="s">
        <v>45</v>
      </c>
      <c r="H41" s="105" t="s">
        <v>46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137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133</v>
      </c>
      <c r="L86" s="20"/>
    </row>
    <row r="87" spans="2:12" s="1" customFormat="1" ht="16.5" customHeight="1">
      <c r="B87" s="32"/>
      <c r="E87" s="249" t="s">
        <v>134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135</v>
      </c>
      <c r="L88" s="32"/>
    </row>
    <row r="89" spans="2:12" s="1" customFormat="1" ht="16.5" customHeight="1">
      <c r="B89" s="32"/>
      <c r="E89" s="211" t="str">
        <f>E11</f>
        <v>04 - Filtračná technológia na úpravu vody zo studne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>
        <f>IF(J14="","",J14)</f>
        <v>45370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22</v>
      </c>
      <c r="F93" s="25" t="str">
        <f>E17</f>
        <v>FOOD FARM s.r.o., Piešťanská 3, 917 03 Trnava</v>
      </c>
      <c r="I93" s="27" t="s">
        <v>28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26</v>
      </c>
      <c r="F94" s="25" t="str">
        <f>IF(E20="","",E20)</f>
        <v>Vyplň údaj</v>
      </c>
      <c r="I94" s="27" t="s">
        <v>31</v>
      </c>
      <c r="J94" s="30" t="str">
        <f>E26</f>
        <v>Stanislav Hlubina</v>
      </c>
      <c r="L94" s="32"/>
    </row>
    <row r="95" spans="2:12" s="1" customFormat="1" ht="10.4" customHeight="1">
      <c r="B95" s="32"/>
      <c r="L95" s="32"/>
    </row>
    <row r="96" spans="2:12" s="1" customFormat="1" ht="29.25" customHeight="1">
      <c r="B96" s="32"/>
      <c r="C96" s="110" t="s">
        <v>138</v>
      </c>
      <c r="D96" s="102"/>
      <c r="E96" s="102"/>
      <c r="F96" s="102"/>
      <c r="G96" s="102"/>
      <c r="H96" s="102"/>
      <c r="I96" s="102"/>
      <c r="J96" s="111" t="s">
        <v>139</v>
      </c>
      <c r="K96" s="102"/>
      <c r="L96" s="32"/>
    </row>
    <row r="97" spans="2:47" s="1" customFormat="1" ht="10.4" customHeight="1">
      <c r="B97" s="32"/>
      <c r="L97" s="32"/>
    </row>
    <row r="98" spans="2:47" s="1" customFormat="1" ht="22.9" customHeight="1">
      <c r="B98" s="32"/>
      <c r="C98" s="112" t="s">
        <v>140</v>
      </c>
      <c r="J98" s="68">
        <f>J120</f>
        <v>0</v>
      </c>
      <c r="L98" s="32"/>
      <c r="AU98" s="17" t="s">
        <v>141</v>
      </c>
    </row>
    <row r="99" spans="2:47" s="1" customFormat="1" ht="21.75" customHeight="1">
      <c r="B99" s="32"/>
      <c r="L99" s="32"/>
    </row>
    <row r="100" spans="2:47" s="1" customFormat="1" ht="7" customHeigh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32"/>
    </row>
    <row r="104" spans="2:47" s="1" customFormat="1" ht="7" customHeight="1"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32"/>
    </row>
    <row r="105" spans="2:47" s="1" customFormat="1" ht="25" customHeight="1">
      <c r="B105" s="32"/>
      <c r="C105" s="21" t="s">
        <v>168</v>
      </c>
      <c r="L105" s="32"/>
    </row>
    <row r="106" spans="2:47" s="1" customFormat="1" ht="7" customHeight="1">
      <c r="B106" s="32"/>
      <c r="L106" s="32"/>
    </row>
    <row r="107" spans="2:47" s="1" customFormat="1" ht="12" customHeight="1">
      <c r="B107" s="32"/>
      <c r="C107" s="27" t="s">
        <v>15</v>
      </c>
      <c r="L107" s="32"/>
    </row>
    <row r="108" spans="2:47" s="1" customFormat="1" ht="16.5" customHeight="1">
      <c r="B108" s="32"/>
      <c r="E108" s="249" t="str">
        <f>E7</f>
        <v>Chovná hala pre kury s voľným výbehom</v>
      </c>
      <c r="F108" s="250"/>
      <c r="G108" s="250"/>
      <c r="H108" s="250"/>
      <c r="L108" s="32"/>
    </row>
    <row r="109" spans="2:47" ht="12" customHeight="1">
      <c r="B109" s="20"/>
      <c r="C109" s="27" t="s">
        <v>133</v>
      </c>
      <c r="L109" s="20"/>
    </row>
    <row r="110" spans="2:47" s="1" customFormat="1" ht="16.5" customHeight="1">
      <c r="B110" s="32"/>
      <c r="E110" s="249" t="s">
        <v>134</v>
      </c>
      <c r="F110" s="248"/>
      <c r="G110" s="248"/>
      <c r="H110" s="248"/>
      <c r="L110" s="32"/>
    </row>
    <row r="111" spans="2:47" s="1" customFormat="1" ht="12" customHeight="1">
      <c r="B111" s="32"/>
      <c r="C111" s="27" t="s">
        <v>135</v>
      </c>
      <c r="L111" s="32"/>
    </row>
    <row r="112" spans="2:47" s="1" customFormat="1" ht="16.5" customHeight="1">
      <c r="B112" s="32"/>
      <c r="E112" s="211" t="str">
        <f>E11</f>
        <v>04 - Filtračná technológia na úpravu vody zo studne</v>
      </c>
      <c r="F112" s="248"/>
      <c r="G112" s="248"/>
      <c r="H112" s="248"/>
      <c r="L112" s="32"/>
    </row>
    <row r="113" spans="2:65" s="1" customFormat="1" ht="7" customHeight="1">
      <c r="B113" s="32"/>
      <c r="L113" s="32"/>
    </row>
    <row r="114" spans="2:65" s="1" customFormat="1" ht="12" customHeight="1">
      <c r="B114" s="32"/>
      <c r="C114" s="27" t="s">
        <v>19</v>
      </c>
      <c r="F114" s="25" t="str">
        <f>F14</f>
        <v>Dolné Trhovište 224, 920 61 Dolné Trhovište</v>
      </c>
      <c r="I114" s="27" t="s">
        <v>21</v>
      </c>
      <c r="J114" s="55">
        <f>IF(J14="","",J14)</f>
        <v>45370</v>
      </c>
      <c r="L114" s="32"/>
    </row>
    <row r="115" spans="2:65" s="1" customFormat="1" ht="7" customHeight="1">
      <c r="B115" s="32"/>
      <c r="L115" s="32"/>
    </row>
    <row r="116" spans="2:65" s="1" customFormat="1" ht="15.25" customHeight="1">
      <c r="B116" s="32"/>
      <c r="C116" s="27" t="s">
        <v>22</v>
      </c>
      <c r="F116" s="25" t="str">
        <f>E17</f>
        <v>FOOD FARM s.r.o., Piešťanská 3, 917 03 Trnava</v>
      </c>
      <c r="I116" s="27" t="s">
        <v>28</v>
      </c>
      <c r="J116" s="30" t="str">
        <f>E23</f>
        <v>ALLA ARCHITEKTI</v>
      </c>
      <c r="L116" s="32"/>
    </row>
    <row r="117" spans="2:65" s="1" customFormat="1" ht="15.25" customHeight="1">
      <c r="B117" s="32"/>
      <c r="C117" s="27" t="s">
        <v>26</v>
      </c>
      <c r="F117" s="25" t="str">
        <f>IF(E20="","",E20)</f>
        <v>Vyplň údaj</v>
      </c>
      <c r="I117" s="27" t="s">
        <v>31</v>
      </c>
      <c r="J117" s="30" t="str">
        <f>E26</f>
        <v>Stanislav Hlubina</v>
      </c>
      <c r="L117" s="32"/>
    </row>
    <row r="118" spans="2:65" s="1" customFormat="1" ht="10.4" customHeight="1">
      <c r="B118" s="32"/>
      <c r="L118" s="32"/>
    </row>
    <row r="119" spans="2:65" s="10" customFormat="1" ht="29.25" customHeight="1">
      <c r="B119" s="121"/>
      <c r="C119" s="122" t="s">
        <v>169</v>
      </c>
      <c r="D119" s="123" t="s">
        <v>59</v>
      </c>
      <c r="E119" s="123" t="s">
        <v>55</v>
      </c>
      <c r="F119" s="123" t="s">
        <v>56</v>
      </c>
      <c r="G119" s="123" t="s">
        <v>170</v>
      </c>
      <c r="H119" s="123" t="s">
        <v>171</v>
      </c>
      <c r="I119" s="123" t="s">
        <v>172</v>
      </c>
      <c r="J119" s="124" t="s">
        <v>139</v>
      </c>
      <c r="K119" s="125" t="s">
        <v>173</v>
      </c>
      <c r="L119" s="121"/>
      <c r="M119" s="61" t="s">
        <v>1</v>
      </c>
      <c r="N119" s="62" t="s">
        <v>38</v>
      </c>
      <c r="O119" s="62" t="s">
        <v>174</v>
      </c>
      <c r="P119" s="62" t="s">
        <v>175</v>
      </c>
      <c r="Q119" s="62" t="s">
        <v>176</v>
      </c>
      <c r="R119" s="62" t="s">
        <v>177</v>
      </c>
      <c r="S119" s="62" t="s">
        <v>178</v>
      </c>
      <c r="T119" s="63" t="s">
        <v>179</v>
      </c>
    </row>
    <row r="120" spans="2:65" s="1" customFormat="1" ht="22.9" customHeight="1">
      <c r="B120" s="32"/>
      <c r="C120" s="66" t="s">
        <v>140</v>
      </c>
      <c r="J120" s="126">
        <f>BK120</f>
        <v>0</v>
      </c>
      <c r="L120" s="32"/>
      <c r="M120" s="64"/>
      <c r="N120" s="56"/>
      <c r="O120" s="56"/>
      <c r="P120" s="127">
        <f>SUM(P121:P127)</f>
        <v>0</v>
      </c>
      <c r="Q120" s="56"/>
      <c r="R120" s="127">
        <f>SUM(R121:R127)</f>
        <v>0</v>
      </c>
      <c r="S120" s="56"/>
      <c r="T120" s="128">
        <f>SUM(T121:T127)</f>
        <v>0</v>
      </c>
      <c r="AT120" s="17" t="s">
        <v>73</v>
      </c>
      <c r="AU120" s="17" t="s">
        <v>141</v>
      </c>
      <c r="BK120" s="129">
        <f>SUM(BK121:BK127)</f>
        <v>0</v>
      </c>
    </row>
    <row r="121" spans="2:65" s="1" customFormat="1" ht="37.9" customHeight="1">
      <c r="B121" s="142"/>
      <c r="C121" s="143" t="s">
        <v>78</v>
      </c>
      <c r="D121" s="143" t="s">
        <v>184</v>
      </c>
      <c r="E121" s="144" t="s">
        <v>2115</v>
      </c>
      <c r="F121" s="145" t="s">
        <v>2116</v>
      </c>
      <c r="G121" s="146" t="s">
        <v>858</v>
      </c>
      <c r="H121" s="147">
        <v>1</v>
      </c>
      <c r="I121" s="148"/>
      <c r="J121" s="149">
        <f t="shared" ref="J121:J127" si="0">ROUND(I121*H121,2)</f>
        <v>0</v>
      </c>
      <c r="K121" s="150"/>
      <c r="L121" s="32"/>
      <c r="M121" s="151" t="s">
        <v>1</v>
      </c>
      <c r="N121" s="152" t="s">
        <v>40</v>
      </c>
      <c r="P121" s="153">
        <f t="shared" ref="P121:P127" si="1">O121*H121</f>
        <v>0</v>
      </c>
      <c r="Q121" s="153">
        <v>0</v>
      </c>
      <c r="R121" s="153">
        <f t="shared" ref="R121:R127" si="2">Q121*H121</f>
        <v>0</v>
      </c>
      <c r="S121" s="153">
        <v>0</v>
      </c>
      <c r="T121" s="154">
        <f t="shared" ref="T121:T127" si="3">S121*H121</f>
        <v>0</v>
      </c>
      <c r="AR121" s="155" t="s">
        <v>188</v>
      </c>
      <c r="AT121" s="155" t="s">
        <v>184</v>
      </c>
      <c r="AU121" s="155" t="s">
        <v>74</v>
      </c>
      <c r="AY121" s="17" t="s">
        <v>182</v>
      </c>
      <c r="BE121" s="156">
        <f t="shared" ref="BE121:BE127" si="4">IF(N121="základná",J121,0)</f>
        <v>0</v>
      </c>
      <c r="BF121" s="156">
        <f t="shared" ref="BF121:BF127" si="5">IF(N121="znížená",J121,0)</f>
        <v>0</v>
      </c>
      <c r="BG121" s="156">
        <f t="shared" ref="BG121:BG127" si="6">IF(N121="zákl. prenesená",J121,0)</f>
        <v>0</v>
      </c>
      <c r="BH121" s="156">
        <f t="shared" ref="BH121:BH127" si="7">IF(N121="zníž. prenesená",J121,0)</f>
        <v>0</v>
      </c>
      <c r="BI121" s="156">
        <f t="shared" ref="BI121:BI127" si="8">IF(N121="nulová",J121,0)</f>
        <v>0</v>
      </c>
      <c r="BJ121" s="17" t="s">
        <v>88</v>
      </c>
      <c r="BK121" s="156">
        <f t="shared" ref="BK121:BK127" si="9">ROUND(I121*H121,2)</f>
        <v>0</v>
      </c>
      <c r="BL121" s="17" t="s">
        <v>188</v>
      </c>
      <c r="BM121" s="155" t="s">
        <v>88</v>
      </c>
    </row>
    <row r="122" spans="2:65" s="1" customFormat="1" ht="37.9" customHeight="1">
      <c r="B122" s="142"/>
      <c r="C122" s="143" t="s">
        <v>88</v>
      </c>
      <c r="D122" s="143" t="s">
        <v>184</v>
      </c>
      <c r="E122" s="144" t="s">
        <v>2117</v>
      </c>
      <c r="F122" s="145" t="s">
        <v>2118</v>
      </c>
      <c r="G122" s="146" t="s">
        <v>858</v>
      </c>
      <c r="H122" s="147">
        <v>4</v>
      </c>
      <c r="I122" s="148"/>
      <c r="J122" s="149">
        <f t="shared" si="0"/>
        <v>0</v>
      </c>
      <c r="K122" s="150"/>
      <c r="L122" s="32"/>
      <c r="M122" s="151" t="s">
        <v>1</v>
      </c>
      <c r="N122" s="152" t="s">
        <v>40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188</v>
      </c>
      <c r="AT122" s="155" t="s">
        <v>184</v>
      </c>
      <c r="AU122" s="155" t="s">
        <v>74</v>
      </c>
      <c r="AY122" s="17" t="s">
        <v>182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88</v>
      </c>
      <c r="BK122" s="156">
        <f t="shared" si="9"/>
        <v>0</v>
      </c>
      <c r="BL122" s="17" t="s">
        <v>188</v>
      </c>
      <c r="BM122" s="155" t="s">
        <v>188</v>
      </c>
    </row>
    <row r="123" spans="2:65" s="1" customFormat="1" ht="16.5" customHeight="1">
      <c r="B123" s="142"/>
      <c r="C123" s="143" t="s">
        <v>196</v>
      </c>
      <c r="D123" s="143" t="s">
        <v>184</v>
      </c>
      <c r="E123" s="144" t="s">
        <v>2119</v>
      </c>
      <c r="F123" s="145" t="s">
        <v>2120</v>
      </c>
      <c r="G123" s="146" t="s">
        <v>858</v>
      </c>
      <c r="H123" s="147">
        <v>1</v>
      </c>
      <c r="I123" s="148"/>
      <c r="J123" s="149">
        <f t="shared" si="0"/>
        <v>0</v>
      </c>
      <c r="K123" s="150"/>
      <c r="L123" s="32"/>
      <c r="M123" s="151" t="s">
        <v>1</v>
      </c>
      <c r="N123" s="152" t="s">
        <v>40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188</v>
      </c>
      <c r="AT123" s="155" t="s">
        <v>184</v>
      </c>
      <c r="AU123" s="155" t="s">
        <v>74</v>
      </c>
      <c r="AY123" s="17" t="s">
        <v>182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88</v>
      </c>
      <c r="BK123" s="156">
        <f t="shared" si="9"/>
        <v>0</v>
      </c>
      <c r="BL123" s="17" t="s">
        <v>188</v>
      </c>
      <c r="BM123" s="155" t="s">
        <v>248</v>
      </c>
    </row>
    <row r="124" spans="2:65" s="1" customFormat="1" ht="16.5" customHeight="1">
      <c r="B124" s="142"/>
      <c r="C124" s="143" t="s">
        <v>188</v>
      </c>
      <c r="D124" s="143" t="s">
        <v>184</v>
      </c>
      <c r="E124" s="144" t="s">
        <v>2121</v>
      </c>
      <c r="F124" s="145" t="s">
        <v>2122</v>
      </c>
      <c r="G124" s="146" t="s">
        <v>2123</v>
      </c>
      <c r="H124" s="147">
        <v>1</v>
      </c>
      <c r="I124" s="148"/>
      <c r="J124" s="149">
        <f t="shared" si="0"/>
        <v>0</v>
      </c>
      <c r="K124" s="150"/>
      <c r="L124" s="32"/>
      <c r="M124" s="151" t="s">
        <v>1</v>
      </c>
      <c r="N124" s="152" t="s">
        <v>40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188</v>
      </c>
      <c r="AT124" s="155" t="s">
        <v>184</v>
      </c>
      <c r="AU124" s="155" t="s">
        <v>74</v>
      </c>
      <c r="AY124" s="17" t="s">
        <v>182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88</v>
      </c>
      <c r="BK124" s="156">
        <f t="shared" si="9"/>
        <v>0</v>
      </c>
      <c r="BL124" s="17" t="s">
        <v>188</v>
      </c>
      <c r="BM124" s="155" t="s">
        <v>259</v>
      </c>
    </row>
    <row r="125" spans="2:65" s="1" customFormat="1" ht="21.75" customHeight="1">
      <c r="B125" s="142"/>
      <c r="C125" s="143" t="s">
        <v>235</v>
      </c>
      <c r="D125" s="143" t="s">
        <v>184</v>
      </c>
      <c r="E125" s="144" t="s">
        <v>2124</v>
      </c>
      <c r="F125" s="145" t="s">
        <v>2125</v>
      </c>
      <c r="G125" s="146" t="s">
        <v>2123</v>
      </c>
      <c r="H125" s="147">
        <v>1</v>
      </c>
      <c r="I125" s="148"/>
      <c r="J125" s="149">
        <f t="shared" si="0"/>
        <v>0</v>
      </c>
      <c r="K125" s="150"/>
      <c r="L125" s="32"/>
      <c r="M125" s="151" t="s">
        <v>1</v>
      </c>
      <c r="N125" s="152" t="s">
        <v>40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188</v>
      </c>
      <c r="AT125" s="155" t="s">
        <v>184</v>
      </c>
      <c r="AU125" s="155" t="s">
        <v>74</v>
      </c>
      <c r="AY125" s="17" t="s">
        <v>182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88</v>
      </c>
      <c r="BK125" s="156">
        <f t="shared" si="9"/>
        <v>0</v>
      </c>
      <c r="BL125" s="17" t="s">
        <v>188</v>
      </c>
      <c r="BM125" s="155" t="s">
        <v>270</v>
      </c>
    </row>
    <row r="126" spans="2:65" s="1" customFormat="1" ht="24.25" customHeight="1">
      <c r="B126" s="142"/>
      <c r="C126" s="143" t="s">
        <v>248</v>
      </c>
      <c r="D126" s="143" t="s">
        <v>184</v>
      </c>
      <c r="E126" s="144" t="s">
        <v>2126</v>
      </c>
      <c r="F126" s="145" t="s">
        <v>2127</v>
      </c>
      <c r="G126" s="146" t="s">
        <v>2123</v>
      </c>
      <c r="H126" s="147">
        <v>1</v>
      </c>
      <c r="I126" s="148"/>
      <c r="J126" s="149">
        <f t="shared" si="0"/>
        <v>0</v>
      </c>
      <c r="K126" s="150"/>
      <c r="L126" s="32"/>
      <c r="M126" s="151" t="s">
        <v>1</v>
      </c>
      <c r="N126" s="152" t="s">
        <v>40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188</v>
      </c>
      <c r="AT126" s="155" t="s">
        <v>184</v>
      </c>
      <c r="AU126" s="155" t="s">
        <v>74</v>
      </c>
      <c r="AY126" s="17" t="s">
        <v>182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88</v>
      </c>
      <c r="BK126" s="156">
        <f t="shared" si="9"/>
        <v>0</v>
      </c>
      <c r="BL126" s="17" t="s">
        <v>188</v>
      </c>
      <c r="BM126" s="155" t="s">
        <v>282</v>
      </c>
    </row>
    <row r="127" spans="2:65" s="1" customFormat="1" ht="16.5" customHeight="1">
      <c r="B127" s="142"/>
      <c r="C127" s="143" t="s">
        <v>253</v>
      </c>
      <c r="D127" s="143" t="s">
        <v>184</v>
      </c>
      <c r="E127" s="144" t="s">
        <v>2128</v>
      </c>
      <c r="F127" s="145" t="s">
        <v>2129</v>
      </c>
      <c r="G127" s="146" t="s">
        <v>2123</v>
      </c>
      <c r="H127" s="147">
        <v>1</v>
      </c>
      <c r="I127" s="148"/>
      <c r="J127" s="149">
        <f t="shared" si="0"/>
        <v>0</v>
      </c>
      <c r="K127" s="150"/>
      <c r="L127" s="32"/>
      <c r="M127" s="197" t="s">
        <v>1</v>
      </c>
      <c r="N127" s="198" t="s">
        <v>40</v>
      </c>
      <c r="O127" s="199"/>
      <c r="P127" s="200">
        <f t="shared" si="1"/>
        <v>0</v>
      </c>
      <c r="Q127" s="200">
        <v>0</v>
      </c>
      <c r="R127" s="200">
        <f t="shared" si="2"/>
        <v>0</v>
      </c>
      <c r="S127" s="200">
        <v>0</v>
      </c>
      <c r="T127" s="201">
        <f t="shared" si="3"/>
        <v>0</v>
      </c>
      <c r="AR127" s="155" t="s">
        <v>188</v>
      </c>
      <c r="AT127" s="155" t="s">
        <v>184</v>
      </c>
      <c r="AU127" s="155" t="s">
        <v>74</v>
      </c>
      <c r="AY127" s="17" t="s">
        <v>182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88</v>
      </c>
      <c r="BK127" s="156">
        <f t="shared" si="9"/>
        <v>0</v>
      </c>
      <c r="BL127" s="17" t="s">
        <v>188</v>
      </c>
      <c r="BM127" s="155" t="s">
        <v>292</v>
      </c>
    </row>
    <row r="128" spans="2:65" s="1" customFormat="1" ht="7" customHeight="1">
      <c r="B128" s="47"/>
      <c r="C128" s="48"/>
      <c r="D128" s="48"/>
      <c r="E128" s="48"/>
      <c r="F128" s="48"/>
      <c r="G128" s="48"/>
      <c r="H128" s="48"/>
      <c r="I128" s="48"/>
      <c r="J128" s="48"/>
      <c r="K128" s="48"/>
      <c r="L128" s="32"/>
    </row>
  </sheetData>
  <autoFilter ref="C119:K127" xr:uid="{00000000-0009-0000-0000-000003000000}"/>
  <mergeCells count="12">
    <mergeCell ref="E112:H112"/>
    <mergeCell ref="L2:V2"/>
    <mergeCell ref="E85:H85"/>
    <mergeCell ref="E87:H87"/>
    <mergeCell ref="E89:H89"/>
    <mergeCell ref="E108:H108"/>
    <mergeCell ref="E110:H11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14"/>
  <sheetViews>
    <sheetView showGridLines="0" topLeftCell="A19" workbookViewId="0">
      <selection activeCell="H46" sqref="H46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98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133</v>
      </c>
      <c r="L8" s="20"/>
    </row>
    <row r="9" spans="2:46" s="1" customFormat="1" ht="16.5" customHeight="1">
      <c r="B9" s="32"/>
      <c r="E9" s="249" t="s">
        <v>134</v>
      </c>
      <c r="F9" s="248"/>
      <c r="G9" s="248"/>
      <c r="H9" s="248"/>
      <c r="L9" s="32"/>
    </row>
    <row r="10" spans="2:46" s="1" customFormat="1" ht="12" customHeight="1">
      <c r="B10" s="32"/>
      <c r="D10" s="27" t="s">
        <v>135</v>
      </c>
      <c r="L10" s="32"/>
    </row>
    <row r="11" spans="2:46" s="1" customFormat="1" ht="16.5" customHeight="1">
      <c r="B11" s="32"/>
      <c r="E11" s="211" t="s">
        <v>2130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>
        <f>'Rekapitulácia stavby'!AN8</f>
        <v>45370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22</v>
      </c>
      <c r="I16" s="27" t="s">
        <v>23</v>
      </c>
      <c r="J16" s="25" t="s">
        <v>1</v>
      </c>
      <c r="L16" s="32"/>
    </row>
    <row r="17" spans="2:12" s="1" customFormat="1" ht="18" customHeight="1">
      <c r="B17" s="32"/>
      <c r="E17" s="25" t="s">
        <v>24</v>
      </c>
      <c r="I17" s="27" t="s">
        <v>25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26</v>
      </c>
      <c r="I19" s="27" t="s">
        <v>23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5"/>
      <c r="G20" s="225"/>
      <c r="H20" s="225"/>
      <c r="I20" s="27" t="s">
        <v>25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28</v>
      </c>
      <c r="I22" s="27" t="s">
        <v>23</v>
      </c>
      <c r="J22" s="25" t="s">
        <v>1</v>
      </c>
      <c r="L22" s="32"/>
    </row>
    <row r="23" spans="2:12" s="1" customFormat="1" ht="18" customHeight="1">
      <c r="B23" s="32"/>
      <c r="E23" s="25" t="s">
        <v>29</v>
      </c>
      <c r="I23" s="27" t="s">
        <v>25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31</v>
      </c>
      <c r="I25" s="27" t="s">
        <v>23</v>
      </c>
      <c r="J25" s="25" t="s">
        <v>1</v>
      </c>
      <c r="L25" s="32"/>
    </row>
    <row r="26" spans="2:12" s="1" customFormat="1" ht="18" customHeight="1">
      <c r="B26" s="32"/>
      <c r="E26" s="25" t="s">
        <v>32</v>
      </c>
      <c r="I26" s="27" t="s">
        <v>25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33</v>
      </c>
      <c r="L28" s="32"/>
    </row>
    <row r="29" spans="2:12" s="7" customFormat="1" ht="16.5" customHeight="1">
      <c r="B29" s="95"/>
      <c r="E29" s="229" t="s">
        <v>1</v>
      </c>
      <c r="F29" s="229"/>
      <c r="G29" s="229"/>
      <c r="H29" s="229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4" customHeight="1">
      <c r="B32" s="32"/>
      <c r="D32" s="96" t="s">
        <v>34</v>
      </c>
      <c r="J32" s="68">
        <f>ROUND(J129,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36</v>
      </c>
      <c r="I34" s="35" t="s">
        <v>35</v>
      </c>
      <c r="J34" s="35" t="s">
        <v>37</v>
      </c>
      <c r="L34" s="32"/>
    </row>
    <row r="35" spans="2:12" s="1" customFormat="1" ht="14.5" customHeight="1">
      <c r="B35" s="32"/>
      <c r="D35" s="97" t="s">
        <v>38</v>
      </c>
      <c r="E35" s="37" t="s">
        <v>39</v>
      </c>
      <c r="F35" s="98">
        <f>ROUND((SUM(BE129:BE213)),  2)</f>
        <v>0</v>
      </c>
      <c r="G35" s="99"/>
      <c r="H35" s="99"/>
      <c r="I35" s="100">
        <v>0.2</v>
      </c>
      <c r="J35" s="98">
        <f>ROUND(((SUM(BE129:BE213))*I35),  2)</f>
        <v>0</v>
      </c>
      <c r="L35" s="32"/>
    </row>
    <row r="36" spans="2:12" s="1" customFormat="1" ht="14.5" customHeight="1">
      <c r="B36" s="32"/>
      <c r="E36" s="37" t="s">
        <v>40</v>
      </c>
      <c r="F36" s="98">
        <f>ROUND((SUM(BF129:BF213)),  2)</f>
        <v>0</v>
      </c>
      <c r="G36" s="99"/>
      <c r="H36" s="99"/>
      <c r="I36" s="100">
        <v>0.2</v>
      </c>
      <c r="J36" s="98">
        <f>ROUND(((SUM(BF129:BF213))*I36),  2)</f>
        <v>0</v>
      </c>
      <c r="L36" s="32"/>
    </row>
    <row r="37" spans="2:12" s="1" customFormat="1" ht="14.5" hidden="1" customHeight="1">
      <c r="B37" s="32"/>
      <c r="E37" s="27" t="s">
        <v>41</v>
      </c>
      <c r="F37" s="87">
        <f>ROUND((SUM(BG129:BG213)),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42</v>
      </c>
      <c r="F38" s="87">
        <f>ROUND((SUM(BH129:BH213)),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43</v>
      </c>
      <c r="F39" s="98">
        <f>ROUND((SUM(BI129:BI213)),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4" customHeight="1">
      <c r="B41" s="32"/>
      <c r="C41" s="102"/>
      <c r="D41" s="103" t="s">
        <v>44</v>
      </c>
      <c r="E41" s="59"/>
      <c r="F41" s="59"/>
      <c r="G41" s="104" t="s">
        <v>45</v>
      </c>
      <c r="H41" s="105" t="s">
        <v>46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137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133</v>
      </c>
      <c r="L86" s="20"/>
    </row>
    <row r="87" spans="2:12" s="1" customFormat="1" ht="16.5" customHeight="1">
      <c r="B87" s="32"/>
      <c r="E87" s="249" t="s">
        <v>134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135</v>
      </c>
      <c r="L88" s="32"/>
    </row>
    <row r="89" spans="2:12" s="1" customFormat="1" ht="16.5" customHeight="1">
      <c r="B89" s="32"/>
      <c r="E89" s="211" t="str">
        <f>E11</f>
        <v>05 - Vykurovanie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>
        <f>IF(J14="","",J14)</f>
        <v>45370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22</v>
      </c>
      <c r="F93" s="25" t="str">
        <f>E17</f>
        <v>FOOD FARM s.r.o., Piešťanská 3, 917 03 Trnava</v>
      </c>
      <c r="I93" s="27" t="s">
        <v>28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26</v>
      </c>
      <c r="F94" s="25" t="str">
        <f>IF(E20="","",E20)</f>
        <v>Vyplň údaj</v>
      </c>
      <c r="I94" s="27" t="s">
        <v>31</v>
      </c>
      <c r="J94" s="30" t="str">
        <f>E26</f>
        <v>Stanislav Hlubina</v>
      </c>
      <c r="L94" s="32"/>
    </row>
    <row r="95" spans="2:12" s="1" customFormat="1" ht="10.4" customHeight="1">
      <c r="B95" s="32"/>
      <c r="L95" s="32"/>
    </row>
    <row r="96" spans="2:12" s="1" customFormat="1" ht="29.25" customHeight="1">
      <c r="B96" s="32"/>
      <c r="C96" s="110" t="s">
        <v>138</v>
      </c>
      <c r="D96" s="102"/>
      <c r="E96" s="102"/>
      <c r="F96" s="102"/>
      <c r="G96" s="102"/>
      <c r="H96" s="102"/>
      <c r="I96" s="102"/>
      <c r="J96" s="111" t="s">
        <v>139</v>
      </c>
      <c r="K96" s="102"/>
      <c r="L96" s="32"/>
    </row>
    <row r="97" spans="2:47" s="1" customFormat="1" ht="10.4" customHeight="1">
      <c r="B97" s="32"/>
      <c r="L97" s="32"/>
    </row>
    <row r="98" spans="2:47" s="1" customFormat="1" ht="22.9" customHeight="1">
      <c r="B98" s="32"/>
      <c r="C98" s="112" t="s">
        <v>140</v>
      </c>
      <c r="J98" s="68">
        <f>J129</f>
        <v>0</v>
      </c>
      <c r="L98" s="32"/>
      <c r="AU98" s="17" t="s">
        <v>141</v>
      </c>
    </row>
    <row r="99" spans="2:47" s="8" customFormat="1" ht="25" customHeight="1">
      <c r="B99" s="113"/>
      <c r="D99" s="114" t="s">
        <v>151</v>
      </c>
      <c r="E99" s="115"/>
      <c r="F99" s="115"/>
      <c r="G99" s="115"/>
      <c r="H99" s="115"/>
      <c r="I99" s="115"/>
      <c r="J99" s="116">
        <f>J131</f>
        <v>0</v>
      </c>
      <c r="L99" s="113"/>
    </row>
    <row r="100" spans="2:47" s="9" customFormat="1" ht="19.899999999999999" customHeight="1">
      <c r="B100" s="117"/>
      <c r="D100" s="118" t="s">
        <v>153</v>
      </c>
      <c r="E100" s="119"/>
      <c r="F100" s="119"/>
      <c r="G100" s="119"/>
      <c r="H100" s="119"/>
      <c r="I100" s="119"/>
      <c r="J100" s="120">
        <f>J132</f>
        <v>0</v>
      </c>
      <c r="L100" s="117"/>
    </row>
    <row r="101" spans="2:47" s="9" customFormat="1" ht="19.899999999999999" customHeight="1">
      <c r="B101" s="117"/>
      <c r="D101" s="118" t="s">
        <v>2131</v>
      </c>
      <c r="E101" s="119"/>
      <c r="F101" s="119"/>
      <c r="G101" s="119"/>
      <c r="H101" s="119"/>
      <c r="I101" s="119"/>
      <c r="J101" s="120">
        <f>J138</f>
        <v>0</v>
      </c>
      <c r="L101" s="117"/>
    </row>
    <row r="102" spans="2:47" s="9" customFormat="1" ht="19.899999999999999" customHeight="1">
      <c r="B102" s="117"/>
      <c r="D102" s="118" t="s">
        <v>2132</v>
      </c>
      <c r="E102" s="119"/>
      <c r="F102" s="119"/>
      <c r="G102" s="119"/>
      <c r="H102" s="119"/>
      <c r="I102" s="119"/>
      <c r="J102" s="120">
        <f>J145</f>
        <v>0</v>
      </c>
      <c r="L102" s="117"/>
    </row>
    <row r="103" spans="2:47" s="9" customFormat="1" ht="19.899999999999999" customHeight="1">
      <c r="B103" s="117"/>
      <c r="D103" s="118" t="s">
        <v>2133</v>
      </c>
      <c r="E103" s="119"/>
      <c r="F103" s="119"/>
      <c r="G103" s="119"/>
      <c r="H103" s="119"/>
      <c r="I103" s="119"/>
      <c r="J103" s="120">
        <f>J159</f>
        <v>0</v>
      </c>
      <c r="L103" s="117"/>
    </row>
    <row r="104" spans="2:47" s="9" customFormat="1" ht="19.899999999999999" customHeight="1">
      <c r="B104" s="117"/>
      <c r="D104" s="118" t="s">
        <v>2134</v>
      </c>
      <c r="E104" s="119"/>
      <c r="F104" s="119"/>
      <c r="G104" s="119"/>
      <c r="H104" s="119"/>
      <c r="I104" s="119"/>
      <c r="J104" s="120">
        <f>J181</f>
        <v>0</v>
      </c>
      <c r="L104" s="117"/>
    </row>
    <row r="105" spans="2:47" s="9" customFormat="1" ht="19.899999999999999" customHeight="1">
      <c r="B105" s="117"/>
      <c r="D105" s="118" t="s">
        <v>2135</v>
      </c>
      <c r="E105" s="119"/>
      <c r="F105" s="119"/>
      <c r="G105" s="119"/>
      <c r="H105" s="119"/>
      <c r="I105" s="119"/>
      <c r="J105" s="120">
        <f>J192</f>
        <v>0</v>
      </c>
      <c r="L105" s="117"/>
    </row>
    <row r="106" spans="2:47" s="9" customFormat="1" ht="19.899999999999999" customHeight="1">
      <c r="B106" s="117"/>
      <c r="D106" s="118" t="s">
        <v>160</v>
      </c>
      <c r="E106" s="119"/>
      <c r="F106" s="119"/>
      <c r="G106" s="119"/>
      <c r="H106" s="119"/>
      <c r="I106" s="119"/>
      <c r="J106" s="120">
        <f>J208</f>
        <v>0</v>
      </c>
      <c r="L106" s="117"/>
    </row>
    <row r="107" spans="2:47" s="8" customFormat="1" ht="25" customHeight="1">
      <c r="B107" s="113"/>
      <c r="D107" s="114" t="s">
        <v>166</v>
      </c>
      <c r="E107" s="115"/>
      <c r="F107" s="115"/>
      <c r="G107" s="115"/>
      <c r="H107" s="115"/>
      <c r="I107" s="115"/>
      <c r="J107" s="116">
        <f>J210</f>
        <v>0</v>
      </c>
      <c r="L107" s="113"/>
    </row>
    <row r="108" spans="2:47" s="1" customFormat="1" ht="21.75" customHeight="1">
      <c r="B108" s="32"/>
      <c r="L108" s="32"/>
    </row>
    <row r="109" spans="2:47" s="1" customFormat="1" ht="7" customHeight="1"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32"/>
    </row>
    <row r="113" spans="2:20" s="1" customFormat="1" ht="7" customHeight="1"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32"/>
    </row>
    <row r="114" spans="2:20" s="1" customFormat="1" ht="25" customHeight="1">
      <c r="B114" s="32"/>
      <c r="C114" s="21" t="s">
        <v>168</v>
      </c>
      <c r="L114" s="32"/>
    </row>
    <row r="115" spans="2:20" s="1" customFormat="1" ht="7" customHeight="1">
      <c r="B115" s="32"/>
      <c r="L115" s="32"/>
    </row>
    <row r="116" spans="2:20" s="1" customFormat="1" ht="12" customHeight="1">
      <c r="B116" s="32"/>
      <c r="C116" s="27" t="s">
        <v>15</v>
      </c>
      <c r="L116" s="32"/>
    </row>
    <row r="117" spans="2:20" s="1" customFormat="1" ht="16.5" customHeight="1">
      <c r="B117" s="32"/>
      <c r="E117" s="249" t="str">
        <f>E7</f>
        <v>Chovná hala pre kury s voľným výbehom</v>
      </c>
      <c r="F117" s="250"/>
      <c r="G117" s="250"/>
      <c r="H117" s="250"/>
      <c r="L117" s="32"/>
    </row>
    <row r="118" spans="2:20" ht="12" customHeight="1">
      <c r="B118" s="20"/>
      <c r="C118" s="27" t="s">
        <v>133</v>
      </c>
      <c r="L118" s="20"/>
    </row>
    <row r="119" spans="2:20" s="1" customFormat="1" ht="16.5" customHeight="1">
      <c r="B119" s="32"/>
      <c r="E119" s="249" t="s">
        <v>134</v>
      </c>
      <c r="F119" s="248"/>
      <c r="G119" s="248"/>
      <c r="H119" s="248"/>
      <c r="L119" s="32"/>
    </row>
    <row r="120" spans="2:20" s="1" customFormat="1" ht="12" customHeight="1">
      <c r="B120" s="32"/>
      <c r="C120" s="27" t="s">
        <v>135</v>
      </c>
      <c r="L120" s="32"/>
    </row>
    <row r="121" spans="2:20" s="1" customFormat="1" ht="16.5" customHeight="1">
      <c r="B121" s="32"/>
      <c r="E121" s="211" t="str">
        <f>E11</f>
        <v>05 - Vykurovanie</v>
      </c>
      <c r="F121" s="248"/>
      <c r="G121" s="248"/>
      <c r="H121" s="248"/>
      <c r="L121" s="32"/>
    </row>
    <row r="122" spans="2:20" s="1" customFormat="1" ht="7" customHeight="1">
      <c r="B122" s="32"/>
      <c r="L122" s="32"/>
    </row>
    <row r="123" spans="2:20" s="1" customFormat="1" ht="12" customHeight="1">
      <c r="B123" s="32"/>
      <c r="C123" s="27" t="s">
        <v>19</v>
      </c>
      <c r="F123" s="25" t="str">
        <f>F14</f>
        <v>Dolné Trhovište 224, 920 61 Dolné Trhovište</v>
      </c>
      <c r="I123" s="27" t="s">
        <v>21</v>
      </c>
      <c r="J123" s="55">
        <f>IF(J14="","",J14)</f>
        <v>45370</v>
      </c>
      <c r="L123" s="32"/>
    </row>
    <row r="124" spans="2:20" s="1" customFormat="1" ht="7" customHeight="1">
      <c r="B124" s="32"/>
      <c r="L124" s="32"/>
    </row>
    <row r="125" spans="2:20" s="1" customFormat="1" ht="15.25" customHeight="1">
      <c r="B125" s="32"/>
      <c r="C125" s="27" t="s">
        <v>22</v>
      </c>
      <c r="F125" s="25" t="str">
        <f>E17</f>
        <v>FOOD FARM s.r.o., Piešťanská 3, 917 03 Trnava</v>
      </c>
      <c r="I125" s="27" t="s">
        <v>28</v>
      </c>
      <c r="J125" s="30" t="str">
        <f>E23</f>
        <v>ALLA ARCHITEKTI</v>
      </c>
      <c r="L125" s="32"/>
    </row>
    <row r="126" spans="2:20" s="1" customFormat="1" ht="15.25" customHeight="1">
      <c r="B126" s="32"/>
      <c r="C126" s="27" t="s">
        <v>26</v>
      </c>
      <c r="F126" s="25" t="str">
        <f>IF(E20="","",E20)</f>
        <v>Vyplň údaj</v>
      </c>
      <c r="I126" s="27" t="s">
        <v>31</v>
      </c>
      <c r="J126" s="30" t="str">
        <f>E26</f>
        <v>Stanislav Hlubina</v>
      </c>
      <c r="L126" s="32"/>
    </row>
    <row r="127" spans="2:20" s="1" customFormat="1" ht="10.4" customHeight="1">
      <c r="B127" s="32"/>
      <c r="L127" s="32"/>
    </row>
    <row r="128" spans="2:20" s="10" customFormat="1" ht="29.25" customHeight="1">
      <c r="B128" s="121"/>
      <c r="C128" s="122" t="s">
        <v>169</v>
      </c>
      <c r="D128" s="123" t="s">
        <v>59</v>
      </c>
      <c r="E128" s="123" t="s">
        <v>55</v>
      </c>
      <c r="F128" s="123" t="s">
        <v>56</v>
      </c>
      <c r="G128" s="123" t="s">
        <v>170</v>
      </c>
      <c r="H128" s="123" t="s">
        <v>171</v>
      </c>
      <c r="I128" s="123" t="s">
        <v>172</v>
      </c>
      <c r="J128" s="124" t="s">
        <v>139</v>
      </c>
      <c r="K128" s="125" t="s">
        <v>173</v>
      </c>
      <c r="L128" s="121"/>
      <c r="M128" s="61" t="s">
        <v>1</v>
      </c>
      <c r="N128" s="62" t="s">
        <v>38</v>
      </c>
      <c r="O128" s="62" t="s">
        <v>174</v>
      </c>
      <c r="P128" s="62" t="s">
        <v>175</v>
      </c>
      <c r="Q128" s="62" t="s">
        <v>176</v>
      </c>
      <c r="R128" s="62" t="s">
        <v>177</v>
      </c>
      <c r="S128" s="62" t="s">
        <v>178</v>
      </c>
      <c r="T128" s="63" t="s">
        <v>179</v>
      </c>
    </row>
    <row r="129" spans="2:65" s="1" customFormat="1" ht="22.9" customHeight="1">
      <c r="B129" s="32"/>
      <c r="C129" s="66" t="s">
        <v>140</v>
      </c>
      <c r="J129" s="126">
        <f>BK129</f>
        <v>0</v>
      </c>
      <c r="L129" s="32"/>
      <c r="M129" s="64"/>
      <c r="N129" s="56"/>
      <c r="O129" s="56"/>
      <c r="P129" s="127">
        <f>P130+P131+P210</f>
        <v>0</v>
      </c>
      <c r="Q129" s="56"/>
      <c r="R129" s="127">
        <f>R130+R131+R210</f>
        <v>0</v>
      </c>
      <c r="S129" s="56"/>
      <c r="T129" s="128">
        <f>T130+T131+T210</f>
        <v>0</v>
      </c>
      <c r="AT129" s="17" t="s">
        <v>73</v>
      </c>
      <c r="AU129" s="17" t="s">
        <v>141</v>
      </c>
      <c r="BK129" s="129">
        <f>BK130+BK131+BK210</f>
        <v>0</v>
      </c>
    </row>
    <row r="130" spans="2:65" s="1" customFormat="1" ht="16.5" customHeight="1">
      <c r="B130" s="142"/>
      <c r="C130" s="143" t="s">
        <v>78</v>
      </c>
      <c r="D130" s="143" t="s">
        <v>184</v>
      </c>
      <c r="E130" s="144" t="s">
        <v>2136</v>
      </c>
      <c r="F130" s="145" t="s">
        <v>56</v>
      </c>
      <c r="G130" s="146" t="s">
        <v>170</v>
      </c>
      <c r="H130" s="147">
        <v>0</v>
      </c>
      <c r="I130" s="148"/>
      <c r="J130" s="149">
        <f>ROUND(I130*H130,2)</f>
        <v>0</v>
      </c>
      <c r="K130" s="150"/>
      <c r="L130" s="32"/>
      <c r="M130" s="151" t="s">
        <v>1</v>
      </c>
      <c r="N130" s="152" t="s">
        <v>40</v>
      </c>
      <c r="P130" s="153">
        <f>O130*H130</f>
        <v>0</v>
      </c>
      <c r="Q130" s="153">
        <v>0</v>
      </c>
      <c r="R130" s="153">
        <f>Q130*H130</f>
        <v>0</v>
      </c>
      <c r="S130" s="153">
        <v>0</v>
      </c>
      <c r="T130" s="154">
        <f>S130*H130</f>
        <v>0</v>
      </c>
      <c r="AR130" s="155" t="s">
        <v>2137</v>
      </c>
      <c r="AT130" s="155" t="s">
        <v>184</v>
      </c>
      <c r="AU130" s="155" t="s">
        <v>74</v>
      </c>
      <c r="AY130" s="17" t="s">
        <v>182</v>
      </c>
      <c r="BE130" s="156">
        <f>IF(N130="základná",J130,0)</f>
        <v>0</v>
      </c>
      <c r="BF130" s="156">
        <f>IF(N130="znížená",J130,0)</f>
        <v>0</v>
      </c>
      <c r="BG130" s="156">
        <f>IF(N130="zákl. prenesená",J130,0)</f>
        <v>0</v>
      </c>
      <c r="BH130" s="156">
        <f>IF(N130="zníž. prenesená",J130,0)</f>
        <v>0</v>
      </c>
      <c r="BI130" s="156">
        <f>IF(N130="nulová",J130,0)</f>
        <v>0</v>
      </c>
      <c r="BJ130" s="17" t="s">
        <v>88</v>
      </c>
      <c r="BK130" s="156">
        <f>ROUND(I130*H130,2)</f>
        <v>0</v>
      </c>
      <c r="BL130" s="17" t="s">
        <v>2137</v>
      </c>
      <c r="BM130" s="155" t="s">
        <v>88</v>
      </c>
    </row>
    <row r="131" spans="2:65" s="11" customFormat="1" ht="25.9" customHeight="1">
      <c r="B131" s="130"/>
      <c r="D131" s="131" t="s">
        <v>73</v>
      </c>
      <c r="E131" s="132" t="s">
        <v>1028</v>
      </c>
      <c r="F131" s="132" t="s">
        <v>1029</v>
      </c>
      <c r="I131" s="133"/>
      <c r="J131" s="134">
        <f>BK131</f>
        <v>0</v>
      </c>
      <c r="L131" s="130"/>
      <c r="M131" s="135"/>
      <c r="P131" s="136">
        <f>P132+P138+P145+P159+P181+P192+P208</f>
        <v>0</v>
      </c>
      <c r="R131" s="136">
        <f>R132+R138+R145+R159+R181+R192+R208</f>
        <v>0</v>
      </c>
      <c r="T131" s="137">
        <f>T132+T138+T145+T159+T181+T192+T208</f>
        <v>0</v>
      </c>
      <c r="AR131" s="131" t="s">
        <v>88</v>
      </c>
      <c r="AT131" s="138" t="s">
        <v>73</v>
      </c>
      <c r="AU131" s="138" t="s">
        <v>74</v>
      </c>
      <c r="AY131" s="131" t="s">
        <v>182</v>
      </c>
      <c r="BK131" s="139">
        <f>BK132+BK138+BK145+BK159+BK181+BK192+BK208</f>
        <v>0</v>
      </c>
    </row>
    <row r="132" spans="2:65" s="11" customFormat="1" ht="22.9" customHeight="1">
      <c r="B132" s="130"/>
      <c r="D132" s="131" t="s">
        <v>73</v>
      </c>
      <c r="E132" s="140" t="s">
        <v>1142</v>
      </c>
      <c r="F132" s="140" t="s">
        <v>1143</v>
      </c>
      <c r="I132" s="133"/>
      <c r="J132" s="141">
        <f>BK132</f>
        <v>0</v>
      </c>
      <c r="L132" s="130"/>
      <c r="M132" s="135"/>
      <c r="P132" s="136">
        <f>SUM(P133:P137)</f>
        <v>0</v>
      </c>
      <c r="R132" s="136">
        <f>SUM(R133:R137)</f>
        <v>0</v>
      </c>
      <c r="T132" s="137">
        <f>SUM(T133:T137)</f>
        <v>0</v>
      </c>
      <c r="AR132" s="131" t="s">
        <v>88</v>
      </c>
      <c r="AT132" s="138" t="s">
        <v>73</v>
      </c>
      <c r="AU132" s="138" t="s">
        <v>78</v>
      </c>
      <c r="AY132" s="131" t="s">
        <v>182</v>
      </c>
      <c r="BK132" s="139">
        <f>SUM(BK133:BK137)</f>
        <v>0</v>
      </c>
    </row>
    <row r="133" spans="2:65" s="1" customFormat="1" ht="16.5" customHeight="1">
      <c r="B133" s="142"/>
      <c r="C133" s="143" t="s">
        <v>88</v>
      </c>
      <c r="D133" s="143" t="s">
        <v>184</v>
      </c>
      <c r="E133" s="144" t="s">
        <v>2138</v>
      </c>
      <c r="F133" s="145" t="s">
        <v>2139</v>
      </c>
      <c r="G133" s="146" t="s">
        <v>386</v>
      </c>
      <c r="H133" s="147">
        <v>171.94</v>
      </c>
      <c r="I133" s="148"/>
      <c r="J133" s="149">
        <f>ROUND(I133*H133,2)</f>
        <v>0</v>
      </c>
      <c r="K133" s="150"/>
      <c r="L133" s="32"/>
      <c r="M133" s="151" t="s">
        <v>1</v>
      </c>
      <c r="N133" s="152" t="s">
        <v>40</v>
      </c>
      <c r="P133" s="153">
        <f>O133*H133</f>
        <v>0</v>
      </c>
      <c r="Q133" s="153">
        <v>0</v>
      </c>
      <c r="R133" s="153">
        <f>Q133*H133</f>
        <v>0</v>
      </c>
      <c r="S133" s="153">
        <v>0</v>
      </c>
      <c r="T133" s="154">
        <f>S133*H133</f>
        <v>0</v>
      </c>
      <c r="AR133" s="155" t="s">
        <v>304</v>
      </c>
      <c r="AT133" s="155" t="s">
        <v>184</v>
      </c>
      <c r="AU133" s="155" t="s">
        <v>88</v>
      </c>
      <c r="AY133" s="17" t="s">
        <v>182</v>
      </c>
      <c r="BE133" s="156">
        <f>IF(N133="základná",J133,0)</f>
        <v>0</v>
      </c>
      <c r="BF133" s="156">
        <f>IF(N133="znížená",J133,0)</f>
        <v>0</v>
      </c>
      <c r="BG133" s="156">
        <f>IF(N133="zákl. prenesená",J133,0)</f>
        <v>0</v>
      </c>
      <c r="BH133" s="156">
        <f>IF(N133="zníž. prenesená",J133,0)</f>
        <v>0</v>
      </c>
      <c r="BI133" s="156">
        <f>IF(N133="nulová",J133,0)</f>
        <v>0</v>
      </c>
      <c r="BJ133" s="17" t="s">
        <v>88</v>
      </c>
      <c r="BK133" s="156">
        <f>ROUND(I133*H133,2)</f>
        <v>0</v>
      </c>
      <c r="BL133" s="17" t="s">
        <v>304</v>
      </c>
      <c r="BM133" s="155" t="s">
        <v>188</v>
      </c>
    </row>
    <row r="134" spans="2:65" s="1" customFormat="1" ht="16.5" customHeight="1">
      <c r="B134" s="142"/>
      <c r="C134" s="143" t="s">
        <v>196</v>
      </c>
      <c r="D134" s="143" t="s">
        <v>184</v>
      </c>
      <c r="E134" s="144" t="s">
        <v>2140</v>
      </c>
      <c r="F134" s="145" t="s">
        <v>2141</v>
      </c>
      <c r="G134" s="146" t="s">
        <v>386</v>
      </c>
      <c r="H134" s="147">
        <v>52.22</v>
      </c>
      <c r="I134" s="148"/>
      <c r="J134" s="149">
        <f>ROUND(I134*H134,2)</f>
        <v>0</v>
      </c>
      <c r="K134" s="150"/>
      <c r="L134" s="32"/>
      <c r="M134" s="151" t="s">
        <v>1</v>
      </c>
      <c r="N134" s="152" t="s">
        <v>40</v>
      </c>
      <c r="P134" s="153">
        <f>O134*H134</f>
        <v>0</v>
      </c>
      <c r="Q134" s="153">
        <v>0</v>
      </c>
      <c r="R134" s="153">
        <f>Q134*H134</f>
        <v>0</v>
      </c>
      <c r="S134" s="153">
        <v>0</v>
      </c>
      <c r="T134" s="154">
        <f>S134*H134</f>
        <v>0</v>
      </c>
      <c r="AR134" s="155" t="s">
        <v>304</v>
      </c>
      <c r="AT134" s="155" t="s">
        <v>184</v>
      </c>
      <c r="AU134" s="155" t="s">
        <v>88</v>
      </c>
      <c r="AY134" s="17" t="s">
        <v>182</v>
      </c>
      <c r="BE134" s="156">
        <f>IF(N134="základná",J134,0)</f>
        <v>0</v>
      </c>
      <c r="BF134" s="156">
        <f>IF(N134="znížená",J134,0)</f>
        <v>0</v>
      </c>
      <c r="BG134" s="156">
        <f>IF(N134="zákl. prenesená",J134,0)</f>
        <v>0</v>
      </c>
      <c r="BH134" s="156">
        <f>IF(N134="zníž. prenesená",J134,0)</f>
        <v>0</v>
      </c>
      <c r="BI134" s="156">
        <f>IF(N134="nulová",J134,0)</f>
        <v>0</v>
      </c>
      <c r="BJ134" s="17" t="s">
        <v>88</v>
      </c>
      <c r="BK134" s="156">
        <f>ROUND(I134*H134,2)</f>
        <v>0</v>
      </c>
      <c r="BL134" s="17" t="s">
        <v>304</v>
      </c>
      <c r="BM134" s="155" t="s">
        <v>248</v>
      </c>
    </row>
    <row r="135" spans="2:65" s="1" customFormat="1" ht="16.5" customHeight="1">
      <c r="B135" s="142"/>
      <c r="C135" s="143" t="s">
        <v>188</v>
      </c>
      <c r="D135" s="143" t="s">
        <v>184</v>
      </c>
      <c r="E135" s="144" t="s">
        <v>2142</v>
      </c>
      <c r="F135" s="145" t="s">
        <v>2143</v>
      </c>
      <c r="G135" s="146" t="s">
        <v>386</v>
      </c>
      <c r="H135" s="147">
        <v>109.25</v>
      </c>
      <c r="I135" s="148"/>
      <c r="J135" s="149">
        <f>ROUND(I135*H135,2)</f>
        <v>0</v>
      </c>
      <c r="K135" s="150"/>
      <c r="L135" s="32"/>
      <c r="M135" s="151" t="s">
        <v>1</v>
      </c>
      <c r="N135" s="152" t="s">
        <v>40</v>
      </c>
      <c r="P135" s="153">
        <f>O135*H135</f>
        <v>0</v>
      </c>
      <c r="Q135" s="153">
        <v>0</v>
      </c>
      <c r="R135" s="153">
        <f>Q135*H135</f>
        <v>0</v>
      </c>
      <c r="S135" s="153">
        <v>0</v>
      </c>
      <c r="T135" s="154">
        <f>S135*H135</f>
        <v>0</v>
      </c>
      <c r="AR135" s="155" t="s">
        <v>304</v>
      </c>
      <c r="AT135" s="155" t="s">
        <v>184</v>
      </c>
      <c r="AU135" s="155" t="s">
        <v>88</v>
      </c>
      <c r="AY135" s="17" t="s">
        <v>182</v>
      </c>
      <c r="BE135" s="156">
        <f>IF(N135="základná",J135,0)</f>
        <v>0</v>
      </c>
      <c r="BF135" s="156">
        <f>IF(N135="znížená",J135,0)</f>
        <v>0</v>
      </c>
      <c r="BG135" s="156">
        <f>IF(N135="zákl. prenesená",J135,0)</f>
        <v>0</v>
      </c>
      <c r="BH135" s="156">
        <f>IF(N135="zníž. prenesená",J135,0)</f>
        <v>0</v>
      </c>
      <c r="BI135" s="156">
        <f>IF(N135="nulová",J135,0)</f>
        <v>0</v>
      </c>
      <c r="BJ135" s="17" t="s">
        <v>88</v>
      </c>
      <c r="BK135" s="156">
        <f>ROUND(I135*H135,2)</f>
        <v>0</v>
      </c>
      <c r="BL135" s="17" t="s">
        <v>304</v>
      </c>
      <c r="BM135" s="155" t="s">
        <v>259</v>
      </c>
    </row>
    <row r="136" spans="2:65" s="1" customFormat="1" ht="16.5" customHeight="1">
      <c r="B136" s="142"/>
      <c r="C136" s="143" t="s">
        <v>235</v>
      </c>
      <c r="D136" s="143" t="s">
        <v>184</v>
      </c>
      <c r="E136" s="144" t="s">
        <v>2144</v>
      </c>
      <c r="F136" s="145" t="s">
        <v>2145</v>
      </c>
      <c r="G136" s="146" t="s">
        <v>386</v>
      </c>
      <c r="H136" s="147">
        <v>29.83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40</v>
      </c>
      <c r="P136" s="153">
        <f>O136*H136</f>
        <v>0</v>
      </c>
      <c r="Q136" s="153">
        <v>0</v>
      </c>
      <c r="R136" s="153">
        <f>Q136*H136</f>
        <v>0</v>
      </c>
      <c r="S136" s="153">
        <v>0</v>
      </c>
      <c r="T136" s="154">
        <f>S136*H136</f>
        <v>0</v>
      </c>
      <c r="AR136" s="155" t="s">
        <v>304</v>
      </c>
      <c r="AT136" s="155" t="s">
        <v>184</v>
      </c>
      <c r="AU136" s="155" t="s">
        <v>88</v>
      </c>
      <c r="AY136" s="17" t="s">
        <v>182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88</v>
      </c>
      <c r="BK136" s="156">
        <f>ROUND(I136*H136,2)</f>
        <v>0</v>
      </c>
      <c r="BL136" s="17" t="s">
        <v>304</v>
      </c>
      <c r="BM136" s="155" t="s">
        <v>270</v>
      </c>
    </row>
    <row r="137" spans="2:65" s="1" customFormat="1" ht="16.5" customHeight="1">
      <c r="B137" s="142"/>
      <c r="C137" s="143" t="s">
        <v>248</v>
      </c>
      <c r="D137" s="143" t="s">
        <v>184</v>
      </c>
      <c r="E137" s="144" t="s">
        <v>2146</v>
      </c>
      <c r="F137" s="145" t="s">
        <v>2147</v>
      </c>
      <c r="G137" s="146" t="s">
        <v>386</v>
      </c>
      <c r="H137" s="147">
        <v>20</v>
      </c>
      <c r="I137" s="148"/>
      <c r="J137" s="149">
        <f>ROUND(I137*H137,2)</f>
        <v>0</v>
      </c>
      <c r="K137" s="150"/>
      <c r="L137" s="32"/>
      <c r="M137" s="151" t="s">
        <v>1</v>
      </c>
      <c r="N137" s="152" t="s">
        <v>40</v>
      </c>
      <c r="P137" s="153">
        <f>O137*H137</f>
        <v>0</v>
      </c>
      <c r="Q137" s="153">
        <v>0</v>
      </c>
      <c r="R137" s="153">
        <f>Q137*H137</f>
        <v>0</v>
      </c>
      <c r="S137" s="153">
        <v>0</v>
      </c>
      <c r="T137" s="154">
        <f>S137*H137</f>
        <v>0</v>
      </c>
      <c r="AR137" s="155" t="s">
        <v>304</v>
      </c>
      <c r="AT137" s="155" t="s">
        <v>184</v>
      </c>
      <c r="AU137" s="155" t="s">
        <v>88</v>
      </c>
      <c r="AY137" s="17" t="s">
        <v>182</v>
      </c>
      <c r="BE137" s="156">
        <f>IF(N137="základná",J137,0)</f>
        <v>0</v>
      </c>
      <c r="BF137" s="156">
        <f>IF(N137="znížená",J137,0)</f>
        <v>0</v>
      </c>
      <c r="BG137" s="156">
        <f>IF(N137="zákl. prenesená",J137,0)</f>
        <v>0</v>
      </c>
      <c r="BH137" s="156">
        <f>IF(N137="zníž. prenesená",J137,0)</f>
        <v>0</v>
      </c>
      <c r="BI137" s="156">
        <f>IF(N137="nulová",J137,0)</f>
        <v>0</v>
      </c>
      <c r="BJ137" s="17" t="s">
        <v>88</v>
      </c>
      <c r="BK137" s="156">
        <f>ROUND(I137*H137,2)</f>
        <v>0</v>
      </c>
      <c r="BL137" s="17" t="s">
        <v>304</v>
      </c>
      <c r="BM137" s="155" t="s">
        <v>282</v>
      </c>
    </row>
    <row r="138" spans="2:65" s="11" customFormat="1" ht="22.9" customHeight="1">
      <c r="B138" s="130"/>
      <c r="D138" s="131" t="s">
        <v>73</v>
      </c>
      <c r="E138" s="140" t="s">
        <v>2148</v>
      </c>
      <c r="F138" s="140" t="s">
        <v>2149</v>
      </c>
      <c r="I138" s="133"/>
      <c r="J138" s="141">
        <f>BK138</f>
        <v>0</v>
      </c>
      <c r="L138" s="130"/>
      <c r="M138" s="135"/>
      <c r="P138" s="136">
        <f>SUM(P139:P144)</f>
        <v>0</v>
      </c>
      <c r="R138" s="136">
        <f>SUM(R139:R144)</f>
        <v>0</v>
      </c>
      <c r="T138" s="137">
        <f>SUM(T139:T144)</f>
        <v>0</v>
      </c>
      <c r="AR138" s="131" t="s">
        <v>88</v>
      </c>
      <c r="AT138" s="138" t="s">
        <v>73</v>
      </c>
      <c r="AU138" s="138" t="s">
        <v>78</v>
      </c>
      <c r="AY138" s="131" t="s">
        <v>182</v>
      </c>
      <c r="BK138" s="139">
        <f>SUM(BK139:BK144)</f>
        <v>0</v>
      </c>
    </row>
    <row r="139" spans="2:65" s="1" customFormat="1" ht="16.5" customHeight="1">
      <c r="B139" s="142"/>
      <c r="C139" s="143" t="s">
        <v>253</v>
      </c>
      <c r="D139" s="143" t="s">
        <v>184</v>
      </c>
      <c r="E139" s="144" t="s">
        <v>2150</v>
      </c>
      <c r="F139" s="145" t="s">
        <v>2151</v>
      </c>
      <c r="G139" s="146" t="s">
        <v>858</v>
      </c>
      <c r="H139" s="147">
        <v>1</v>
      </c>
      <c r="I139" s="148"/>
      <c r="J139" s="149">
        <f t="shared" ref="J139:J144" si="0">ROUND(I139*H139,2)</f>
        <v>0</v>
      </c>
      <c r="K139" s="150"/>
      <c r="L139" s="32"/>
      <c r="M139" s="151" t="s">
        <v>1</v>
      </c>
      <c r="N139" s="152" t="s">
        <v>40</v>
      </c>
      <c r="P139" s="153">
        <f t="shared" ref="P139:P144" si="1">O139*H139</f>
        <v>0</v>
      </c>
      <c r="Q139" s="153">
        <v>0</v>
      </c>
      <c r="R139" s="153">
        <f t="shared" ref="R139:R144" si="2">Q139*H139</f>
        <v>0</v>
      </c>
      <c r="S139" s="153">
        <v>0</v>
      </c>
      <c r="T139" s="154">
        <f t="shared" ref="T139:T144" si="3">S139*H139</f>
        <v>0</v>
      </c>
      <c r="AR139" s="155" t="s">
        <v>304</v>
      </c>
      <c r="AT139" s="155" t="s">
        <v>184</v>
      </c>
      <c r="AU139" s="155" t="s">
        <v>88</v>
      </c>
      <c r="AY139" s="17" t="s">
        <v>182</v>
      </c>
      <c r="BE139" s="156">
        <f t="shared" ref="BE139:BE144" si="4">IF(N139="základná",J139,0)</f>
        <v>0</v>
      </c>
      <c r="BF139" s="156">
        <f t="shared" ref="BF139:BF144" si="5">IF(N139="znížená",J139,0)</f>
        <v>0</v>
      </c>
      <c r="BG139" s="156">
        <f t="shared" ref="BG139:BG144" si="6">IF(N139="zákl. prenesená",J139,0)</f>
        <v>0</v>
      </c>
      <c r="BH139" s="156">
        <f t="shared" ref="BH139:BH144" si="7">IF(N139="zníž. prenesená",J139,0)</f>
        <v>0</v>
      </c>
      <c r="BI139" s="156">
        <f t="shared" ref="BI139:BI144" si="8">IF(N139="nulová",J139,0)</f>
        <v>0</v>
      </c>
      <c r="BJ139" s="17" t="s">
        <v>88</v>
      </c>
      <c r="BK139" s="156">
        <f t="shared" ref="BK139:BK144" si="9">ROUND(I139*H139,2)</f>
        <v>0</v>
      </c>
      <c r="BL139" s="17" t="s">
        <v>304</v>
      </c>
      <c r="BM139" s="155" t="s">
        <v>292</v>
      </c>
    </row>
    <row r="140" spans="2:65" s="1" customFormat="1" ht="66.75" customHeight="1">
      <c r="B140" s="142"/>
      <c r="C140" s="143" t="s">
        <v>259</v>
      </c>
      <c r="D140" s="143" t="s">
        <v>184</v>
      </c>
      <c r="E140" s="144" t="s">
        <v>2152</v>
      </c>
      <c r="F140" s="145" t="s">
        <v>2153</v>
      </c>
      <c r="G140" s="146" t="s">
        <v>858</v>
      </c>
      <c r="H140" s="147">
        <v>1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304</v>
      </c>
      <c r="AT140" s="155" t="s">
        <v>184</v>
      </c>
      <c r="AU140" s="155" t="s">
        <v>88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304</v>
      </c>
      <c r="BM140" s="155" t="s">
        <v>304</v>
      </c>
    </row>
    <row r="141" spans="2:65" s="1" customFormat="1" ht="66.75" customHeight="1">
      <c r="B141" s="142"/>
      <c r="C141" s="143" t="s">
        <v>264</v>
      </c>
      <c r="D141" s="143" t="s">
        <v>184</v>
      </c>
      <c r="E141" s="144" t="s">
        <v>2154</v>
      </c>
      <c r="F141" s="145" t="s">
        <v>2155</v>
      </c>
      <c r="G141" s="146" t="s">
        <v>858</v>
      </c>
      <c r="H141" s="147">
        <v>1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304</v>
      </c>
      <c r="AT141" s="155" t="s">
        <v>184</v>
      </c>
      <c r="AU141" s="155" t="s">
        <v>88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304</v>
      </c>
      <c r="BM141" s="155" t="s">
        <v>373</v>
      </c>
    </row>
    <row r="142" spans="2:65" s="1" customFormat="1" ht="21.75" customHeight="1">
      <c r="B142" s="142"/>
      <c r="C142" s="143" t="s">
        <v>270</v>
      </c>
      <c r="D142" s="143" t="s">
        <v>184</v>
      </c>
      <c r="E142" s="144" t="s">
        <v>2156</v>
      </c>
      <c r="F142" s="145" t="s">
        <v>2157</v>
      </c>
      <c r="G142" s="146" t="s">
        <v>858</v>
      </c>
      <c r="H142" s="147">
        <v>1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304</v>
      </c>
      <c r="AT142" s="155" t="s">
        <v>184</v>
      </c>
      <c r="AU142" s="155" t="s">
        <v>88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304</v>
      </c>
      <c r="BM142" s="155" t="s">
        <v>7</v>
      </c>
    </row>
    <row r="143" spans="2:65" s="1" customFormat="1" ht="16.5" customHeight="1">
      <c r="B143" s="142"/>
      <c r="C143" s="143" t="s">
        <v>277</v>
      </c>
      <c r="D143" s="143" t="s">
        <v>184</v>
      </c>
      <c r="E143" s="144" t="s">
        <v>2158</v>
      </c>
      <c r="F143" s="145" t="s">
        <v>2159</v>
      </c>
      <c r="G143" s="146" t="s">
        <v>858</v>
      </c>
      <c r="H143" s="147">
        <v>1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304</v>
      </c>
      <c r="AT143" s="155" t="s">
        <v>184</v>
      </c>
      <c r="AU143" s="155" t="s">
        <v>88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304</v>
      </c>
      <c r="BM143" s="155" t="s">
        <v>397</v>
      </c>
    </row>
    <row r="144" spans="2:65" s="1" customFormat="1" ht="16.5" customHeight="1">
      <c r="B144" s="142"/>
      <c r="C144" s="143" t="s">
        <v>282</v>
      </c>
      <c r="D144" s="143" t="s">
        <v>184</v>
      </c>
      <c r="E144" s="144" t="s">
        <v>2160</v>
      </c>
      <c r="F144" s="145" t="s">
        <v>2161</v>
      </c>
      <c r="G144" s="146" t="s">
        <v>858</v>
      </c>
      <c r="H144" s="147">
        <v>1</v>
      </c>
      <c r="I144" s="148"/>
      <c r="J144" s="149">
        <f t="shared" si="0"/>
        <v>0</v>
      </c>
      <c r="K144" s="150"/>
      <c r="L144" s="32"/>
      <c r="M144" s="151" t="s">
        <v>1</v>
      </c>
      <c r="N144" s="152" t="s">
        <v>40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304</v>
      </c>
      <c r="AT144" s="155" t="s">
        <v>184</v>
      </c>
      <c r="AU144" s="155" t="s">
        <v>88</v>
      </c>
      <c r="AY144" s="17" t="s">
        <v>182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88</v>
      </c>
      <c r="BK144" s="156">
        <f t="shared" si="9"/>
        <v>0</v>
      </c>
      <c r="BL144" s="17" t="s">
        <v>304</v>
      </c>
      <c r="BM144" s="155" t="s">
        <v>420</v>
      </c>
    </row>
    <row r="145" spans="2:65" s="11" customFormat="1" ht="22.9" customHeight="1">
      <c r="B145" s="130"/>
      <c r="D145" s="131" t="s">
        <v>73</v>
      </c>
      <c r="E145" s="140" t="s">
        <v>2162</v>
      </c>
      <c r="F145" s="140" t="s">
        <v>2163</v>
      </c>
      <c r="I145" s="133"/>
      <c r="J145" s="141">
        <f>BK145</f>
        <v>0</v>
      </c>
      <c r="L145" s="130"/>
      <c r="M145" s="135"/>
      <c r="P145" s="136">
        <f>SUM(P146:P158)</f>
        <v>0</v>
      </c>
      <c r="R145" s="136">
        <f>SUM(R146:R158)</f>
        <v>0</v>
      </c>
      <c r="T145" s="137">
        <f>SUM(T146:T158)</f>
        <v>0</v>
      </c>
      <c r="AR145" s="131" t="s">
        <v>88</v>
      </c>
      <c r="AT145" s="138" t="s">
        <v>73</v>
      </c>
      <c r="AU145" s="138" t="s">
        <v>78</v>
      </c>
      <c r="AY145" s="131" t="s">
        <v>182</v>
      </c>
      <c r="BK145" s="139">
        <f>SUM(BK146:BK158)</f>
        <v>0</v>
      </c>
    </row>
    <row r="146" spans="2:65" s="1" customFormat="1" ht="24.25" customHeight="1">
      <c r="B146" s="142"/>
      <c r="C146" s="143" t="s">
        <v>286</v>
      </c>
      <c r="D146" s="143" t="s">
        <v>184</v>
      </c>
      <c r="E146" s="144" t="s">
        <v>2164</v>
      </c>
      <c r="F146" s="145" t="s">
        <v>2165</v>
      </c>
      <c r="G146" s="146" t="s">
        <v>858</v>
      </c>
      <c r="H146" s="147">
        <v>1</v>
      </c>
      <c r="I146" s="148"/>
      <c r="J146" s="149">
        <f t="shared" ref="J146:J158" si="10">ROUND(I146*H146,2)</f>
        <v>0</v>
      </c>
      <c r="K146" s="150"/>
      <c r="L146" s="32"/>
      <c r="M146" s="151" t="s">
        <v>1</v>
      </c>
      <c r="N146" s="152" t="s">
        <v>40</v>
      </c>
      <c r="P146" s="153">
        <f t="shared" ref="P146:P158" si="11">O146*H146</f>
        <v>0</v>
      </c>
      <c r="Q146" s="153">
        <v>0</v>
      </c>
      <c r="R146" s="153">
        <f t="shared" ref="R146:R158" si="12">Q146*H146</f>
        <v>0</v>
      </c>
      <c r="S146" s="153">
        <v>0</v>
      </c>
      <c r="T146" s="154">
        <f t="shared" ref="T146:T158" si="13">S146*H146</f>
        <v>0</v>
      </c>
      <c r="AR146" s="155" t="s">
        <v>304</v>
      </c>
      <c r="AT146" s="155" t="s">
        <v>184</v>
      </c>
      <c r="AU146" s="155" t="s">
        <v>88</v>
      </c>
      <c r="AY146" s="17" t="s">
        <v>182</v>
      </c>
      <c r="BE146" s="156">
        <f t="shared" ref="BE146:BE158" si="14">IF(N146="základná",J146,0)</f>
        <v>0</v>
      </c>
      <c r="BF146" s="156">
        <f t="shared" ref="BF146:BF158" si="15">IF(N146="znížená",J146,0)</f>
        <v>0</v>
      </c>
      <c r="BG146" s="156">
        <f t="shared" ref="BG146:BG158" si="16">IF(N146="zákl. prenesená",J146,0)</f>
        <v>0</v>
      </c>
      <c r="BH146" s="156">
        <f t="shared" ref="BH146:BH158" si="17">IF(N146="zníž. prenesená",J146,0)</f>
        <v>0</v>
      </c>
      <c r="BI146" s="156">
        <f t="shared" ref="BI146:BI158" si="18">IF(N146="nulová",J146,0)</f>
        <v>0</v>
      </c>
      <c r="BJ146" s="17" t="s">
        <v>88</v>
      </c>
      <c r="BK146" s="156">
        <f t="shared" ref="BK146:BK158" si="19">ROUND(I146*H146,2)</f>
        <v>0</v>
      </c>
      <c r="BL146" s="17" t="s">
        <v>304</v>
      </c>
      <c r="BM146" s="155" t="s">
        <v>432</v>
      </c>
    </row>
    <row r="147" spans="2:65" s="1" customFormat="1" ht="24.25" customHeight="1">
      <c r="B147" s="142"/>
      <c r="C147" s="143" t="s">
        <v>292</v>
      </c>
      <c r="D147" s="143" t="s">
        <v>184</v>
      </c>
      <c r="E147" s="144" t="s">
        <v>2166</v>
      </c>
      <c r="F147" s="145" t="s">
        <v>2167</v>
      </c>
      <c r="G147" s="146" t="s">
        <v>858</v>
      </c>
      <c r="H147" s="147">
        <v>1</v>
      </c>
      <c r="I147" s="148"/>
      <c r="J147" s="149">
        <f t="shared" si="10"/>
        <v>0</v>
      </c>
      <c r="K147" s="150"/>
      <c r="L147" s="32"/>
      <c r="M147" s="151" t="s">
        <v>1</v>
      </c>
      <c r="N147" s="152" t="s">
        <v>40</v>
      </c>
      <c r="P147" s="153">
        <f t="shared" si="11"/>
        <v>0</v>
      </c>
      <c r="Q147" s="153">
        <v>0</v>
      </c>
      <c r="R147" s="153">
        <f t="shared" si="12"/>
        <v>0</v>
      </c>
      <c r="S147" s="153">
        <v>0</v>
      </c>
      <c r="T147" s="154">
        <f t="shared" si="13"/>
        <v>0</v>
      </c>
      <c r="AR147" s="155" t="s">
        <v>304</v>
      </c>
      <c r="AT147" s="155" t="s">
        <v>184</v>
      </c>
      <c r="AU147" s="155" t="s">
        <v>88</v>
      </c>
      <c r="AY147" s="17" t="s">
        <v>182</v>
      </c>
      <c r="BE147" s="156">
        <f t="shared" si="14"/>
        <v>0</v>
      </c>
      <c r="BF147" s="156">
        <f t="shared" si="15"/>
        <v>0</v>
      </c>
      <c r="BG147" s="156">
        <f t="shared" si="16"/>
        <v>0</v>
      </c>
      <c r="BH147" s="156">
        <f t="shared" si="17"/>
        <v>0</v>
      </c>
      <c r="BI147" s="156">
        <f t="shared" si="18"/>
        <v>0</v>
      </c>
      <c r="BJ147" s="17" t="s">
        <v>88</v>
      </c>
      <c r="BK147" s="156">
        <f t="shared" si="19"/>
        <v>0</v>
      </c>
      <c r="BL147" s="17" t="s">
        <v>304</v>
      </c>
      <c r="BM147" s="155" t="s">
        <v>446</v>
      </c>
    </row>
    <row r="148" spans="2:65" s="1" customFormat="1" ht="24.25" customHeight="1">
      <c r="B148" s="142"/>
      <c r="C148" s="143" t="s">
        <v>297</v>
      </c>
      <c r="D148" s="143" t="s">
        <v>184</v>
      </c>
      <c r="E148" s="144" t="s">
        <v>2168</v>
      </c>
      <c r="F148" s="145" t="s">
        <v>2169</v>
      </c>
      <c r="G148" s="146" t="s">
        <v>858</v>
      </c>
      <c r="H148" s="147">
        <v>1</v>
      </c>
      <c r="I148" s="148"/>
      <c r="J148" s="149">
        <f t="shared" si="10"/>
        <v>0</v>
      </c>
      <c r="K148" s="150"/>
      <c r="L148" s="32"/>
      <c r="M148" s="151" t="s">
        <v>1</v>
      </c>
      <c r="N148" s="152" t="s">
        <v>40</v>
      </c>
      <c r="P148" s="153">
        <f t="shared" si="11"/>
        <v>0</v>
      </c>
      <c r="Q148" s="153">
        <v>0</v>
      </c>
      <c r="R148" s="153">
        <f t="shared" si="12"/>
        <v>0</v>
      </c>
      <c r="S148" s="153">
        <v>0</v>
      </c>
      <c r="T148" s="154">
        <f t="shared" si="13"/>
        <v>0</v>
      </c>
      <c r="AR148" s="155" t="s">
        <v>304</v>
      </c>
      <c r="AT148" s="155" t="s">
        <v>184</v>
      </c>
      <c r="AU148" s="155" t="s">
        <v>88</v>
      </c>
      <c r="AY148" s="17" t="s">
        <v>182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7" t="s">
        <v>88</v>
      </c>
      <c r="BK148" s="156">
        <f t="shared" si="19"/>
        <v>0</v>
      </c>
      <c r="BL148" s="17" t="s">
        <v>304</v>
      </c>
      <c r="BM148" s="155" t="s">
        <v>462</v>
      </c>
    </row>
    <row r="149" spans="2:65" s="1" customFormat="1" ht="24.25" customHeight="1">
      <c r="B149" s="142"/>
      <c r="C149" s="143" t="s">
        <v>304</v>
      </c>
      <c r="D149" s="143" t="s">
        <v>184</v>
      </c>
      <c r="E149" s="144" t="s">
        <v>2170</v>
      </c>
      <c r="F149" s="145" t="s">
        <v>2171</v>
      </c>
      <c r="G149" s="146" t="s">
        <v>858</v>
      </c>
      <c r="H149" s="147">
        <v>1</v>
      </c>
      <c r="I149" s="148"/>
      <c r="J149" s="149">
        <f t="shared" si="10"/>
        <v>0</v>
      </c>
      <c r="K149" s="150"/>
      <c r="L149" s="32"/>
      <c r="M149" s="151" t="s">
        <v>1</v>
      </c>
      <c r="N149" s="152" t="s">
        <v>40</v>
      </c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4">
        <f t="shared" si="13"/>
        <v>0</v>
      </c>
      <c r="AR149" s="155" t="s">
        <v>304</v>
      </c>
      <c r="AT149" s="155" t="s">
        <v>184</v>
      </c>
      <c r="AU149" s="155" t="s">
        <v>88</v>
      </c>
      <c r="AY149" s="17" t="s">
        <v>182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7" t="s">
        <v>88</v>
      </c>
      <c r="BK149" s="156">
        <f t="shared" si="19"/>
        <v>0</v>
      </c>
      <c r="BL149" s="17" t="s">
        <v>304</v>
      </c>
      <c r="BM149" s="155" t="s">
        <v>474</v>
      </c>
    </row>
    <row r="150" spans="2:65" s="1" customFormat="1" ht="44.25" customHeight="1">
      <c r="B150" s="142"/>
      <c r="C150" s="143" t="s">
        <v>309</v>
      </c>
      <c r="D150" s="143" t="s">
        <v>184</v>
      </c>
      <c r="E150" s="144" t="s">
        <v>2172</v>
      </c>
      <c r="F150" s="145" t="s">
        <v>2173</v>
      </c>
      <c r="G150" s="146" t="s">
        <v>858</v>
      </c>
      <c r="H150" s="147">
        <v>1</v>
      </c>
      <c r="I150" s="148"/>
      <c r="J150" s="149">
        <f t="shared" si="10"/>
        <v>0</v>
      </c>
      <c r="K150" s="150"/>
      <c r="L150" s="32"/>
      <c r="M150" s="151" t="s">
        <v>1</v>
      </c>
      <c r="N150" s="152" t="s">
        <v>40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4">
        <f t="shared" si="13"/>
        <v>0</v>
      </c>
      <c r="AR150" s="155" t="s">
        <v>304</v>
      </c>
      <c r="AT150" s="155" t="s">
        <v>184</v>
      </c>
      <c r="AU150" s="155" t="s">
        <v>88</v>
      </c>
      <c r="AY150" s="17" t="s">
        <v>182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7" t="s">
        <v>88</v>
      </c>
      <c r="BK150" s="156">
        <f t="shared" si="19"/>
        <v>0</v>
      </c>
      <c r="BL150" s="17" t="s">
        <v>304</v>
      </c>
      <c r="BM150" s="155" t="s">
        <v>495</v>
      </c>
    </row>
    <row r="151" spans="2:65" s="1" customFormat="1" ht="33" customHeight="1">
      <c r="B151" s="142"/>
      <c r="C151" s="143" t="s">
        <v>373</v>
      </c>
      <c r="D151" s="143" t="s">
        <v>184</v>
      </c>
      <c r="E151" s="144" t="s">
        <v>2174</v>
      </c>
      <c r="F151" s="145" t="s">
        <v>2175</v>
      </c>
      <c r="G151" s="146" t="s">
        <v>858</v>
      </c>
      <c r="H151" s="147">
        <v>1</v>
      </c>
      <c r="I151" s="148"/>
      <c r="J151" s="149">
        <f t="shared" si="10"/>
        <v>0</v>
      </c>
      <c r="K151" s="150"/>
      <c r="L151" s="32"/>
      <c r="M151" s="151" t="s">
        <v>1</v>
      </c>
      <c r="N151" s="152" t="s">
        <v>40</v>
      </c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4">
        <f t="shared" si="13"/>
        <v>0</v>
      </c>
      <c r="AR151" s="155" t="s">
        <v>304</v>
      </c>
      <c r="AT151" s="155" t="s">
        <v>184</v>
      </c>
      <c r="AU151" s="155" t="s">
        <v>88</v>
      </c>
      <c r="AY151" s="17" t="s">
        <v>182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7" t="s">
        <v>88</v>
      </c>
      <c r="BK151" s="156">
        <f t="shared" si="19"/>
        <v>0</v>
      </c>
      <c r="BL151" s="17" t="s">
        <v>304</v>
      </c>
      <c r="BM151" s="155" t="s">
        <v>512</v>
      </c>
    </row>
    <row r="152" spans="2:65" s="1" customFormat="1" ht="21.75" customHeight="1">
      <c r="B152" s="142"/>
      <c r="C152" s="143" t="s">
        <v>378</v>
      </c>
      <c r="D152" s="143" t="s">
        <v>184</v>
      </c>
      <c r="E152" s="144" t="s">
        <v>2176</v>
      </c>
      <c r="F152" s="145" t="s">
        <v>2177</v>
      </c>
      <c r="G152" s="146" t="s">
        <v>858</v>
      </c>
      <c r="H152" s="147">
        <v>1</v>
      </c>
      <c r="I152" s="148"/>
      <c r="J152" s="149">
        <f t="shared" si="10"/>
        <v>0</v>
      </c>
      <c r="K152" s="150"/>
      <c r="L152" s="32"/>
      <c r="M152" s="151" t="s">
        <v>1</v>
      </c>
      <c r="N152" s="152" t="s">
        <v>40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304</v>
      </c>
      <c r="AT152" s="155" t="s">
        <v>184</v>
      </c>
      <c r="AU152" s="155" t="s">
        <v>88</v>
      </c>
      <c r="AY152" s="17" t="s">
        <v>182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88</v>
      </c>
      <c r="BK152" s="156">
        <f t="shared" si="19"/>
        <v>0</v>
      </c>
      <c r="BL152" s="17" t="s">
        <v>304</v>
      </c>
      <c r="BM152" s="155" t="s">
        <v>533</v>
      </c>
    </row>
    <row r="153" spans="2:65" s="1" customFormat="1" ht="24.25" customHeight="1">
      <c r="B153" s="142"/>
      <c r="C153" s="143" t="s">
        <v>7</v>
      </c>
      <c r="D153" s="143" t="s">
        <v>184</v>
      </c>
      <c r="E153" s="144" t="s">
        <v>2178</v>
      </c>
      <c r="F153" s="145" t="s">
        <v>2179</v>
      </c>
      <c r="G153" s="146" t="s">
        <v>858</v>
      </c>
      <c r="H153" s="147">
        <v>1</v>
      </c>
      <c r="I153" s="148"/>
      <c r="J153" s="149">
        <f t="shared" si="10"/>
        <v>0</v>
      </c>
      <c r="K153" s="150"/>
      <c r="L153" s="32"/>
      <c r="M153" s="151" t="s">
        <v>1</v>
      </c>
      <c r="N153" s="152" t="s">
        <v>40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304</v>
      </c>
      <c r="AT153" s="155" t="s">
        <v>184</v>
      </c>
      <c r="AU153" s="155" t="s">
        <v>88</v>
      </c>
      <c r="AY153" s="17" t="s">
        <v>182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88</v>
      </c>
      <c r="BK153" s="156">
        <f t="shared" si="19"/>
        <v>0</v>
      </c>
      <c r="BL153" s="17" t="s">
        <v>304</v>
      </c>
      <c r="BM153" s="155" t="s">
        <v>542</v>
      </c>
    </row>
    <row r="154" spans="2:65" s="1" customFormat="1" ht="24.25" customHeight="1">
      <c r="B154" s="142"/>
      <c r="C154" s="143" t="s">
        <v>389</v>
      </c>
      <c r="D154" s="143" t="s">
        <v>184</v>
      </c>
      <c r="E154" s="144" t="s">
        <v>2180</v>
      </c>
      <c r="F154" s="145" t="s">
        <v>2181</v>
      </c>
      <c r="G154" s="146" t="s">
        <v>858</v>
      </c>
      <c r="H154" s="147">
        <v>1</v>
      </c>
      <c r="I154" s="148"/>
      <c r="J154" s="149">
        <f t="shared" si="10"/>
        <v>0</v>
      </c>
      <c r="K154" s="150"/>
      <c r="L154" s="32"/>
      <c r="M154" s="151" t="s">
        <v>1</v>
      </c>
      <c r="N154" s="152" t="s">
        <v>40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304</v>
      </c>
      <c r="AT154" s="155" t="s">
        <v>184</v>
      </c>
      <c r="AU154" s="155" t="s">
        <v>88</v>
      </c>
      <c r="AY154" s="17" t="s">
        <v>182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88</v>
      </c>
      <c r="BK154" s="156">
        <f t="shared" si="19"/>
        <v>0</v>
      </c>
      <c r="BL154" s="17" t="s">
        <v>304</v>
      </c>
      <c r="BM154" s="155" t="s">
        <v>585</v>
      </c>
    </row>
    <row r="155" spans="2:65" s="1" customFormat="1" ht="24.25" customHeight="1">
      <c r="B155" s="142"/>
      <c r="C155" s="143" t="s">
        <v>397</v>
      </c>
      <c r="D155" s="143" t="s">
        <v>184</v>
      </c>
      <c r="E155" s="144" t="s">
        <v>2182</v>
      </c>
      <c r="F155" s="145" t="s">
        <v>2183</v>
      </c>
      <c r="G155" s="146" t="s">
        <v>858</v>
      </c>
      <c r="H155" s="147">
        <v>3</v>
      </c>
      <c r="I155" s="148"/>
      <c r="J155" s="149">
        <f t="shared" si="10"/>
        <v>0</v>
      </c>
      <c r="K155" s="150"/>
      <c r="L155" s="32"/>
      <c r="M155" s="151" t="s">
        <v>1</v>
      </c>
      <c r="N155" s="152" t="s">
        <v>40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304</v>
      </c>
      <c r="AT155" s="155" t="s">
        <v>184</v>
      </c>
      <c r="AU155" s="155" t="s">
        <v>88</v>
      </c>
      <c r="AY155" s="17" t="s">
        <v>182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88</v>
      </c>
      <c r="BK155" s="156">
        <f t="shared" si="19"/>
        <v>0</v>
      </c>
      <c r="BL155" s="17" t="s">
        <v>304</v>
      </c>
      <c r="BM155" s="155" t="s">
        <v>628</v>
      </c>
    </row>
    <row r="156" spans="2:65" s="1" customFormat="1" ht="24.25" customHeight="1">
      <c r="B156" s="142"/>
      <c r="C156" s="143" t="s">
        <v>408</v>
      </c>
      <c r="D156" s="143" t="s">
        <v>184</v>
      </c>
      <c r="E156" s="144" t="s">
        <v>2184</v>
      </c>
      <c r="F156" s="145" t="s">
        <v>2185</v>
      </c>
      <c r="G156" s="146" t="s">
        <v>858</v>
      </c>
      <c r="H156" s="147">
        <v>3</v>
      </c>
      <c r="I156" s="148"/>
      <c r="J156" s="149">
        <f t="shared" si="10"/>
        <v>0</v>
      </c>
      <c r="K156" s="150"/>
      <c r="L156" s="32"/>
      <c r="M156" s="151" t="s">
        <v>1</v>
      </c>
      <c r="N156" s="152" t="s">
        <v>40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304</v>
      </c>
      <c r="AT156" s="155" t="s">
        <v>184</v>
      </c>
      <c r="AU156" s="155" t="s">
        <v>88</v>
      </c>
      <c r="AY156" s="17" t="s">
        <v>182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88</v>
      </c>
      <c r="BK156" s="156">
        <f t="shared" si="19"/>
        <v>0</v>
      </c>
      <c r="BL156" s="17" t="s">
        <v>304</v>
      </c>
      <c r="BM156" s="155" t="s">
        <v>671</v>
      </c>
    </row>
    <row r="157" spans="2:65" s="1" customFormat="1" ht="24.25" customHeight="1">
      <c r="B157" s="142"/>
      <c r="C157" s="143" t="s">
        <v>420</v>
      </c>
      <c r="D157" s="143" t="s">
        <v>184</v>
      </c>
      <c r="E157" s="144" t="s">
        <v>2186</v>
      </c>
      <c r="F157" s="145" t="s">
        <v>2187</v>
      </c>
      <c r="G157" s="146" t="s">
        <v>858</v>
      </c>
      <c r="H157" s="147">
        <v>1</v>
      </c>
      <c r="I157" s="148"/>
      <c r="J157" s="149">
        <f t="shared" si="10"/>
        <v>0</v>
      </c>
      <c r="K157" s="150"/>
      <c r="L157" s="32"/>
      <c r="M157" s="151" t="s">
        <v>1</v>
      </c>
      <c r="N157" s="152" t="s">
        <v>40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304</v>
      </c>
      <c r="AT157" s="155" t="s">
        <v>184</v>
      </c>
      <c r="AU157" s="155" t="s">
        <v>88</v>
      </c>
      <c r="AY157" s="17" t="s">
        <v>182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88</v>
      </c>
      <c r="BK157" s="156">
        <f t="shared" si="19"/>
        <v>0</v>
      </c>
      <c r="BL157" s="17" t="s">
        <v>304</v>
      </c>
      <c r="BM157" s="155" t="s">
        <v>684</v>
      </c>
    </row>
    <row r="158" spans="2:65" s="1" customFormat="1" ht="24.25" customHeight="1">
      <c r="B158" s="142"/>
      <c r="C158" s="143" t="s">
        <v>426</v>
      </c>
      <c r="D158" s="143" t="s">
        <v>184</v>
      </c>
      <c r="E158" s="144" t="s">
        <v>2188</v>
      </c>
      <c r="F158" s="145" t="s">
        <v>2189</v>
      </c>
      <c r="G158" s="146" t="s">
        <v>858</v>
      </c>
      <c r="H158" s="147">
        <v>3</v>
      </c>
      <c r="I158" s="148"/>
      <c r="J158" s="149">
        <f t="shared" si="10"/>
        <v>0</v>
      </c>
      <c r="K158" s="150"/>
      <c r="L158" s="32"/>
      <c r="M158" s="151" t="s">
        <v>1</v>
      </c>
      <c r="N158" s="152" t="s">
        <v>40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304</v>
      </c>
      <c r="AT158" s="155" t="s">
        <v>184</v>
      </c>
      <c r="AU158" s="155" t="s">
        <v>88</v>
      </c>
      <c r="AY158" s="17" t="s">
        <v>182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88</v>
      </c>
      <c r="BK158" s="156">
        <f t="shared" si="19"/>
        <v>0</v>
      </c>
      <c r="BL158" s="17" t="s">
        <v>304</v>
      </c>
      <c r="BM158" s="155" t="s">
        <v>743</v>
      </c>
    </row>
    <row r="159" spans="2:65" s="11" customFormat="1" ht="22.9" customHeight="1">
      <c r="B159" s="130"/>
      <c r="D159" s="131" t="s">
        <v>73</v>
      </c>
      <c r="E159" s="140" t="s">
        <v>2190</v>
      </c>
      <c r="F159" s="140" t="s">
        <v>2191</v>
      </c>
      <c r="I159" s="133"/>
      <c r="J159" s="141">
        <f>BK159</f>
        <v>0</v>
      </c>
      <c r="L159" s="130"/>
      <c r="M159" s="135"/>
      <c r="P159" s="136">
        <f>SUM(P160:P180)</f>
        <v>0</v>
      </c>
      <c r="R159" s="136">
        <f>SUM(R160:R180)</f>
        <v>0</v>
      </c>
      <c r="T159" s="137">
        <f>SUM(T160:T180)</f>
        <v>0</v>
      </c>
      <c r="AR159" s="131" t="s">
        <v>88</v>
      </c>
      <c r="AT159" s="138" t="s">
        <v>73</v>
      </c>
      <c r="AU159" s="138" t="s">
        <v>78</v>
      </c>
      <c r="AY159" s="131" t="s">
        <v>182</v>
      </c>
      <c r="BK159" s="139">
        <f>SUM(BK160:BK180)</f>
        <v>0</v>
      </c>
    </row>
    <row r="160" spans="2:65" s="1" customFormat="1" ht="16.5" customHeight="1">
      <c r="B160" s="142"/>
      <c r="C160" s="143" t="s">
        <v>432</v>
      </c>
      <c r="D160" s="143" t="s">
        <v>184</v>
      </c>
      <c r="E160" s="144" t="s">
        <v>2192</v>
      </c>
      <c r="F160" s="145" t="s">
        <v>2193</v>
      </c>
      <c r="G160" s="146" t="s">
        <v>386</v>
      </c>
      <c r="H160" s="147">
        <v>171.94</v>
      </c>
      <c r="I160" s="148"/>
      <c r="J160" s="149">
        <f t="shared" ref="J160:J180" si="20">ROUND(I160*H160,2)</f>
        <v>0</v>
      </c>
      <c r="K160" s="150"/>
      <c r="L160" s="32"/>
      <c r="M160" s="151" t="s">
        <v>1</v>
      </c>
      <c r="N160" s="152" t="s">
        <v>40</v>
      </c>
      <c r="P160" s="153">
        <f t="shared" ref="P160:P180" si="21">O160*H160</f>
        <v>0</v>
      </c>
      <c r="Q160" s="153">
        <v>0</v>
      </c>
      <c r="R160" s="153">
        <f t="shared" ref="R160:R180" si="22">Q160*H160</f>
        <v>0</v>
      </c>
      <c r="S160" s="153">
        <v>0</v>
      </c>
      <c r="T160" s="154">
        <f t="shared" ref="T160:T180" si="23">S160*H160</f>
        <v>0</v>
      </c>
      <c r="AR160" s="155" t="s">
        <v>304</v>
      </c>
      <c r="AT160" s="155" t="s">
        <v>184</v>
      </c>
      <c r="AU160" s="155" t="s">
        <v>88</v>
      </c>
      <c r="AY160" s="17" t="s">
        <v>182</v>
      </c>
      <c r="BE160" s="156">
        <f t="shared" ref="BE160:BE180" si="24">IF(N160="základná",J160,0)</f>
        <v>0</v>
      </c>
      <c r="BF160" s="156">
        <f t="shared" ref="BF160:BF180" si="25">IF(N160="znížená",J160,0)</f>
        <v>0</v>
      </c>
      <c r="BG160" s="156">
        <f t="shared" ref="BG160:BG180" si="26">IF(N160="zákl. prenesená",J160,0)</f>
        <v>0</v>
      </c>
      <c r="BH160" s="156">
        <f t="shared" ref="BH160:BH180" si="27">IF(N160="zníž. prenesená",J160,0)</f>
        <v>0</v>
      </c>
      <c r="BI160" s="156">
        <f t="shared" ref="BI160:BI180" si="28">IF(N160="nulová",J160,0)</f>
        <v>0</v>
      </c>
      <c r="BJ160" s="17" t="s">
        <v>88</v>
      </c>
      <c r="BK160" s="156">
        <f t="shared" ref="BK160:BK180" si="29">ROUND(I160*H160,2)</f>
        <v>0</v>
      </c>
      <c r="BL160" s="17" t="s">
        <v>304</v>
      </c>
      <c r="BM160" s="155" t="s">
        <v>760</v>
      </c>
    </row>
    <row r="161" spans="2:65" s="1" customFormat="1" ht="16.5" customHeight="1">
      <c r="B161" s="142"/>
      <c r="C161" s="143" t="s">
        <v>442</v>
      </c>
      <c r="D161" s="143" t="s">
        <v>184</v>
      </c>
      <c r="E161" s="144" t="s">
        <v>2194</v>
      </c>
      <c r="F161" s="145" t="s">
        <v>2195</v>
      </c>
      <c r="G161" s="146" t="s">
        <v>386</v>
      </c>
      <c r="H161" s="147">
        <v>52.22</v>
      </c>
      <c r="I161" s="148"/>
      <c r="J161" s="149">
        <f t="shared" si="20"/>
        <v>0</v>
      </c>
      <c r="K161" s="150"/>
      <c r="L161" s="32"/>
      <c r="M161" s="151" t="s">
        <v>1</v>
      </c>
      <c r="N161" s="152" t="s">
        <v>40</v>
      </c>
      <c r="P161" s="153">
        <f t="shared" si="21"/>
        <v>0</v>
      </c>
      <c r="Q161" s="153">
        <v>0</v>
      </c>
      <c r="R161" s="153">
        <f t="shared" si="22"/>
        <v>0</v>
      </c>
      <c r="S161" s="153">
        <v>0</v>
      </c>
      <c r="T161" s="154">
        <f t="shared" si="23"/>
        <v>0</v>
      </c>
      <c r="AR161" s="155" t="s">
        <v>304</v>
      </c>
      <c r="AT161" s="155" t="s">
        <v>184</v>
      </c>
      <c r="AU161" s="155" t="s">
        <v>88</v>
      </c>
      <c r="AY161" s="17" t="s">
        <v>182</v>
      </c>
      <c r="BE161" s="156">
        <f t="shared" si="24"/>
        <v>0</v>
      </c>
      <c r="BF161" s="156">
        <f t="shared" si="25"/>
        <v>0</v>
      </c>
      <c r="BG161" s="156">
        <f t="shared" si="26"/>
        <v>0</v>
      </c>
      <c r="BH161" s="156">
        <f t="shared" si="27"/>
        <v>0</v>
      </c>
      <c r="BI161" s="156">
        <f t="shared" si="28"/>
        <v>0</v>
      </c>
      <c r="BJ161" s="17" t="s">
        <v>88</v>
      </c>
      <c r="BK161" s="156">
        <f t="shared" si="29"/>
        <v>0</v>
      </c>
      <c r="BL161" s="17" t="s">
        <v>304</v>
      </c>
      <c r="BM161" s="155" t="s">
        <v>768</v>
      </c>
    </row>
    <row r="162" spans="2:65" s="1" customFormat="1" ht="16.5" customHeight="1">
      <c r="B162" s="142"/>
      <c r="C162" s="143" t="s">
        <v>446</v>
      </c>
      <c r="D162" s="143" t="s">
        <v>184</v>
      </c>
      <c r="E162" s="144" t="s">
        <v>2196</v>
      </c>
      <c r="F162" s="145" t="s">
        <v>2197</v>
      </c>
      <c r="G162" s="146" t="s">
        <v>386</v>
      </c>
      <c r="H162" s="147">
        <v>107.75</v>
      </c>
      <c r="I162" s="148"/>
      <c r="J162" s="149">
        <f t="shared" si="20"/>
        <v>0</v>
      </c>
      <c r="K162" s="150"/>
      <c r="L162" s="32"/>
      <c r="M162" s="151" t="s">
        <v>1</v>
      </c>
      <c r="N162" s="152" t="s">
        <v>40</v>
      </c>
      <c r="P162" s="153">
        <f t="shared" si="21"/>
        <v>0</v>
      </c>
      <c r="Q162" s="153">
        <v>0</v>
      </c>
      <c r="R162" s="153">
        <f t="shared" si="22"/>
        <v>0</v>
      </c>
      <c r="S162" s="153">
        <v>0</v>
      </c>
      <c r="T162" s="154">
        <f t="shared" si="23"/>
        <v>0</v>
      </c>
      <c r="AR162" s="155" t="s">
        <v>304</v>
      </c>
      <c r="AT162" s="155" t="s">
        <v>184</v>
      </c>
      <c r="AU162" s="155" t="s">
        <v>88</v>
      </c>
      <c r="AY162" s="17" t="s">
        <v>182</v>
      </c>
      <c r="BE162" s="156">
        <f t="shared" si="24"/>
        <v>0</v>
      </c>
      <c r="BF162" s="156">
        <f t="shared" si="25"/>
        <v>0</v>
      </c>
      <c r="BG162" s="156">
        <f t="shared" si="26"/>
        <v>0</v>
      </c>
      <c r="BH162" s="156">
        <f t="shared" si="27"/>
        <v>0</v>
      </c>
      <c r="BI162" s="156">
        <f t="shared" si="28"/>
        <v>0</v>
      </c>
      <c r="BJ162" s="17" t="s">
        <v>88</v>
      </c>
      <c r="BK162" s="156">
        <f t="shared" si="29"/>
        <v>0</v>
      </c>
      <c r="BL162" s="17" t="s">
        <v>304</v>
      </c>
      <c r="BM162" s="155" t="s">
        <v>787</v>
      </c>
    </row>
    <row r="163" spans="2:65" s="1" customFormat="1" ht="16.5" customHeight="1">
      <c r="B163" s="142"/>
      <c r="C163" s="143" t="s">
        <v>454</v>
      </c>
      <c r="D163" s="143" t="s">
        <v>184</v>
      </c>
      <c r="E163" s="144" t="s">
        <v>2198</v>
      </c>
      <c r="F163" s="145" t="s">
        <v>2199</v>
      </c>
      <c r="G163" s="146" t="s">
        <v>386</v>
      </c>
      <c r="H163" s="147">
        <v>29.83</v>
      </c>
      <c r="I163" s="148"/>
      <c r="J163" s="149">
        <f t="shared" si="20"/>
        <v>0</v>
      </c>
      <c r="K163" s="150"/>
      <c r="L163" s="32"/>
      <c r="M163" s="151" t="s">
        <v>1</v>
      </c>
      <c r="N163" s="152" t="s">
        <v>40</v>
      </c>
      <c r="P163" s="153">
        <f t="shared" si="21"/>
        <v>0</v>
      </c>
      <c r="Q163" s="153">
        <v>0</v>
      </c>
      <c r="R163" s="153">
        <f t="shared" si="22"/>
        <v>0</v>
      </c>
      <c r="S163" s="153">
        <v>0</v>
      </c>
      <c r="T163" s="154">
        <f t="shared" si="23"/>
        <v>0</v>
      </c>
      <c r="AR163" s="155" t="s">
        <v>304</v>
      </c>
      <c r="AT163" s="155" t="s">
        <v>184</v>
      </c>
      <c r="AU163" s="155" t="s">
        <v>88</v>
      </c>
      <c r="AY163" s="17" t="s">
        <v>182</v>
      </c>
      <c r="BE163" s="156">
        <f t="shared" si="24"/>
        <v>0</v>
      </c>
      <c r="BF163" s="156">
        <f t="shared" si="25"/>
        <v>0</v>
      </c>
      <c r="BG163" s="156">
        <f t="shared" si="26"/>
        <v>0</v>
      </c>
      <c r="BH163" s="156">
        <f t="shared" si="27"/>
        <v>0</v>
      </c>
      <c r="BI163" s="156">
        <f t="shared" si="28"/>
        <v>0</v>
      </c>
      <c r="BJ163" s="17" t="s">
        <v>88</v>
      </c>
      <c r="BK163" s="156">
        <f t="shared" si="29"/>
        <v>0</v>
      </c>
      <c r="BL163" s="17" t="s">
        <v>304</v>
      </c>
      <c r="BM163" s="155" t="s">
        <v>849</v>
      </c>
    </row>
    <row r="164" spans="2:65" s="1" customFormat="1" ht="16.5" customHeight="1">
      <c r="B164" s="142"/>
      <c r="C164" s="143" t="s">
        <v>462</v>
      </c>
      <c r="D164" s="143" t="s">
        <v>184</v>
      </c>
      <c r="E164" s="144" t="s">
        <v>2200</v>
      </c>
      <c r="F164" s="145" t="s">
        <v>2201</v>
      </c>
      <c r="G164" s="146" t="s">
        <v>386</v>
      </c>
      <c r="H164" s="147">
        <v>20</v>
      </c>
      <c r="I164" s="148"/>
      <c r="J164" s="149">
        <f t="shared" si="20"/>
        <v>0</v>
      </c>
      <c r="K164" s="150"/>
      <c r="L164" s="32"/>
      <c r="M164" s="151" t="s">
        <v>1</v>
      </c>
      <c r="N164" s="152" t="s">
        <v>40</v>
      </c>
      <c r="P164" s="153">
        <f t="shared" si="21"/>
        <v>0</v>
      </c>
      <c r="Q164" s="153">
        <v>0</v>
      </c>
      <c r="R164" s="153">
        <f t="shared" si="22"/>
        <v>0</v>
      </c>
      <c r="S164" s="153">
        <v>0</v>
      </c>
      <c r="T164" s="154">
        <f t="shared" si="23"/>
        <v>0</v>
      </c>
      <c r="AR164" s="155" t="s">
        <v>304</v>
      </c>
      <c r="AT164" s="155" t="s">
        <v>184</v>
      </c>
      <c r="AU164" s="155" t="s">
        <v>88</v>
      </c>
      <c r="AY164" s="17" t="s">
        <v>182</v>
      </c>
      <c r="BE164" s="156">
        <f t="shared" si="24"/>
        <v>0</v>
      </c>
      <c r="BF164" s="156">
        <f t="shared" si="25"/>
        <v>0</v>
      </c>
      <c r="BG164" s="156">
        <f t="shared" si="26"/>
        <v>0</v>
      </c>
      <c r="BH164" s="156">
        <f t="shared" si="27"/>
        <v>0</v>
      </c>
      <c r="BI164" s="156">
        <f t="shared" si="28"/>
        <v>0</v>
      </c>
      <c r="BJ164" s="17" t="s">
        <v>88</v>
      </c>
      <c r="BK164" s="156">
        <f t="shared" si="29"/>
        <v>0</v>
      </c>
      <c r="BL164" s="17" t="s">
        <v>304</v>
      </c>
      <c r="BM164" s="155" t="s">
        <v>860</v>
      </c>
    </row>
    <row r="165" spans="2:65" s="1" customFormat="1" ht="16.5" customHeight="1">
      <c r="B165" s="142"/>
      <c r="C165" s="143" t="s">
        <v>470</v>
      </c>
      <c r="D165" s="143" t="s">
        <v>184</v>
      </c>
      <c r="E165" s="144" t="s">
        <v>2202</v>
      </c>
      <c r="F165" s="145" t="s">
        <v>2203</v>
      </c>
      <c r="G165" s="146" t="s">
        <v>858</v>
      </c>
      <c r="H165" s="147">
        <v>89</v>
      </c>
      <c r="I165" s="148"/>
      <c r="J165" s="149">
        <f t="shared" si="20"/>
        <v>0</v>
      </c>
      <c r="K165" s="150"/>
      <c r="L165" s="32"/>
      <c r="M165" s="151" t="s">
        <v>1</v>
      </c>
      <c r="N165" s="152" t="s">
        <v>40</v>
      </c>
      <c r="P165" s="153">
        <f t="shared" si="21"/>
        <v>0</v>
      </c>
      <c r="Q165" s="153">
        <v>0</v>
      </c>
      <c r="R165" s="153">
        <f t="shared" si="22"/>
        <v>0</v>
      </c>
      <c r="S165" s="153">
        <v>0</v>
      </c>
      <c r="T165" s="154">
        <f t="shared" si="23"/>
        <v>0</v>
      </c>
      <c r="AR165" s="155" t="s">
        <v>304</v>
      </c>
      <c r="AT165" s="155" t="s">
        <v>184</v>
      </c>
      <c r="AU165" s="155" t="s">
        <v>88</v>
      </c>
      <c r="AY165" s="17" t="s">
        <v>182</v>
      </c>
      <c r="BE165" s="156">
        <f t="shared" si="24"/>
        <v>0</v>
      </c>
      <c r="BF165" s="156">
        <f t="shared" si="25"/>
        <v>0</v>
      </c>
      <c r="BG165" s="156">
        <f t="shared" si="26"/>
        <v>0</v>
      </c>
      <c r="BH165" s="156">
        <f t="shared" si="27"/>
        <v>0</v>
      </c>
      <c r="BI165" s="156">
        <f t="shared" si="28"/>
        <v>0</v>
      </c>
      <c r="BJ165" s="17" t="s">
        <v>88</v>
      </c>
      <c r="BK165" s="156">
        <f t="shared" si="29"/>
        <v>0</v>
      </c>
      <c r="BL165" s="17" t="s">
        <v>304</v>
      </c>
      <c r="BM165" s="155" t="s">
        <v>868</v>
      </c>
    </row>
    <row r="166" spans="2:65" s="1" customFormat="1" ht="16.5" customHeight="1">
      <c r="B166" s="142"/>
      <c r="C166" s="143" t="s">
        <v>474</v>
      </c>
      <c r="D166" s="143" t="s">
        <v>184</v>
      </c>
      <c r="E166" s="144" t="s">
        <v>2204</v>
      </c>
      <c r="F166" s="145" t="s">
        <v>2205</v>
      </c>
      <c r="G166" s="146" t="s">
        <v>858</v>
      </c>
      <c r="H166" s="147">
        <v>17</v>
      </c>
      <c r="I166" s="148"/>
      <c r="J166" s="149">
        <f t="shared" si="20"/>
        <v>0</v>
      </c>
      <c r="K166" s="150"/>
      <c r="L166" s="32"/>
      <c r="M166" s="151" t="s">
        <v>1</v>
      </c>
      <c r="N166" s="152" t="s">
        <v>40</v>
      </c>
      <c r="P166" s="153">
        <f t="shared" si="21"/>
        <v>0</v>
      </c>
      <c r="Q166" s="153">
        <v>0</v>
      </c>
      <c r="R166" s="153">
        <f t="shared" si="22"/>
        <v>0</v>
      </c>
      <c r="S166" s="153">
        <v>0</v>
      </c>
      <c r="T166" s="154">
        <f t="shared" si="23"/>
        <v>0</v>
      </c>
      <c r="AR166" s="155" t="s">
        <v>304</v>
      </c>
      <c r="AT166" s="155" t="s">
        <v>184</v>
      </c>
      <c r="AU166" s="155" t="s">
        <v>88</v>
      </c>
      <c r="AY166" s="17" t="s">
        <v>182</v>
      </c>
      <c r="BE166" s="156">
        <f t="shared" si="24"/>
        <v>0</v>
      </c>
      <c r="BF166" s="156">
        <f t="shared" si="25"/>
        <v>0</v>
      </c>
      <c r="BG166" s="156">
        <f t="shared" si="26"/>
        <v>0</v>
      </c>
      <c r="BH166" s="156">
        <f t="shared" si="27"/>
        <v>0</v>
      </c>
      <c r="BI166" s="156">
        <f t="shared" si="28"/>
        <v>0</v>
      </c>
      <c r="BJ166" s="17" t="s">
        <v>88</v>
      </c>
      <c r="BK166" s="156">
        <f t="shared" si="29"/>
        <v>0</v>
      </c>
      <c r="BL166" s="17" t="s">
        <v>304</v>
      </c>
      <c r="BM166" s="155" t="s">
        <v>876</v>
      </c>
    </row>
    <row r="167" spans="2:65" s="1" customFormat="1" ht="16.5" customHeight="1">
      <c r="B167" s="142"/>
      <c r="C167" s="143" t="s">
        <v>482</v>
      </c>
      <c r="D167" s="143" t="s">
        <v>184</v>
      </c>
      <c r="E167" s="144" t="s">
        <v>2206</v>
      </c>
      <c r="F167" s="145" t="s">
        <v>2207</v>
      </c>
      <c r="G167" s="146" t="s">
        <v>858</v>
      </c>
      <c r="H167" s="147">
        <v>40</v>
      </c>
      <c r="I167" s="148"/>
      <c r="J167" s="149">
        <f t="shared" si="20"/>
        <v>0</v>
      </c>
      <c r="K167" s="150"/>
      <c r="L167" s="32"/>
      <c r="M167" s="151" t="s">
        <v>1</v>
      </c>
      <c r="N167" s="152" t="s">
        <v>40</v>
      </c>
      <c r="P167" s="153">
        <f t="shared" si="21"/>
        <v>0</v>
      </c>
      <c r="Q167" s="153">
        <v>0</v>
      </c>
      <c r="R167" s="153">
        <f t="shared" si="22"/>
        <v>0</v>
      </c>
      <c r="S167" s="153">
        <v>0</v>
      </c>
      <c r="T167" s="154">
        <f t="shared" si="23"/>
        <v>0</v>
      </c>
      <c r="AR167" s="155" t="s">
        <v>304</v>
      </c>
      <c r="AT167" s="155" t="s">
        <v>184</v>
      </c>
      <c r="AU167" s="155" t="s">
        <v>88</v>
      </c>
      <c r="AY167" s="17" t="s">
        <v>182</v>
      </c>
      <c r="BE167" s="156">
        <f t="shared" si="24"/>
        <v>0</v>
      </c>
      <c r="BF167" s="156">
        <f t="shared" si="25"/>
        <v>0</v>
      </c>
      <c r="BG167" s="156">
        <f t="shared" si="26"/>
        <v>0</v>
      </c>
      <c r="BH167" s="156">
        <f t="shared" si="27"/>
        <v>0</v>
      </c>
      <c r="BI167" s="156">
        <f t="shared" si="28"/>
        <v>0</v>
      </c>
      <c r="BJ167" s="17" t="s">
        <v>88</v>
      </c>
      <c r="BK167" s="156">
        <f t="shared" si="29"/>
        <v>0</v>
      </c>
      <c r="BL167" s="17" t="s">
        <v>304</v>
      </c>
      <c r="BM167" s="155" t="s">
        <v>884</v>
      </c>
    </row>
    <row r="168" spans="2:65" s="1" customFormat="1" ht="16.5" customHeight="1">
      <c r="B168" s="142"/>
      <c r="C168" s="143" t="s">
        <v>495</v>
      </c>
      <c r="D168" s="143" t="s">
        <v>184</v>
      </c>
      <c r="E168" s="144" t="s">
        <v>2208</v>
      </c>
      <c r="F168" s="145" t="s">
        <v>2209</v>
      </c>
      <c r="G168" s="146" t="s">
        <v>858</v>
      </c>
      <c r="H168" s="147">
        <v>20</v>
      </c>
      <c r="I168" s="148"/>
      <c r="J168" s="149">
        <f t="shared" si="20"/>
        <v>0</v>
      </c>
      <c r="K168" s="150"/>
      <c r="L168" s="32"/>
      <c r="M168" s="151" t="s">
        <v>1</v>
      </c>
      <c r="N168" s="152" t="s">
        <v>40</v>
      </c>
      <c r="P168" s="153">
        <f t="shared" si="21"/>
        <v>0</v>
      </c>
      <c r="Q168" s="153">
        <v>0</v>
      </c>
      <c r="R168" s="153">
        <f t="shared" si="22"/>
        <v>0</v>
      </c>
      <c r="S168" s="153">
        <v>0</v>
      </c>
      <c r="T168" s="154">
        <f t="shared" si="23"/>
        <v>0</v>
      </c>
      <c r="AR168" s="155" t="s">
        <v>304</v>
      </c>
      <c r="AT168" s="155" t="s">
        <v>184</v>
      </c>
      <c r="AU168" s="155" t="s">
        <v>88</v>
      </c>
      <c r="AY168" s="17" t="s">
        <v>182</v>
      </c>
      <c r="BE168" s="156">
        <f t="shared" si="24"/>
        <v>0</v>
      </c>
      <c r="BF168" s="156">
        <f t="shared" si="25"/>
        <v>0</v>
      </c>
      <c r="BG168" s="156">
        <f t="shared" si="26"/>
        <v>0</v>
      </c>
      <c r="BH168" s="156">
        <f t="shared" si="27"/>
        <v>0</v>
      </c>
      <c r="BI168" s="156">
        <f t="shared" si="28"/>
        <v>0</v>
      </c>
      <c r="BJ168" s="17" t="s">
        <v>88</v>
      </c>
      <c r="BK168" s="156">
        <f t="shared" si="29"/>
        <v>0</v>
      </c>
      <c r="BL168" s="17" t="s">
        <v>304</v>
      </c>
      <c r="BM168" s="155" t="s">
        <v>892</v>
      </c>
    </row>
    <row r="169" spans="2:65" s="1" customFormat="1" ht="16.5" customHeight="1">
      <c r="B169" s="142"/>
      <c r="C169" s="143" t="s">
        <v>508</v>
      </c>
      <c r="D169" s="143" t="s">
        <v>184</v>
      </c>
      <c r="E169" s="144" t="s">
        <v>2210</v>
      </c>
      <c r="F169" s="145" t="s">
        <v>2211</v>
      </c>
      <c r="G169" s="146" t="s">
        <v>858</v>
      </c>
      <c r="H169" s="147">
        <v>19</v>
      </c>
      <c r="I169" s="148"/>
      <c r="J169" s="149">
        <f t="shared" si="20"/>
        <v>0</v>
      </c>
      <c r="K169" s="150"/>
      <c r="L169" s="32"/>
      <c r="M169" s="151" t="s">
        <v>1</v>
      </c>
      <c r="N169" s="152" t="s">
        <v>40</v>
      </c>
      <c r="P169" s="153">
        <f t="shared" si="21"/>
        <v>0</v>
      </c>
      <c r="Q169" s="153">
        <v>0</v>
      </c>
      <c r="R169" s="153">
        <f t="shared" si="22"/>
        <v>0</v>
      </c>
      <c r="S169" s="153">
        <v>0</v>
      </c>
      <c r="T169" s="154">
        <f t="shared" si="23"/>
        <v>0</v>
      </c>
      <c r="AR169" s="155" t="s">
        <v>304</v>
      </c>
      <c r="AT169" s="155" t="s">
        <v>184</v>
      </c>
      <c r="AU169" s="155" t="s">
        <v>88</v>
      </c>
      <c r="AY169" s="17" t="s">
        <v>182</v>
      </c>
      <c r="BE169" s="156">
        <f t="shared" si="24"/>
        <v>0</v>
      </c>
      <c r="BF169" s="156">
        <f t="shared" si="25"/>
        <v>0</v>
      </c>
      <c r="BG169" s="156">
        <f t="shared" si="26"/>
        <v>0</v>
      </c>
      <c r="BH169" s="156">
        <f t="shared" si="27"/>
        <v>0</v>
      </c>
      <c r="BI169" s="156">
        <f t="shared" si="28"/>
        <v>0</v>
      </c>
      <c r="BJ169" s="17" t="s">
        <v>88</v>
      </c>
      <c r="BK169" s="156">
        <f t="shared" si="29"/>
        <v>0</v>
      </c>
      <c r="BL169" s="17" t="s">
        <v>304</v>
      </c>
      <c r="BM169" s="155" t="s">
        <v>910</v>
      </c>
    </row>
    <row r="170" spans="2:65" s="1" customFormat="1" ht="24.25" customHeight="1">
      <c r="B170" s="142"/>
      <c r="C170" s="143" t="s">
        <v>512</v>
      </c>
      <c r="D170" s="143" t="s">
        <v>184</v>
      </c>
      <c r="E170" s="144" t="s">
        <v>2212</v>
      </c>
      <c r="F170" s="145" t="s">
        <v>2213</v>
      </c>
      <c r="G170" s="146" t="s">
        <v>858</v>
      </c>
      <c r="H170" s="147">
        <v>8</v>
      </c>
      <c r="I170" s="148"/>
      <c r="J170" s="149">
        <f t="shared" si="20"/>
        <v>0</v>
      </c>
      <c r="K170" s="150"/>
      <c r="L170" s="32"/>
      <c r="M170" s="151" t="s">
        <v>1</v>
      </c>
      <c r="N170" s="152" t="s">
        <v>40</v>
      </c>
      <c r="P170" s="153">
        <f t="shared" si="21"/>
        <v>0</v>
      </c>
      <c r="Q170" s="153">
        <v>0</v>
      </c>
      <c r="R170" s="153">
        <f t="shared" si="22"/>
        <v>0</v>
      </c>
      <c r="S170" s="153">
        <v>0</v>
      </c>
      <c r="T170" s="154">
        <f t="shared" si="23"/>
        <v>0</v>
      </c>
      <c r="AR170" s="155" t="s">
        <v>304</v>
      </c>
      <c r="AT170" s="155" t="s">
        <v>184</v>
      </c>
      <c r="AU170" s="155" t="s">
        <v>88</v>
      </c>
      <c r="AY170" s="17" t="s">
        <v>182</v>
      </c>
      <c r="BE170" s="156">
        <f t="shared" si="24"/>
        <v>0</v>
      </c>
      <c r="BF170" s="156">
        <f t="shared" si="25"/>
        <v>0</v>
      </c>
      <c r="BG170" s="156">
        <f t="shared" si="26"/>
        <v>0</v>
      </c>
      <c r="BH170" s="156">
        <f t="shared" si="27"/>
        <v>0</v>
      </c>
      <c r="BI170" s="156">
        <f t="shared" si="28"/>
        <v>0</v>
      </c>
      <c r="BJ170" s="17" t="s">
        <v>88</v>
      </c>
      <c r="BK170" s="156">
        <f t="shared" si="29"/>
        <v>0</v>
      </c>
      <c r="BL170" s="17" t="s">
        <v>304</v>
      </c>
      <c r="BM170" s="155" t="s">
        <v>921</v>
      </c>
    </row>
    <row r="171" spans="2:65" s="1" customFormat="1" ht="24.25" customHeight="1">
      <c r="B171" s="142"/>
      <c r="C171" s="143" t="s">
        <v>525</v>
      </c>
      <c r="D171" s="143" t="s">
        <v>184</v>
      </c>
      <c r="E171" s="144" t="s">
        <v>2214</v>
      </c>
      <c r="F171" s="145" t="s">
        <v>2215</v>
      </c>
      <c r="G171" s="146" t="s">
        <v>858</v>
      </c>
      <c r="H171" s="147">
        <v>8</v>
      </c>
      <c r="I171" s="148"/>
      <c r="J171" s="149">
        <f t="shared" si="20"/>
        <v>0</v>
      </c>
      <c r="K171" s="150"/>
      <c r="L171" s="32"/>
      <c r="M171" s="151" t="s">
        <v>1</v>
      </c>
      <c r="N171" s="152" t="s">
        <v>40</v>
      </c>
      <c r="P171" s="153">
        <f t="shared" si="21"/>
        <v>0</v>
      </c>
      <c r="Q171" s="153">
        <v>0</v>
      </c>
      <c r="R171" s="153">
        <f t="shared" si="22"/>
        <v>0</v>
      </c>
      <c r="S171" s="153">
        <v>0</v>
      </c>
      <c r="T171" s="154">
        <f t="shared" si="23"/>
        <v>0</v>
      </c>
      <c r="AR171" s="155" t="s">
        <v>304</v>
      </c>
      <c r="AT171" s="155" t="s">
        <v>184</v>
      </c>
      <c r="AU171" s="155" t="s">
        <v>88</v>
      </c>
      <c r="AY171" s="17" t="s">
        <v>182</v>
      </c>
      <c r="BE171" s="156">
        <f t="shared" si="24"/>
        <v>0</v>
      </c>
      <c r="BF171" s="156">
        <f t="shared" si="25"/>
        <v>0</v>
      </c>
      <c r="BG171" s="156">
        <f t="shared" si="26"/>
        <v>0</v>
      </c>
      <c r="BH171" s="156">
        <f t="shared" si="27"/>
        <v>0</v>
      </c>
      <c r="BI171" s="156">
        <f t="shared" si="28"/>
        <v>0</v>
      </c>
      <c r="BJ171" s="17" t="s">
        <v>88</v>
      </c>
      <c r="BK171" s="156">
        <f t="shared" si="29"/>
        <v>0</v>
      </c>
      <c r="BL171" s="17" t="s">
        <v>304</v>
      </c>
      <c r="BM171" s="155" t="s">
        <v>932</v>
      </c>
    </row>
    <row r="172" spans="2:65" s="1" customFormat="1" ht="24.25" customHeight="1">
      <c r="B172" s="142"/>
      <c r="C172" s="143" t="s">
        <v>533</v>
      </c>
      <c r="D172" s="143" t="s">
        <v>184</v>
      </c>
      <c r="E172" s="144" t="s">
        <v>2216</v>
      </c>
      <c r="F172" s="145" t="s">
        <v>2217</v>
      </c>
      <c r="G172" s="146" t="s">
        <v>858</v>
      </c>
      <c r="H172" s="147">
        <v>4</v>
      </c>
      <c r="I172" s="148"/>
      <c r="J172" s="149">
        <f t="shared" si="20"/>
        <v>0</v>
      </c>
      <c r="K172" s="150"/>
      <c r="L172" s="32"/>
      <c r="M172" s="151" t="s">
        <v>1</v>
      </c>
      <c r="N172" s="152" t="s">
        <v>40</v>
      </c>
      <c r="P172" s="153">
        <f t="shared" si="21"/>
        <v>0</v>
      </c>
      <c r="Q172" s="153">
        <v>0</v>
      </c>
      <c r="R172" s="153">
        <f t="shared" si="22"/>
        <v>0</v>
      </c>
      <c r="S172" s="153">
        <v>0</v>
      </c>
      <c r="T172" s="154">
        <f t="shared" si="23"/>
        <v>0</v>
      </c>
      <c r="AR172" s="155" t="s">
        <v>304</v>
      </c>
      <c r="AT172" s="155" t="s">
        <v>184</v>
      </c>
      <c r="AU172" s="155" t="s">
        <v>88</v>
      </c>
      <c r="AY172" s="17" t="s">
        <v>182</v>
      </c>
      <c r="BE172" s="156">
        <f t="shared" si="24"/>
        <v>0</v>
      </c>
      <c r="BF172" s="156">
        <f t="shared" si="25"/>
        <v>0</v>
      </c>
      <c r="BG172" s="156">
        <f t="shared" si="26"/>
        <v>0</v>
      </c>
      <c r="BH172" s="156">
        <f t="shared" si="27"/>
        <v>0</v>
      </c>
      <c r="BI172" s="156">
        <f t="shared" si="28"/>
        <v>0</v>
      </c>
      <c r="BJ172" s="17" t="s">
        <v>88</v>
      </c>
      <c r="BK172" s="156">
        <f t="shared" si="29"/>
        <v>0</v>
      </c>
      <c r="BL172" s="17" t="s">
        <v>304</v>
      </c>
      <c r="BM172" s="155" t="s">
        <v>949</v>
      </c>
    </row>
    <row r="173" spans="2:65" s="1" customFormat="1" ht="16.5" customHeight="1">
      <c r="B173" s="142"/>
      <c r="C173" s="143" t="s">
        <v>538</v>
      </c>
      <c r="D173" s="143" t="s">
        <v>184</v>
      </c>
      <c r="E173" s="144" t="s">
        <v>2218</v>
      </c>
      <c r="F173" s="145" t="s">
        <v>2219</v>
      </c>
      <c r="G173" s="146" t="s">
        <v>858</v>
      </c>
      <c r="H173" s="147">
        <v>8</v>
      </c>
      <c r="I173" s="148"/>
      <c r="J173" s="149">
        <f t="shared" si="20"/>
        <v>0</v>
      </c>
      <c r="K173" s="150"/>
      <c r="L173" s="32"/>
      <c r="M173" s="151" t="s">
        <v>1</v>
      </c>
      <c r="N173" s="152" t="s">
        <v>40</v>
      </c>
      <c r="P173" s="153">
        <f t="shared" si="21"/>
        <v>0</v>
      </c>
      <c r="Q173" s="153">
        <v>0</v>
      </c>
      <c r="R173" s="153">
        <f t="shared" si="22"/>
        <v>0</v>
      </c>
      <c r="S173" s="153">
        <v>0</v>
      </c>
      <c r="T173" s="154">
        <f t="shared" si="23"/>
        <v>0</v>
      </c>
      <c r="AR173" s="155" t="s">
        <v>304</v>
      </c>
      <c r="AT173" s="155" t="s">
        <v>184</v>
      </c>
      <c r="AU173" s="155" t="s">
        <v>88</v>
      </c>
      <c r="AY173" s="17" t="s">
        <v>182</v>
      </c>
      <c r="BE173" s="156">
        <f t="shared" si="24"/>
        <v>0</v>
      </c>
      <c r="BF173" s="156">
        <f t="shared" si="25"/>
        <v>0</v>
      </c>
      <c r="BG173" s="156">
        <f t="shared" si="26"/>
        <v>0</v>
      </c>
      <c r="BH173" s="156">
        <f t="shared" si="27"/>
        <v>0</v>
      </c>
      <c r="BI173" s="156">
        <f t="shared" si="28"/>
        <v>0</v>
      </c>
      <c r="BJ173" s="17" t="s">
        <v>88</v>
      </c>
      <c r="BK173" s="156">
        <f t="shared" si="29"/>
        <v>0</v>
      </c>
      <c r="BL173" s="17" t="s">
        <v>304</v>
      </c>
      <c r="BM173" s="155" t="s">
        <v>967</v>
      </c>
    </row>
    <row r="174" spans="2:65" s="1" customFormat="1" ht="16.5" customHeight="1">
      <c r="B174" s="142"/>
      <c r="C174" s="143" t="s">
        <v>542</v>
      </c>
      <c r="D174" s="143" t="s">
        <v>184</v>
      </c>
      <c r="E174" s="144" t="s">
        <v>2220</v>
      </c>
      <c r="F174" s="145" t="s">
        <v>2221</v>
      </c>
      <c r="G174" s="146" t="s">
        <v>858</v>
      </c>
      <c r="H174" s="147">
        <v>12</v>
      </c>
      <c r="I174" s="148"/>
      <c r="J174" s="149">
        <f t="shared" si="20"/>
        <v>0</v>
      </c>
      <c r="K174" s="150"/>
      <c r="L174" s="32"/>
      <c r="M174" s="151" t="s">
        <v>1</v>
      </c>
      <c r="N174" s="152" t="s">
        <v>40</v>
      </c>
      <c r="P174" s="153">
        <f t="shared" si="21"/>
        <v>0</v>
      </c>
      <c r="Q174" s="153">
        <v>0</v>
      </c>
      <c r="R174" s="153">
        <f t="shared" si="22"/>
        <v>0</v>
      </c>
      <c r="S174" s="153">
        <v>0</v>
      </c>
      <c r="T174" s="154">
        <f t="shared" si="23"/>
        <v>0</v>
      </c>
      <c r="AR174" s="155" t="s">
        <v>304</v>
      </c>
      <c r="AT174" s="155" t="s">
        <v>184</v>
      </c>
      <c r="AU174" s="155" t="s">
        <v>88</v>
      </c>
      <c r="AY174" s="17" t="s">
        <v>182</v>
      </c>
      <c r="BE174" s="156">
        <f t="shared" si="24"/>
        <v>0</v>
      </c>
      <c r="BF174" s="156">
        <f t="shared" si="25"/>
        <v>0</v>
      </c>
      <c r="BG174" s="156">
        <f t="shared" si="26"/>
        <v>0</v>
      </c>
      <c r="BH174" s="156">
        <f t="shared" si="27"/>
        <v>0</v>
      </c>
      <c r="BI174" s="156">
        <f t="shared" si="28"/>
        <v>0</v>
      </c>
      <c r="BJ174" s="17" t="s">
        <v>88</v>
      </c>
      <c r="BK174" s="156">
        <f t="shared" si="29"/>
        <v>0</v>
      </c>
      <c r="BL174" s="17" t="s">
        <v>304</v>
      </c>
      <c r="BM174" s="155" t="s">
        <v>989</v>
      </c>
    </row>
    <row r="175" spans="2:65" s="1" customFormat="1" ht="16.5" customHeight="1">
      <c r="B175" s="142"/>
      <c r="C175" s="143" t="s">
        <v>552</v>
      </c>
      <c r="D175" s="143" t="s">
        <v>184</v>
      </c>
      <c r="E175" s="144" t="s">
        <v>2222</v>
      </c>
      <c r="F175" s="145" t="s">
        <v>2223</v>
      </c>
      <c r="G175" s="146" t="s">
        <v>858</v>
      </c>
      <c r="H175" s="147">
        <v>2</v>
      </c>
      <c r="I175" s="148"/>
      <c r="J175" s="149">
        <f t="shared" si="20"/>
        <v>0</v>
      </c>
      <c r="K175" s="150"/>
      <c r="L175" s="32"/>
      <c r="M175" s="151" t="s">
        <v>1</v>
      </c>
      <c r="N175" s="152" t="s">
        <v>40</v>
      </c>
      <c r="P175" s="153">
        <f t="shared" si="21"/>
        <v>0</v>
      </c>
      <c r="Q175" s="153">
        <v>0</v>
      </c>
      <c r="R175" s="153">
        <f t="shared" si="22"/>
        <v>0</v>
      </c>
      <c r="S175" s="153">
        <v>0</v>
      </c>
      <c r="T175" s="154">
        <f t="shared" si="23"/>
        <v>0</v>
      </c>
      <c r="AR175" s="155" t="s">
        <v>304</v>
      </c>
      <c r="AT175" s="155" t="s">
        <v>184</v>
      </c>
      <c r="AU175" s="155" t="s">
        <v>88</v>
      </c>
      <c r="AY175" s="17" t="s">
        <v>182</v>
      </c>
      <c r="BE175" s="156">
        <f t="shared" si="24"/>
        <v>0</v>
      </c>
      <c r="BF175" s="156">
        <f t="shared" si="25"/>
        <v>0</v>
      </c>
      <c r="BG175" s="156">
        <f t="shared" si="26"/>
        <v>0</v>
      </c>
      <c r="BH175" s="156">
        <f t="shared" si="27"/>
        <v>0</v>
      </c>
      <c r="BI175" s="156">
        <f t="shared" si="28"/>
        <v>0</v>
      </c>
      <c r="BJ175" s="17" t="s">
        <v>88</v>
      </c>
      <c r="BK175" s="156">
        <f t="shared" si="29"/>
        <v>0</v>
      </c>
      <c r="BL175" s="17" t="s">
        <v>304</v>
      </c>
      <c r="BM175" s="155" t="s">
        <v>1000</v>
      </c>
    </row>
    <row r="176" spans="2:65" s="1" customFormat="1" ht="16.5" customHeight="1">
      <c r="B176" s="142"/>
      <c r="C176" s="143" t="s">
        <v>585</v>
      </c>
      <c r="D176" s="143" t="s">
        <v>184</v>
      </c>
      <c r="E176" s="144" t="s">
        <v>2224</v>
      </c>
      <c r="F176" s="145" t="s">
        <v>2225</v>
      </c>
      <c r="G176" s="146" t="s">
        <v>858</v>
      </c>
      <c r="H176" s="147">
        <v>4</v>
      </c>
      <c r="I176" s="148"/>
      <c r="J176" s="149">
        <f t="shared" si="20"/>
        <v>0</v>
      </c>
      <c r="K176" s="150"/>
      <c r="L176" s="32"/>
      <c r="M176" s="151" t="s">
        <v>1</v>
      </c>
      <c r="N176" s="152" t="s">
        <v>40</v>
      </c>
      <c r="P176" s="153">
        <f t="shared" si="21"/>
        <v>0</v>
      </c>
      <c r="Q176" s="153">
        <v>0</v>
      </c>
      <c r="R176" s="153">
        <f t="shared" si="22"/>
        <v>0</v>
      </c>
      <c r="S176" s="153">
        <v>0</v>
      </c>
      <c r="T176" s="154">
        <f t="shared" si="23"/>
        <v>0</v>
      </c>
      <c r="AR176" s="155" t="s">
        <v>304</v>
      </c>
      <c r="AT176" s="155" t="s">
        <v>184</v>
      </c>
      <c r="AU176" s="155" t="s">
        <v>88</v>
      </c>
      <c r="AY176" s="17" t="s">
        <v>182</v>
      </c>
      <c r="BE176" s="156">
        <f t="shared" si="24"/>
        <v>0</v>
      </c>
      <c r="BF176" s="156">
        <f t="shared" si="25"/>
        <v>0</v>
      </c>
      <c r="BG176" s="156">
        <f t="shared" si="26"/>
        <v>0</v>
      </c>
      <c r="BH176" s="156">
        <f t="shared" si="27"/>
        <v>0</v>
      </c>
      <c r="BI176" s="156">
        <f t="shared" si="28"/>
        <v>0</v>
      </c>
      <c r="BJ176" s="17" t="s">
        <v>88</v>
      </c>
      <c r="BK176" s="156">
        <f t="shared" si="29"/>
        <v>0</v>
      </c>
      <c r="BL176" s="17" t="s">
        <v>304</v>
      </c>
      <c r="BM176" s="155" t="s">
        <v>1010</v>
      </c>
    </row>
    <row r="177" spans="2:65" s="1" customFormat="1" ht="16.5" customHeight="1">
      <c r="B177" s="142"/>
      <c r="C177" s="143" t="s">
        <v>624</v>
      </c>
      <c r="D177" s="143" t="s">
        <v>184</v>
      </c>
      <c r="E177" s="144" t="s">
        <v>2226</v>
      </c>
      <c r="F177" s="145" t="s">
        <v>2227</v>
      </c>
      <c r="G177" s="146" t="s">
        <v>858</v>
      </c>
      <c r="H177" s="147">
        <v>2</v>
      </c>
      <c r="I177" s="148"/>
      <c r="J177" s="149">
        <f t="shared" si="20"/>
        <v>0</v>
      </c>
      <c r="K177" s="150"/>
      <c r="L177" s="32"/>
      <c r="M177" s="151" t="s">
        <v>1</v>
      </c>
      <c r="N177" s="152" t="s">
        <v>40</v>
      </c>
      <c r="P177" s="153">
        <f t="shared" si="21"/>
        <v>0</v>
      </c>
      <c r="Q177" s="153">
        <v>0</v>
      </c>
      <c r="R177" s="153">
        <f t="shared" si="22"/>
        <v>0</v>
      </c>
      <c r="S177" s="153">
        <v>0</v>
      </c>
      <c r="T177" s="154">
        <f t="shared" si="23"/>
        <v>0</v>
      </c>
      <c r="AR177" s="155" t="s">
        <v>304</v>
      </c>
      <c r="AT177" s="155" t="s">
        <v>184</v>
      </c>
      <c r="AU177" s="155" t="s">
        <v>88</v>
      </c>
      <c r="AY177" s="17" t="s">
        <v>182</v>
      </c>
      <c r="BE177" s="156">
        <f t="shared" si="24"/>
        <v>0</v>
      </c>
      <c r="BF177" s="156">
        <f t="shared" si="25"/>
        <v>0</v>
      </c>
      <c r="BG177" s="156">
        <f t="shared" si="26"/>
        <v>0</v>
      </c>
      <c r="BH177" s="156">
        <f t="shared" si="27"/>
        <v>0</v>
      </c>
      <c r="BI177" s="156">
        <f t="shared" si="28"/>
        <v>0</v>
      </c>
      <c r="BJ177" s="17" t="s">
        <v>88</v>
      </c>
      <c r="BK177" s="156">
        <f t="shared" si="29"/>
        <v>0</v>
      </c>
      <c r="BL177" s="17" t="s">
        <v>304</v>
      </c>
      <c r="BM177" s="155" t="s">
        <v>1023</v>
      </c>
    </row>
    <row r="178" spans="2:65" s="1" customFormat="1" ht="24.25" customHeight="1">
      <c r="B178" s="142"/>
      <c r="C178" s="143" t="s">
        <v>628</v>
      </c>
      <c r="D178" s="143" t="s">
        <v>184</v>
      </c>
      <c r="E178" s="144" t="s">
        <v>2228</v>
      </c>
      <c r="F178" s="145" t="s">
        <v>2229</v>
      </c>
      <c r="G178" s="146" t="s">
        <v>386</v>
      </c>
      <c r="H178" s="147">
        <v>1.5</v>
      </c>
      <c r="I178" s="148"/>
      <c r="J178" s="149">
        <f t="shared" si="20"/>
        <v>0</v>
      </c>
      <c r="K178" s="150"/>
      <c r="L178" s="32"/>
      <c r="M178" s="151" t="s">
        <v>1</v>
      </c>
      <c r="N178" s="152" t="s">
        <v>40</v>
      </c>
      <c r="P178" s="153">
        <f t="shared" si="21"/>
        <v>0</v>
      </c>
      <c r="Q178" s="153">
        <v>0</v>
      </c>
      <c r="R178" s="153">
        <f t="shared" si="22"/>
        <v>0</v>
      </c>
      <c r="S178" s="153">
        <v>0</v>
      </c>
      <c r="T178" s="154">
        <f t="shared" si="23"/>
        <v>0</v>
      </c>
      <c r="AR178" s="155" t="s">
        <v>304</v>
      </c>
      <c r="AT178" s="155" t="s">
        <v>184</v>
      </c>
      <c r="AU178" s="155" t="s">
        <v>88</v>
      </c>
      <c r="AY178" s="17" t="s">
        <v>182</v>
      </c>
      <c r="BE178" s="156">
        <f t="shared" si="24"/>
        <v>0</v>
      </c>
      <c r="BF178" s="156">
        <f t="shared" si="25"/>
        <v>0</v>
      </c>
      <c r="BG178" s="156">
        <f t="shared" si="26"/>
        <v>0</v>
      </c>
      <c r="BH178" s="156">
        <f t="shared" si="27"/>
        <v>0</v>
      </c>
      <c r="BI178" s="156">
        <f t="shared" si="28"/>
        <v>0</v>
      </c>
      <c r="BJ178" s="17" t="s">
        <v>88</v>
      </c>
      <c r="BK178" s="156">
        <f t="shared" si="29"/>
        <v>0</v>
      </c>
      <c r="BL178" s="17" t="s">
        <v>304</v>
      </c>
      <c r="BM178" s="155" t="s">
        <v>1038</v>
      </c>
    </row>
    <row r="179" spans="2:65" s="1" customFormat="1" ht="16.5" customHeight="1">
      <c r="B179" s="142"/>
      <c r="C179" s="143" t="s">
        <v>663</v>
      </c>
      <c r="D179" s="143" t="s">
        <v>184</v>
      </c>
      <c r="E179" s="144" t="s">
        <v>2230</v>
      </c>
      <c r="F179" s="145" t="s">
        <v>2231</v>
      </c>
      <c r="G179" s="146" t="s">
        <v>858</v>
      </c>
      <c r="H179" s="147">
        <v>361.74</v>
      </c>
      <c r="I179" s="148"/>
      <c r="J179" s="149">
        <f t="shared" si="20"/>
        <v>0</v>
      </c>
      <c r="K179" s="150"/>
      <c r="L179" s="32"/>
      <c r="M179" s="151" t="s">
        <v>1</v>
      </c>
      <c r="N179" s="152" t="s">
        <v>40</v>
      </c>
      <c r="P179" s="153">
        <f t="shared" si="21"/>
        <v>0</v>
      </c>
      <c r="Q179" s="153">
        <v>0</v>
      </c>
      <c r="R179" s="153">
        <f t="shared" si="22"/>
        <v>0</v>
      </c>
      <c r="S179" s="153">
        <v>0</v>
      </c>
      <c r="T179" s="154">
        <f t="shared" si="23"/>
        <v>0</v>
      </c>
      <c r="AR179" s="155" t="s">
        <v>304</v>
      </c>
      <c r="AT179" s="155" t="s">
        <v>184</v>
      </c>
      <c r="AU179" s="155" t="s">
        <v>88</v>
      </c>
      <c r="AY179" s="17" t="s">
        <v>182</v>
      </c>
      <c r="BE179" s="156">
        <f t="shared" si="24"/>
        <v>0</v>
      </c>
      <c r="BF179" s="156">
        <f t="shared" si="25"/>
        <v>0</v>
      </c>
      <c r="BG179" s="156">
        <f t="shared" si="26"/>
        <v>0</v>
      </c>
      <c r="BH179" s="156">
        <f t="shared" si="27"/>
        <v>0</v>
      </c>
      <c r="BI179" s="156">
        <f t="shared" si="28"/>
        <v>0</v>
      </c>
      <c r="BJ179" s="17" t="s">
        <v>88</v>
      </c>
      <c r="BK179" s="156">
        <f t="shared" si="29"/>
        <v>0</v>
      </c>
      <c r="BL179" s="17" t="s">
        <v>304</v>
      </c>
      <c r="BM179" s="155" t="s">
        <v>1063</v>
      </c>
    </row>
    <row r="180" spans="2:65" s="1" customFormat="1" ht="16.5" customHeight="1">
      <c r="B180" s="142"/>
      <c r="C180" s="143" t="s">
        <v>671</v>
      </c>
      <c r="D180" s="143" t="s">
        <v>184</v>
      </c>
      <c r="E180" s="144" t="s">
        <v>2232</v>
      </c>
      <c r="F180" s="145" t="s">
        <v>2233</v>
      </c>
      <c r="G180" s="146" t="s">
        <v>386</v>
      </c>
      <c r="H180" s="147">
        <v>361.74</v>
      </c>
      <c r="I180" s="148"/>
      <c r="J180" s="149">
        <f t="shared" si="20"/>
        <v>0</v>
      </c>
      <c r="K180" s="150"/>
      <c r="L180" s="32"/>
      <c r="M180" s="151" t="s">
        <v>1</v>
      </c>
      <c r="N180" s="152" t="s">
        <v>40</v>
      </c>
      <c r="P180" s="153">
        <f t="shared" si="21"/>
        <v>0</v>
      </c>
      <c r="Q180" s="153">
        <v>0</v>
      </c>
      <c r="R180" s="153">
        <f t="shared" si="22"/>
        <v>0</v>
      </c>
      <c r="S180" s="153">
        <v>0</v>
      </c>
      <c r="T180" s="154">
        <f t="shared" si="23"/>
        <v>0</v>
      </c>
      <c r="AR180" s="155" t="s">
        <v>304</v>
      </c>
      <c r="AT180" s="155" t="s">
        <v>184</v>
      </c>
      <c r="AU180" s="155" t="s">
        <v>88</v>
      </c>
      <c r="AY180" s="17" t="s">
        <v>182</v>
      </c>
      <c r="BE180" s="156">
        <f t="shared" si="24"/>
        <v>0</v>
      </c>
      <c r="BF180" s="156">
        <f t="shared" si="25"/>
        <v>0</v>
      </c>
      <c r="BG180" s="156">
        <f t="shared" si="26"/>
        <v>0</v>
      </c>
      <c r="BH180" s="156">
        <f t="shared" si="27"/>
        <v>0</v>
      </c>
      <c r="BI180" s="156">
        <f t="shared" si="28"/>
        <v>0</v>
      </c>
      <c r="BJ180" s="17" t="s">
        <v>88</v>
      </c>
      <c r="BK180" s="156">
        <f t="shared" si="29"/>
        <v>0</v>
      </c>
      <c r="BL180" s="17" t="s">
        <v>304</v>
      </c>
      <c r="BM180" s="155" t="s">
        <v>1072</v>
      </c>
    </row>
    <row r="181" spans="2:65" s="11" customFormat="1" ht="22.9" customHeight="1">
      <c r="B181" s="130"/>
      <c r="D181" s="131" t="s">
        <v>73</v>
      </c>
      <c r="E181" s="140" t="s">
        <v>2234</v>
      </c>
      <c r="F181" s="140" t="s">
        <v>2235</v>
      </c>
      <c r="I181" s="133"/>
      <c r="J181" s="141">
        <f>BK181</f>
        <v>0</v>
      </c>
      <c r="L181" s="130"/>
      <c r="M181" s="135"/>
      <c r="P181" s="136">
        <f>SUM(P182:P191)</f>
        <v>0</v>
      </c>
      <c r="R181" s="136">
        <f>SUM(R182:R191)</f>
        <v>0</v>
      </c>
      <c r="T181" s="137">
        <f>SUM(T182:T191)</f>
        <v>0</v>
      </c>
      <c r="AR181" s="131" t="s">
        <v>88</v>
      </c>
      <c r="AT181" s="138" t="s">
        <v>73</v>
      </c>
      <c r="AU181" s="138" t="s">
        <v>78</v>
      </c>
      <c r="AY181" s="131" t="s">
        <v>182</v>
      </c>
      <c r="BK181" s="139">
        <f>SUM(BK182:BK191)</f>
        <v>0</v>
      </c>
    </row>
    <row r="182" spans="2:65" s="1" customFormat="1" ht="16.5" customHeight="1">
      <c r="B182" s="142"/>
      <c r="C182" s="143" t="s">
        <v>677</v>
      </c>
      <c r="D182" s="143" t="s">
        <v>184</v>
      </c>
      <c r="E182" s="144" t="s">
        <v>2236</v>
      </c>
      <c r="F182" s="145" t="s">
        <v>2237</v>
      </c>
      <c r="G182" s="146" t="s">
        <v>1948</v>
      </c>
      <c r="H182" s="147">
        <v>17</v>
      </c>
      <c r="I182" s="148"/>
      <c r="J182" s="149">
        <f t="shared" ref="J182:J191" si="30">ROUND(I182*H182,2)</f>
        <v>0</v>
      </c>
      <c r="K182" s="150"/>
      <c r="L182" s="32"/>
      <c r="M182" s="151" t="s">
        <v>1</v>
      </c>
      <c r="N182" s="152" t="s">
        <v>40</v>
      </c>
      <c r="P182" s="153">
        <f t="shared" ref="P182:P191" si="31">O182*H182</f>
        <v>0</v>
      </c>
      <c r="Q182" s="153">
        <v>0</v>
      </c>
      <c r="R182" s="153">
        <f t="shared" ref="R182:R191" si="32">Q182*H182</f>
        <v>0</v>
      </c>
      <c r="S182" s="153">
        <v>0</v>
      </c>
      <c r="T182" s="154">
        <f t="shared" ref="T182:T191" si="33">S182*H182</f>
        <v>0</v>
      </c>
      <c r="AR182" s="155" t="s">
        <v>304</v>
      </c>
      <c r="AT182" s="155" t="s">
        <v>184</v>
      </c>
      <c r="AU182" s="155" t="s">
        <v>88</v>
      </c>
      <c r="AY182" s="17" t="s">
        <v>182</v>
      </c>
      <c r="BE182" s="156">
        <f t="shared" ref="BE182:BE191" si="34">IF(N182="základná",J182,0)</f>
        <v>0</v>
      </c>
      <c r="BF182" s="156">
        <f t="shared" ref="BF182:BF191" si="35">IF(N182="znížená",J182,0)</f>
        <v>0</v>
      </c>
      <c r="BG182" s="156">
        <f t="shared" ref="BG182:BG191" si="36">IF(N182="zákl. prenesená",J182,0)</f>
        <v>0</v>
      </c>
      <c r="BH182" s="156">
        <f t="shared" ref="BH182:BH191" si="37">IF(N182="zníž. prenesená",J182,0)</f>
        <v>0</v>
      </c>
      <c r="BI182" s="156">
        <f t="shared" ref="BI182:BI191" si="38">IF(N182="nulová",J182,0)</f>
        <v>0</v>
      </c>
      <c r="BJ182" s="17" t="s">
        <v>88</v>
      </c>
      <c r="BK182" s="156">
        <f t="shared" ref="BK182:BK191" si="39">ROUND(I182*H182,2)</f>
        <v>0</v>
      </c>
      <c r="BL182" s="17" t="s">
        <v>304</v>
      </c>
      <c r="BM182" s="155" t="s">
        <v>1084</v>
      </c>
    </row>
    <row r="183" spans="2:65" s="1" customFormat="1" ht="37.9" customHeight="1">
      <c r="B183" s="142"/>
      <c r="C183" s="143" t="s">
        <v>684</v>
      </c>
      <c r="D183" s="143" t="s">
        <v>184</v>
      </c>
      <c r="E183" s="144" t="s">
        <v>2238</v>
      </c>
      <c r="F183" s="145" t="s">
        <v>2239</v>
      </c>
      <c r="G183" s="146" t="s">
        <v>858</v>
      </c>
      <c r="H183" s="147">
        <v>17</v>
      </c>
      <c r="I183" s="148"/>
      <c r="J183" s="149">
        <f t="shared" si="30"/>
        <v>0</v>
      </c>
      <c r="K183" s="150"/>
      <c r="L183" s="32"/>
      <c r="M183" s="151" t="s">
        <v>1</v>
      </c>
      <c r="N183" s="152" t="s">
        <v>40</v>
      </c>
      <c r="P183" s="153">
        <f t="shared" si="31"/>
        <v>0</v>
      </c>
      <c r="Q183" s="153">
        <v>0</v>
      </c>
      <c r="R183" s="153">
        <f t="shared" si="32"/>
        <v>0</v>
      </c>
      <c r="S183" s="153">
        <v>0</v>
      </c>
      <c r="T183" s="154">
        <f t="shared" si="33"/>
        <v>0</v>
      </c>
      <c r="AR183" s="155" t="s">
        <v>304</v>
      </c>
      <c r="AT183" s="155" t="s">
        <v>184</v>
      </c>
      <c r="AU183" s="155" t="s">
        <v>88</v>
      </c>
      <c r="AY183" s="17" t="s">
        <v>182</v>
      </c>
      <c r="BE183" s="156">
        <f t="shared" si="34"/>
        <v>0</v>
      </c>
      <c r="BF183" s="156">
        <f t="shared" si="35"/>
        <v>0</v>
      </c>
      <c r="BG183" s="156">
        <f t="shared" si="36"/>
        <v>0</v>
      </c>
      <c r="BH183" s="156">
        <f t="shared" si="37"/>
        <v>0</v>
      </c>
      <c r="BI183" s="156">
        <f t="shared" si="38"/>
        <v>0</v>
      </c>
      <c r="BJ183" s="17" t="s">
        <v>88</v>
      </c>
      <c r="BK183" s="156">
        <f t="shared" si="39"/>
        <v>0</v>
      </c>
      <c r="BL183" s="17" t="s">
        <v>304</v>
      </c>
      <c r="BM183" s="155" t="s">
        <v>1097</v>
      </c>
    </row>
    <row r="184" spans="2:65" s="1" customFormat="1" ht="16.5" customHeight="1">
      <c r="B184" s="142"/>
      <c r="C184" s="143" t="s">
        <v>691</v>
      </c>
      <c r="D184" s="143" t="s">
        <v>184</v>
      </c>
      <c r="E184" s="144" t="s">
        <v>2240</v>
      </c>
      <c r="F184" s="145" t="s">
        <v>2241</v>
      </c>
      <c r="G184" s="146" t="s">
        <v>858</v>
      </c>
      <c r="H184" s="147">
        <v>34</v>
      </c>
      <c r="I184" s="148"/>
      <c r="J184" s="149">
        <f t="shared" si="30"/>
        <v>0</v>
      </c>
      <c r="K184" s="150"/>
      <c r="L184" s="32"/>
      <c r="M184" s="151" t="s">
        <v>1</v>
      </c>
      <c r="N184" s="152" t="s">
        <v>40</v>
      </c>
      <c r="P184" s="153">
        <f t="shared" si="31"/>
        <v>0</v>
      </c>
      <c r="Q184" s="153">
        <v>0</v>
      </c>
      <c r="R184" s="153">
        <f t="shared" si="32"/>
        <v>0</v>
      </c>
      <c r="S184" s="153">
        <v>0</v>
      </c>
      <c r="T184" s="154">
        <f t="shared" si="33"/>
        <v>0</v>
      </c>
      <c r="AR184" s="155" t="s">
        <v>304</v>
      </c>
      <c r="AT184" s="155" t="s">
        <v>184</v>
      </c>
      <c r="AU184" s="155" t="s">
        <v>88</v>
      </c>
      <c r="AY184" s="17" t="s">
        <v>182</v>
      </c>
      <c r="BE184" s="156">
        <f t="shared" si="34"/>
        <v>0</v>
      </c>
      <c r="BF184" s="156">
        <f t="shared" si="35"/>
        <v>0</v>
      </c>
      <c r="BG184" s="156">
        <f t="shared" si="36"/>
        <v>0</v>
      </c>
      <c r="BH184" s="156">
        <f t="shared" si="37"/>
        <v>0</v>
      </c>
      <c r="BI184" s="156">
        <f t="shared" si="38"/>
        <v>0</v>
      </c>
      <c r="BJ184" s="17" t="s">
        <v>88</v>
      </c>
      <c r="BK184" s="156">
        <f t="shared" si="39"/>
        <v>0</v>
      </c>
      <c r="BL184" s="17" t="s">
        <v>304</v>
      </c>
      <c r="BM184" s="155" t="s">
        <v>1106</v>
      </c>
    </row>
    <row r="185" spans="2:65" s="1" customFormat="1" ht="16.5" customHeight="1">
      <c r="B185" s="142"/>
      <c r="C185" s="143" t="s">
        <v>743</v>
      </c>
      <c r="D185" s="143" t="s">
        <v>184</v>
      </c>
      <c r="E185" s="144" t="s">
        <v>2242</v>
      </c>
      <c r="F185" s="145" t="s">
        <v>2243</v>
      </c>
      <c r="G185" s="146" t="s">
        <v>858</v>
      </c>
      <c r="H185" s="147">
        <v>17</v>
      </c>
      <c r="I185" s="148"/>
      <c r="J185" s="149">
        <f t="shared" si="30"/>
        <v>0</v>
      </c>
      <c r="K185" s="150"/>
      <c r="L185" s="32"/>
      <c r="M185" s="151" t="s">
        <v>1</v>
      </c>
      <c r="N185" s="152" t="s">
        <v>40</v>
      </c>
      <c r="P185" s="153">
        <f t="shared" si="31"/>
        <v>0</v>
      </c>
      <c r="Q185" s="153">
        <v>0</v>
      </c>
      <c r="R185" s="153">
        <f t="shared" si="32"/>
        <v>0</v>
      </c>
      <c r="S185" s="153">
        <v>0</v>
      </c>
      <c r="T185" s="154">
        <f t="shared" si="33"/>
        <v>0</v>
      </c>
      <c r="AR185" s="155" t="s">
        <v>304</v>
      </c>
      <c r="AT185" s="155" t="s">
        <v>184</v>
      </c>
      <c r="AU185" s="155" t="s">
        <v>88</v>
      </c>
      <c r="AY185" s="17" t="s">
        <v>182</v>
      </c>
      <c r="BE185" s="156">
        <f t="shared" si="34"/>
        <v>0</v>
      </c>
      <c r="BF185" s="156">
        <f t="shared" si="35"/>
        <v>0</v>
      </c>
      <c r="BG185" s="156">
        <f t="shared" si="36"/>
        <v>0</v>
      </c>
      <c r="BH185" s="156">
        <f t="shared" si="37"/>
        <v>0</v>
      </c>
      <c r="BI185" s="156">
        <f t="shared" si="38"/>
        <v>0</v>
      </c>
      <c r="BJ185" s="17" t="s">
        <v>88</v>
      </c>
      <c r="BK185" s="156">
        <f t="shared" si="39"/>
        <v>0</v>
      </c>
      <c r="BL185" s="17" t="s">
        <v>304</v>
      </c>
      <c r="BM185" s="155" t="s">
        <v>1117</v>
      </c>
    </row>
    <row r="186" spans="2:65" s="1" customFormat="1" ht="16.5" customHeight="1">
      <c r="B186" s="142"/>
      <c r="C186" s="143" t="s">
        <v>749</v>
      </c>
      <c r="D186" s="143" t="s">
        <v>184</v>
      </c>
      <c r="E186" s="144" t="s">
        <v>2244</v>
      </c>
      <c r="F186" s="145" t="s">
        <v>2245</v>
      </c>
      <c r="G186" s="146" t="s">
        <v>858</v>
      </c>
      <c r="H186" s="147">
        <v>17</v>
      </c>
      <c r="I186" s="148"/>
      <c r="J186" s="149">
        <f t="shared" si="30"/>
        <v>0</v>
      </c>
      <c r="K186" s="150"/>
      <c r="L186" s="32"/>
      <c r="M186" s="151" t="s">
        <v>1</v>
      </c>
      <c r="N186" s="152" t="s">
        <v>40</v>
      </c>
      <c r="P186" s="153">
        <f t="shared" si="31"/>
        <v>0</v>
      </c>
      <c r="Q186" s="153">
        <v>0</v>
      </c>
      <c r="R186" s="153">
        <f t="shared" si="32"/>
        <v>0</v>
      </c>
      <c r="S186" s="153">
        <v>0</v>
      </c>
      <c r="T186" s="154">
        <f t="shared" si="33"/>
        <v>0</v>
      </c>
      <c r="AR186" s="155" t="s">
        <v>304</v>
      </c>
      <c r="AT186" s="155" t="s">
        <v>184</v>
      </c>
      <c r="AU186" s="155" t="s">
        <v>88</v>
      </c>
      <c r="AY186" s="17" t="s">
        <v>182</v>
      </c>
      <c r="BE186" s="156">
        <f t="shared" si="34"/>
        <v>0</v>
      </c>
      <c r="BF186" s="156">
        <f t="shared" si="35"/>
        <v>0</v>
      </c>
      <c r="BG186" s="156">
        <f t="shared" si="36"/>
        <v>0</v>
      </c>
      <c r="BH186" s="156">
        <f t="shared" si="37"/>
        <v>0</v>
      </c>
      <c r="BI186" s="156">
        <f t="shared" si="38"/>
        <v>0</v>
      </c>
      <c r="BJ186" s="17" t="s">
        <v>88</v>
      </c>
      <c r="BK186" s="156">
        <f t="shared" si="39"/>
        <v>0</v>
      </c>
      <c r="BL186" s="17" t="s">
        <v>304</v>
      </c>
      <c r="BM186" s="155" t="s">
        <v>1126</v>
      </c>
    </row>
    <row r="187" spans="2:65" s="1" customFormat="1" ht="16.5" customHeight="1">
      <c r="B187" s="142"/>
      <c r="C187" s="143" t="s">
        <v>760</v>
      </c>
      <c r="D187" s="143" t="s">
        <v>184</v>
      </c>
      <c r="E187" s="144" t="s">
        <v>2246</v>
      </c>
      <c r="F187" s="145" t="s">
        <v>2247</v>
      </c>
      <c r="G187" s="146" t="s">
        <v>858</v>
      </c>
      <c r="H187" s="147">
        <v>3</v>
      </c>
      <c r="I187" s="148"/>
      <c r="J187" s="149">
        <f t="shared" si="30"/>
        <v>0</v>
      </c>
      <c r="K187" s="150"/>
      <c r="L187" s="32"/>
      <c r="M187" s="151" t="s">
        <v>1</v>
      </c>
      <c r="N187" s="152" t="s">
        <v>40</v>
      </c>
      <c r="P187" s="153">
        <f t="shared" si="31"/>
        <v>0</v>
      </c>
      <c r="Q187" s="153">
        <v>0</v>
      </c>
      <c r="R187" s="153">
        <f t="shared" si="32"/>
        <v>0</v>
      </c>
      <c r="S187" s="153">
        <v>0</v>
      </c>
      <c r="T187" s="154">
        <f t="shared" si="33"/>
        <v>0</v>
      </c>
      <c r="AR187" s="155" t="s">
        <v>304</v>
      </c>
      <c r="AT187" s="155" t="s">
        <v>184</v>
      </c>
      <c r="AU187" s="155" t="s">
        <v>88</v>
      </c>
      <c r="AY187" s="17" t="s">
        <v>182</v>
      </c>
      <c r="BE187" s="156">
        <f t="shared" si="34"/>
        <v>0</v>
      </c>
      <c r="BF187" s="156">
        <f t="shared" si="35"/>
        <v>0</v>
      </c>
      <c r="BG187" s="156">
        <f t="shared" si="36"/>
        <v>0</v>
      </c>
      <c r="BH187" s="156">
        <f t="shared" si="37"/>
        <v>0</v>
      </c>
      <c r="BI187" s="156">
        <f t="shared" si="38"/>
        <v>0</v>
      </c>
      <c r="BJ187" s="17" t="s">
        <v>88</v>
      </c>
      <c r="BK187" s="156">
        <f t="shared" si="39"/>
        <v>0</v>
      </c>
      <c r="BL187" s="17" t="s">
        <v>304</v>
      </c>
      <c r="BM187" s="155" t="s">
        <v>1133</v>
      </c>
    </row>
    <row r="188" spans="2:65" s="1" customFormat="1" ht="16.5" customHeight="1">
      <c r="B188" s="142"/>
      <c r="C188" s="143" t="s">
        <v>764</v>
      </c>
      <c r="D188" s="143" t="s">
        <v>184</v>
      </c>
      <c r="E188" s="144" t="s">
        <v>2248</v>
      </c>
      <c r="F188" s="145" t="s">
        <v>2249</v>
      </c>
      <c r="G188" s="146" t="s">
        <v>858</v>
      </c>
      <c r="H188" s="147">
        <v>3</v>
      </c>
      <c r="I188" s="148"/>
      <c r="J188" s="149">
        <f t="shared" si="30"/>
        <v>0</v>
      </c>
      <c r="K188" s="150"/>
      <c r="L188" s="32"/>
      <c r="M188" s="151" t="s">
        <v>1</v>
      </c>
      <c r="N188" s="152" t="s">
        <v>40</v>
      </c>
      <c r="P188" s="153">
        <f t="shared" si="31"/>
        <v>0</v>
      </c>
      <c r="Q188" s="153">
        <v>0</v>
      </c>
      <c r="R188" s="153">
        <f t="shared" si="32"/>
        <v>0</v>
      </c>
      <c r="S188" s="153">
        <v>0</v>
      </c>
      <c r="T188" s="154">
        <f t="shared" si="33"/>
        <v>0</v>
      </c>
      <c r="AR188" s="155" t="s">
        <v>304</v>
      </c>
      <c r="AT188" s="155" t="s">
        <v>184</v>
      </c>
      <c r="AU188" s="155" t="s">
        <v>88</v>
      </c>
      <c r="AY188" s="17" t="s">
        <v>182</v>
      </c>
      <c r="BE188" s="156">
        <f t="shared" si="34"/>
        <v>0</v>
      </c>
      <c r="BF188" s="156">
        <f t="shared" si="35"/>
        <v>0</v>
      </c>
      <c r="BG188" s="156">
        <f t="shared" si="36"/>
        <v>0</v>
      </c>
      <c r="BH188" s="156">
        <f t="shared" si="37"/>
        <v>0</v>
      </c>
      <c r="BI188" s="156">
        <f t="shared" si="38"/>
        <v>0</v>
      </c>
      <c r="BJ188" s="17" t="s">
        <v>88</v>
      </c>
      <c r="BK188" s="156">
        <f t="shared" si="39"/>
        <v>0</v>
      </c>
      <c r="BL188" s="17" t="s">
        <v>304</v>
      </c>
      <c r="BM188" s="155" t="s">
        <v>1144</v>
      </c>
    </row>
    <row r="189" spans="2:65" s="1" customFormat="1" ht="24.25" customHeight="1">
      <c r="B189" s="142"/>
      <c r="C189" s="143" t="s">
        <v>768</v>
      </c>
      <c r="D189" s="143" t="s">
        <v>184</v>
      </c>
      <c r="E189" s="144" t="s">
        <v>2250</v>
      </c>
      <c r="F189" s="145" t="s">
        <v>2251</v>
      </c>
      <c r="G189" s="146" t="s">
        <v>858</v>
      </c>
      <c r="H189" s="147">
        <v>6</v>
      </c>
      <c r="I189" s="148"/>
      <c r="J189" s="149">
        <f t="shared" si="30"/>
        <v>0</v>
      </c>
      <c r="K189" s="150"/>
      <c r="L189" s="32"/>
      <c r="M189" s="151" t="s">
        <v>1</v>
      </c>
      <c r="N189" s="152" t="s">
        <v>40</v>
      </c>
      <c r="P189" s="153">
        <f t="shared" si="31"/>
        <v>0</v>
      </c>
      <c r="Q189" s="153">
        <v>0</v>
      </c>
      <c r="R189" s="153">
        <f t="shared" si="32"/>
        <v>0</v>
      </c>
      <c r="S189" s="153">
        <v>0</v>
      </c>
      <c r="T189" s="154">
        <f t="shared" si="33"/>
        <v>0</v>
      </c>
      <c r="AR189" s="155" t="s">
        <v>304</v>
      </c>
      <c r="AT189" s="155" t="s">
        <v>184</v>
      </c>
      <c r="AU189" s="155" t="s">
        <v>88</v>
      </c>
      <c r="AY189" s="17" t="s">
        <v>182</v>
      </c>
      <c r="BE189" s="156">
        <f t="shared" si="34"/>
        <v>0</v>
      </c>
      <c r="BF189" s="156">
        <f t="shared" si="35"/>
        <v>0</v>
      </c>
      <c r="BG189" s="156">
        <f t="shared" si="36"/>
        <v>0</v>
      </c>
      <c r="BH189" s="156">
        <f t="shared" si="37"/>
        <v>0</v>
      </c>
      <c r="BI189" s="156">
        <f t="shared" si="38"/>
        <v>0</v>
      </c>
      <c r="BJ189" s="17" t="s">
        <v>88</v>
      </c>
      <c r="BK189" s="156">
        <f t="shared" si="39"/>
        <v>0</v>
      </c>
      <c r="BL189" s="17" t="s">
        <v>304</v>
      </c>
      <c r="BM189" s="155" t="s">
        <v>1154</v>
      </c>
    </row>
    <row r="190" spans="2:65" s="1" customFormat="1" ht="24.25" customHeight="1">
      <c r="B190" s="142"/>
      <c r="C190" s="143" t="s">
        <v>776</v>
      </c>
      <c r="D190" s="143" t="s">
        <v>184</v>
      </c>
      <c r="E190" s="144" t="s">
        <v>2252</v>
      </c>
      <c r="F190" s="145" t="s">
        <v>2253</v>
      </c>
      <c r="G190" s="146" t="s">
        <v>858</v>
      </c>
      <c r="H190" s="147">
        <v>10</v>
      </c>
      <c r="I190" s="148"/>
      <c r="J190" s="149">
        <f t="shared" si="30"/>
        <v>0</v>
      </c>
      <c r="K190" s="150"/>
      <c r="L190" s="32"/>
      <c r="M190" s="151" t="s">
        <v>1</v>
      </c>
      <c r="N190" s="152" t="s">
        <v>40</v>
      </c>
      <c r="P190" s="153">
        <f t="shared" si="31"/>
        <v>0</v>
      </c>
      <c r="Q190" s="153">
        <v>0</v>
      </c>
      <c r="R190" s="153">
        <f t="shared" si="32"/>
        <v>0</v>
      </c>
      <c r="S190" s="153">
        <v>0</v>
      </c>
      <c r="T190" s="154">
        <f t="shared" si="33"/>
        <v>0</v>
      </c>
      <c r="AR190" s="155" t="s">
        <v>304</v>
      </c>
      <c r="AT190" s="155" t="s">
        <v>184</v>
      </c>
      <c r="AU190" s="155" t="s">
        <v>88</v>
      </c>
      <c r="AY190" s="17" t="s">
        <v>182</v>
      </c>
      <c r="BE190" s="156">
        <f t="shared" si="34"/>
        <v>0</v>
      </c>
      <c r="BF190" s="156">
        <f t="shared" si="35"/>
        <v>0</v>
      </c>
      <c r="BG190" s="156">
        <f t="shared" si="36"/>
        <v>0</v>
      </c>
      <c r="BH190" s="156">
        <f t="shared" si="37"/>
        <v>0</v>
      </c>
      <c r="BI190" s="156">
        <f t="shared" si="38"/>
        <v>0</v>
      </c>
      <c r="BJ190" s="17" t="s">
        <v>88</v>
      </c>
      <c r="BK190" s="156">
        <f t="shared" si="39"/>
        <v>0</v>
      </c>
      <c r="BL190" s="17" t="s">
        <v>304</v>
      </c>
      <c r="BM190" s="155" t="s">
        <v>1165</v>
      </c>
    </row>
    <row r="191" spans="2:65" s="1" customFormat="1" ht="16.5" customHeight="1">
      <c r="B191" s="142"/>
      <c r="C191" s="143" t="s">
        <v>787</v>
      </c>
      <c r="D191" s="143" t="s">
        <v>184</v>
      </c>
      <c r="E191" s="144" t="s">
        <v>2254</v>
      </c>
      <c r="F191" s="145" t="s">
        <v>2255</v>
      </c>
      <c r="G191" s="146" t="s">
        <v>858</v>
      </c>
      <c r="H191" s="147">
        <v>4</v>
      </c>
      <c r="I191" s="148"/>
      <c r="J191" s="149">
        <f t="shared" si="30"/>
        <v>0</v>
      </c>
      <c r="K191" s="150"/>
      <c r="L191" s="32"/>
      <c r="M191" s="151" t="s">
        <v>1</v>
      </c>
      <c r="N191" s="152" t="s">
        <v>40</v>
      </c>
      <c r="P191" s="153">
        <f t="shared" si="31"/>
        <v>0</v>
      </c>
      <c r="Q191" s="153">
        <v>0</v>
      </c>
      <c r="R191" s="153">
        <f t="shared" si="32"/>
        <v>0</v>
      </c>
      <c r="S191" s="153">
        <v>0</v>
      </c>
      <c r="T191" s="154">
        <f t="shared" si="33"/>
        <v>0</v>
      </c>
      <c r="AR191" s="155" t="s">
        <v>304</v>
      </c>
      <c r="AT191" s="155" t="s">
        <v>184</v>
      </c>
      <c r="AU191" s="155" t="s">
        <v>88</v>
      </c>
      <c r="AY191" s="17" t="s">
        <v>182</v>
      </c>
      <c r="BE191" s="156">
        <f t="shared" si="34"/>
        <v>0</v>
      </c>
      <c r="BF191" s="156">
        <f t="shared" si="35"/>
        <v>0</v>
      </c>
      <c r="BG191" s="156">
        <f t="shared" si="36"/>
        <v>0</v>
      </c>
      <c r="BH191" s="156">
        <f t="shared" si="37"/>
        <v>0</v>
      </c>
      <c r="BI191" s="156">
        <f t="shared" si="38"/>
        <v>0</v>
      </c>
      <c r="BJ191" s="17" t="s">
        <v>88</v>
      </c>
      <c r="BK191" s="156">
        <f t="shared" si="39"/>
        <v>0</v>
      </c>
      <c r="BL191" s="17" t="s">
        <v>304</v>
      </c>
      <c r="BM191" s="155" t="s">
        <v>1175</v>
      </c>
    </row>
    <row r="192" spans="2:65" s="11" customFormat="1" ht="22.9" customHeight="1">
      <c r="B192" s="130"/>
      <c r="D192" s="131" t="s">
        <v>73</v>
      </c>
      <c r="E192" s="140" t="s">
        <v>2256</v>
      </c>
      <c r="F192" s="140" t="s">
        <v>2257</v>
      </c>
      <c r="I192" s="133"/>
      <c r="J192" s="141">
        <f>BK192</f>
        <v>0</v>
      </c>
      <c r="L192" s="130"/>
      <c r="M192" s="135"/>
      <c r="P192" s="136">
        <f>SUM(P193:P207)</f>
        <v>0</v>
      </c>
      <c r="R192" s="136">
        <f>SUM(R193:R207)</f>
        <v>0</v>
      </c>
      <c r="T192" s="137">
        <f>SUM(T193:T207)</f>
        <v>0</v>
      </c>
      <c r="AR192" s="131" t="s">
        <v>88</v>
      </c>
      <c r="AT192" s="138" t="s">
        <v>73</v>
      </c>
      <c r="AU192" s="138" t="s">
        <v>78</v>
      </c>
      <c r="AY192" s="131" t="s">
        <v>182</v>
      </c>
      <c r="BK192" s="139">
        <f>SUM(BK193:BK207)</f>
        <v>0</v>
      </c>
    </row>
    <row r="193" spans="2:65" s="1" customFormat="1" ht="24.25" customHeight="1">
      <c r="B193" s="142"/>
      <c r="C193" s="143" t="s">
        <v>845</v>
      </c>
      <c r="D193" s="143" t="s">
        <v>184</v>
      </c>
      <c r="E193" s="144" t="s">
        <v>2258</v>
      </c>
      <c r="F193" s="145" t="s">
        <v>2259</v>
      </c>
      <c r="G193" s="146" t="s">
        <v>858</v>
      </c>
      <c r="H193" s="147">
        <v>16</v>
      </c>
      <c r="I193" s="148"/>
      <c r="J193" s="149">
        <f t="shared" ref="J193:J207" si="40">ROUND(I193*H193,2)</f>
        <v>0</v>
      </c>
      <c r="K193" s="150"/>
      <c r="L193" s="32"/>
      <c r="M193" s="151" t="s">
        <v>1</v>
      </c>
      <c r="N193" s="152" t="s">
        <v>40</v>
      </c>
      <c r="P193" s="153">
        <f t="shared" ref="P193:P207" si="41">O193*H193</f>
        <v>0</v>
      </c>
      <c r="Q193" s="153">
        <v>0</v>
      </c>
      <c r="R193" s="153">
        <f t="shared" ref="R193:R207" si="42">Q193*H193</f>
        <v>0</v>
      </c>
      <c r="S193" s="153">
        <v>0</v>
      </c>
      <c r="T193" s="154">
        <f t="shared" ref="T193:T207" si="43">S193*H193</f>
        <v>0</v>
      </c>
      <c r="AR193" s="155" t="s">
        <v>304</v>
      </c>
      <c r="AT193" s="155" t="s">
        <v>184</v>
      </c>
      <c r="AU193" s="155" t="s">
        <v>88</v>
      </c>
      <c r="AY193" s="17" t="s">
        <v>182</v>
      </c>
      <c r="BE193" s="156">
        <f t="shared" ref="BE193:BE207" si="44">IF(N193="základná",J193,0)</f>
        <v>0</v>
      </c>
      <c r="BF193" s="156">
        <f t="shared" ref="BF193:BF207" si="45">IF(N193="znížená",J193,0)</f>
        <v>0</v>
      </c>
      <c r="BG193" s="156">
        <f t="shared" ref="BG193:BG207" si="46">IF(N193="zákl. prenesená",J193,0)</f>
        <v>0</v>
      </c>
      <c r="BH193" s="156">
        <f t="shared" ref="BH193:BH207" si="47">IF(N193="zníž. prenesená",J193,0)</f>
        <v>0</v>
      </c>
      <c r="BI193" s="156">
        <f t="shared" ref="BI193:BI207" si="48">IF(N193="nulová",J193,0)</f>
        <v>0</v>
      </c>
      <c r="BJ193" s="17" t="s">
        <v>88</v>
      </c>
      <c r="BK193" s="156">
        <f t="shared" ref="BK193:BK207" si="49">ROUND(I193*H193,2)</f>
        <v>0</v>
      </c>
      <c r="BL193" s="17" t="s">
        <v>304</v>
      </c>
      <c r="BM193" s="155" t="s">
        <v>1184</v>
      </c>
    </row>
    <row r="194" spans="2:65" s="1" customFormat="1" ht="24.25" customHeight="1">
      <c r="B194" s="142"/>
      <c r="C194" s="143" t="s">
        <v>849</v>
      </c>
      <c r="D194" s="143" t="s">
        <v>184</v>
      </c>
      <c r="E194" s="144" t="s">
        <v>2260</v>
      </c>
      <c r="F194" s="145" t="s">
        <v>2261</v>
      </c>
      <c r="G194" s="146" t="s">
        <v>858</v>
      </c>
      <c r="H194" s="147">
        <v>1</v>
      </c>
      <c r="I194" s="148"/>
      <c r="J194" s="149">
        <f t="shared" si="40"/>
        <v>0</v>
      </c>
      <c r="K194" s="150"/>
      <c r="L194" s="32"/>
      <c r="M194" s="151" t="s">
        <v>1</v>
      </c>
      <c r="N194" s="152" t="s">
        <v>40</v>
      </c>
      <c r="P194" s="153">
        <f t="shared" si="41"/>
        <v>0</v>
      </c>
      <c r="Q194" s="153">
        <v>0</v>
      </c>
      <c r="R194" s="153">
        <f t="shared" si="42"/>
        <v>0</v>
      </c>
      <c r="S194" s="153">
        <v>0</v>
      </c>
      <c r="T194" s="154">
        <f t="shared" si="43"/>
        <v>0</v>
      </c>
      <c r="AR194" s="155" t="s">
        <v>304</v>
      </c>
      <c r="AT194" s="155" t="s">
        <v>184</v>
      </c>
      <c r="AU194" s="155" t="s">
        <v>88</v>
      </c>
      <c r="AY194" s="17" t="s">
        <v>182</v>
      </c>
      <c r="BE194" s="156">
        <f t="shared" si="44"/>
        <v>0</v>
      </c>
      <c r="BF194" s="156">
        <f t="shared" si="45"/>
        <v>0</v>
      </c>
      <c r="BG194" s="156">
        <f t="shared" si="46"/>
        <v>0</v>
      </c>
      <c r="BH194" s="156">
        <f t="shared" si="47"/>
        <v>0</v>
      </c>
      <c r="BI194" s="156">
        <f t="shared" si="48"/>
        <v>0</v>
      </c>
      <c r="BJ194" s="17" t="s">
        <v>88</v>
      </c>
      <c r="BK194" s="156">
        <f t="shared" si="49"/>
        <v>0</v>
      </c>
      <c r="BL194" s="17" t="s">
        <v>304</v>
      </c>
      <c r="BM194" s="155" t="s">
        <v>1194</v>
      </c>
    </row>
    <row r="195" spans="2:65" s="1" customFormat="1" ht="24.25" customHeight="1">
      <c r="B195" s="142"/>
      <c r="C195" s="143" t="s">
        <v>855</v>
      </c>
      <c r="D195" s="143" t="s">
        <v>184</v>
      </c>
      <c r="E195" s="144" t="s">
        <v>2262</v>
      </c>
      <c r="F195" s="145" t="s">
        <v>2263</v>
      </c>
      <c r="G195" s="146" t="s">
        <v>858</v>
      </c>
      <c r="H195" s="147">
        <v>1</v>
      </c>
      <c r="I195" s="148"/>
      <c r="J195" s="149">
        <f t="shared" si="40"/>
        <v>0</v>
      </c>
      <c r="K195" s="150"/>
      <c r="L195" s="32"/>
      <c r="M195" s="151" t="s">
        <v>1</v>
      </c>
      <c r="N195" s="152" t="s">
        <v>40</v>
      </c>
      <c r="P195" s="153">
        <f t="shared" si="41"/>
        <v>0</v>
      </c>
      <c r="Q195" s="153">
        <v>0</v>
      </c>
      <c r="R195" s="153">
        <f t="shared" si="42"/>
        <v>0</v>
      </c>
      <c r="S195" s="153">
        <v>0</v>
      </c>
      <c r="T195" s="154">
        <f t="shared" si="43"/>
        <v>0</v>
      </c>
      <c r="AR195" s="155" t="s">
        <v>304</v>
      </c>
      <c r="AT195" s="155" t="s">
        <v>184</v>
      </c>
      <c r="AU195" s="155" t="s">
        <v>88</v>
      </c>
      <c r="AY195" s="17" t="s">
        <v>182</v>
      </c>
      <c r="BE195" s="156">
        <f t="shared" si="44"/>
        <v>0</v>
      </c>
      <c r="BF195" s="156">
        <f t="shared" si="45"/>
        <v>0</v>
      </c>
      <c r="BG195" s="156">
        <f t="shared" si="46"/>
        <v>0</v>
      </c>
      <c r="BH195" s="156">
        <f t="shared" si="47"/>
        <v>0</v>
      </c>
      <c r="BI195" s="156">
        <f t="shared" si="48"/>
        <v>0</v>
      </c>
      <c r="BJ195" s="17" t="s">
        <v>88</v>
      </c>
      <c r="BK195" s="156">
        <f t="shared" si="49"/>
        <v>0</v>
      </c>
      <c r="BL195" s="17" t="s">
        <v>304</v>
      </c>
      <c r="BM195" s="155" t="s">
        <v>1202</v>
      </c>
    </row>
    <row r="196" spans="2:65" s="1" customFormat="1" ht="24.25" customHeight="1">
      <c r="B196" s="142"/>
      <c r="C196" s="143" t="s">
        <v>860</v>
      </c>
      <c r="D196" s="143" t="s">
        <v>184</v>
      </c>
      <c r="E196" s="144" t="s">
        <v>2264</v>
      </c>
      <c r="F196" s="145" t="s">
        <v>2265</v>
      </c>
      <c r="G196" s="146" t="s">
        <v>858</v>
      </c>
      <c r="H196" s="147">
        <v>3</v>
      </c>
      <c r="I196" s="148"/>
      <c r="J196" s="149">
        <f t="shared" si="40"/>
        <v>0</v>
      </c>
      <c r="K196" s="150"/>
      <c r="L196" s="32"/>
      <c r="M196" s="151" t="s">
        <v>1</v>
      </c>
      <c r="N196" s="152" t="s">
        <v>40</v>
      </c>
      <c r="P196" s="153">
        <f t="shared" si="41"/>
        <v>0</v>
      </c>
      <c r="Q196" s="153">
        <v>0</v>
      </c>
      <c r="R196" s="153">
        <f t="shared" si="42"/>
        <v>0</v>
      </c>
      <c r="S196" s="153">
        <v>0</v>
      </c>
      <c r="T196" s="154">
        <f t="shared" si="43"/>
        <v>0</v>
      </c>
      <c r="AR196" s="155" t="s">
        <v>304</v>
      </c>
      <c r="AT196" s="155" t="s">
        <v>184</v>
      </c>
      <c r="AU196" s="155" t="s">
        <v>88</v>
      </c>
      <c r="AY196" s="17" t="s">
        <v>182</v>
      </c>
      <c r="BE196" s="156">
        <f t="shared" si="44"/>
        <v>0</v>
      </c>
      <c r="BF196" s="156">
        <f t="shared" si="45"/>
        <v>0</v>
      </c>
      <c r="BG196" s="156">
        <f t="shared" si="46"/>
        <v>0</v>
      </c>
      <c r="BH196" s="156">
        <f t="shared" si="47"/>
        <v>0</v>
      </c>
      <c r="BI196" s="156">
        <f t="shared" si="48"/>
        <v>0</v>
      </c>
      <c r="BJ196" s="17" t="s">
        <v>88</v>
      </c>
      <c r="BK196" s="156">
        <f t="shared" si="49"/>
        <v>0</v>
      </c>
      <c r="BL196" s="17" t="s">
        <v>304</v>
      </c>
      <c r="BM196" s="155" t="s">
        <v>1214</v>
      </c>
    </row>
    <row r="197" spans="2:65" s="1" customFormat="1" ht="24.25" customHeight="1">
      <c r="B197" s="142"/>
      <c r="C197" s="143" t="s">
        <v>864</v>
      </c>
      <c r="D197" s="143" t="s">
        <v>184</v>
      </c>
      <c r="E197" s="144" t="s">
        <v>2266</v>
      </c>
      <c r="F197" s="145" t="s">
        <v>2267</v>
      </c>
      <c r="G197" s="146" t="s">
        <v>858</v>
      </c>
      <c r="H197" s="147">
        <v>1</v>
      </c>
      <c r="I197" s="148"/>
      <c r="J197" s="149">
        <f t="shared" si="40"/>
        <v>0</v>
      </c>
      <c r="K197" s="150"/>
      <c r="L197" s="32"/>
      <c r="M197" s="151" t="s">
        <v>1</v>
      </c>
      <c r="N197" s="152" t="s">
        <v>40</v>
      </c>
      <c r="P197" s="153">
        <f t="shared" si="41"/>
        <v>0</v>
      </c>
      <c r="Q197" s="153">
        <v>0</v>
      </c>
      <c r="R197" s="153">
        <f t="shared" si="42"/>
        <v>0</v>
      </c>
      <c r="S197" s="153">
        <v>0</v>
      </c>
      <c r="T197" s="154">
        <f t="shared" si="43"/>
        <v>0</v>
      </c>
      <c r="AR197" s="155" t="s">
        <v>304</v>
      </c>
      <c r="AT197" s="155" t="s">
        <v>184</v>
      </c>
      <c r="AU197" s="155" t="s">
        <v>88</v>
      </c>
      <c r="AY197" s="17" t="s">
        <v>182</v>
      </c>
      <c r="BE197" s="156">
        <f t="shared" si="44"/>
        <v>0</v>
      </c>
      <c r="BF197" s="156">
        <f t="shared" si="45"/>
        <v>0</v>
      </c>
      <c r="BG197" s="156">
        <f t="shared" si="46"/>
        <v>0</v>
      </c>
      <c r="BH197" s="156">
        <f t="shared" si="47"/>
        <v>0</v>
      </c>
      <c r="BI197" s="156">
        <f t="shared" si="48"/>
        <v>0</v>
      </c>
      <c r="BJ197" s="17" t="s">
        <v>88</v>
      </c>
      <c r="BK197" s="156">
        <f t="shared" si="49"/>
        <v>0</v>
      </c>
      <c r="BL197" s="17" t="s">
        <v>304</v>
      </c>
      <c r="BM197" s="155" t="s">
        <v>1224</v>
      </c>
    </row>
    <row r="198" spans="2:65" s="1" customFormat="1" ht="24.25" customHeight="1">
      <c r="B198" s="142"/>
      <c r="C198" s="143" t="s">
        <v>868</v>
      </c>
      <c r="D198" s="143" t="s">
        <v>184</v>
      </c>
      <c r="E198" s="144" t="s">
        <v>2268</v>
      </c>
      <c r="F198" s="145" t="s">
        <v>2269</v>
      </c>
      <c r="G198" s="146" t="s">
        <v>858</v>
      </c>
      <c r="H198" s="147">
        <v>1</v>
      </c>
      <c r="I198" s="148"/>
      <c r="J198" s="149">
        <f t="shared" si="40"/>
        <v>0</v>
      </c>
      <c r="K198" s="150"/>
      <c r="L198" s="32"/>
      <c r="M198" s="151" t="s">
        <v>1</v>
      </c>
      <c r="N198" s="152" t="s">
        <v>40</v>
      </c>
      <c r="P198" s="153">
        <f t="shared" si="41"/>
        <v>0</v>
      </c>
      <c r="Q198" s="153">
        <v>0</v>
      </c>
      <c r="R198" s="153">
        <f t="shared" si="42"/>
        <v>0</v>
      </c>
      <c r="S198" s="153">
        <v>0</v>
      </c>
      <c r="T198" s="154">
        <f t="shared" si="43"/>
        <v>0</v>
      </c>
      <c r="AR198" s="155" t="s">
        <v>304</v>
      </c>
      <c r="AT198" s="155" t="s">
        <v>184</v>
      </c>
      <c r="AU198" s="155" t="s">
        <v>88</v>
      </c>
      <c r="AY198" s="17" t="s">
        <v>182</v>
      </c>
      <c r="BE198" s="156">
        <f t="shared" si="44"/>
        <v>0</v>
      </c>
      <c r="BF198" s="156">
        <f t="shared" si="45"/>
        <v>0</v>
      </c>
      <c r="BG198" s="156">
        <f t="shared" si="46"/>
        <v>0</v>
      </c>
      <c r="BH198" s="156">
        <f t="shared" si="47"/>
        <v>0</v>
      </c>
      <c r="BI198" s="156">
        <f t="shared" si="48"/>
        <v>0</v>
      </c>
      <c r="BJ198" s="17" t="s">
        <v>88</v>
      </c>
      <c r="BK198" s="156">
        <f t="shared" si="49"/>
        <v>0</v>
      </c>
      <c r="BL198" s="17" t="s">
        <v>304</v>
      </c>
      <c r="BM198" s="155" t="s">
        <v>1233</v>
      </c>
    </row>
    <row r="199" spans="2:65" s="1" customFormat="1" ht="24.25" customHeight="1">
      <c r="B199" s="142"/>
      <c r="C199" s="143" t="s">
        <v>872</v>
      </c>
      <c r="D199" s="143" t="s">
        <v>184</v>
      </c>
      <c r="E199" s="144" t="s">
        <v>2270</v>
      </c>
      <c r="F199" s="145" t="s">
        <v>2271</v>
      </c>
      <c r="G199" s="146" t="s">
        <v>858</v>
      </c>
      <c r="H199" s="147">
        <v>1</v>
      </c>
      <c r="I199" s="148"/>
      <c r="J199" s="149">
        <f t="shared" si="40"/>
        <v>0</v>
      </c>
      <c r="K199" s="150"/>
      <c r="L199" s="32"/>
      <c r="M199" s="151" t="s">
        <v>1</v>
      </c>
      <c r="N199" s="152" t="s">
        <v>40</v>
      </c>
      <c r="P199" s="153">
        <f t="shared" si="41"/>
        <v>0</v>
      </c>
      <c r="Q199" s="153">
        <v>0</v>
      </c>
      <c r="R199" s="153">
        <f t="shared" si="42"/>
        <v>0</v>
      </c>
      <c r="S199" s="153">
        <v>0</v>
      </c>
      <c r="T199" s="154">
        <f t="shared" si="43"/>
        <v>0</v>
      </c>
      <c r="AR199" s="155" t="s">
        <v>304</v>
      </c>
      <c r="AT199" s="155" t="s">
        <v>184</v>
      </c>
      <c r="AU199" s="155" t="s">
        <v>88</v>
      </c>
      <c r="AY199" s="17" t="s">
        <v>182</v>
      </c>
      <c r="BE199" s="156">
        <f t="shared" si="44"/>
        <v>0</v>
      </c>
      <c r="BF199" s="156">
        <f t="shared" si="45"/>
        <v>0</v>
      </c>
      <c r="BG199" s="156">
        <f t="shared" si="46"/>
        <v>0</v>
      </c>
      <c r="BH199" s="156">
        <f t="shared" si="47"/>
        <v>0</v>
      </c>
      <c r="BI199" s="156">
        <f t="shared" si="48"/>
        <v>0</v>
      </c>
      <c r="BJ199" s="17" t="s">
        <v>88</v>
      </c>
      <c r="BK199" s="156">
        <f t="shared" si="49"/>
        <v>0</v>
      </c>
      <c r="BL199" s="17" t="s">
        <v>304</v>
      </c>
      <c r="BM199" s="155" t="s">
        <v>1241</v>
      </c>
    </row>
    <row r="200" spans="2:65" s="1" customFormat="1" ht="33" customHeight="1">
      <c r="B200" s="142"/>
      <c r="C200" s="143" t="s">
        <v>876</v>
      </c>
      <c r="D200" s="143" t="s">
        <v>184</v>
      </c>
      <c r="E200" s="144" t="s">
        <v>2272</v>
      </c>
      <c r="F200" s="145" t="s">
        <v>2273</v>
      </c>
      <c r="G200" s="146" t="s">
        <v>858</v>
      </c>
      <c r="H200" s="147">
        <v>2</v>
      </c>
      <c r="I200" s="148"/>
      <c r="J200" s="149">
        <f t="shared" si="40"/>
        <v>0</v>
      </c>
      <c r="K200" s="150"/>
      <c r="L200" s="32"/>
      <c r="M200" s="151" t="s">
        <v>1</v>
      </c>
      <c r="N200" s="152" t="s">
        <v>40</v>
      </c>
      <c r="P200" s="153">
        <f t="shared" si="41"/>
        <v>0</v>
      </c>
      <c r="Q200" s="153">
        <v>0</v>
      </c>
      <c r="R200" s="153">
        <f t="shared" si="42"/>
        <v>0</v>
      </c>
      <c r="S200" s="153">
        <v>0</v>
      </c>
      <c r="T200" s="154">
        <f t="shared" si="43"/>
        <v>0</v>
      </c>
      <c r="AR200" s="155" t="s">
        <v>304</v>
      </c>
      <c r="AT200" s="155" t="s">
        <v>184</v>
      </c>
      <c r="AU200" s="155" t="s">
        <v>88</v>
      </c>
      <c r="AY200" s="17" t="s">
        <v>182</v>
      </c>
      <c r="BE200" s="156">
        <f t="shared" si="44"/>
        <v>0</v>
      </c>
      <c r="BF200" s="156">
        <f t="shared" si="45"/>
        <v>0</v>
      </c>
      <c r="BG200" s="156">
        <f t="shared" si="46"/>
        <v>0</v>
      </c>
      <c r="BH200" s="156">
        <f t="shared" si="47"/>
        <v>0</v>
      </c>
      <c r="BI200" s="156">
        <f t="shared" si="48"/>
        <v>0</v>
      </c>
      <c r="BJ200" s="17" t="s">
        <v>88</v>
      </c>
      <c r="BK200" s="156">
        <f t="shared" si="49"/>
        <v>0</v>
      </c>
      <c r="BL200" s="17" t="s">
        <v>304</v>
      </c>
      <c r="BM200" s="155" t="s">
        <v>1251</v>
      </c>
    </row>
    <row r="201" spans="2:65" s="1" customFormat="1" ht="24.25" customHeight="1">
      <c r="B201" s="142"/>
      <c r="C201" s="143" t="s">
        <v>880</v>
      </c>
      <c r="D201" s="143" t="s">
        <v>184</v>
      </c>
      <c r="E201" s="144" t="s">
        <v>2274</v>
      </c>
      <c r="F201" s="145" t="s">
        <v>2275</v>
      </c>
      <c r="G201" s="146" t="s">
        <v>858</v>
      </c>
      <c r="H201" s="147">
        <v>1</v>
      </c>
      <c r="I201" s="148"/>
      <c r="J201" s="149">
        <f t="shared" si="40"/>
        <v>0</v>
      </c>
      <c r="K201" s="150"/>
      <c r="L201" s="32"/>
      <c r="M201" s="151" t="s">
        <v>1</v>
      </c>
      <c r="N201" s="152" t="s">
        <v>40</v>
      </c>
      <c r="P201" s="153">
        <f t="shared" si="41"/>
        <v>0</v>
      </c>
      <c r="Q201" s="153">
        <v>0</v>
      </c>
      <c r="R201" s="153">
        <f t="shared" si="42"/>
        <v>0</v>
      </c>
      <c r="S201" s="153">
        <v>0</v>
      </c>
      <c r="T201" s="154">
        <f t="shared" si="43"/>
        <v>0</v>
      </c>
      <c r="AR201" s="155" t="s">
        <v>304</v>
      </c>
      <c r="AT201" s="155" t="s">
        <v>184</v>
      </c>
      <c r="AU201" s="155" t="s">
        <v>88</v>
      </c>
      <c r="AY201" s="17" t="s">
        <v>182</v>
      </c>
      <c r="BE201" s="156">
        <f t="shared" si="44"/>
        <v>0</v>
      </c>
      <c r="BF201" s="156">
        <f t="shared" si="45"/>
        <v>0</v>
      </c>
      <c r="BG201" s="156">
        <f t="shared" si="46"/>
        <v>0</v>
      </c>
      <c r="BH201" s="156">
        <f t="shared" si="47"/>
        <v>0</v>
      </c>
      <c r="BI201" s="156">
        <f t="shared" si="48"/>
        <v>0</v>
      </c>
      <c r="BJ201" s="17" t="s">
        <v>88</v>
      </c>
      <c r="BK201" s="156">
        <f t="shared" si="49"/>
        <v>0</v>
      </c>
      <c r="BL201" s="17" t="s">
        <v>304</v>
      </c>
      <c r="BM201" s="155" t="s">
        <v>1259</v>
      </c>
    </row>
    <row r="202" spans="2:65" s="1" customFormat="1" ht="24.25" customHeight="1">
      <c r="B202" s="142"/>
      <c r="C202" s="143" t="s">
        <v>884</v>
      </c>
      <c r="D202" s="143" t="s">
        <v>184</v>
      </c>
      <c r="E202" s="144" t="s">
        <v>2276</v>
      </c>
      <c r="F202" s="145" t="s">
        <v>2277</v>
      </c>
      <c r="G202" s="146" t="s">
        <v>858</v>
      </c>
      <c r="H202" s="147">
        <v>1</v>
      </c>
      <c r="I202" s="148"/>
      <c r="J202" s="149">
        <f t="shared" si="40"/>
        <v>0</v>
      </c>
      <c r="K202" s="150"/>
      <c r="L202" s="32"/>
      <c r="M202" s="151" t="s">
        <v>1</v>
      </c>
      <c r="N202" s="152" t="s">
        <v>40</v>
      </c>
      <c r="P202" s="153">
        <f t="shared" si="41"/>
        <v>0</v>
      </c>
      <c r="Q202" s="153">
        <v>0</v>
      </c>
      <c r="R202" s="153">
        <f t="shared" si="42"/>
        <v>0</v>
      </c>
      <c r="S202" s="153">
        <v>0</v>
      </c>
      <c r="T202" s="154">
        <f t="shared" si="43"/>
        <v>0</v>
      </c>
      <c r="AR202" s="155" t="s">
        <v>304</v>
      </c>
      <c r="AT202" s="155" t="s">
        <v>184</v>
      </c>
      <c r="AU202" s="155" t="s">
        <v>88</v>
      </c>
      <c r="AY202" s="17" t="s">
        <v>182</v>
      </c>
      <c r="BE202" s="156">
        <f t="shared" si="44"/>
        <v>0</v>
      </c>
      <c r="BF202" s="156">
        <f t="shared" si="45"/>
        <v>0</v>
      </c>
      <c r="BG202" s="156">
        <f t="shared" si="46"/>
        <v>0</v>
      </c>
      <c r="BH202" s="156">
        <f t="shared" si="47"/>
        <v>0</v>
      </c>
      <c r="BI202" s="156">
        <f t="shared" si="48"/>
        <v>0</v>
      </c>
      <c r="BJ202" s="17" t="s">
        <v>88</v>
      </c>
      <c r="BK202" s="156">
        <f t="shared" si="49"/>
        <v>0</v>
      </c>
      <c r="BL202" s="17" t="s">
        <v>304</v>
      </c>
      <c r="BM202" s="155" t="s">
        <v>1268</v>
      </c>
    </row>
    <row r="203" spans="2:65" s="1" customFormat="1" ht="33" customHeight="1">
      <c r="B203" s="142"/>
      <c r="C203" s="143" t="s">
        <v>888</v>
      </c>
      <c r="D203" s="143" t="s">
        <v>184</v>
      </c>
      <c r="E203" s="144" t="s">
        <v>2278</v>
      </c>
      <c r="F203" s="145" t="s">
        <v>2279</v>
      </c>
      <c r="G203" s="146" t="s">
        <v>858</v>
      </c>
      <c r="H203" s="147">
        <v>10</v>
      </c>
      <c r="I203" s="148"/>
      <c r="J203" s="149">
        <f t="shared" si="40"/>
        <v>0</v>
      </c>
      <c r="K203" s="150"/>
      <c r="L203" s="32"/>
      <c r="M203" s="151" t="s">
        <v>1</v>
      </c>
      <c r="N203" s="152" t="s">
        <v>40</v>
      </c>
      <c r="P203" s="153">
        <f t="shared" si="41"/>
        <v>0</v>
      </c>
      <c r="Q203" s="153">
        <v>0</v>
      </c>
      <c r="R203" s="153">
        <f t="shared" si="42"/>
        <v>0</v>
      </c>
      <c r="S203" s="153">
        <v>0</v>
      </c>
      <c r="T203" s="154">
        <f t="shared" si="43"/>
        <v>0</v>
      </c>
      <c r="AR203" s="155" t="s">
        <v>304</v>
      </c>
      <c r="AT203" s="155" t="s">
        <v>184</v>
      </c>
      <c r="AU203" s="155" t="s">
        <v>88</v>
      </c>
      <c r="AY203" s="17" t="s">
        <v>182</v>
      </c>
      <c r="BE203" s="156">
        <f t="shared" si="44"/>
        <v>0</v>
      </c>
      <c r="BF203" s="156">
        <f t="shared" si="45"/>
        <v>0</v>
      </c>
      <c r="BG203" s="156">
        <f t="shared" si="46"/>
        <v>0</v>
      </c>
      <c r="BH203" s="156">
        <f t="shared" si="47"/>
        <v>0</v>
      </c>
      <c r="BI203" s="156">
        <f t="shared" si="48"/>
        <v>0</v>
      </c>
      <c r="BJ203" s="17" t="s">
        <v>88</v>
      </c>
      <c r="BK203" s="156">
        <f t="shared" si="49"/>
        <v>0</v>
      </c>
      <c r="BL203" s="17" t="s">
        <v>304</v>
      </c>
      <c r="BM203" s="155" t="s">
        <v>1276</v>
      </c>
    </row>
    <row r="204" spans="2:65" s="1" customFormat="1" ht="24.25" customHeight="1">
      <c r="B204" s="142"/>
      <c r="C204" s="143" t="s">
        <v>892</v>
      </c>
      <c r="D204" s="143" t="s">
        <v>184</v>
      </c>
      <c r="E204" s="144" t="s">
        <v>2280</v>
      </c>
      <c r="F204" s="145" t="s">
        <v>2281</v>
      </c>
      <c r="G204" s="146" t="s">
        <v>858</v>
      </c>
      <c r="H204" s="147">
        <v>9</v>
      </c>
      <c r="I204" s="148"/>
      <c r="J204" s="149">
        <f t="shared" si="40"/>
        <v>0</v>
      </c>
      <c r="K204" s="150"/>
      <c r="L204" s="32"/>
      <c r="M204" s="151" t="s">
        <v>1</v>
      </c>
      <c r="N204" s="152" t="s">
        <v>40</v>
      </c>
      <c r="P204" s="153">
        <f t="shared" si="41"/>
        <v>0</v>
      </c>
      <c r="Q204" s="153">
        <v>0</v>
      </c>
      <c r="R204" s="153">
        <f t="shared" si="42"/>
        <v>0</v>
      </c>
      <c r="S204" s="153">
        <v>0</v>
      </c>
      <c r="T204" s="154">
        <f t="shared" si="43"/>
        <v>0</v>
      </c>
      <c r="AR204" s="155" t="s">
        <v>304</v>
      </c>
      <c r="AT204" s="155" t="s">
        <v>184</v>
      </c>
      <c r="AU204" s="155" t="s">
        <v>88</v>
      </c>
      <c r="AY204" s="17" t="s">
        <v>182</v>
      </c>
      <c r="BE204" s="156">
        <f t="shared" si="44"/>
        <v>0</v>
      </c>
      <c r="BF204" s="156">
        <f t="shared" si="45"/>
        <v>0</v>
      </c>
      <c r="BG204" s="156">
        <f t="shared" si="46"/>
        <v>0</v>
      </c>
      <c r="BH204" s="156">
        <f t="shared" si="47"/>
        <v>0</v>
      </c>
      <c r="BI204" s="156">
        <f t="shared" si="48"/>
        <v>0</v>
      </c>
      <c r="BJ204" s="17" t="s">
        <v>88</v>
      </c>
      <c r="BK204" s="156">
        <f t="shared" si="49"/>
        <v>0</v>
      </c>
      <c r="BL204" s="17" t="s">
        <v>304</v>
      </c>
      <c r="BM204" s="155" t="s">
        <v>1286</v>
      </c>
    </row>
    <row r="205" spans="2:65" s="1" customFormat="1" ht="24.25" customHeight="1">
      <c r="B205" s="142"/>
      <c r="C205" s="143" t="s">
        <v>896</v>
      </c>
      <c r="D205" s="143" t="s">
        <v>184</v>
      </c>
      <c r="E205" s="144" t="s">
        <v>2282</v>
      </c>
      <c r="F205" s="145" t="s">
        <v>2283</v>
      </c>
      <c r="G205" s="146" t="s">
        <v>858</v>
      </c>
      <c r="H205" s="147">
        <v>1</v>
      </c>
      <c r="I205" s="148"/>
      <c r="J205" s="149">
        <f t="shared" si="40"/>
        <v>0</v>
      </c>
      <c r="K205" s="150"/>
      <c r="L205" s="32"/>
      <c r="M205" s="151" t="s">
        <v>1</v>
      </c>
      <c r="N205" s="152" t="s">
        <v>40</v>
      </c>
      <c r="P205" s="153">
        <f t="shared" si="41"/>
        <v>0</v>
      </c>
      <c r="Q205" s="153">
        <v>0</v>
      </c>
      <c r="R205" s="153">
        <f t="shared" si="42"/>
        <v>0</v>
      </c>
      <c r="S205" s="153">
        <v>0</v>
      </c>
      <c r="T205" s="154">
        <f t="shared" si="43"/>
        <v>0</v>
      </c>
      <c r="AR205" s="155" t="s">
        <v>304</v>
      </c>
      <c r="AT205" s="155" t="s">
        <v>184</v>
      </c>
      <c r="AU205" s="155" t="s">
        <v>88</v>
      </c>
      <c r="AY205" s="17" t="s">
        <v>182</v>
      </c>
      <c r="BE205" s="156">
        <f t="shared" si="44"/>
        <v>0</v>
      </c>
      <c r="BF205" s="156">
        <f t="shared" si="45"/>
        <v>0</v>
      </c>
      <c r="BG205" s="156">
        <f t="shared" si="46"/>
        <v>0</v>
      </c>
      <c r="BH205" s="156">
        <f t="shared" si="47"/>
        <v>0</v>
      </c>
      <c r="BI205" s="156">
        <f t="shared" si="48"/>
        <v>0</v>
      </c>
      <c r="BJ205" s="17" t="s">
        <v>88</v>
      </c>
      <c r="BK205" s="156">
        <f t="shared" si="49"/>
        <v>0</v>
      </c>
      <c r="BL205" s="17" t="s">
        <v>304</v>
      </c>
      <c r="BM205" s="155" t="s">
        <v>1294</v>
      </c>
    </row>
    <row r="206" spans="2:65" s="1" customFormat="1" ht="24.25" customHeight="1">
      <c r="B206" s="142"/>
      <c r="C206" s="143" t="s">
        <v>910</v>
      </c>
      <c r="D206" s="143" t="s">
        <v>184</v>
      </c>
      <c r="E206" s="144" t="s">
        <v>2284</v>
      </c>
      <c r="F206" s="145" t="s">
        <v>2285</v>
      </c>
      <c r="G206" s="146" t="s">
        <v>858</v>
      </c>
      <c r="H206" s="147">
        <v>1</v>
      </c>
      <c r="I206" s="148"/>
      <c r="J206" s="149">
        <f t="shared" si="40"/>
        <v>0</v>
      </c>
      <c r="K206" s="150"/>
      <c r="L206" s="32"/>
      <c r="M206" s="151" t="s">
        <v>1</v>
      </c>
      <c r="N206" s="152" t="s">
        <v>40</v>
      </c>
      <c r="P206" s="153">
        <f t="shared" si="41"/>
        <v>0</v>
      </c>
      <c r="Q206" s="153">
        <v>0</v>
      </c>
      <c r="R206" s="153">
        <f t="shared" si="42"/>
        <v>0</v>
      </c>
      <c r="S206" s="153">
        <v>0</v>
      </c>
      <c r="T206" s="154">
        <f t="shared" si="43"/>
        <v>0</v>
      </c>
      <c r="AR206" s="155" t="s">
        <v>304</v>
      </c>
      <c r="AT206" s="155" t="s">
        <v>184</v>
      </c>
      <c r="AU206" s="155" t="s">
        <v>88</v>
      </c>
      <c r="AY206" s="17" t="s">
        <v>182</v>
      </c>
      <c r="BE206" s="156">
        <f t="shared" si="44"/>
        <v>0</v>
      </c>
      <c r="BF206" s="156">
        <f t="shared" si="45"/>
        <v>0</v>
      </c>
      <c r="BG206" s="156">
        <f t="shared" si="46"/>
        <v>0</v>
      </c>
      <c r="BH206" s="156">
        <f t="shared" si="47"/>
        <v>0</v>
      </c>
      <c r="BI206" s="156">
        <f t="shared" si="48"/>
        <v>0</v>
      </c>
      <c r="BJ206" s="17" t="s">
        <v>88</v>
      </c>
      <c r="BK206" s="156">
        <f t="shared" si="49"/>
        <v>0</v>
      </c>
      <c r="BL206" s="17" t="s">
        <v>304</v>
      </c>
      <c r="BM206" s="155" t="s">
        <v>1303</v>
      </c>
    </row>
    <row r="207" spans="2:65" s="1" customFormat="1" ht="24.25" customHeight="1">
      <c r="B207" s="142"/>
      <c r="C207" s="143" t="s">
        <v>915</v>
      </c>
      <c r="D207" s="143" t="s">
        <v>184</v>
      </c>
      <c r="E207" s="144" t="s">
        <v>2286</v>
      </c>
      <c r="F207" s="145" t="s">
        <v>2287</v>
      </c>
      <c r="G207" s="146" t="s">
        <v>858</v>
      </c>
      <c r="H207" s="147">
        <v>1</v>
      </c>
      <c r="I207" s="148"/>
      <c r="J207" s="149">
        <f t="shared" si="40"/>
        <v>0</v>
      </c>
      <c r="K207" s="150"/>
      <c r="L207" s="32"/>
      <c r="M207" s="151" t="s">
        <v>1</v>
      </c>
      <c r="N207" s="152" t="s">
        <v>40</v>
      </c>
      <c r="P207" s="153">
        <f t="shared" si="41"/>
        <v>0</v>
      </c>
      <c r="Q207" s="153">
        <v>0</v>
      </c>
      <c r="R207" s="153">
        <f t="shared" si="42"/>
        <v>0</v>
      </c>
      <c r="S207" s="153">
        <v>0</v>
      </c>
      <c r="T207" s="154">
        <f t="shared" si="43"/>
        <v>0</v>
      </c>
      <c r="AR207" s="155" t="s">
        <v>304</v>
      </c>
      <c r="AT207" s="155" t="s">
        <v>184</v>
      </c>
      <c r="AU207" s="155" t="s">
        <v>88</v>
      </c>
      <c r="AY207" s="17" t="s">
        <v>182</v>
      </c>
      <c r="BE207" s="156">
        <f t="shared" si="44"/>
        <v>0</v>
      </c>
      <c r="BF207" s="156">
        <f t="shared" si="45"/>
        <v>0</v>
      </c>
      <c r="BG207" s="156">
        <f t="shared" si="46"/>
        <v>0</v>
      </c>
      <c r="BH207" s="156">
        <f t="shared" si="47"/>
        <v>0</v>
      </c>
      <c r="BI207" s="156">
        <f t="shared" si="48"/>
        <v>0</v>
      </c>
      <c r="BJ207" s="17" t="s">
        <v>88</v>
      </c>
      <c r="BK207" s="156">
        <f t="shared" si="49"/>
        <v>0</v>
      </c>
      <c r="BL207" s="17" t="s">
        <v>304</v>
      </c>
      <c r="BM207" s="155" t="s">
        <v>1313</v>
      </c>
    </row>
    <row r="208" spans="2:65" s="11" customFormat="1" ht="22.9" customHeight="1">
      <c r="B208" s="130"/>
      <c r="D208" s="131" t="s">
        <v>73</v>
      </c>
      <c r="E208" s="140" t="s">
        <v>1346</v>
      </c>
      <c r="F208" s="140" t="s">
        <v>1347</v>
      </c>
      <c r="I208" s="133"/>
      <c r="J208" s="141">
        <f>BK208</f>
        <v>0</v>
      </c>
      <c r="L208" s="130"/>
      <c r="M208" s="135"/>
      <c r="P208" s="136">
        <f>P209</f>
        <v>0</v>
      </c>
      <c r="R208" s="136">
        <f>R209</f>
        <v>0</v>
      </c>
      <c r="T208" s="137">
        <f>T209</f>
        <v>0</v>
      </c>
      <c r="AR208" s="131" t="s">
        <v>88</v>
      </c>
      <c r="AT208" s="138" t="s">
        <v>73</v>
      </c>
      <c r="AU208" s="138" t="s">
        <v>78</v>
      </c>
      <c r="AY208" s="131" t="s">
        <v>182</v>
      </c>
      <c r="BK208" s="139">
        <f>BK209</f>
        <v>0</v>
      </c>
    </row>
    <row r="209" spans="2:65" s="1" customFormat="1" ht="16.5" customHeight="1">
      <c r="B209" s="142"/>
      <c r="C209" s="143" t="s">
        <v>921</v>
      </c>
      <c r="D209" s="143" t="s">
        <v>184</v>
      </c>
      <c r="E209" s="144" t="s">
        <v>2288</v>
      </c>
      <c r="F209" s="145" t="s">
        <v>2289</v>
      </c>
      <c r="G209" s="146" t="s">
        <v>858</v>
      </c>
      <c r="H209" s="147">
        <v>57</v>
      </c>
      <c r="I209" s="148"/>
      <c r="J209" s="149">
        <f>ROUND(I209*H209,2)</f>
        <v>0</v>
      </c>
      <c r="K209" s="150"/>
      <c r="L209" s="32"/>
      <c r="M209" s="151" t="s">
        <v>1</v>
      </c>
      <c r="N209" s="152" t="s">
        <v>40</v>
      </c>
      <c r="P209" s="153">
        <f>O209*H209</f>
        <v>0</v>
      </c>
      <c r="Q209" s="153">
        <v>0</v>
      </c>
      <c r="R209" s="153">
        <f>Q209*H209</f>
        <v>0</v>
      </c>
      <c r="S209" s="153">
        <v>0</v>
      </c>
      <c r="T209" s="154">
        <f>S209*H209</f>
        <v>0</v>
      </c>
      <c r="AR209" s="155" t="s">
        <v>304</v>
      </c>
      <c r="AT209" s="155" t="s">
        <v>184</v>
      </c>
      <c r="AU209" s="155" t="s">
        <v>88</v>
      </c>
      <c r="AY209" s="17" t="s">
        <v>182</v>
      </c>
      <c r="BE209" s="156">
        <f>IF(N209="základná",J209,0)</f>
        <v>0</v>
      </c>
      <c r="BF209" s="156">
        <f>IF(N209="znížená",J209,0)</f>
        <v>0</v>
      </c>
      <c r="BG209" s="156">
        <f>IF(N209="zákl. prenesená",J209,0)</f>
        <v>0</v>
      </c>
      <c r="BH209" s="156">
        <f>IF(N209="zníž. prenesená",J209,0)</f>
        <v>0</v>
      </c>
      <c r="BI209" s="156">
        <f>IF(N209="nulová",J209,0)</f>
        <v>0</v>
      </c>
      <c r="BJ209" s="17" t="s">
        <v>88</v>
      </c>
      <c r="BK209" s="156">
        <f>ROUND(I209*H209,2)</f>
        <v>0</v>
      </c>
      <c r="BL209" s="17" t="s">
        <v>304</v>
      </c>
      <c r="BM209" s="155" t="s">
        <v>1325</v>
      </c>
    </row>
    <row r="210" spans="2:65" s="11" customFormat="1" ht="25.9" customHeight="1">
      <c r="B210" s="130"/>
      <c r="D210" s="131" t="s">
        <v>73</v>
      </c>
      <c r="E210" s="132" t="s">
        <v>1782</v>
      </c>
      <c r="F210" s="132" t="s">
        <v>1783</v>
      </c>
      <c r="I210" s="133"/>
      <c r="J210" s="134">
        <f>BK210</f>
        <v>0</v>
      </c>
      <c r="L210" s="130"/>
      <c r="M210" s="135"/>
      <c r="P210" s="136">
        <f>SUM(P211:P213)</f>
        <v>0</v>
      </c>
      <c r="R210" s="136">
        <f>SUM(R211:R213)</f>
        <v>0</v>
      </c>
      <c r="T210" s="137">
        <f>SUM(T211:T213)</f>
        <v>0</v>
      </c>
      <c r="AR210" s="131" t="s">
        <v>188</v>
      </c>
      <c r="AT210" s="138" t="s">
        <v>73</v>
      </c>
      <c r="AU210" s="138" t="s">
        <v>74</v>
      </c>
      <c r="AY210" s="131" t="s">
        <v>182</v>
      </c>
      <c r="BK210" s="139">
        <f>SUM(BK211:BK213)</f>
        <v>0</v>
      </c>
    </row>
    <row r="211" spans="2:65" s="1" customFormat="1" ht="16.5" customHeight="1">
      <c r="B211" s="142"/>
      <c r="C211" s="143" t="s">
        <v>926</v>
      </c>
      <c r="D211" s="143" t="s">
        <v>184</v>
      </c>
      <c r="E211" s="144" t="s">
        <v>2290</v>
      </c>
      <c r="F211" s="145" t="s">
        <v>2291</v>
      </c>
      <c r="G211" s="146" t="s">
        <v>1787</v>
      </c>
      <c r="H211" s="147">
        <v>72</v>
      </c>
      <c r="I211" s="148"/>
      <c r="J211" s="149">
        <f>ROUND(I211*H211,2)</f>
        <v>0</v>
      </c>
      <c r="K211" s="150"/>
      <c r="L211" s="32"/>
      <c r="M211" s="151" t="s">
        <v>1</v>
      </c>
      <c r="N211" s="152" t="s">
        <v>40</v>
      </c>
      <c r="P211" s="153">
        <f>O211*H211</f>
        <v>0</v>
      </c>
      <c r="Q211" s="153">
        <v>0</v>
      </c>
      <c r="R211" s="153">
        <f>Q211*H211</f>
        <v>0</v>
      </c>
      <c r="S211" s="153">
        <v>0</v>
      </c>
      <c r="T211" s="154">
        <f>S211*H211</f>
        <v>0</v>
      </c>
      <c r="AR211" s="155" t="s">
        <v>2137</v>
      </c>
      <c r="AT211" s="155" t="s">
        <v>184</v>
      </c>
      <c r="AU211" s="155" t="s">
        <v>78</v>
      </c>
      <c r="AY211" s="17" t="s">
        <v>182</v>
      </c>
      <c r="BE211" s="156">
        <f>IF(N211="základná",J211,0)</f>
        <v>0</v>
      </c>
      <c r="BF211" s="156">
        <f>IF(N211="znížená",J211,0)</f>
        <v>0</v>
      </c>
      <c r="BG211" s="156">
        <f>IF(N211="zákl. prenesená",J211,0)</f>
        <v>0</v>
      </c>
      <c r="BH211" s="156">
        <f>IF(N211="zníž. prenesená",J211,0)</f>
        <v>0</v>
      </c>
      <c r="BI211" s="156">
        <f>IF(N211="nulová",J211,0)</f>
        <v>0</v>
      </c>
      <c r="BJ211" s="17" t="s">
        <v>88</v>
      </c>
      <c r="BK211" s="156">
        <f>ROUND(I211*H211,2)</f>
        <v>0</v>
      </c>
      <c r="BL211" s="17" t="s">
        <v>2137</v>
      </c>
      <c r="BM211" s="155" t="s">
        <v>1334</v>
      </c>
    </row>
    <row r="212" spans="2:65" s="1" customFormat="1" ht="16.5" customHeight="1">
      <c r="B212" s="142"/>
      <c r="C212" s="143" t="s">
        <v>932</v>
      </c>
      <c r="D212" s="143" t="s">
        <v>184</v>
      </c>
      <c r="E212" s="144" t="s">
        <v>2292</v>
      </c>
      <c r="F212" s="145" t="s">
        <v>2293</v>
      </c>
      <c r="G212" s="146" t="s">
        <v>858</v>
      </c>
      <c r="H212" s="147">
        <v>10</v>
      </c>
      <c r="I212" s="148"/>
      <c r="J212" s="149">
        <f>ROUND(I212*H212,2)</f>
        <v>0</v>
      </c>
      <c r="K212" s="150"/>
      <c r="L212" s="32"/>
      <c r="M212" s="151" t="s">
        <v>1</v>
      </c>
      <c r="N212" s="152" t="s">
        <v>40</v>
      </c>
      <c r="P212" s="153">
        <f>O212*H212</f>
        <v>0</v>
      </c>
      <c r="Q212" s="153">
        <v>0</v>
      </c>
      <c r="R212" s="153">
        <f>Q212*H212</f>
        <v>0</v>
      </c>
      <c r="S212" s="153">
        <v>0</v>
      </c>
      <c r="T212" s="154">
        <f>S212*H212</f>
        <v>0</v>
      </c>
      <c r="AR212" s="155" t="s">
        <v>2137</v>
      </c>
      <c r="AT212" s="155" t="s">
        <v>184</v>
      </c>
      <c r="AU212" s="155" t="s">
        <v>78</v>
      </c>
      <c r="AY212" s="17" t="s">
        <v>182</v>
      </c>
      <c r="BE212" s="156">
        <f>IF(N212="základná",J212,0)</f>
        <v>0</v>
      </c>
      <c r="BF212" s="156">
        <f>IF(N212="znížená",J212,0)</f>
        <v>0</v>
      </c>
      <c r="BG212" s="156">
        <f>IF(N212="zákl. prenesená",J212,0)</f>
        <v>0</v>
      </c>
      <c r="BH212" s="156">
        <f>IF(N212="zníž. prenesená",J212,0)</f>
        <v>0</v>
      </c>
      <c r="BI212" s="156">
        <f>IF(N212="nulová",J212,0)</f>
        <v>0</v>
      </c>
      <c r="BJ212" s="17" t="s">
        <v>88</v>
      </c>
      <c r="BK212" s="156">
        <f>ROUND(I212*H212,2)</f>
        <v>0</v>
      </c>
      <c r="BL212" s="17" t="s">
        <v>2137</v>
      </c>
      <c r="BM212" s="155" t="s">
        <v>1342</v>
      </c>
    </row>
    <row r="213" spans="2:65" s="1" customFormat="1" ht="16.5" customHeight="1">
      <c r="B213" s="142"/>
      <c r="C213" s="143" t="s">
        <v>937</v>
      </c>
      <c r="D213" s="143" t="s">
        <v>184</v>
      </c>
      <c r="E213" s="144" t="s">
        <v>2294</v>
      </c>
      <c r="F213" s="145" t="s">
        <v>2295</v>
      </c>
      <c r="G213" s="146" t="s">
        <v>1948</v>
      </c>
      <c r="H213" s="147">
        <v>1</v>
      </c>
      <c r="I213" s="148"/>
      <c r="J213" s="149">
        <f>ROUND(I213*H213,2)</f>
        <v>0</v>
      </c>
      <c r="K213" s="150"/>
      <c r="L213" s="32"/>
      <c r="M213" s="197" t="s">
        <v>1</v>
      </c>
      <c r="N213" s="198" t="s">
        <v>40</v>
      </c>
      <c r="O213" s="199"/>
      <c r="P213" s="200">
        <f>O213*H213</f>
        <v>0</v>
      </c>
      <c r="Q213" s="200">
        <v>0</v>
      </c>
      <c r="R213" s="200">
        <f>Q213*H213</f>
        <v>0</v>
      </c>
      <c r="S213" s="200">
        <v>0</v>
      </c>
      <c r="T213" s="201">
        <f>S213*H213</f>
        <v>0</v>
      </c>
      <c r="AR213" s="155" t="s">
        <v>2137</v>
      </c>
      <c r="AT213" s="155" t="s">
        <v>184</v>
      </c>
      <c r="AU213" s="155" t="s">
        <v>78</v>
      </c>
      <c r="AY213" s="17" t="s">
        <v>182</v>
      </c>
      <c r="BE213" s="156">
        <f>IF(N213="základná",J213,0)</f>
        <v>0</v>
      </c>
      <c r="BF213" s="156">
        <f>IF(N213="znížená",J213,0)</f>
        <v>0</v>
      </c>
      <c r="BG213" s="156">
        <f>IF(N213="zákl. prenesená",J213,0)</f>
        <v>0</v>
      </c>
      <c r="BH213" s="156">
        <f>IF(N213="zníž. prenesená",J213,0)</f>
        <v>0</v>
      </c>
      <c r="BI213" s="156">
        <f>IF(N213="nulová",J213,0)</f>
        <v>0</v>
      </c>
      <c r="BJ213" s="17" t="s">
        <v>88</v>
      </c>
      <c r="BK213" s="156">
        <f>ROUND(I213*H213,2)</f>
        <v>0</v>
      </c>
      <c r="BL213" s="17" t="s">
        <v>2137</v>
      </c>
      <c r="BM213" s="155" t="s">
        <v>1354</v>
      </c>
    </row>
    <row r="214" spans="2:65" s="1" customFormat="1" ht="7" customHeight="1">
      <c r="B214" s="47"/>
      <c r="C214" s="48"/>
      <c r="D214" s="48"/>
      <c r="E214" s="48"/>
      <c r="F214" s="48"/>
      <c r="G214" s="48"/>
      <c r="H214" s="48"/>
      <c r="I214" s="48"/>
      <c r="J214" s="48"/>
      <c r="K214" s="48"/>
      <c r="L214" s="32"/>
    </row>
  </sheetData>
  <autoFilter ref="C128:K213" xr:uid="{00000000-0009-0000-0000-000004000000}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86"/>
  <sheetViews>
    <sheetView showGridLines="0" topLeftCell="A22" workbookViewId="0">
      <selection activeCell="G57" sqref="G57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101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ht="12" customHeight="1">
      <c r="B8" s="20"/>
      <c r="D8" s="27" t="s">
        <v>133</v>
      </c>
      <c r="L8" s="20"/>
    </row>
    <row r="9" spans="2:46" s="1" customFormat="1" ht="16.5" customHeight="1">
      <c r="B9" s="32"/>
      <c r="E9" s="249" t="s">
        <v>134</v>
      </c>
      <c r="F9" s="248"/>
      <c r="G9" s="248"/>
      <c r="H9" s="248"/>
      <c r="L9" s="32"/>
    </row>
    <row r="10" spans="2:46" s="1" customFormat="1" ht="12" customHeight="1">
      <c r="B10" s="32"/>
      <c r="D10" s="27" t="s">
        <v>135</v>
      </c>
      <c r="L10" s="32"/>
    </row>
    <row r="11" spans="2:46" s="1" customFormat="1" ht="16.5" customHeight="1">
      <c r="B11" s="32"/>
      <c r="E11" s="211" t="s">
        <v>2296</v>
      </c>
      <c r="F11" s="248"/>
      <c r="G11" s="248"/>
      <c r="H11" s="248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17</v>
      </c>
      <c r="F13" s="25" t="s">
        <v>1</v>
      </c>
      <c r="I13" s="27" t="s">
        <v>18</v>
      </c>
      <c r="J13" s="25" t="s">
        <v>1</v>
      </c>
      <c r="L13" s="32"/>
    </row>
    <row r="14" spans="2:46" s="1" customFormat="1" ht="12" customHeight="1">
      <c r="B14" s="32"/>
      <c r="D14" s="27" t="s">
        <v>19</v>
      </c>
      <c r="F14" s="25" t="s">
        <v>20</v>
      </c>
      <c r="I14" s="27" t="s">
        <v>21</v>
      </c>
      <c r="J14" s="55">
        <f>'Rekapitulácia stavby'!AN8</f>
        <v>45370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22</v>
      </c>
      <c r="I16" s="27" t="s">
        <v>23</v>
      </c>
      <c r="J16" s="25" t="s">
        <v>1</v>
      </c>
      <c r="L16" s="32"/>
    </row>
    <row r="17" spans="2:12" s="1" customFormat="1" ht="18" customHeight="1">
      <c r="B17" s="32"/>
      <c r="E17" s="25" t="s">
        <v>24</v>
      </c>
      <c r="I17" s="27" t="s">
        <v>25</v>
      </c>
      <c r="J17" s="25" t="s">
        <v>1</v>
      </c>
      <c r="L17" s="32"/>
    </row>
    <row r="18" spans="2:12" s="1" customFormat="1" ht="7" customHeight="1">
      <c r="B18" s="32"/>
      <c r="L18" s="32"/>
    </row>
    <row r="19" spans="2:12" s="1" customFormat="1" ht="12" customHeight="1">
      <c r="B19" s="32"/>
      <c r="D19" s="27" t="s">
        <v>26</v>
      </c>
      <c r="I19" s="27" t="s">
        <v>23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51" t="str">
        <f>'Rekapitulácia stavby'!E14</f>
        <v>Vyplň údaj</v>
      </c>
      <c r="F20" s="225"/>
      <c r="G20" s="225"/>
      <c r="H20" s="225"/>
      <c r="I20" s="27" t="s">
        <v>25</v>
      </c>
      <c r="J20" s="28" t="str">
        <f>'Rekapitulácia stavby'!AN14</f>
        <v>Vyplň údaj</v>
      </c>
      <c r="L20" s="32"/>
    </row>
    <row r="21" spans="2:12" s="1" customFormat="1" ht="7" customHeight="1">
      <c r="B21" s="32"/>
      <c r="L21" s="32"/>
    </row>
    <row r="22" spans="2:12" s="1" customFormat="1" ht="12" customHeight="1">
      <c r="B22" s="32"/>
      <c r="D22" s="27" t="s">
        <v>28</v>
      </c>
      <c r="I22" s="27" t="s">
        <v>23</v>
      </c>
      <c r="J22" s="25" t="s">
        <v>1</v>
      </c>
      <c r="L22" s="32"/>
    </row>
    <row r="23" spans="2:12" s="1" customFormat="1" ht="18" customHeight="1">
      <c r="B23" s="32"/>
      <c r="E23" s="25" t="s">
        <v>29</v>
      </c>
      <c r="I23" s="27" t="s">
        <v>25</v>
      </c>
      <c r="J23" s="25" t="s">
        <v>1</v>
      </c>
      <c r="L23" s="32"/>
    </row>
    <row r="24" spans="2:12" s="1" customFormat="1" ht="7" customHeight="1">
      <c r="B24" s="32"/>
      <c r="L24" s="32"/>
    </row>
    <row r="25" spans="2:12" s="1" customFormat="1" ht="12" customHeight="1">
      <c r="B25" s="32"/>
      <c r="D25" s="27" t="s">
        <v>31</v>
      </c>
      <c r="I25" s="27" t="s">
        <v>23</v>
      </c>
      <c r="J25" s="25" t="s">
        <v>1</v>
      </c>
      <c r="L25" s="32"/>
    </row>
    <row r="26" spans="2:12" s="1" customFormat="1" ht="18" customHeight="1">
      <c r="B26" s="32"/>
      <c r="E26" s="25" t="s">
        <v>32</v>
      </c>
      <c r="I26" s="27" t="s">
        <v>25</v>
      </c>
      <c r="J26" s="25" t="s">
        <v>1</v>
      </c>
      <c r="L26" s="32"/>
    </row>
    <row r="27" spans="2:12" s="1" customFormat="1" ht="7" customHeight="1">
      <c r="B27" s="32"/>
      <c r="L27" s="32"/>
    </row>
    <row r="28" spans="2:12" s="1" customFormat="1" ht="12" customHeight="1">
      <c r="B28" s="32"/>
      <c r="D28" s="27" t="s">
        <v>33</v>
      </c>
      <c r="L28" s="32"/>
    </row>
    <row r="29" spans="2:12" s="7" customFormat="1" ht="16.5" customHeight="1">
      <c r="B29" s="95"/>
      <c r="E29" s="229" t="s">
        <v>1</v>
      </c>
      <c r="F29" s="229"/>
      <c r="G29" s="229"/>
      <c r="H29" s="229"/>
      <c r="L29" s="95"/>
    </row>
    <row r="30" spans="2:12" s="1" customFormat="1" ht="7" customHeight="1">
      <c r="B30" s="32"/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4" customHeight="1">
      <c r="B32" s="32"/>
      <c r="D32" s="96" t="s">
        <v>34</v>
      </c>
      <c r="J32" s="68">
        <f>ROUND(J125, 2)</f>
        <v>0</v>
      </c>
      <c r="L32" s="32"/>
    </row>
    <row r="33" spans="2:12" s="1" customFormat="1" ht="7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5" customHeight="1">
      <c r="B34" s="32"/>
      <c r="F34" s="35" t="s">
        <v>36</v>
      </c>
      <c r="I34" s="35" t="s">
        <v>35</v>
      </c>
      <c r="J34" s="35" t="s">
        <v>37</v>
      </c>
      <c r="L34" s="32"/>
    </row>
    <row r="35" spans="2:12" s="1" customFormat="1" ht="14.5" customHeight="1">
      <c r="B35" s="32"/>
      <c r="D35" s="97" t="s">
        <v>38</v>
      </c>
      <c r="E35" s="37" t="s">
        <v>39</v>
      </c>
      <c r="F35" s="98">
        <f>ROUND((SUM(BE125:BE185)),  2)</f>
        <v>0</v>
      </c>
      <c r="G35" s="99"/>
      <c r="H35" s="99"/>
      <c r="I35" s="100">
        <v>0.2</v>
      </c>
      <c r="J35" s="98">
        <f>ROUND(((SUM(BE125:BE185))*I35),  2)</f>
        <v>0</v>
      </c>
      <c r="L35" s="32"/>
    </row>
    <row r="36" spans="2:12" s="1" customFormat="1" ht="14.5" customHeight="1">
      <c r="B36" s="32"/>
      <c r="E36" s="37" t="s">
        <v>40</v>
      </c>
      <c r="F36" s="98">
        <f>ROUND((SUM(BF125:BF185)),  2)</f>
        <v>0</v>
      </c>
      <c r="G36" s="99"/>
      <c r="H36" s="99"/>
      <c r="I36" s="100">
        <v>0.2</v>
      </c>
      <c r="J36" s="98">
        <f>ROUND(((SUM(BF125:BF185))*I36),  2)</f>
        <v>0</v>
      </c>
      <c r="L36" s="32"/>
    </row>
    <row r="37" spans="2:12" s="1" customFormat="1" ht="14.5" hidden="1" customHeight="1">
      <c r="B37" s="32"/>
      <c r="E37" s="27" t="s">
        <v>41</v>
      </c>
      <c r="F37" s="87">
        <f>ROUND((SUM(BG125:BG185)),  2)</f>
        <v>0</v>
      </c>
      <c r="I37" s="101">
        <v>0.2</v>
      </c>
      <c r="J37" s="87">
        <f>0</f>
        <v>0</v>
      </c>
      <c r="L37" s="32"/>
    </row>
    <row r="38" spans="2:12" s="1" customFormat="1" ht="14.5" hidden="1" customHeight="1">
      <c r="B38" s="32"/>
      <c r="E38" s="27" t="s">
        <v>42</v>
      </c>
      <c r="F38" s="87">
        <f>ROUND((SUM(BH125:BH185)),  2)</f>
        <v>0</v>
      </c>
      <c r="I38" s="101">
        <v>0.2</v>
      </c>
      <c r="J38" s="87">
        <f>0</f>
        <v>0</v>
      </c>
      <c r="L38" s="32"/>
    </row>
    <row r="39" spans="2:12" s="1" customFormat="1" ht="14.5" hidden="1" customHeight="1">
      <c r="B39" s="32"/>
      <c r="E39" s="37" t="s">
        <v>43</v>
      </c>
      <c r="F39" s="98">
        <f>ROUND((SUM(BI125:BI185)),  2)</f>
        <v>0</v>
      </c>
      <c r="G39" s="99"/>
      <c r="H39" s="99"/>
      <c r="I39" s="100">
        <v>0</v>
      </c>
      <c r="J39" s="98">
        <f>0</f>
        <v>0</v>
      </c>
      <c r="L39" s="32"/>
    </row>
    <row r="40" spans="2:12" s="1" customFormat="1" ht="7" customHeight="1">
      <c r="B40" s="32"/>
      <c r="L40" s="32"/>
    </row>
    <row r="41" spans="2:12" s="1" customFormat="1" ht="25.4" customHeight="1">
      <c r="B41" s="32"/>
      <c r="C41" s="102"/>
      <c r="D41" s="103" t="s">
        <v>44</v>
      </c>
      <c r="E41" s="59"/>
      <c r="F41" s="59"/>
      <c r="G41" s="104" t="s">
        <v>45</v>
      </c>
      <c r="H41" s="105" t="s">
        <v>46</v>
      </c>
      <c r="I41" s="59"/>
      <c r="J41" s="106">
        <f>SUM(J32:J39)</f>
        <v>0</v>
      </c>
      <c r="K41" s="107"/>
      <c r="L41" s="32"/>
    </row>
    <row r="42" spans="2:12" s="1" customFormat="1" ht="14.5" customHeight="1">
      <c r="B42" s="32"/>
      <c r="L42" s="32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5" customHeight="1">
      <c r="B82" s="32"/>
      <c r="C82" s="21" t="s">
        <v>137</v>
      </c>
      <c r="L82" s="32"/>
    </row>
    <row r="83" spans="2:12" s="1" customFormat="1" ht="7" customHeight="1">
      <c r="B83" s="32"/>
      <c r="L83" s="32"/>
    </row>
    <row r="84" spans="2:12" s="1" customFormat="1" ht="12" customHeight="1">
      <c r="B84" s="32"/>
      <c r="C84" s="27" t="s">
        <v>15</v>
      </c>
      <c r="L84" s="32"/>
    </row>
    <row r="85" spans="2:12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12" ht="12" customHeight="1">
      <c r="B86" s="20"/>
      <c r="C86" s="27" t="s">
        <v>133</v>
      </c>
      <c r="L86" s="20"/>
    </row>
    <row r="87" spans="2:12" s="1" customFormat="1" ht="16.5" customHeight="1">
      <c r="B87" s="32"/>
      <c r="E87" s="249" t="s">
        <v>134</v>
      </c>
      <c r="F87" s="248"/>
      <c r="G87" s="248"/>
      <c r="H87" s="248"/>
      <c r="L87" s="32"/>
    </row>
    <row r="88" spans="2:12" s="1" customFormat="1" ht="12" customHeight="1">
      <c r="B88" s="32"/>
      <c r="C88" s="27" t="s">
        <v>135</v>
      </c>
      <c r="L88" s="32"/>
    </row>
    <row r="89" spans="2:12" s="1" customFormat="1" ht="16.5" customHeight="1">
      <c r="B89" s="32"/>
      <c r="E89" s="211" t="str">
        <f>E11</f>
        <v>07 - Chladenie / vetranie</v>
      </c>
      <c r="F89" s="248"/>
      <c r="G89" s="248"/>
      <c r="H89" s="248"/>
      <c r="L89" s="32"/>
    </row>
    <row r="90" spans="2:12" s="1" customFormat="1" ht="7" customHeight="1">
      <c r="B90" s="32"/>
      <c r="L90" s="32"/>
    </row>
    <row r="91" spans="2:12" s="1" customFormat="1" ht="12" customHeight="1">
      <c r="B91" s="32"/>
      <c r="C91" s="27" t="s">
        <v>19</v>
      </c>
      <c r="F91" s="25" t="str">
        <f>F14</f>
        <v>Dolné Trhovište 224, 920 61 Dolné Trhovište</v>
      </c>
      <c r="I91" s="27" t="s">
        <v>21</v>
      </c>
      <c r="J91" s="55">
        <f>IF(J14="","",J14)</f>
        <v>45370</v>
      </c>
      <c r="L91" s="32"/>
    </row>
    <row r="92" spans="2:12" s="1" customFormat="1" ht="7" customHeight="1">
      <c r="B92" s="32"/>
      <c r="L92" s="32"/>
    </row>
    <row r="93" spans="2:12" s="1" customFormat="1" ht="15.25" customHeight="1">
      <c r="B93" s="32"/>
      <c r="C93" s="27" t="s">
        <v>22</v>
      </c>
      <c r="F93" s="25" t="str">
        <f>E17</f>
        <v>FOOD FARM s.r.o., Piešťanská 3, 917 03 Trnava</v>
      </c>
      <c r="I93" s="27" t="s">
        <v>28</v>
      </c>
      <c r="J93" s="30" t="str">
        <f>E23</f>
        <v>ALLA ARCHITEKTI</v>
      </c>
      <c r="L93" s="32"/>
    </row>
    <row r="94" spans="2:12" s="1" customFormat="1" ht="15.25" customHeight="1">
      <c r="B94" s="32"/>
      <c r="C94" s="27" t="s">
        <v>26</v>
      </c>
      <c r="F94" s="25" t="str">
        <f>IF(E20="","",E20)</f>
        <v>Vyplň údaj</v>
      </c>
      <c r="I94" s="27" t="s">
        <v>31</v>
      </c>
      <c r="J94" s="30" t="str">
        <f>E26</f>
        <v>Stanislav Hlubina</v>
      </c>
      <c r="L94" s="32"/>
    </row>
    <row r="95" spans="2:12" s="1" customFormat="1" ht="10.4" customHeight="1">
      <c r="B95" s="32"/>
      <c r="L95" s="32"/>
    </row>
    <row r="96" spans="2:12" s="1" customFormat="1" ht="29.25" customHeight="1">
      <c r="B96" s="32"/>
      <c r="C96" s="110" t="s">
        <v>138</v>
      </c>
      <c r="D96" s="102"/>
      <c r="E96" s="102"/>
      <c r="F96" s="102"/>
      <c r="G96" s="102"/>
      <c r="H96" s="102"/>
      <c r="I96" s="102"/>
      <c r="J96" s="111" t="s">
        <v>139</v>
      </c>
      <c r="K96" s="102"/>
      <c r="L96" s="32"/>
    </row>
    <row r="97" spans="2:47" s="1" customFormat="1" ht="10.4" customHeight="1">
      <c r="B97" s="32"/>
      <c r="L97" s="32"/>
    </row>
    <row r="98" spans="2:47" s="1" customFormat="1" ht="22.9" customHeight="1">
      <c r="B98" s="32"/>
      <c r="C98" s="112" t="s">
        <v>140</v>
      </c>
      <c r="J98" s="68">
        <f>J125</f>
        <v>0</v>
      </c>
      <c r="L98" s="32"/>
      <c r="AU98" s="17" t="s">
        <v>141</v>
      </c>
    </row>
    <row r="99" spans="2:47" s="8" customFormat="1" ht="25" customHeight="1">
      <c r="B99" s="113"/>
      <c r="D99" s="114" t="s">
        <v>2297</v>
      </c>
      <c r="E99" s="115"/>
      <c r="F99" s="115"/>
      <c r="G99" s="115"/>
      <c r="H99" s="115"/>
      <c r="I99" s="115"/>
      <c r="J99" s="116">
        <f>J126</f>
        <v>0</v>
      </c>
      <c r="L99" s="113"/>
    </row>
    <row r="100" spans="2:47" s="8" customFormat="1" ht="25" customHeight="1">
      <c r="B100" s="113"/>
      <c r="D100" s="114" t="s">
        <v>2298</v>
      </c>
      <c r="E100" s="115"/>
      <c r="F100" s="115"/>
      <c r="G100" s="115"/>
      <c r="H100" s="115"/>
      <c r="I100" s="115"/>
      <c r="J100" s="116">
        <f>J137</f>
        <v>0</v>
      </c>
      <c r="L100" s="113"/>
    </row>
    <row r="101" spans="2:47" s="8" customFormat="1" ht="25" customHeight="1">
      <c r="B101" s="113"/>
      <c r="D101" s="114" t="s">
        <v>2299</v>
      </c>
      <c r="E101" s="115"/>
      <c r="F101" s="115"/>
      <c r="G101" s="115"/>
      <c r="H101" s="115"/>
      <c r="I101" s="115"/>
      <c r="J101" s="116">
        <f>J156</f>
        <v>0</v>
      </c>
      <c r="L101" s="113"/>
    </row>
    <row r="102" spans="2:47" s="8" customFormat="1" ht="25" customHeight="1">
      <c r="B102" s="113"/>
      <c r="D102" s="114" t="s">
        <v>2300</v>
      </c>
      <c r="E102" s="115"/>
      <c r="F102" s="115"/>
      <c r="G102" s="115"/>
      <c r="H102" s="115"/>
      <c r="I102" s="115"/>
      <c r="J102" s="116">
        <f>J176</f>
        <v>0</v>
      </c>
      <c r="L102" s="113"/>
    </row>
    <row r="103" spans="2:47" s="8" customFormat="1" ht="25" customHeight="1">
      <c r="B103" s="113"/>
      <c r="D103" s="114" t="s">
        <v>2301</v>
      </c>
      <c r="E103" s="115"/>
      <c r="F103" s="115"/>
      <c r="G103" s="115"/>
      <c r="H103" s="115"/>
      <c r="I103" s="115"/>
      <c r="J103" s="116">
        <f>J182</f>
        <v>0</v>
      </c>
      <c r="L103" s="113"/>
    </row>
    <row r="104" spans="2:47" s="1" customFormat="1" ht="21.75" customHeight="1">
      <c r="B104" s="32"/>
      <c r="L104" s="32"/>
    </row>
    <row r="105" spans="2:47" s="1" customFormat="1" ht="7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47" s="1" customFormat="1" ht="7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47" s="1" customFormat="1" ht="25" customHeight="1">
      <c r="B110" s="32"/>
      <c r="C110" s="21" t="s">
        <v>168</v>
      </c>
      <c r="L110" s="32"/>
    </row>
    <row r="111" spans="2:47" s="1" customFormat="1" ht="7" customHeight="1">
      <c r="B111" s="32"/>
      <c r="L111" s="32"/>
    </row>
    <row r="112" spans="2:47" s="1" customFormat="1" ht="12" customHeight="1">
      <c r="B112" s="32"/>
      <c r="C112" s="27" t="s">
        <v>15</v>
      </c>
      <c r="L112" s="32"/>
    </row>
    <row r="113" spans="2:65" s="1" customFormat="1" ht="16.5" customHeight="1">
      <c r="B113" s="32"/>
      <c r="E113" s="249" t="str">
        <f>E7</f>
        <v>Chovná hala pre kury s voľným výbehom</v>
      </c>
      <c r="F113" s="250"/>
      <c r="G113" s="250"/>
      <c r="H113" s="250"/>
      <c r="L113" s="32"/>
    </row>
    <row r="114" spans="2:65" ht="12" customHeight="1">
      <c r="B114" s="20"/>
      <c r="C114" s="27" t="s">
        <v>133</v>
      </c>
      <c r="L114" s="20"/>
    </row>
    <row r="115" spans="2:65" s="1" customFormat="1" ht="16.5" customHeight="1">
      <c r="B115" s="32"/>
      <c r="E115" s="249" t="s">
        <v>134</v>
      </c>
      <c r="F115" s="248"/>
      <c r="G115" s="248"/>
      <c r="H115" s="248"/>
      <c r="L115" s="32"/>
    </row>
    <row r="116" spans="2:65" s="1" customFormat="1" ht="12" customHeight="1">
      <c r="B116" s="32"/>
      <c r="C116" s="27" t="s">
        <v>135</v>
      </c>
      <c r="L116" s="32"/>
    </row>
    <row r="117" spans="2:65" s="1" customFormat="1" ht="16.5" customHeight="1">
      <c r="B117" s="32"/>
      <c r="E117" s="211" t="str">
        <f>E11</f>
        <v>07 - Chladenie / vetranie</v>
      </c>
      <c r="F117" s="248"/>
      <c r="G117" s="248"/>
      <c r="H117" s="248"/>
      <c r="L117" s="32"/>
    </row>
    <row r="118" spans="2:65" s="1" customFormat="1" ht="7" customHeight="1">
      <c r="B118" s="32"/>
      <c r="L118" s="32"/>
    </row>
    <row r="119" spans="2:65" s="1" customFormat="1" ht="12" customHeight="1">
      <c r="B119" s="32"/>
      <c r="C119" s="27" t="s">
        <v>19</v>
      </c>
      <c r="F119" s="25" t="str">
        <f>F14</f>
        <v>Dolné Trhovište 224, 920 61 Dolné Trhovište</v>
      </c>
      <c r="I119" s="27" t="s">
        <v>21</v>
      </c>
      <c r="J119" s="55">
        <f>IF(J14="","",J14)</f>
        <v>45370</v>
      </c>
      <c r="L119" s="32"/>
    </row>
    <row r="120" spans="2:65" s="1" customFormat="1" ht="7" customHeight="1">
      <c r="B120" s="32"/>
      <c r="L120" s="32"/>
    </row>
    <row r="121" spans="2:65" s="1" customFormat="1" ht="15.25" customHeight="1">
      <c r="B121" s="32"/>
      <c r="C121" s="27" t="s">
        <v>22</v>
      </c>
      <c r="F121" s="25" t="str">
        <f>E17</f>
        <v>FOOD FARM s.r.o., Piešťanská 3, 917 03 Trnava</v>
      </c>
      <c r="I121" s="27" t="s">
        <v>28</v>
      </c>
      <c r="J121" s="30" t="str">
        <f>E23</f>
        <v>ALLA ARCHITEKTI</v>
      </c>
      <c r="L121" s="32"/>
    </row>
    <row r="122" spans="2:65" s="1" customFormat="1" ht="15.25" customHeight="1">
      <c r="B122" s="32"/>
      <c r="C122" s="27" t="s">
        <v>26</v>
      </c>
      <c r="F122" s="25" t="str">
        <f>IF(E20="","",E20)</f>
        <v>Vyplň údaj</v>
      </c>
      <c r="I122" s="27" t="s">
        <v>31</v>
      </c>
      <c r="J122" s="30" t="str">
        <f>E26</f>
        <v>Stanislav Hlubina</v>
      </c>
      <c r="L122" s="32"/>
    </row>
    <row r="123" spans="2:65" s="1" customFormat="1" ht="10.4" customHeight="1">
      <c r="B123" s="32"/>
      <c r="L123" s="32"/>
    </row>
    <row r="124" spans="2:65" s="10" customFormat="1" ht="29.25" customHeight="1">
      <c r="B124" s="121"/>
      <c r="C124" s="122" t="s">
        <v>169</v>
      </c>
      <c r="D124" s="123" t="s">
        <v>59</v>
      </c>
      <c r="E124" s="123" t="s">
        <v>55</v>
      </c>
      <c r="F124" s="123" t="s">
        <v>56</v>
      </c>
      <c r="G124" s="123" t="s">
        <v>170</v>
      </c>
      <c r="H124" s="123" t="s">
        <v>171</v>
      </c>
      <c r="I124" s="123" t="s">
        <v>172</v>
      </c>
      <c r="J124" s="124" t="s">
        <v>139</v>
      </c>
      <c r="K124" s="125" t="s">
        <v>173</v>
      </c>
      <c r="L124" s="121"/>
      <c r="M124" s="61" t="s">
        <v>1</v>
      </c>
      <c r="N124" s="62" t="s">
        <v>38</v>
      </c>
      <c r="O124" s="62" t="s">
        <v>174</v>
      </c>
      <c r="P124" s="62" t="s">
        <v>175</v>
      </c>
      <c r="Q124" s="62" t="s">
        <v>176</v>
      </c>
      <c r="R124" s="62" t="s">
        <v>177</v>
      </c>
      <c r="S124" s="62" t="s">
        <v>178</v>
      </c>
      <c r="T124" s="63" t="s">
        <v>179</v>
      </c>
    </row>
    <row r="125" spans="2:65" s="1" customFormat="1" ht="22.9" customHeight="1">
      <c r="B125" s="32"/>
      <c r="C125" s="66" t="s">
        <v>140</v>
      </c>
      <c r="J125" s="126">
        <f>BK125</f>
        <v>0</v>
      </c>
      <c r="L125" s="32"/>
      <c r="M125" s="64"/>
      <c r="N125" s="56"/>
      <c r="O125" s="56"/>
      <c r="P125" s="127">
        <f>P126+P137+P156+P176+P182</f>
        <v>0</v>
      </c>
      <c r="Q125" s="56"/>
      <c r="R125" s="127">
        <f>R126+R137+R156+R176+R182</f>
        <v>0</v>
      </c>
      <c r="S125" s="56"/>
      <c r="T125" s="128">
        <f>T126+T137+T156+T176+T182</f>
        <v>0</v>
      </c>
      <c r="AT125" s="17" t="s">
        <v>73</v>
      </c>
      <c r="AU125" s="17" t="s">
        <v>141</v>
      </c>
      <c r="BK125" s="129">
        <f>BK126+BK137+BK156+BK176+BK182</f>
        <v>0</v>
      </c>
    </row>
    <row r="126" spans="2:65" s="11" customFormat="1" ht="25.9" customHeight="1">
      <c r="B126" s="130"/>
      <c r="D126" s="131" t="s">
        <v>73</v>
      </c>
      <c r="E126" s="132" t="s">
        <v>2302</v>
      </c>
      <c r="F126" s="132" t="s">
        <v>2303</v>
      </c>
      <c r="I126" s="133"/>
      <c r="J126" s="134">
        <f>BK126</f>
        <v>0</v>
      </c>
      <c r="L126" s="130"/>
      <c r="M126" s="135"/>
      <c r="P126" s="136">
        <f>SUM(P127:P136)</f>
        <v>0</v>
      </c>
      <c r="R126" s="136">
        <f>SUM(R127:R136)</f>
        <v>0</v>
      </c>
      <c r="T126" s="137">
        <f>SUM(T127:T136)</f>
        <v>0</v>
      </c>
      <c r="AR126" s="131" t="s">
        <v>78</v>
      </c>
      <c r="AT126" s="138" t="s">
        <v>73</v>
      </c>
      <c r="AU126" s="138" t="s">
        <v>74</v>
      </c>
      <c r="AY126" s="131" t="s">
        <v>182</v>
      </c>
      <c r="BK126" s="139">
        <f>SUM(BK127:BK136)</f>
        <v>0</v>
      </c>
    </row>
    <row r="127" spans="2:65" s="1" customFormat="1" ht="24.25" customHeight="1">
      <c r="B127" s="142"/>
      <c r="C127" s="185" t="s">
        <v>78</v>
      </c>
      <c r="D127" s="185" t="s">
        <v>379</v>
      </c>
      <c r="E127" s="186" t="s">
        <v>2304</v>
      </c>
      <c r="F127" s="187" t="s">
        <v>2305</v>
      </c>
      <c r="G127" s="188" t="s">
        <v>858</v>
      </c>
      <c r="H127" s="189">
        <v>1</v>
      </c>
      <c r="I127" s="190"/>
      <c r="J127" s="191">
        <f t="shared" ref="J127:J136" si="0">ROUND(I127*H127,2)</f>
        <v>0</v>
      </c>
      <c r="K127" s="192"/>
      <c r="L127" s="193"/>
      <c r="M127" s="194" t="s">
        <v>1</v>
      </c>
      <c r="N127" s="195" t="s">
        <v>40</v>
      </c>
      <c r="P127" s="153">
        <f t="shared" ref="P127:P136" si="1">O127*H127</f>
        <v>0</v>
      </c>
      <c r="Q127" s="153">
        <v>0</v>
      </c>
      <c r="R127" s="153">
        <f t="shared" ref="R127:R136" si="2">Q127*H127</f>
        <v>0</v>
      </c>
      <c r="S127" s="153">
        <v>0</v>
      </c>
      <c r="T127" s="154">
        <f t="shared" ref="T127:T136" si="3">S127*H127</f>
        <v>0</v>
      </c>
      <c r="AR127" s="155" t="s">
        <v>259</v>
      </c>
      <c r="AT127" s="155" t="s">
        <v>379</v>
      </c>
      <c r="AU127" s="155" t="s">
        <v>78</v>
      </c>
      <c r="AY127" s="17" t="s">
        <v>182</v>
      </c>
      <c r="BE127" s="156">
        <f t="shared" ref="BE127:BE136" si="4">IF(N127="základná",J127,0)</f>
        <v>0</v>
      </c>
      <c r="BF127" s="156">
        <f t="shared" ref="BF127:BF136" si="5">IF(N127="znížená",J127,0)</f>
        <v>0</v>
      </c>
      <c r="BG127" s="156">
        <f t="shared" ref="BG127:BG136" si="6">IF(N127="zákl. prenesená",J127,0)</f>
        <v>0</v>
      </c>
      <c r="BH127" s="156">
        <f t="shared" ref="BH127:BH136" si="7">IF(N127="zníž. prenesená",J127,0)</f>
        <v>0</v>
      </c>
      <c r="BI127" s="156">
        <f t="shared" ref="BI127:BI136" si="8">IF(N127="nulová",J127,0)</f>
        <v>0</v>
      </c>
      <c r="BJ127" s="17" t="s">
        <v>88</v>
      </c>
      <c r="BK127" s="156">
        <f t="shared" ref="BK127:BK136" si="9">ROUND(I127*H127,2)</f>
        <v>0</v>
      </c>
      <c r="BL127" s="17" t="s">
        <v>188</v>
      </c>
      <c r="BM127" s="155" t="s">
        <v>88</v>
      </c>
    </row>
    <row r="128" spans="2:65" s="1" customFormat="1" ht="24.25" customHeight="1">
      <c r="B128" s="142"/>
      <c r="C128" s="185" t="s">
        <v>88</v>
      </c>
      <c r="D128" s="185" t="s">
        <v>379</v>
      </c>
      <c r="E128" s="186" t="s">
        <v>2306</v>
      </c>
      <c r="F128" s="187" t="s">
        <v>2307</v>
      </c>
      <c r="G128" s="188" t="s">
        <v>858</v>
      </c>
      <c r="H128" s="189">
        <v>2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259</v>
      </c>
      <c r="AT128" s="155" t="s">
        <v>379</v>
      </c>
      <c r="AU128" s="155" t="s">
        <v>78</v>
      </c>
      <c r="AY128" s="17" t="s">
        <v>182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88</v>
      </c>
      <c r="BK128" s="156">
        <f t="shared" si="9"/>
        <v>0</v>
      </c>
      <c r="BL128" s="17" t="s">
        <v>188</v>
      </c>
      <c r="BM128" s="155" t="s">
        <v>188</v>
      </c>
    </row>
    <row r="129" spans="2:65" s="1" customFormat="1" ht="16.5" customHeight="1">
      <c r="B129" s="142"/>
      <c r="C129" s="185" t="s">
        <v>196</v>
      </c>
      <c r="D129" s="185" t="s">
        <v>379</v>
      </c>
      <c r="E129" s="186" t="s">
        <v>2308</v>
      </c>
      <c r="F129" s="187" t="s">
        <v>2309</v>
      </c>
      <c r="G129" s="188" t="s">
        <v>2310</v>
      </c>
      <c r="H129" s="189">
        <v>20</v>
      </c>
      <c r="I129" s="190"/>
      <c r="J129" s="191">
        <f t="shared" si="0"/>
        <v>0</v>
      </c>
      <c r="K129" s="192"/>
      <c r="L129" s="193"/>
      <c r="M129" s="194" t="s">
        <v>1</v>
      </c>
      <c r="N129" s="195" t="s">
        <v>40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259</v>
      </c>
      <c r="AT129" s="155" t="s">
        <v>379</v>
      </c>
      <c r="AU129" s="155" t="s">
        <v>78</v>
      </c>
      <c r="AY129" s="17" t="s">
        <v>182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88</v>
      </c>
      <c r="BK129" s="156">
        <f t="shared" si="9"/>
        <v>0</v>
      </c>
      <c r="BL129" s="17" t="s">
        <v>188</v>
      </c>
      <c r="BM129" s="155" t="s">
        <v>248</v>
      </c>
    </row>
    <row r="130" spans="2:65" s="1" customFormat="1" ht="16.5" customHeight="1">
      <c r="B130" s="142"/>
      <c r="C130" s="185" t="s">
        <v>188</v>
      </c>
      <c r="D130" s="185" t="s">
        <v>379</v>
      </c>
      <c r="E130" s="186" t="s">
        <v>2311</v>
      </c>
      <c r="F130" s="187" t="s">
        <v>2312</v>
      </c>
      <c r="G130" s="188" t="s">
        <v>2310</v>
      </c>
      <c r="H130" s="189">
        <v>20</v>
      </c>
      <c r="I130" s="190"/>
      <c r="J130" s="191">
        <f t="shared" si="0"/>
        <v>0</v>
      </c>
      <c r="K130" s="192"/>
      <c r="L130" s="193"/>
      <c r="M130" s="194" t="s">
        <v>1</v>
      </c>
      <c r="N130" s="195" t="s">
        <v>40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259</v>
      </c>
      <c r="AT130" s="155" t="s">
        <v>379</v>
      </c>
      <c r="AU130" s="155" t="s">
        <v>78</v>
      </c>
      <c r="AY130" s="17" t="s">
        <v>182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88</v>
      </c>
      <c r="BK130" s="156">
        <f t="shared" si="9"/>
        <v>0</v>
      </c>
      <c r="BL130" s="17" t="s">
        <v>188</v>
      </c>
      <c r="BM130" s="155" t="s">
        <v>259</v>
      </c>
    </row>
    <row r="131" spans="2:65" s="1" customFormat="1" ht="16.5" customHeight="1">
      <c r="B131" s="142"/>
      <c r="C131" s="185" t="s">
        <v>235</v>
      </c>
      <c r="D131" s="185" t="s">
        <v>379</v>
      </c>
      <c r="E131" s="186" t="s">
        <v>2313</v>
      </c>
      <c r="F131" s="187" t="s">
        <v>2314</v>
      </c>
      <c r="G131" s="188" t="s">
        <v>2310</v>
      </c>
      <c r="H131" s="189">
        <v>25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259</v>
      </c>
      <c r="AT131" s="155" t="s">
        <v>379</v>
      </c>
      <c r="AU131" s="155" t="s">
        <v>78</v>
      </c>
      <c r="AY131" s="17" t="s">
        <v>182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88</v>
      </c>
      <c r="BK131" s="156">
        <f t="shared" si="9"/>
        <v>0</v>
      </c>
      <c r="BL131" s="17" t="s">
        <v>188</v>
      </c>
      <c r="BM131" s="155" t="s">
        <v>270</v>
      </c>
    </row>
    <row r="132" spans="2:65" s="1" customFormat="1" ht="24.25" customHeight="1">
      <c r="B132" s="142"/>
      <c r="C132" s="185" t="s">
        <v>248</v>
      </c>
      <c r="D132" s="185" t="s">
        <v>379</v>
      </c>
      <c r="E132" s="186" t="s">
        <v>2315</v>
      </c>
      <c r="F132" s="187" t="s">
        <v>2316</v>
      </c>
      <c r="G132" s="188" t="s">
        <v>2310</v>
      </c>
      <c r="H132" s="189">
        <v>10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259</v>
      </c>
      <c r="AT132" s="155" t="s">
        <v>379</v>
      </c>
      <c r="AU132" s="155" t="s">
        <v>78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188</v>
      </c>
      <c r="BM132" s="155" t="s">
        <v>282</v>
      </c>
    </row>
    <row r="133" spans="2:65" s="1" customFormat="1" ht="16.5" customHeight="1">
      <c r="B133" s="142"/>
      <c r="C133" s="185" t="s">
        <v>253</v>
      </c>
      <c r="D133" s="185" t="s">
        <v>379</v>
      </c>
      <c r="E133" s="186" t="s">
        <v>2317</v>
      </c>
      <c r="F133" s="187" t="s">
        <v>2318</v>
      </c>
      <c r="G133" s="188" t="s">
        <v>2310</v>
      </c>
      <c r="H133" s="189">
        <v>10</v>
      </c>
      <c r="I133" s="190"/>
      <c r="J133" s="191">
        <f t="shared" si="0"/>
        <v>0</v>
      </c>
      <c r="K133" s="192"/>
      <c r="L133" s="193"/>
      <c r="M133" s="194" t="s">
        <v>1</v>
      </c>
      <c r="N133" s="195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259</v>
      </c>
      <c r="AT133" s="155" t="s">
        <v>379</v>
      </c>
      <c r="AU133" s="155" t="s">
        <v>78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188</v>
      </c>
      <c r="BM133" s="155" t="s">
        <v>292</v>
      </c>
    </row>
    <row r="134" spans="2:65" s="1" customFormat="1" ht="16.5" customHeight="1">
      <c r="B134" s="142"/>
      <c r="C134" s="143" t="s">
        <v>259</v>
      </c>
      <c r="D134" s="143" t="s">
        <v>184</v>
      </c>
      <c r="E134" s="144" t="s">
        <v>2319</v>
      </c>
      <c r="F134" s="145" t="s">
        <v>2320</v>
      </c>
      <c r="G134" s="146" t="s">
        <v>2321</v>
      </c>
      <c r="H134" s="147">
        <v>1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188</v>
      </c>
      <c r="AT134" s="155" t="s">
        <v>184</v>
      </c>
      <c r="AU134" s="155" t="s">
        <v>78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188</v>
      </c>
      <c r="BM134" s="155" t="s">
        <v>304</v>
      </c>
    </row>
    <row r="135" spans="2:65" s="1" customFormat="1" ht="16.5" customHeight="1">
      <c r="B135" s="142"/>
      <c r="C135" s="143" t="s">
        <v>264</v>
      </c>
      <c r="D135" s="143" t="s">
        <v>184</v>
      </c>
      <c r="E135" s="144" t="s">
        <v>2322</v>
      </c>
      <c r="F135" s="145" t="s">
        <v>2323</v>
      </c>
      <c r="G135" s="146" t="s">
        <v>2321</v>
      </c>
      <c r="H135" s="147">
        <v>1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188</v>
      </c>
      <c r="AT135" s="155" t="s">
        <v>184</v>
      </c>
      <c r="AU135" s="155" t="s">
        <v>78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188</v>
      </c>
      <c r="BM135" s="155" t="s">
        <v>373</v>
      </c>
    </row>
    <row r="136" spans="2:65" s="1" customFormat="1" ht="16.5" customHeight="1">
      <c r="B136" s="142"/>
      <c r="C136" s="143" t="s">
        <v>270</v>
      </c>
      <c r="D136" s="143" t="s">
        <v>184</v>
      </c>
      <c r="E136" s="144" t="s">
        <v>2324</v>
      </c>
      <c r="F136" s="145" t="s">
        <v>2325</v>
      </c>
      <c r="G136" s="146" t="s">
        <v>2321</v>
      </c>
      <c r="H136" s="147">
        <v>1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188</v>
      </c>
      <c r="AT136" s="155" t="s">
        <v>184</v>
      </c>
      <c r="AU136" s="155" t="s">
        <v>78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188</v>
      </c>
      <c r="BM136" s="155" t="s">
        <v>7</v>
      </c>
    </row>
    <row r="137" spans="2:65" s="11" customFormat="1" ht="25.9" customHeight="1">
      <c r="B137" s="130"/>
      <c r="D137" s="131" t="s">
        <v>73</v>
      </c>
      <c r="E137" s="132" t="s">
        <v>2326</v>
      </c>
      <c r="F137" s="132" t="s">
        <v>2327</v>
      </c>
      <c r="I137" s="133"/>
      <c r="J137" s="134">
        <f>BK137</f>
        <v>0</v>
      </c>
      <c r="L137" s="130"/>
      <c r="M137" s="135"/>
      <c r="P137" s="136">
        <f>SUM(P138:P155)</f>
        <v>0</v>
      </c>
      <c r="R137" s="136">
        <f>SUM(R138:R155)</f>
        <v>0</v>
      </c>
      <c r="T137" s="137">
        <f>SUM(T138:T155)</f>
        <v>0</v>
      </c>
      <c r="AR137" s="131" t="s">
        <v>78</v>
      </c>
      <c r="AT137" s="138" t="s">
        <v>73</v>
      </c>
      <c r="AU137" s="138" t="s">
        <v>74</v>
      </c>
      <c r="AY137" s="131" t="s">
        <v>182</v>
      </c>
      <c r="BK137" s="139">
        <f>SUM(BK138:BK155)</f>
        <v>0</v>
      </c>
    </row>
    <row r="138" spans="2:65" s="1" customFormat="1" ht="24.25" customHeight="1">
      <c r="B138" s="142"/>
      <c r="C138" s="185" t="s">
        <v>277</v>
      </c>
      <c r="D138" s="185" t="s">
        <v>379</v>
      </c>
      <c r="E138" s="186" t="s">
        <v>2328</v>
      </c>
      <c r="F138" s="187" t="s">
        <v>2329</v>
      </c>
      <c r="G138" s="188" t="s">
        <v>858</v>
      </c>
      <c r="H138" s="189">
        <v>1</v>
      </c>
      <c r="I138" s="190"/>
      <c r="J138" s="191">
        <f t="shared" ref="J138:J155" si="10">ROUND(I138*H138,2)</f>
        <v>0</v>
      </c>
      <c r="K138" s="192"/>
      <c r="L138" s="193"/>
      <c r="M138" s="194" t="s">
        <v>1</v>
      </c>
      <c r="N138" s="195" t="s">
        <v>40</v>
      </c>
      <c r="P138" s="153">
        <f t="shared" ref="P138:P155" si="11">O138*H138</f>
        <v>0</v>
      </c>
      <c r="Q138" s="153">
        <v>0</v>
      </c>
      <c r="R138" s="153">
        <f t="shared" ref="R138:R155" si="12">Q138*H138</f>
        <v>0</v>
      </c>
      <c r="S138" s="153">
        <v>0</v>
      </c>
      <c r="T138" s="154">
        <f t="shared" ref="T138:T155" si="13">S138*H138</f>
        <v>0</v>
      </c>
      <c r="AR138" s="155" t="s">
        <v>259</v>
      </c>
      <c r="AT138" s="155" t="s">
        <v>379</v>
      </c>
      <c r="AU138" s="155" t="s">
        <v>78</v>
      </c>
      <c r="AY138" s="17" t="s">
        <v>182</v>
      </c>
      <c r="BE138" s="156">
        <f t="shared" ref="BE138:BE155" si="14">IF(N138="základná",J138,0)</f>
        <v>0</v>
      </c>
      <c r="BF138" s="156">
        <f t="shared" ref="BF138:BF155" si="15">IF(N138="znížená",J138,0)</f>
        <v>0</v>
      </c>
      <c r="BG138" s="156">
        <f t="shared" ref="BG138:BG155" si="16">IF(N138="zákl. prenesená",J138,0)</f>
        <v>0</v>
      </c>
      <c r="BH138" s="156">
        <f t="shared" ref="BH138:BH155" si="17">IF(N138="zníž. prenesená",J138,0)</f>
        <v>0</v>
      </c>
      <c r="BI138" s="156">
        <f t="shared" ref="BI138:BI155" si="18">IF(N138="nulová",J138,0)</f>
        <v>0</v>
      </c>
      <c r="BJ138" s="17" t="s">
        <v>88</v>
      </c>
      <c r="BK138" s="156">
        <f t="shared" ref="BK138:BK155" si="19">ROUND(I138*H138,2)</f>
        <v>0</v>
      </c>
      <c r="BL138" s="17" t="s">
        <v>188</v>
      </c>
      <c r="BM138" s="155" t="s">
        <v>397</v>
      </c>
    </row>
    <row r="139" spans="2:65" s="1" customFormat="1" ht="24.25" customHeight="1">
      <c r="B139" s="142"/>
      <c r="C139" s="185" t="s">
        <v>282</v>
      </c>
      <c r="D139" s="185" t="s">
        <v>379</v>
      </c>
      <c r="E139" s="186" t="s">
        <v>2330</v>
      </c>
      <c r="F139" s="187" t="s">
        <v>2331</v>
      </c>
      <c r="G139" s="188" t="s">
        <v>858</v>
      </c>
      <c r="H139" s="189">
        <v>1</v>
      </c>
      <c r="I139" s="190"/>
      <c r="J139" s="191">
        <f t="shared" si="10"/>
        <v>0</v>
      </c>
      <c r="K139" s="192"/>
      <c r="L139" s="193"/>
      <c r="M139" s="194" t="s">
        <v>1</v>
      </c>
      <c r="N139" s="195" t="s">
        <v>40</v>
      </c>
      <c r="P139" s="153">
        <f t="shared" si="11"/>
        <v>0</v>
      </c>
      <c r="Q139" s="153">
        <v>0</v>
      </c>
      <c r="R139" s="153">
        <f t="shared" si="12"/>
        <v>0</v>
      </c>
      <c r="S139" s="153">
        <v>0</v>
      </c>
      <c r="T139" s="154">
        <f t="shared" si="13"/>
        <v>0</v>
      </c>
      <c r="AR139" s="155" t="s">
        <v>259</v>
      </c>
      <c r="AT139" s="155" t="s">
        <v>379</v>
      </c>
      <c r="AU139" s="155" t="s">
        <v>78</v>
      </c>
      <c r="AY139" s="17" t="s">
        <v>182</v>
      </c>
      <c r="BE139" s="156">
        <f t="shared" si="14"/>
        <v>0</v>
      </c>
      <c r="BF139" s="156">
        <f t="shared" si="15"/>
        <v>0</v>
      </c>
      <c r="BG139" s="156">
        <f t="shared" si="16"/>
        <v>0</v>
      </c>
      <c r="BH139" s="156">
        <f t="shared" si="17"/>
        <v>0</v>
      </c>
      <c r="BI139" s="156">
        <f t="shared" si="18"/>
        <v>0</v>
      </c>
      <c r="BJ139" s="17" t="s">
        <v>88</v>
      </c>
      <c r="BK139" s="156">
        <f t="shared" si="19"/>
        <v>0</v>
      </c>
      <c r="BL139" s="17" t="s">
        <v>188</v>
      </c>
      <c r="BM139" s="155" t="s">
        <v>420</v>
      </c>
    </row>
    <row r="140" spans="2:65" s="1" customFormat="1" ht="16.5" customHeight="1">
      <c r="B140" s="142"/>
      <c r="C140" s="185" t="s">
        <v>286</v>
      </c>
      <c r="D140" s="185" t="s">
        <v>379</v>
      </c>
      <c r="E140" s="186" t="s">
        <v>2332</v>
      </c>
      <c r="F140" s="187" t="s">
        <v>2333</v>
      </c>
      <c r="G140" s="188" t="s">
        <v>858</v>
      </c>
      <c r="H140" s="189">
        <v>1</v>
      </c>
      <c r="I140" s="190"/>
      <c r="J140" s="191">
        <f t="shared" si="10"/>
        <v>0</v>
      </c>
      <c r="K140" s="192"/>
      <c r="L140" s="193"/>
      <c r="M140" s="194" t="s">
        <v>1</v>
      </c>
      <c r="N140" s="195" t="s">
        <v>40</v>
      </c>
      <c r="P140" s="153">
        <f t="shared" si="11"/>
        <v>0</v>
      </c>
      <c r="Q140" s="153">
        <v>0</v>
      </c>
      <c r="R140" s="153">
        <f t="shared" si="12"/>
        <v>0</v>
      </c>
      <c r="S140" s="153">
        <v>0</v>
      </c>
      <c r="T140" s="154">
        <f t="shared" si="13"/>
        <v>0</v>
      </c>
      <c r="AR140" s="155" t="s">
        <v>259</v>
      </c>
      <c r="AT140" s="155" t="s">
        <v>379</v>
      </c>
      <c r="AU140" s="155" t="s">
        <v>78</v>
      </c>
      <c r="AY140" s="17" t="s">
        <v>182</v>
      </c>
      <c r="BE140" s="156">
        <f t="shared" si="14"/>
        <v>0</v>
      </c>
      <c r="BF140" s="156">
        <f t="shared" si="15"/>
        <v>0</v>
      </c>
      <c r="BG140" s="156">
        <f t="shared" si="16"/>
        <v>0</v>
      </c>
      <c r="BH140" s="156">
        <f t="shared" si="17"/>
        <v>0</v>
      </c>
      <c r="BI140" s="156">
        <f t="shared" si="18"/>
        <v>0</v>
      </c>
      <c r="BJ140" s="17" t="s">
        <v>88</v>
      </c>
      <c r="BK140" s="156">
        <f t="shared" si="19"/>
        <v>0</v>
      </c>
      <c r="BL140" s="17" t="s">
        <v>188</v>
      </c>
      <c r="BM140" s="155" t="s">
        <v>432</v>
      </c>
    </row>
    <row r="141" spans="2:65" s="1" customFormat="1" ht="21.75" customHeight="1">
      <c r="B141" s="142"/>
      <c r="C141" s="185" t="s">
        <v>292</v>
      </c>
      <c r="D141" s="185" t="s">
        <v>379</v>
      </c>
      <c r="E141" s="186" t="s">
        <v>2334</v>
      </c>
      <c r="F141" s="187" t="s">
        <v>2335</v>
      </c>
      <c r="G141" s="188" t="s">
        <v>858</v>
      </c>
      <c r="H141" s="189">
        <v>1</v>
      </c>
      <c r="I141" s="190"/>
      <c r="J141" s="191">
        <f t="shared" si="10"/>
        <v>0</v>
      </c>
      <c r="K141" s="192"/>
      <c r="L141" s="193"/>
      <c r="M141" s="194" t="s">
        <v>1</v>
      </c>
      <c r="N141" s="195" t="s">
        <v>40</v>
      </c>
      <c r="P141" s="153">
        <f t="shared" si="11"/>
        <v>0</v>
      </c>
      <c r="Q141" s="153">
        <v>0</v>
      </c>
      <c r="R141" s="153">
        <f t="shared" si="12"/>
        <v>0</v>
      </c>
      <c r="S141" s="153">
        <v>0</v>
      </c>
      <c r="T141" s="154">
        <f t="shared" si="13"/>
        <v>0</v>
      </c>
      <c r="AR141" s="155" t="s">
        <v>259</v>
      </c>
      <c r="AT141" s="155" t="s">
        <v>379</v>
      </c>
      <c r="AU141" s="155" t="s">
        <v>78</v>
      </c>
      <c r="AY141" s="17" t="s">
        <v>182</v>
      </c>
      <c r="BE141" s="156">
        <f t="shared" si="14"/>
        <v>0</v>
      </c>
      <c r="BF141" s="156">
        <f t="shared" si="15"/>
        <v>0</v>
      </c>
      <c r="BG141" s="156">
        <f t="shared" si="16"/>
        <v>0</v>
      </c>
      <c r="BH141" s="156">
        <f t="shared" si="17"/>
        <v>0</v>
      </c>
      <c r="BI141" s="156">
        <f t="shared" si="18"/>
        <v>0</v>
      </c>
      <c r="BJ141" s="17" t="s">
        <v>88</v>
      </c>
      <c r="BK141" s="156">
        <f t="shared" si="19"/>
        <v>0</v>
      </c>
      <c r="BL141" s="17" t="s">
        <v>188</v>
      </c>
      <c r="BM141" s="155" t="s">
        <v>446</v>
      </c>
    </row>
    <row r="142" spans="2:65" s="1" customFormat="1" ht="24.25" customHeight="1">
      <c r="B142" s="142"/>
      <c r="C142" s="185" t="s">
        <v>297</v>
      </c>
      <c r="D142" s="185" t="s">
        <v>379</v>
      </c>
      <c r="E142" s="186" t="s">
        <v>2336</v>
      </c>
      <c r="F142" s="187" t="s">
        <v>2337</v>
      </c>
      <c r="G142" s="188" t="s">
        <v>858</v>
      </c>
      <c r="H142" s="189">
        <v>1</v>
      </c>
      <c r="I142" s="190"/>
      <c r="J142" s="191">
        <f t="shared" si="10"/>
        <v>0</v>
      </c>
      <c r="K142" s="192"/>
      <c r="L142" s="193"/>
      <c r="M142" s="194" t="s">
        <v>1</v>
      </c>
      <c r="N142" s="195" t="s">
        <v>40</v>
      </c>
      <c r="P142" s="153">
        <f t="shared" si="11"/>
        <v>0</v>
      </c>
      <c r="Q142" s="153">
        <v>0</v>
      </c>
      <c r="R142" s="153">
        <f t="shared" si="12"/>
        <v>0</v>
      </c>
      <c r="S142" s="153">
        <v>0</v>
      </c>
      <c r="T142" s="154">
        <f t="shared" si="13"/>
        <v>0</v>
      </c>
      <c r="AR142" s="155" t="s">
        <v>259</v>
      </c>
      <c r="AT142" s="155" t="s">
        <v>379</v>
      </c>
      <c r="AU142" s="155" t="s">
        <v>78</v>
      </c>
      <c r="AY142" s="17" t="s">
        <v>182</v>
      </c>
      <c r="BE142" s="156">
        <f t="shared" si="14"/>
        <v>0</v>
      </c>
      <c r="BF142" s="156">
        <f t="shared" si="15"/>
        <v>0</v>
      </c>
      <c r="BG142" s="156">
        <f t="shared" si="16"/>
        <v>0</v>
      </c>
      <c r="BH142" s="156">
        <f t="shared" si="17"/>
        <v>0</v>
      </c>
      <c r="BI142" s="156">
        <f t="shared" si="18"/>
        <v>0</v>
      </c>
      <c r="BJ142" s="17" t="s">
        <v>88</v>
      </c>
      <c r="BK142" s="156">
        <f t="shared" si="19"/>
        <v>0</v>
      </c>
      <c r="BL142" s="17" t="s">
        <v>188</v>
      </c>
      <c r="BM142" s="155" t="s">
        <v>462</v>
      </c>
    </row>
    <row r="143" spans="2:65" s="1" customFormat="1" ht="24.25" customHeight="1">
      <c r="B143" s="142"/>
      <c r="C143" s="185" t="s">
        <v>304</v>
      </c>
      <c r="D143" s="185" t="s">
        <v>379</v>
      </c>
      <c r="E143" s="186" t="s">
        <v>2338</v>
      </c>
      <c r="F143" s="187" t="s">
        <v>2339</v>
      </c>
      <c r="G143" s="188" t="s">
        <v>858</v>
      </c>
      <c r="H143" s="189">
        <v>1</v>
      </c>
      <c r="I143" s="190"/>
      <c r="J143" s="191">
        <f t="shared" si="10"/>
        <v>0</v>
      </c>
      <c r="K143" s="192"/>
      <c r="L143" s="193"/>
      <c r="M143" s="194" t="s">
        <v>1</v>
      </c>
      <c r="N143" s="195" t="s">
        <v>40</v>
      </c>
      <c r="P143" s="153">
        <f t="shared" si="11"/>
        <v>0</v>
      </c>
      <c r="Q143" s="153">
        <v>0</v>
      </c>
      <c r="R143" s="153">
        <f t="shared" si="12"/>
        <v>0</v>
      </c>
      <c r="S143" s="153">
        <v>0</v>
      </c>
      <c r="T143" s="154">
        <f t="shared" si="13"/>
        <v>0</v>
      </c>
      <c r="AR143" s="155" t="s">
        <v>259</v>
      </c>
      <c r="AT143" s="155" t="s">
        <v>379</v>
      </c>
      <c r="AU143" s="155" t="s">
        <v>78</v>
      </c>
      <c r="AY143" s="17" t="s">
        <v>182</v>
      </c>
      <c r="BE143" s="156">
        <f t="shared" si="14"/>
        <v>0</v>
      </c>
      <c r="BF143" s="156">
        <f t="shared" si="15"/>
        <v>0</v>
      </c>
      <c r="BG143" s="156">
        <f t="shared" si="16"/>
        <v>0</v>
      </c>
      <c r="BH143" s="156">
        <f t="shared" si="17"/>
        <v>0</v>
      </c>
      <c r="BI143" s="156">
        <f t="shared" si="18"/>
        <v>0</v>
      </c>
      <c r="BJ143" s="17" t="s">
        <v>88</v>
      </c>
      <c r="BK143" s="156">
        <f t="shared" si="19"/>
        <v>0</v>
      </c>
      <c r="BL143" s="17" t="s">
        <v>188</v>
      </c>
      <c r="BM143" s="155" t="s">
        <v>474</v>
      </c>
    </row>
    <row r="144" spans="2:65" s="1" customFormat="1" ht="24.25" customHeight="1">
      <c r="B144" s="142"/>
      <c r="C144" s="185" t="s">
        <v>309</v>
      </c>
      <c r="D144" s="185" t="s">
        <v>379</v>
      </c>
      <c r="E144" s="186" t="s">
        <v>2340</v>
      </c>
      <c r="F144" s="187" t="s">
        <v>2341</v>
      </c>
      <c r="G144" s="188" t="s">
        <v>858</v>
      </c>
      <c r="H144" s="189">
        <v>3</v>
      </c>
      <c r="I144" s="190"/>
      <c r="J144" s="191">
        <f t="shared" si="10"/>
        <v>0</v>
      </c>
      <c r="K144" s="192"/>
      <c r="L144" s="193"/>
      <c r="M144" s="194" t="s">
        <v>1</v>
      </c>
      <c r="N144" s="195" t="s">
        <v>40</v>
      </c>
      <c r="P144" s="153">
        <f t="shared" si="11"/>
        <v>0</v>
      </c>
      <c r="Q144" s="153">
        <v>0</v>
      </c>
      <c r="R144" s="153">
        <f t="shared" si="12"/>
        <v>0</v>
      </c>
      <c r="S144" s="153">
        <v>0</v>
      </c>
      <c r="T144" s="154">
        <f t="shared" si="13"/>
        <v>0</v>
      </c>
      <c r="AR144" s="155" t="s">
        <v>259</v>
      </c>
      <c r="AT144" s="155" t="s">
        <v>379</v>
      </c>
      <c r="AU144" s="155" t="s">
        <v>78</v>
      </c>
      <c r="AY144" s="17" t="s">
        <v>182</v>
      </c>
      <c r="BE144" s="156">
        <f t="shared" si="14"/>
        <v>0</v>
      </c>
      <c r="BF144" s="156">
        <f t="shared" si="15"/>
        <v>0</v>
      </c>
      <c r="BG144" s="156">
        <f t="shared" si="16"/>
        <v>0</v>
      </c>
      <c r="BH144" s="156">
        <f t="shared" si="17"/>
        <v>0</v>
      </c>
      <c r="BI144" s="156">
        <f t="shared" si="18"/>
        <v>0</v>
      </c>
      <c r="BJ144" s="17" t="s">
        <v>88</v>
      </c>
      <c r="BK144" s="156">
        <f t="shared" si="19"/>
        <v>0</v>
      </c>
      <c r="BL144" s="17" t="s">
        <v>188</v>
      </c>
      <c r="BM144" s="155" t="s">
        <v>495</v>
      </c>
    </row>
    <row r="145" spans="2:65" s="1" customFormat="1" ht="24.25" customHeight="1">
      <c r="B145" s="142"/>
      <c r="C145" s="185" t="s">
        <v>373</v>
      </c>
      <c r="D145" s="185" t="s">
        <v>379</v>
      </c>
      <c r="E145" s="186" t="s">
        <v>2342</v>
      </c>
      <c r="F145" s="187" t="s">
        <v>2343</v>
      </c>
      <c r="G145" s="188" t="s">
        <v>858</v>
      </c>
      <c r="H145" s="189">
        <v>1</v>
      </c>
      <c r="I145" s="190"/>
      <c r="J145" s="191">
        <f t="shared" si="10"/>
        <v>0</v>
      </c>
      <c r="K145" s="192"/>
      <c r="L145" s="193"/>
      <c r="M145" s="194" t="s">
        <v>1</v>
      </c>
      <c r="N145" s="195" t="s">
        <v>40</v>
      </c>
      <c r="P145" s="153">
        <f t="shared" si="11"/>
        <v>0</v>
      </c>
      <c r="Q145" s="153">
        <v>0</v>
      </c>
      <c r="R145" s="153">
        <f t="shared" si="12"/>
        <v>0</v>
      </c>
      <c r="S145" s="153">
        <v>0</v>
      </c>
      <c r="T145" s="154">
        <f t="shared" si="13"/>
        <v>0</v>
      </c>
      <c r="AR145" s="155" t="s">
        <v>259</v>
      </c>
      <c r="AT145" s="155" t="s">
        <v>379</v>
      </c>
      <c r="AU145" s="155" t="s">
        <v>78</v>
      </c>
      <c r="AY145" s="17" t="s">
        <v>182</v>
      </c>
      <c r="BE145" s="156">
        <f t="shared" si="14"/>
        <v>0</v>
      </c>
      <c r="BF145" s="156">
        <f t="shared" si="15"/>
        <v>0</v>
      </c>
      <c r="BG145" s="156">
        <f t="shared" si="16"/>
        <v>0</v>
      </c>
      <c r="BH145" s="156">
        <f t="shared" si="17"/>
        <v>0</v>
      </c>
      <c r="BI145" s="156">
        <f t="shared" si="18"/>
        <v>0</v>
      </c>
      <c r="BJ145" s="17" t="s">
        <v>88</v>
      </c>
      <c r="BK145" s="156">
        <f t="shared" si="19"/>
        <v>0</v>
      </c>
      <c r="BL145" s="17" t="s">
        <v>188</v>
      </c>
      <c r="BM145" s="155" t="s">
        <v>512</v>
      </c>
    </row>
    <row r="146" spans="2:65" s="1" customFormat="1" ht="24.25" customHeight="1">
      <c r="B146" s="142"/>
      <c r="C146" s="185" t="s">
        <v>378</v>
      </c>
      <c r="D146" s="185" t="s">
        <v>379</v>
      </c>
      <c r="E146" s="186" t="s">
        <v>2344</v>
      </c>
      <c r="F146" s="187" t="s">
        <v>2345</v>
      </c>
      <c r="G146" s="188" t="s">
        <v>858</v>
      </c>
      <c r="H146" s="189">
        <v>3</v>
      </c>
      <c r="I146" s="190"/>
      <c r="J146" s="191">
        <f t="shared" si="10"/>
        <v>0</v>
      </c>
      <c r="K146" s="192"/>
      <c r="L146" s="193"/>
      <c r="M146" s="194" t="s">
        <v>1</v>
      </c>
      <c r="N146" s="195" t="s">
        <v>40</v>
      </c>
      <c r="P146" s="153">
        <f t="shared" si="11"/>
        <v>0</v>
      </c>
      <c r="Q146" s="153">
        <v>0</v>
      </c>
      <c r="R146" s="153">
        <f t="shared" si="12"/>
        <v>0</v>
      </c>
      <c r="S146" s="153">
        <v>0</v>
      </c>
      <c r="T146" s="154">
        <f t="shared" si="13"/>
        <v>0</v>
      </c>
      <c r="AR146" s="155" t="s">
        <v>259</v>
      </c>
      <c r="AT146" s="155" t="s">
        <v>379</v>
      </c>
      <c r="AU146" s="155" t="s">
        <v>78</v>
      </c>
      <c r="AY146" s="17" t="s">
        <v>182</v>
      </c>
      <c r="BE146" s="156">
        <f t="shared" si="14"/>
        <v>0</v>
      </c>
      <c r="BF146" s="156">
        <f t="shared" si="15"/>
        <v>0</v>
      </c>
      <c r="BG146" s="156">
        <f t="shared" si="16"/>
        <v>0</v>
      </c>
      <c r="BH146" s="156">
        <f t="shared" si="17"/>
        <v>0</v>
      </c>
      <c r="BI146" s="156">
        <f t="shared" si="18"/>
        <v>0</v>
      </c>
      <c r="BJ146" s="17" t="s">
        <v>88</v>
      </c>
      <c r="BK146" s="156">
        <f t="shared" si="19"/>
        <v>0</v>
      </c>
      <c r="BL146" s="17" t="s">
        <v>188</v>
      </c>
      <c r="BM146" s="155" t="s">
        <v>533</v>
      </c>
    </row>
    <row r="147" spans="2:65" s="1" customFormat="1" ht="24.25" customHeight="1">
      <c r="B147" s="142"/>
      <c r="C147" s="185" t="s">
        <v>7</v>
      </c>
      <c r="D147" s="185" t="s">
        <v>379</v>
      </c>
      <c r="E147" s="186" t="s">
        <v>2346</v>
      </c>
      <c r="F147" s="187" t="s">
        <v>2347</v>
      </c>
      <c r="G147" s="188" t="s">
        <v>2310</v>
      </c>
      <c r="H147" s="189">
        <v>3</v>
      </c>
      <c r="I147" s="190"/>
      <c r="J147" s="191">
        <f t="shared" si="10"/>
        <v>0</v>
      </c>
      <c r="K147" s="192"/>
      <c r="L147" s="193"/>
      <c r="M147" s="194" t="s">
        <v>1</v>
      </c>
      <c r="N147" s="195" t="s">
        <v>40</v>
      </c>
      <c r="P147" s="153">
        <f t="shared" si="11"/>
        <v>0</v>
      </c>
      <c r="Q147" s="153">
        <v>0</v>
      </c>
      <c r="R147" s="153">
        <f t="shared" si="12"/>
        <v>0</v>
      </c>
      <c r="S147" s="153">
        <v>0</v>
      </c>
      <c r="T147" s="154">
        <f t="shared" si="13"/>
        <v>0</v>
      </c>
      <c r="AR147" s="155" t="s">
        <v>259</v>
      </c>
      <c r="AT147" s="155" t="s">
        <v>379</v>
      </c>
      <c r="AU147" s="155" t="s">
        <v>78</v>
      </c>
      <c r="AY147" s="17" t="s">
        <v>182</v>
      </c>
      <c r="BE147" s="156">
        <f t="shared" si="14"/>
        <v>0</v>
      </c>
      <c r="BF147" s="156">
        <f t="shared" si="15"/>
        <v>0</v>
      </c>
      <c r="BG147" s="156">
        <f t="shared" si="16"/>
        <v>0</v>
      </c>
      <c r="BH147" s="156">
        <f t="shared" si="17"/>
        <v>0</v>
      </c>
      <c r="BI147" s="156">
        <f t="shared" si="18"/>
        <v>0</v>
      </c>
      <c r="BJ147" s="17" t="s">
        <v>88</v>
      </c>
      <c r="BK147" s="156">
        <f t="shared" si="19"/>
        <v>0</v>
      </c>
      <c r="BL147" s="17" t="s">
        <v>188</v>
      </c>
      <c r="BM147" s="155" t="s">
        <v>542</v>
      </c>
    </row>
    <row r="148" spans="2:65" s="1" customFormat="1" ht="24.25" customHeight="1">
      <c r="B148" s="142"/>
      <c r="C148" s="185" t="s">
        <v>389</v>
      </c>
      <c r="D148" s="185" t="s">
        <v>379</v>
      </c>
      <c r="E148" s="186" t="s">
        <v>2348</v>
      </c>
      <c r="F148" s="187" t="s">
        <v>2349</v>
      </c>
      <c r="G148" s="188" t="s">
        <v>2310</v>
      </c>
      <c r="H148" s="189">
        <v>2</v>
      </c>
      <c r="I148" s="190"/>
      <c r="J148" s="191">
        <f t="shared" si="10"/>
        <v>0</v>
      </c>
      <c r="K148" s="192"/>
      <c r="L148" s="193"/>
      <c r="M148" s="194" t="s">
        <v>1</v>
      </c>
      <c r="N148" s="195" t="s">
        <v>40</v>
      </c>
      <c r="P148" s="153">
        <f t="shared" si="11"/>
        <v>0</v>
      </c>
      <c r="Q148" s="153">
        <v>0</v>
      </c>
      <c r="R148" s="153">
        <f t="shared" si="12"/>
        <v>0</v>
      </c>
      <c r="S148" s="153">
        <v>0</v>
      </c>
      <c r="T148" s="154">
        <f t="shared" si="13"/>
        <v>0</v>
      </c>
      <c r="AR148" s="155" t="s">
        <v>259</v>
      </c>
      <c r="AT148" s="155" t="s">
        <v>379</v>
      </c>
      <c r="AU148" s="155" t="s">
        <v>78</v>
      </c>
      <c r="AY148" s="17" t="s">
        <v>182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7" t="s">
        <v>88</v>
      </c>
      <c r="BK148" s="156">
        <f t="shared" si="19"/>
        <v>0</v>
      </c>
      <c r="BL148" s="17" t="s">
        <v>188</v>
      </c>
      <c r="BM148" s="155" t="s">
        <v>585</v>
      </c>
    </row>
    <row r="149" spans="2:65" s="1" customFormat="1" ht="24.25" customHeight="1">
      <c r="B149" s="142"/>
      <c r="C149" s="185" t="s">
        <v>397</v>
      </c>
      <c r="D149" s="185" t="s">
        <v>379</v>
      </c>
      <c r="E149" s="186" t="s">
        <v>2350</v>
      </c>
      <c r="F149" s="187" t="s">
        <v>2351</v>
      </c>
      <c r="G149" s="188" t="s">
        <v>2310</v>
      </c>
      <c r="H149" s="189">
        <v>3</v>
      </c>
      <c r="I149" s="190"/>
      <c r="J149" s="191">
        <f t="shared" si="10"/>
        <v>0</v>
      </c>
      <c r="K149" s="192"/>
      <c r="L149" s="193"/>
      <c r="M149" s="194" t="s">
        <v>1</v>
      </c>
      <c r="N149" s="195" t="s">
        <v>40</v>
      </c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4">
        <f t="shared" si="13"/>
        <v>0</v>
      </c>
      <c r="AR149" s="155" t="s">
        <v>259</v>
      </c>
      <c r="AT149" s="155" t="s">
        <v>379</v>
      </c>
      <c r="AU149" s="155" t="s">
        <v>78</v>
      </c>
      <c r="AY149" s="17" t="s">
        <v>182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7" t="s">
        <v>88</v>
      </c>
      <c r="BK149" s="156">
        <f t="shared" si="19"/>
        <v>0</v>
      </c>
      <c r="BL149" s="17" t="s">
        <v>188</v>
      </c>
      <c r="BM149" s="155" t="s">
        <v>628</v>
      </c>
    </row>
    <row r="150" spans="2:65" s="1" customFormat="1" ht="24.25" customHeight="1">
      <c r="B150" s="142"/>
      <c r="C150" s="185" t="s">
        <v>408</v>
      </c>
      <c r="D150" s="185" t="s">
        <v>379</v>
      </c>
      <c r="E150" s="186" t="s">
        <v>2352</v>
      </c>
      <c r="F150" s="187" t="s">
        <v>2353</v>
      </c>
      <c r="G150" s="188" t="s">
        <v>2310</v>
      </c>
      <c r="H150" s="189">
        <v>2</v>
      </c>
      <c r="I150" s="190"/>
      <c r="J150" s="191">
        <f t="shared" si="10"/>
        <v>0</v>
      </c>
      <c r="K150" s="192"/>
      <c r="L150" s="193"/>
      <c r="M150" s="194" t="s">
        <v>1</v>
      </c>
      <c r="N150" s="195" t="s">
        <v>40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4">
        <f t="shared" si="13"/>
        <v>0</v>
      </c>
      <c r="AR150" s="155" t="s">
        <v>259</v>
      </c>
      <c r="AT150" s="155" t="s">
        <v>379</v>
      </c>
      <c r="AU150" s="155" t="s">
        <v>78</v>
      </c>
      <c r="AY150" s="17" t="s">
        <v>182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7" t="s">
        <v>88</v>
      </c>
      <c r="BK150" s="156">
        <f t="shared" si="19"/>
        <v>0</v>
      </c>
      <c r="BL150" s="17" t="s">
        <v>188</v>
      </c>
      <c r="BM150" s="155" t="s">
        <v>671</v>
      </c>
    </row>
    <row r="151" spans="2:65" s="1" customFormat="1" ht="16.5" customHeight="1">
      <c r="B151" s="142"/>
      <c r="C151" s="185" t="s">
        <v>420</v>
      </c>
      <c r="D151" s="185" t="s">
        <v>379</v>
      </c>
      <c r="E151" s="186" t="s">
        <v>2354</v>
      </c>
      <c r="F151" s="187" t="s">
        <v>2355</v>
      </c>
      <c r="G151" s="188" t="s">
        <v>2310</v>
      </c>
      <c r="H151" s="189">
        <v>1</v>
      </c>
      <c r="I151" s="190"/>
      <c r="J151" s="191">
        <f t="shared" si="10"/>
        <v>0</v>
      </c>
      <c r="K151" s="192"/>
      <c r="L151" s="193"/>
      <c r="M151" s="194" t="s">
        <v>1</v>
      </c>
      <c r="N151" s="195" t="s">
        <v>40</v>
      </c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4">
        <f t="shared" si="13"/>
        <v>0</v>
      </c>
      <c r="AR151" s="155" t="s">
        <v>259</v>
      </c>
      <c r="AT151" s="155" t="s">
        <v>379</v>
      </c>
      <c r="AU151" s="155" t="s">
        <v>78</v>
      </c>
      <c r="AY151" s="17" t="s">
        <v>182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7" t="s">
        <v>88</v>
      </c>
      <c r="BK151" s="156">
        <f t="shared" si="19"/>
        <v>0</v>
      </c>
      <c r="BL151" s="17" t="s">
        <v>188</v>
      </c>
      <c r="BM151" s="155" t="s">
        <v>684</v>
      </c>
    </row>
    <row r="152" spans="2:65" s="1" customFormat="1" ht="16.5" customHeight="1">
      <c r="B152" s="142"/>
      <c r="C152" s="185" t="s">
        <v>426</v>
      </c>
      <c r="D152" s="185" t="s">
        <v>379</v>
      </c>
      <c r="E152" s="186" t="s">
        <v>2356</v>
      </c>
      <c r="F152" s="187" t="s">
        <v>2357</v>
      </c>
      <c r="G152" s="188" t="s">
        <v>2310</v>
      </c>
      <c r="H152" s="189">
        <v>3</v>
      </c>
      <c r="I152" s="190"/>
      <c r="J152" s="191">
        <f t="shared" si="10"/>
        <v>0</v>
      </c>
      <c r="K152" s="192"/>
      <c r="L152" s="193"/>
      <c r="M152" s="194" t="s">
        <v>1</v>
      </c>
      <c r="N152" s="195" t="s">
        <v>40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259</v>
      </c>
      <c r="AT152" s="155" t="s">
        <v>379</v>
      </c>
      <c r="AU152" s="155" t="s">
        <v>78</v>
      </c>
      <c r="AY152" s="17" t="s">
        <v>182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88</v>
      </c>
      <c r="BK152" s="156">
        <f t="shared" si="19"/>
        <v>0</v>
      </c>
      <c r="BL152" s="17" t="s">
        <v>188</v>
      </c>
      <c r="BM152" s="155" t="s">
        <v>743</v>
      </c>
    </row>
    <row r="153" spans="2:65" s="1" customFormat="1" ht="16.5" customHeight="1">
      <c r="B153" s="142"/>
      <c r="C153" s="185" t="s">
        <v>432</v>
      </c>
      <c r="D153" s="185" t="s">
        <v>379</v>
      </c>
      <c r="E153" s="186" t="s">
        <v>2358</v>
      </c>
      <c r="F153" s="187" t="s">
        <v>2359</v>
      </c>
      <c r="G153" s="188" t="s">
        <v>312</v>
      </c>
      <c r="H153" s="189">
        <v>1</v>
      </c>
      <c r="I153" s="190"/>
      <c r="J153" s="191">
        <f t="shared" si="10"/>
        <v>0</v>
      </c>
      <c r="K153" s="192"/>
      <c r="L153" s="193"/>
      <c r="M153" s="194" t="s">
        <v>1</v>
      </c>
      <c r="N153" s="195" t="s">
        <v>40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259</v>
      </c>
      <c r="AT153" s="155" t="s">
        <v>379</v>
      </c>
      <c r="AU153" s="155" t="s">
        <v>78</v>
      </c>
      <c r="AY153" s="17" t="s">
        <v>182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88</v>
      </c>
      <c r="BK153" s="156">
        <f t="shared" si="19"/>
        <v>0</v>
      </c>
      <c r="BL153" s="17" t="s">
        <v>188</v>
      </c>
      <c r="BM153" s="155" t="s">
        <v>760</v>
      </c>
    </row>
    <row r="154" spans="2:65" s="1" customFormat="1" ht="16.5" customHeight="1">
      <c r="B154" s="142"/>
      <c r="C154" s="185" t="s">
        <v>442</v>
      </c>
      <c r="D154" s="185" t="s">
        <v>379</v>
      </c>
      <c r="E154" s="186" t="s">
        <v>2360</v>
      </c>
      <c r="F154" s="187" t="s">
        <v>2323</v>
      </c>
      <c r="G154" s="188" t="s">
        <v>2321</v>
      </c>
      <c r="H154" s="189">
        <v>1</v>
      </c>
      <c r="I154" s="190"/>
      <c r="J154" s="191">
        <f t="shared" si="10"/>
        <v>0</v>
      </c>
      <c r="K154" s="192"/>
      <c r="L154" s="193"/>
      <c r="M154" s="194" t="s">
        <v>1</v>
      </c>
      <c r="N154" s="195" t="s">
        <v>40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259</v>
      </c>
      <c r="AT154" s="155" t="s">
        <v>379</v>
      </c>
      <c r="AU154" s="155" t="s">
        <v>78</v>
      </c>
      <c r="AY154" s="17" t="s">
        <v>182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88</v>
      </c>
      <c r="BK154" s="156">
        <f t="shared" si="19"/>
        <v>0</v>
      </c>
      <c r="BL154" s="17" t="s">
        <v>188</v>
      </c>
      <c r="BM154" s="155" t="s">
        <v>768</v>
      </c>
    </row>
    <row r="155" spans="2:65" s="1" customFormat="1" ht="16.5" customHeight="1">
      <c r="B155" s="142"/>
      <c r="C155" s="143" t="s">
        <v>446</v>
      </c>
      <c r="D155" s="143" t="s">
        <v>184</v>
      </c>
      <c r="E155" s="144" t="s">
        <v>2361</v>
      </c>
      <c r="F155" s="145" t="s">
        <v>2362</v>
      </c>
      <c r="G155" s="146" t="s">
        <v>2321</v>
      </c>
      <c r="H155" s="147">
        <v>1</v>
      </c>
      <c r="I155" s="148"/>
      <c r="J155" s="149">
        <f t="shared" si="10"/>
        <v>0</v>
      </c>
      <c r="K155" s="150"/>
      <c r="L155" s="32"/>
      <c r="M155" s="151" t="s">
        <v>1</v>
      </c>
      <c r="N155" s="152" t="s">
        <v>40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188</v>
      </c>
      <c r="AT155" s="155" t="s">
        <v>184</v>
      </c>
      <c r="AU155" s="155" t="s">
        <v>78</v>
      </c>
      <c r="AY155" s="17" t="s">
        <v>182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88</v>
      </c>
      <c r="BK155" s="156">
        <f t="shared" si="19"/>
        <v>0</v>
      </c>
      <c r="BL155" s="17" t="s">
        <v>188</v>
      </c>
      <c r="BM155" s="155" t="s">
        <v>787</v>
      </c>
    </row>
    <row r="156" spans="2:65" s="11" customFormat="1" ht="25.9" customHeight="1">
      <c r="B156" s="130"/>
      <c r="D156" s="131" t="s">
        <v>73</v>
      </c>
      <c r="E156" s="132" t="s">
        <v>2363</v>
      </c>
      <c r="F156" s="132" t="s">
        <v>2364</v>
      </c>
      <c r="I156" s="133"/>
      <c r="J156" s="134">
        <f>BK156</f>
        <v>0</v>
      </c>
      <c r="L156" s="130"/>
      <c r="M156" s="135"/>
      <c r="P156" s="136">
        <f>SUM(P157:P175)</f>
        <v>0</v>
      </c>
      <c r="R156" s="136">
        <f>SUM(R157:R175)</f>
        <v>0</v>
      </c>
      <c r="T156" s="137">
        <f>SUM(T157:T175)</f>
        <v>0</v>
      </c>
      <c r="AR156" s="131" t="s">
        <v>78</v>
      </c>
      <c r="AT156" s="138" t="s">
        <v>73</v>
      </c>
      <c r="AU156" s="138" t="s">
        <v>74</v>
      </c>
      <c r="AY156" s="131" t="s">
        <v>182</v>
      </c>
      <c r="BK156" s="139">
        <f>SUM(BK157:BK175)</f>
        <v>0</v>
      </c>
    </row>
    <row r="157" spans="2:65" s="1" customFormat="1" ht="24.25" customHeight="1">
      <c r="B157" s="142"/>
      <c r="C157" s="185" t="s">
        <v>454</v>
      </c>
      <c r="D157" s="185" t="s">
        <v>379</v>
      </c>
      <c r="E157" s="186" t="s">
        <v>2365</v>
      </c>
      <c r="F157" s="187" t="s">
        <v>2366</v>
      </c>
      <c r="G157" s="188" t="s">
        <v>2321</v>
      </c>
      <c r="H157" s="189">
        <v>1</v>
      </c>
      <c r="I157" s="190"/>
      <c r="J157" s="191">
        <f t="shared" ref="J157:J175" si="20">ROUND(I157*H157,2)</f>
        <v>0</v>
      </c>
      <c r="K157" s="192"/>
      <c r="L157" s="193"/>
      <c r="M157" s="194" t="s">
        <v>1</v>
      </c>
      <c r="N157" s="195" t="s">
        <v>40</v>
      </c>
      <c r="P157" s="153">
        <f t="shared" ref="P157:P175" si="21">O157*H157</f>
        <v>0</v>
      </c>
      <c r="Q157" s="153">
        <v>0</v>
      </c>
      <c r="R157" s="153">
        <f t="shared" ref="R157:R175" si="22">Q157*H157</f>
        <v>0</v>
      </c>
      <c r="S157" s="153">
        <v>0</v>
      </c>
      <c r="T157" s="154">
        <f t="shared" ref="T157:T175" si="23">S157*H157</f>
        <v>0</v>
      </c>
      <c r="AR157" s="155" t="s">
        <v>259</v>
      </c>
      <c r="AT157" s="155" t="s">
        <v>379</v>
      </c>
      <c r="AU157" s="155" t="s">
        <v>78</v>
      </c>
      <c r="AY157" s="17" t="s">
        <v>182</v>
      </c>
      <c r="BE157" s="156">
        <f t="shared" ref="BE157:BE175" si="24">IF(N157="základná",J157,0)</f>
        <v>0</v>
      </c>
      <c r="BF157" s="156">
        <f t="shared" ref="BF157:BF175" si="25">IF(N157="znížená",J157,0)</f>
        <v>0</v>
      </c>
      <c r="BG157" s="156">
        <f t="shared" ref="BG157:BG175" si="26">IF(N157="zákl. prenesená",J157,0)</f>
        <v>0</v>
      </c>
      <c r="BH157" s="156">
        <f t="shared" ref="BH157:BH175" si="27">IF(N157="zníž. prenesená",J157,0)</f>
        <v>0</v>
      </c>
      <c r="BI157" s="156">
        <f t="shared" ref="BI157:BI175" si="28">IF(N157="nulová",J157,0)</f>
        <v>0</v>
      </c>
      <c r="BJ157" s="17" t="s">
        <v>88</v>
      </c>
      <c r="BK157" s="156">
        <f t="shared" ref="BK157:BK175" si="29">ROUND(I157*H157,2)</f>
        <v>0</v>
      </c>
      <c r="BL157" s="17" t="s">
        <v>188</v>
      </c>
      <c r="BM157" s="155" t="s">
        <v>849</v>
      </c>
    </row>
    <row r="158" spans="2:65" s="1" customFormat="1" ht="24.25" customHeight="1">
      <c r="B158" s="142"/>
      <c r="C158" s="185" t="s">
        <v>462</v>
      </c>
      <c r="D158" s="185" t="s">
        <v>379</v>
      </c>
      <c r="E158" s="186" t="s">
        <v>2367</v>
      </c>
      <c r="F158" s="187" t="s">
        <v>2368</v>
      </c>
      <c r="G158" s="188" t="s">
        <v>1</v>
      </c>
      <c r="H158" s="189">
        <v>0</v>
      </c>
      <c r="I158" s="190"/>
      <c r="J158" s="191">
        <f t="shared" si="20"/>
        <v>0</v>
      </c>
      <c r="K158" s="192"/>
      <c r="L158" s="193"/>
      <c r="M158" s="194" t="s">
        <v>1</v>
      </c>
      <c r="N158" s="195" t="s">
        <v>40</v>
      </c>
      <c r="P158" s="153">
        <f t="shared" si="21"/>
        <v>0</v>
      </c>
      <c r="Q158" s="153">
        <v>0</v>
      </c>
      <c r="R158" s="153">
        <f t="shared" si="22"/>
        <v>0</v>
      </c>
      <c r="S158" s="153">
        <v>0</v>
      </c>
      <c r="T158" s="154">
        <f t="shared" si="23"/>
        <v>0</v>
      </c>
      <c r="AR158" s="155" t="s">
        <v>259</v>
      </c>
      <c r="AT158" s="155" t="s">
        <v>379</v>
      </c>
      <c r="AU158" s="155" t="s">
        <v>78</v>
      </c>
      <c r="AY158" s="17" t="s">
        <v>182</v>
      </c>
      <c r="BE158" s="156">
        <f t="shared" si="24"/>
        <v>0</v>
      </c>
      <c r="BF158" s="156">
        <f t="shared" si="25"/>
        <v>0</v>
      </c>
      <c r="BG158" s="156">
        <f t="shared" si="26"/>
        <v>0</v>
      </c>
      <c r="BH158" s="156">
        <f t="shared" si="27"/>
        <v>0</v>
      </c>
      <c r="BI158" s="156">
        <f t="shared" si="28"/>
        <v>0</v>
      </c>
      <c r="BJ158" s="17" t="s">
        <v>88</v>
      </c>
      <c r="BK158" s="156">
        <f t="shared" si="29"/>
        <v>0</v>
      </c>
      <c r="BL158" s="17" t="s">
        <v>188</v>
      </c>
      <c r="BM158" s="155" t="s">
        <v>860</v>
      </c>
    </row>
    <row r="159" spans="2:65" s="1" customFormat="1" ht="24.25" customHeight="1">
      <c r="B159" s="142"/>
      <c r="C159" s="185" t="s">
        <v>470</v>
      </c>
      <c r="D159" s="185" t="s">
        <v>379</v>
      </c>
      <c r="E159" s="186" t="s">
        <v>2369</v>
      </c>
      <c r="F159" s="187" t="s">
        <v>2370</v>
      </c>
      <c r="G159" s="188" t="s">
        <v>1</v>
      </c>
      <c r="H159" s="189">
        <v>0</v>
      </c>
      <c r="I159" s="190"/>
      <c r="J159" s="191">
        <f t="shared" si="20"/>
        <v>0</v>
      </c>
      <c r="K159" s="192"/>
      <c r="L159" s="193"/>
      <c r="M159" s="194" t="s">
        <v>1</v>
      </c>
      <c r="N159" s="195" t="s">
        <v>40</v>
      </c>
      <c r="P159" s="153">
        <f t="shared" si="21"/>
        <v>0</v>
      </c>
      <c r="Q159" s="153">
        <v>0</v>
      </c>
      <c r="R159" s="153">
        <f t="shared" si="22"/>
        <v>0</v>
      </c>
      <c r="S159" s="153">
        <v>0</v>
      </c>
      <c r="T159" s="154">
        <f t="shared" si="23"/>
        <v>0</v>
      </c>
      <c r="AR159" s="155" t="s">
        <v>259</v>
      </c>
      <c r="AT159" s="155" t="s">
        <v>379</v>
      </c>
      <c r="AU159" s="155" t="s">
        <v>78</v>
      </c>
      <c r="AY159" s="17" t="s">
        <v>182</v>
      </c>
      <c r="BE159" s="156">
        <f t="shared" si="24"/>
        <v>0</v>
      </c>
      <c r="BF159" s="156">
        <f t="shared" si="25"/>
        <v>0</v>
      </c>
      <c r="BG159" s="156">
        <f t="shared" si="26"/>
        <v>0</v>
      </c>
      <c r="BH159" s="156">
        <f t="shared" si="27"/>
        <v>0</v>
      </c>
      <c r="BI159" s="156">
        <f t="shared" si="28"/>
        <v>0</v>
      </c>
      <c r="BJ159" s="17" t="s">
        <v>88</v>
      </c>
      <c r="BK159" s="156">
        <f t="shared" si="29"/>
        <v>0</v>
      </c>
      <c r="BL159" s="17" t="s">
        <v>188</v>
      </c>
      <c r="BM159" s="155" t="s">
        <v>868</v>
      </c>
    </row>
    <row r="160" spans="2:65" s="1" customFormat="1" ht="24.25" customHeight="1">
      <c r="B160" s="142"/>
      <c r="C160" s="185" t="s">
        <v>474</v>
      </c>
      <c r="D160" s="185" t="s">
        <v>379</v>
      </c>
      <c r="E160" s="186" t="s">
        <v>2371</v>
      </c>
      <c r="F160" s="187" t="s">
        <v>2372</v>
      </c>
      <c r="G160" s="188" t="s">
        <v>1</v>
      </c>
      <c r="H160" s="189">
        <v>0</v>
      </c>
      <c r="I160" s="190"/>
      <c r="J160" s="191">
        <f t="shared" si="20"/>
        <v>0</v>
      </c>
      <c r="K160" s="192"/>
      <c r="L160" s="193"/>
      <c r="M160" s="194" t="s">
        <v>1</v>
      </c>
      <c r="N160" s="195" t="s">
        <v>40</v>
      </c>
      <c r="P160" s="153">
        <f t="shared" si="21"/>
        <v>0</v>
      </c>
      <c r="Q160" s="153">
        <v>0</v>
      </c>
      <c r="R160" s="153">
        <f t="shared" si="22"/>
        <v>0</v>
      </c>
      <c r="S160" s="153">
        <v>0</v>
      </c>
      <c r="T160" s="154">
        <f t="shared" si="23"/>
        <v>0</v>
      </c>
      <c r="AR160" s="155" t="s">
        <v>259</v>
      </c>
      <c r="AT160" s="155" t="s">
        <v>379</v>
      </c>
      <c r="AU160" s="155" t="s">
        <v>78</v>
      </c>
      <c r="AY160" s="17" t="s">
        <v>182</v>
      </c>
      <c r="BE160" s="156">
        <f t="shared" si="24"/>
        <v>0</v>
      </c>
      <c r="BF160" s="156">
        <f t="shared" si="25"/>
        <v>0</v>
      </c>
      <c r="BG160" s="156">
        <f t="shared" si="26"/>
        <v>0</v>
      </c>
      <c r="BH160" s="156">
        <f t="shared" si="27"/>
        <v>0</v>
      </c>
      <c r="BI160" s="156">
        <f t="shared" si="28"/>
        <v>0</v>
      </c>
      <c r="BJ160" s="17" t="s">
        <v>88</v>
      </c>
      <c r="BK160" s="156">
        <f t="shared" si="29"/>
        <v>0</v>
      </c>
      <c r="BL160" s="17" t="s">
        <v>188</v>
      </c>
      <c r="BM160" s="155" t="s">
        <v>876</v>
      </c>
    </row>
    <row r="161" spans="2:65" s="1" customFormat="1" ht="24.25" customHeight="1">
      <c r="B161" s="142"/>
      <c r="C161" s="185" t="s">
        <v>482</v>
      </c>
      <c r="D161" s="185" t="s">
        <v>379</v>
      </c>
      <c r="E161" s="186" t="s">
        <v>2373</v>
      </c>
      <c r="F161" s="187" t="s">
        <v>2374</v>
      </c>
      <c r="G161" s="188" t="s">
        <v>2321</v>
      </c>
      <c r="H161" s="189">
        <v>1</v>
      </c>
      <c r="I161" s="190"/>
      <c r="J161" s="191">
        <f t="shared" si="20"/>
        <v>0</v>
      </c>
      <c r="K161" s="192"/>
      <c r="L161" s="193"/>
      <c r="M161" s="194" t="s">
        <v>1</v>
      </c>
      <c r="N161" s="195" t="s">
        <v>40</v>
      </c>
      <c r="P161" s="153">
        <f t="shared" si="21"/>
        <v>0</v>
      </c>
      <c r="Q161" s="153">
        <v>0</v>
      </c>
      <c r="R161" s="153">
        <f t="shared" si="22"/>
        <v>0</v>
      </c>
      <c r="S161" s="153">
        <v>0</v>
      </c>
      <c r="T161" s="154">
        <f t="shared" si="23"/>
        <v>0</v>
      </c>
      <c r="AR161" s="155" t="s">
        <v>259</v>
      </c>
      <c r="AT161" s="155" t="s">
        <v>379</v>
      </c>
      <c r="AU161" s="155" t="s">
        <v>78</v>
      </c>
      <c r="AY161" s="17" t="s">
        <v>182</v>
      </c>
      <c r="BE161" s="156">
        <f t="shared" si="24"/>
        <v>0</v>
      </c>
      <c r="BF161" s="156">
        <f t="shared" si="25"/>
        <v>0</v>
      </c>
      <c r="BG161" s="156">
        <f t="shared" si="26"/>
        <v>0</v>
      </c>
      <c r="BH161" s="156">
        <f t="shared" si="27"/>
        <v>0</v>
      </c>
      <c r="BI161" s="156">
        <f t="shared" si="28"/>
        <v>0</v>
      </c>
      <c r="BJ161" s="17" t="s">
        <v>88</v>
      </c>
      <c r="BK161" s="156">
        <f t="shared" si="29"/>
        <v>0</v>
      </c>
      <c r="BL161" s="17" t="s">
        <v>188</v>
      </c>
      <c r="BM161" s="155" t="s">
        <v>884</v>
      </c>
    </row>
    <row r="162" spans="2:65" s="1" customFormat="1" ht="33" customHeight="1">
      <c r="B162" s="142"/>
      <c r="C162" s="185" t="s">
        <v>495</v>
      </c>
      <c r="D162" s="185" t="s">
        <v>379</v>
      </c>
      <c r="E162" s="186" t="s">
        <v>2375</v>
      </c>
      <c r="F162" s="187" t="s">
        <v>2376</v>
      </c>
      <c r="G162" s="188" t="s">
        <v>1</v>
      </c>
      <c r="H162" s="189">
        <v>0</v>
      </c>
      <c r="I162" s="190"/>
      <c r="J162" s="191">
        <f t="shared" si="20"/>
        <v>0</v>
      </c>
      <c r="K162" s="192"/>
      <c r="L162" s="193"/>
      <c r="M162" s="194" t="s">
        <v>1</v>
      </c>
      <c r="N162" s="195" t="s">
        <v>40</v>
      </c>
      <c r="P162" s="153">
        <f t="shared" si="21"/>
        <v>0</v>
      </c>
      <c r="Q162" s="153">
        <v>0</v>
      </c>
      <c r="R162" s="153">
        <f t="shared" si="22"/>
        <v>0</v>
      </c>
      <c r="S162" s="153">
        <v>0</v>
      </c>
      <c r="T162" s="154">
        <f t="shared" si="23"/>
        <v>0</v>
      </c>
      <c r="AR162" s="155" t="s">
        <v>259</v>
      </c>
      <c r="AT162" s="155" t="s">
        <v>379</v>
      </c>
      <c r="AU162" s="155" t="s">
        <v>78</v>
      </c>
      <c r="AY162" s="17" t="s">
        <v>182</v>
      </c>
      <c r="BE162" s="156">
        <f t="shared" si="24"/>
        <v>0</v>
      </c>
      <c r="BF162" s="156">
        <f t="shared" si="25"/>
        <v>0</v>
      </c>
      <c r="BG162" s="156">
        <f t="shared" si="26"/>
        <v>0</v>
      </c>
      <c r="BH162" s="156">
        <f t="shared" si="27"/>
        <v>0</v>
      </c>
      <c r="BI162" s="156">
        <f t="shared" si="28"/>
        <v>0</v>
      </c>
      <c r="BJ162" s="17" t="s">
        <v>88</v>
      </c>
      <c r="BK162" s="156">
        <f t="shared" si="29"/>
        <v>0</v>
      </c>
      <c r="BL162" s="17" t="s">
        <v>188</v>
      </c>
      <c r="BM162" s="155" t="s">
        <v>892</v>
      </c>
    </row>
    <row r="163" spans="2:65" s="1" customFormat="1" ht="24.25" customHeight="1">
      <c r="B163" s="142"/>
      <c r="C163" s="185" t="s">
        <v>508</v>
      </c>
      <c r="D163" s="185" t="s">
        <v>379</v>
      </c>
      <c r="E163" s="186" t="s">
        <v>2377</v>
      </c>
      <c r="F163" s="187" t="s">
        <v>2378</v>
      </c>
      <c r="G163" s="188" t="s">
        <v>1</v>
      </c>
      <c r="H163" s="189">
        <v>0</v>
      </c>
      <c r="I163" s="190"/>
      <c r="J163" s="191">
        <f t="shared" si="20"/>
        <v>0</v>
      </c>
      <c r="K163" s="192"/>
      <c r="L163" s="193"/>
      <c r="M163" s="194" t="s">
        <v>1</v>
      </c>
      <c r="N163" s="195" t="s">
        <v>40</v>
      </c>
      <c r="P163" s="153">
        <f t="shared" si="21"/>
        <v>0</v>
      </c>
      <c r="Q163" s="153">
        <v>0</v>
      </c>
      <c r="R163" s="153">
        <f t="shared" si="22"/>
        <v>0</v>
      </c>
      <c r="S163" s="153">
        <v>0</v>
      </c>
      <c r="T163" s="154">
        <f t="shared" si="23"/>
        <v>0</v>
      </c>
      <c r="AR163" s="155" t="s">
        <v>259</v>
      </c>
      <c r="AT163" s="155" t="s">
        <v>379</v>
      </c>
      <c r="AU163" s="155" t="s">
        <v>78</v>
      </c>
      <c r="AY163" s="17" t="s">
        <v>182</v>
      </c>
      <c r="BE163" s="156">
        <f t="shared" si="24"/>
        <v>0</v>
      </c>
      <c r="BF163" s="156">
        <f t="shared" si="25"/>
        <v>0</v>
      </c>
      <c r="BG163" s="156">
        <f t="shared" si="26"/>
        <v>0</v>
      </c>
      <c r="BH163" s="156">
        <f t="shared" si="27"/>
        <v>0</v>
      </c>
      <c r="BI163" s="156">
        <f t="shared" si="28"/>
        <v>0</v>
      </c>
      <c r="BJ163" s="17" t="s">
        <v>88</v>
      </c>
      <c r="BK163" s="156">
        <f t="shared" si="29"/>
        <v>0</v>
      </c>
      <c r="BL163" s="17" t="s">
        <v>188</v>
      </c>
      <c r="BM163" s="155" t="s">
        <v>910</v>
      </c>
    </row>
    <row r="164" spans="2:65" s="1" customFormat="1" ht="24.25" customHeight="1">
      <c r="B164" s="142"/>
      <c r="C164" s="185" t="s">
        <v>512</v>
      </c>
      <c r="D164" s="185" t="s">
        <v>379</v>
      </c>
      <c r="E164" s="186" t="s">
        <v>2379</v>
      </c>
      <c r="F164" s="187" t="s">
        <v>2372</v>
      </c>
      <c r="G164" s="188" t="s">
        <v>1</v>
      </c>
      <c r="H164" s="189">
        <v>0</v>
      </c>
      <c r="I164" s="190"/>
      <c r="J164" s="191">
        <f t="shared" si="20"/>
        <v>0</v>
      </c>
      <c r="K164" s="192"/>
      <c r="L164" s="193"/>
      <c r="M164" s="194" t="s">
        <v>1</v>
      </c>
      <c r="N164" s="195" t="s">
        <v>40</v>
      </c>
      <c r="P164" s="153">
        <f t="shared" si="21"/>
        <v>0</v>
      </c>
      <c r="Q164" s="153">
        <v>0</v>
      </c>
      <c r="R164" s="153">
        <f t="shared" si="22"/>
        <v>0</v>
      </c>
      <c r="S164" s="153">
        <v>0</v>
      </c>
      <c r="T164" s="154">
        <f t="shared" si="23"/>
        <v>0</v>
      </c>
      <c r="AR164" s="155" t="s">
        <v>259</v>
      </c>
      <c r="AT164" s="155" t="s">
        <v>379</v>
      </c>
      <c r="AU164" s="155" t="s">
        <v>78</v>
      </c>
      <c r="AY164" s="17" t="s">
        <v>182</v>
      </c>
      <c r="BE164" s="156">
        <f t="shared" si="24"/>
        <v>0</v>
      </c>
      <c r="BF164" s="156">
        <f t="shared" si="25"/>
        <v>0</v>
      </c>
      <c r="BG164" s="156">
        <f t="shared" si="26"/>
        <v>0</v>
      </c>
      <c r="BH164" s="156">
        <f t="shared" si="27"/>
        <v>0</v>
      </c>
      <c r="BI164" s="156">
        <f t="shared" si="28"/>
        <v>0</v>
      </c>
      <c r="BJ164" s="17" t="s">
        <v>88</v>
      </c>
      <c r="BK164" s="156">
        <f t="shared" si="29"/>
        <v>0</v>
      </c>
      <c r="BL164" s="17" t="s">
        <v>188</v>
      </c>
      <c r="BM164" s="155" t="s">
        <v>921</v>
      </c>
    </row>
    <row r="165" spans="2:65" s="1" customFormat="1" ht="24.25" customHeight="1">
      <c r="B165" s="142"/>
      <c r="C165" s="185" t="s">
        <v>525</v>
      </c>
      <c r="D165" s="185" t="s">
        <v>379</v>
      </c>
      <c r="E165" s="186" t="s">
        <v>2380</v>
      </c>
      <c r="F165" s="187" t="s">
        <v>2381</v>
      </c>
      <c r="G165" s="188" t="s">
        <v>2321</v>
      </c>
      <c r="H165" s="189">
        <v>1</v>
      </c>
      <c r="I165" s="190"/>
      <c r="J165" s="191">
        <f t="shared" si="20"/>
        <v>0</v>
      </c>
      <c r="K165" s="192"/>
      <c r="L165" s="193"/>
      <c r="M165" s="194" t="s">
        <v>1</v>
      </c>
      <c r="N165" s="195" t="s">
        <v>40</v>
      </c>
      <c r="P165" s="153">
        <f t="shared" si="21"/>
        <v>0</v>
      </c>
      <c r="Q165" s="153">
        <v>0</v>
      </c>
      <c r="R165" s="153">
        <f t="shared" si="22"/>
        <v>0</v>
      </c>
      <c r="S165" s="153">
        <v>0</v>
      </c>
      <c r="T165" s="154">
        <f t="shared" si="23"/>
        <v>0</v>
      </c>
      <c r="AR165" s="155" t="s">
        <v>259</v>
      </c>
      <c r="AT165" s="155" t="s">
        <v>379</v>
      </c>
      <c r="AU165" s="155" t="s">
        <v>78</v>
      </c>
      <c r="AY165" s="17" t="s">
        <v>182</v>
      </c>
      <c r="BE165" s="156">
        <f t="shared" si="24"/>
        <v>0</v>
      </c>
      <c r="BF165" s="156">
        <f t="shared" si="25"/>
        <v>0</v>
      </c>
      <c r="BG165" s="156">
        <f t="shared" si="26"/>
        <v>0</v>
      </c>
      <c r="BH165" s="156">
        <f t="shared" si="27"/>
        <v>0</v>
      </c>
      <c r="BI165" s="156">
        <f t="shared" si="28"/>
        <v>0</v>
      </c>
      <c r="BJ165" s="17" t="s">
        <v>88</v>
      </c>
      <c r="BK165" s="156">
        <f t="shared" si="29"/>
        <v>0</v>
      </c>
      <c r="BL165" s="17" t="s">
        <v>188</v>
      </c>
      <c r="BM165" s="155" t="s">
        <v>932</v>
      </c>
    </row>
    <row r="166" spans="2:65" s="1" customFormat="1" ht="24.25" customHeight="1">
      <c r="B166" s="142"/>
      <c r="C166" s="185" t="s">
        <v>533</v>
      </c>
      <c r="D166" s="185" t="s">
        <v>379</v>
      </c>
      <c r="E166" s="186" t="s">
        <v>2382</v>
      </c>
      <c r="F166" s="187" t="s">
        <v>2383</v>
      </c>
      <c r="G166" s="188" t="s">
        <v>1</v>
      </c>
      <c r="H166" s="189">
        <v>0</v>
      </c>
      <c r="I166" s="190"/>
      <c r="J166" s="191">
        <f t="shared" si="20"/>
        <v>0</v>
      </c>
      <c r="K166" s="192"/>
      <c r="L166" s="193"/>
      <c r="M166" s="194" t="s">
        <v>1</v>
      </c>
      <c r="N166" s="195" t="s">
        <v>40</v>
      </c>
      <c r="P166" s="153">
        <f t="shared" si="21"/>
        <v>0</v>
      </c>
      <c r="Q166" s="153">
        <v>0</v>
      </c>
      <c r="R166" s="153">
        <f t="shared" si="22"/>
        <v>0</v>
      </c>
      <c r="S166" s="153">
        <v>0</v>
      </c>
      <c r="T166" s="154">
        <f t="shared" si="23"/>
        <v>0</v>
      </c>
      <c r="AR166" s="155" t="s">
        <v>259</v>
      </c>
      <c r="AT166" s="155" t="s">
        <v>379</v>
      </c>
      <c r="AU166" s="155" t="s">
        <v>78</v>
      </c>
      <c r="AY166" s="17" t="s">
        <v>182</v>
      </c>
      <c r="BE166" s="156">
        <f t="shared" si="24"/>
        <v>0</v>
      </c>
      <c r="BF166" s="156">
        <f t="shared" si="25"/>
        <v>0</v>
      </c>
      <c r="BG166" s="156">
        <f t="shared" si="26"/>
        <v>0</v>
      </c>
      <c r="BH166" s="156">
        <f t="shared" si="27"/>
        <v>0</v>
      </c>
      <c r="BI166" s="156">
        <f t="shared" si="28"/>
        <v>0</v>
      </c>
      <c r="BJ166" s="17" t="s">
        <v>88</v>
      </c>
      <c r="BK166" s="156">
        <f t="shared" si="29"/>
        <v>0</v>
      </c>
      <c r="BL166" s="17" t="s">
        <v>188</v>
      </c>
      <c r="BM166" s="155" t="s">
        <v>949</v>
      </c>
    </row>
    <row r="167" spans="2:65" s="1" customFormat="1" ht="24.25" customHeight="1">
      <c r="B167" s="142"/>
      <c r="C167" s="185" t="s">
        <v>538</v>
      </c>
      <c r="D167" s="185" t="s">
        <v>379</v>
      </c>
      <c r="E167" s="186" t="s">
        <v>2384</v>
      </c>
      <c r="F167" s="187" t="s">
        <v>2385</v>
      </c>
      <c r="G167" s="188" t="s">
        <v>1</v>
      </c>
      <c r="H167" s="189">
        <v>0</v>
      </c>
      <c r="I167" s="190"/>
      <c r="J167" s="191">
        <f t="shared" si="20"/>
        <v>0</v>
      </c>
      <c r="K167" s="192"/>
      <c r="L167" s="193"/>
      <c r="M167" s="194" t="s">
        <v>1</v>
      </c>
      <c r="N167" s="195" t="s">
        <v>40</v>
      </c>
      <c r="P167" s="153">
        <f t="shared" si="21"/>
        <v>0</v>
      </c>
      <c r="Q167" s="153">
        <v>0</v>
      </c>
      <c r="R167" s="153">
        <f t="shared" si="22"/>
        <v>0</v>
      </c>
      <c r="S167" s="153">
        <v>0</v>
      </c>
      <c r="T167" s="154">
        <f t="shared" si="23"/>
        <v>0</v>
      </c>
      <c r="AR167" s="155" t="s">
        <v>259</v>
      </c>
      <c r="AT167" s="155" t="s">
        <v>379</v>
      </c>
      <c r="AU167" s="155" t="s">
        <v>78</v>
      </c>
      <c r="AY167" s="17" t="s">
        <v>182</v>
      </c>
      <c r="BE167" s="156">
        <f t="shared" si="24"/>
        <v>0</v>
      </c>
      <c r="BF167" s="156">
        <f t="shared" si="25"/>
        <v>0</v>
      </c>
      <c r="BG167" s="156">
        <f t="shared" si="26"/>
        <v>0</v>
      </c>
      <c r="BH167" s="156">
        <f t="shared" si="27"/>
        <v>0</v>
      </c>
      <c r="BI167" s="156">
        <f t="shared" si="28"/>
        <v>0</v>
      </c>
      <c r="BJ167" s="17" t="s">
        <v>88</v>
      </c>
      <c r="BK167" s="156">
        <f t="shared" si="29"/>
        <v>0</v>
      </c>
      <c r="BL167" s="17" t="s">
        <v>188</v>
      </c>
      <c r="BM167" s="155" t="s">
        <v>967</v>
      </c>
    </row>
    <row r="168" spans="2:65" s="1" customFormat="1" ht="24.25" customHeight="1">
      <c r="B168" s="142"/>
      <c r="C168" s="185" t="s">
        <v>542</v>
      </c>
      <c r="D168" s="185" t="s">
        <v>379</v>
      </c>
      <c r="E168" s="186" t="s">
        <v>2386</v>
      </c>
      <c r="F168" s="187" t="s">
        <v>2372</v>
      </c>
      <c r="G168" s="188" t="s">
        <v>1</v>
      </c>
      <c r="H168" s="189">
        <v>0</v>
      </c>
      <c r="I168" s="190"/>
      <c r="J168" s="191">
        <f t="shared" si="20"/>
        <v>0</v>
      </c>
      <c r="K168" s="192"/>
      <c r="L168" s="193"/>
      <c r="M168" s="194" t="s">
        <v>1</v>
      </c>
      <c r="N168" s="195" t="s">
        <v>40</v>
      </c>
      <c r="P168" s="153">
        <f t="shared" si="21"/>
        <v>0</v>
      </c>
      <c r="Q168" s="153">
        <v>0</v>
      </c>
      <c r="R168" s="153">
        <f t="shared" si="22"/>
        <v>0</v>
      </c>
      <c r="S168" s="153">
        <v>0</v>
      </c>
      <c r="T168" s="154">
        <f t="shared" si="23"/>
        <v>0</v>
      </c>
      <c r="AR168" s="155" t="s">
        <v>259</v>
      </c>
      <c r="AT168" s="155" t="s">
        <v>379</v>
      </c>
      <c r="AU168" s="155" t="s">
        <v>78</v>
      </c>
      <c r="AY168" s="17" t="s">
        <v>182</v>
      </c>
      <c r="BE168" s="156">
        <f t="shared" si="24"/>
        <v>0</v>
      </c>
      <c r="BF168" s="156">
        <f t="shared" si="25"/>
        <v>0</v>
      </c>
      <c r="BG168" s="156">
        <f t="shared" si="26"/>
        <v>0</v>
      </c>
      <c r="BH168" s="156">
        <f t="shared" si="27"/>
        <v>0</v>
      </c>
      <c r="BI168" s="156">
        <f t="shared" si="28"/>
        <v>0</v>
      </c>
      <c r="BJ168" s="17" t="s">
        <v>88</v>
      </c>
      <c r="BK168" s="156">
        <f t="shared" si="29"/>
        <v>0</v>
      </c>
      <c r="BL168" s="17" t="s">
        <v>188</v>
      </c>
      <c r="BM168" s="155" t="s">
        <v>989</v>
      </c>
    </row>
    <row r="169" spans="2:65" s="1" customFormat="1" ht="21.75" customHeight="1">
      <c r="B169" s="142"/>
      <c r="C169" s="185" t="s">
        <v>552</v>
      </c>
      <c r="D169" s="185" t="s">
        <v>379</v>
      </c>
      <c r="E169" s="186" t="s">
        <v>2387</v>
      </c>
      <c r="F169" s="187" t="s">
        <v>2388</v>
      </c>
      <c r="G169" s="188" t="s">
        <v>2310</v>
      </c>
      <c r="H169" s="189">
        <v>20</v>
      </c>
      <c r="I169" s="190"/>
      <c r="J169" s="191">
        <f t="shared" si="20"/>
        <v>0</v>
      </c>
      <c r="K169" s="192"/>
      <c r="L169" s="193"/>
      <c r="M169" s="194" t="s">
        <v>1</v>
      </c>
      <c r="N169" s="195" t="s">
        <v>40</v>
      </c>
      <c r="P169" s="153">
        <f t="shared" si="21"/>
        <v>0</v>
      </c>
      <c r="Q169" s="153">
        <v>0</v>
      </c>
      <c r="R169" s="153">
        <f t="shared" si="22"/>
        <v>0</v>
      </c>
      <c r="S169" s="153">
        <v>0</v>
      </c>
      <c r="T169" s="154">
        <f t="shared" si="23"/>
        <v>0</v>
      </c>
      <c r="AR169" s="155" t="s">
        <v>259</v>
      </c>
      <c r="AT169" s="155" t="s">
        <v>379</v>
      </c>
      <c r="AU169" s="155" t="s">
        <v>78</v>
      </c>
      <c r="AY169" s="17" t="s">
        <v>182</v>
      </c>
      <c r="BE169" s="156">
        <f t="shared" si="24"/>
        <v>0</v>
      </c>
      <c r="BF169" s="156">
        <f t="shared" si="25"/>
        <v>0</v>
      </c>
      <c r="BG169" s="156">
        <f t="shared" si="26"/>
        <v>0</v>
      </c>
      <c r="BH169" s="156">
        <f t="shared" si="27"/>
        <v>0</v>
      </c>
      <c r="BI169" s="156">
        <f t="shared" si="28"/>
        <v>0</v>
      </c>
      <c r="BJ169" s="17" t="s">
        <v>88</v>
      </c>
      <c r="BK169" s="156">
        <f t="shared" si="29"/>
        <v>0</v>
      </c>
      <c r="BL169" s="17" t="s">
        <v>188</v>
      </c>
      <c r="BM169" s="155" t="s">
        <v>1000</v>
      </c>
    </row>
    <row r="170" spans="2:65" s="1" customFormat="1" ht="21.75" customHeight="1">
      <c r="B170" s="142"/>
      <c r="C170" s="185" t="s">
        <v>585</v>
      </c>
      <c r="D170" s="185" t="s">
        <v>379</v>
      </c>
      <c r="E170" s="186" t="s">
        <v>2389</v>
      </c>
      <c r="F170" s="187" t="s">
        <v>2390</v>
      </c>
      <c r="G170" s="188" t="s">
        <v>2310</v>
      </c>
      <c r="H170" s="189">
        <v>32</v>
      </c>
      <c r="I170" s="190"/>
      <c r="J170" s="191">
        <f t="shared" si="20"/>
        <v>0</v>
      </c>
      <c r="K170" s="192"/>
      <c r="L170" s="193"/>
      <c r="M170" s="194" t="s">
        <v>1</v>
      </c>
      <c r="N170" s="195" t="s">
        <v>40</v>
      </c>
      <c r="P170" s="153">
        <f t="shared" si="21"/>
        <v>0</v>
      </c>
      <c r="Q170" s="153">
        <v>0</v>
      </c>
      <c r="R170" s="153">
        <f t="shared" si="22"/>
        <v>0</v>
      </c>
      <c r="S170" s="153">
        <v>0</v>
      </c>
      <c r="T170" s="154">
        <f t="shared" si="23"/>
        <v>0</v>
      </c>
      <c r="AR170" s="155" t="s">
        <v>259</v>
      </c>
      <c r="AT170" s="155" t="s">
        <v>379</v>
      </c>
      <c r="AU170" s="155" t="s">
        <v>78</v>
      </c>
      <c r="AY170" s="17" t="s">
        <v>182</v>
      </c>
      <c r="BE170" s="156">
        <f t="shared" si="24"/>
        <v>0</v>
      </c>
      <c r="BF170" s="156">
        <f t="shared" si="25"/>
        <v>0</v>
      </c>
      <c r="BG170" s="156">
        <f t="shared" si="26"/>
        <v>0</v>
      </c>
      <c r="BH170" s="156">
        <f t="shared" si="27"/>
        <v>0</v>
      </c>
      <c r="BI170" s="156">
        <f t="shared" si="28"/>
        <v>0</v>
      </c>
      <c r="BJ170" s="17" t="s">
        <v>88</v>
      </c>
      <c r="BK170" s="156">
        <f t="shared" si="29"/>
        <v>0</v>
      </c>
      <c r="BL170" s="17" t="s">
        <v>188</v>
      </c>
      <c r="BM170" s="155" t="s">
        <v>1010</v>
      </c>
    </row>
    <row r="171" spans="2:65" s="1" customFormat="1" ht="16.5" customHeight="1">
      <c r="B171" s="142"/>
      <c r="C171" s="185" t="s">
        <v>624</v>
      </c>
      <c r="D171" s="185" t="s">
        <v>379</v>
      </c>
      <c r="E171" s="186" t="s">
        <v>2391</v>
      </c>
      <c r="F171" s="187" t="s">
        <v>2392</v>
      </c>
      <c r="G171" s="188" t="s">
        <v>2310</v>
      </c>
      <c r="H171" s="189">
        <v>52</v>
      </c>
      <c r="I171" s="190"/>
      <c r="J171" s="191">
        <f t="shared" si="20"/>
        <v>0</v>
      </c>
      <c r="K171" s="192"/>
      <c r="L171" s="193"/>
      <c r="M171" s="194" t="s">
        <v>1</v>
      </c>
      <c r="N171" s="195" t="s">
        <v>40</v>
      </c>
      <c r="P171" s="153">
        <f t="shared" si="21"/>
        <v>0</v>
      </c>
      <c r="Q171" s="153">
        <v>0</v>
      </c>
      <c r="R171" s="153">
        <f t="shared" si="22"/>
        <v>0</v>
      </c>
      <c r="S171" s="153">
        <v>0</v>
      </c>
      <c r="T171" s="154">
        <f t="shared" si="23"/>
        <v>0</v>
      </c>
      <c r="AR171" s="155" t="s">
        <v>259</v>
      </c>
      <c r="AT171" s="155" t="s">
        <v>379</v>
      </c>
      <c r="AU171" s="155" t="s">
        <v>78</v>
      </c>
      <c r="AY171" s="17" t="s">
        <v>182</v>
      </c>
      <c r="BE171" s="156">
        <f t="shared" si="24"/>
        <v>0</v>
      </c>
      <c r="BF171" s="156">
        <f t="shared" si="25"/>
        <v>0</v>
      </c>
      <c r="BG171" s="156">
        <f t="shared" si="26"/>
        <v>0</v>
      </c>
      <c r="BH171" s="156">
        <f t="shared" si="27"/>
        <v>0</v>
      </c>
      <c r="BI171" s="156">
        <f t="shared" si="28"/>
        <v>0</v>
      </c>
      <c r="BJ171" s="17" t="s">
        <v>88</v>
      </c>
      <c r="BK171" s="156">
        <f t="shared" si="29"/>
        <v>0</v>
      </c>
      <c r="BL171" s="17" t="s">
        <v>188</v>
      </c>
      <c r="BM171" s="155" t="s">
        <v>1023</v>
      </c>
    </row>
    <row r="172" spans="2:65" s="1" customFormat="1" ht="24.25" customHeight="1">
      <c r="B172" s="142"/>
      <c r="C172" s="185" t="s">
        <v>628</v>
      </c>
      <c r="D172" s="185" t="s">
        <v>379</v>
      </c>
      <c r="E172" s="186" t="s">
        <v>2393</v>
      </c>
      <c r="F172" s="187" t="s">
        <v>2394</v>
      </c>
      <c r="G172" s="188" t="s">
        <v>2321</v>
      </c>
      <c r="H172" s="189">
        <v>3</v>
      </c>
      <c r="I172" s="190"/>
      <c r="J172" s="191">
        <f t="shared" si="20"/>
        <v>0</v>
      </c>
      <c r="K172" s="192"/>
      <c r="L172" s="193"/>
      <c r="M172" s="194" t="s">
        <v>1</v>
      </c>
      <c r="N172" s="195" t="s">
        <v>40</v>
      </c>
      <c r="P172" s="153">
        <f t="shared" si="21"/>
        <v>0</v>
      </c>
      <c r="Q172" s="153">
        <v>0</v>
      </c>
      <c r="R172" s="153">
        <f t="shared" si="22"/>
        <v>0</v>
      </c>
      <c r="S172" s="153">
        <v>0</v>
      </c>
      <c r="T172" s="154">
        <f t="shared" si="23"/>
        <v>0</v>
      </c>
      <c r="AR172" s="155" t="s">
        <v>259</v>
      </c>
      <c r="AT172" s="155" t="s">
        <v>379</v>
      </c>
      <c r="AU172" s="155" t="s">
        <v>78</v>
      </c>
      <c r="AY172" s="17" t="s">
        <v>182</v>
      </c>
      <c r="BE172" s="156">
        <f t="shared" si="24"/>
        <v>0</v>
      </c>
      <c r="BF172" s="156">
        <f t="shared" si="25"/>
        <v>0</v>
      </c>
      <c r="BG172" s="156">
        <f t="shared" si="26"/>
        <v>0</v>
      </c>
      <c r="BH172" s="156">
        <f t="shared" si="27"/>
        <v>0</v>
      </c>
      <c r="BI172" s="156">
        <f t="shared" si="28"/>
        <v>0</v>
      </c>
      <c r="BJ172" s="17" t="s">
        <v>88</v>
      </c>
      <c r="BK172" s="156">
        <f t="shared" si="29"/>
        <v>0</v>
      </c>
      <c r="BL172" s="17" t="s">
        <v>188</v>
      </c>
      <c r="BM172" s="155" t="s">
        <v>1038</v>
      </c>
    </row>
    <row r="173" spans="2:65" s="1" customFormat="1" ht="16.5" customHeight="1">
      <c r="B173" s="142"/>
      <c r="C173" s="185" t="s">
        <v>663</v>
      </c>
      <c r="D173" s="185" t="s">
        <v>379</v>
      </c>
      <c r="E173" s="186" t="s">
        <v>2395</v>
      </c>
      <c r="F173" s="187" t="s">
        <v>2396</v>
      </c>
      <c r="G173" s="188" t="s">
        <v>2321</v>
      </c>
      <c r="H173" s="189">
        <v>3</v>
      </c>
      <c r="I173" s="190"/>
      <c r="J173" s="191">
        <f t="shared" si="20"/>
        <v>0</v>
      </c>
      <c r="K173" s="192"/>
      <c r="L173" s="193"/>
      <c r="M173" s="194" t="s">
        <v>1</v>
      </c>
      <c r="N173" s="195" t="s">
        <v>40</v>
      </c>
      <c r="P173" s="153">
        <f t="shared" si="21"/>
        <v>0</v>
      </c>
      <c r="Q173" s="153">
        <v>0</v>
      </c>
      <c r="R173" s="153">
        <f t="shared" si="22"/>
        <v>0</v>
      </c>
      <c r="S173" s="153">
        <v>0</v>
      </c>
      <c r="T173" s="154">
        <f t="shared" si="23"/>
        <v>0</v>
      </c>
      <c r="AR173" s="155" t="s">
        <v>259</v>
      </c>
      <c r="AT173" s="155" t="s">
        <v>379</v>
      </c>
      <c r="AU173" s="155" t="s">
        <v>78</v>
      </c>
      <c r="AY173" s="17" t="s">
        <v>182</v>
      </c>
      <c r="BE173" s="156">
        <f t="shared" si="24"/>
        <v>0</v>
      </c>
      <c r="BF173" s="156">
        <f t="shared" si="25"/>
        <v>0</v>
      </c>
      <c r="BG173" s="156">
        <f t="shared" si="26"/>
        <v>0</v>
      </c>
      <c r="BH173" s="156">
        <f t="shared" si="27"/>
        <v>0</v>
      </c>
      <c r="BI173" s="156">
        <f t="shared" si="28"/>
        <v>0</v>
      </c>
      <c r="BJ173" s="17" t="s">
        <v>88</v>
      </c>
      <c r="BK173" s="156">
        <f t="shared" si="29"/>
        <v>0</v>
      </c>
      <c r="BL173" s="17" t="s">
        <v>188</v>
      </c>
      <c r="BM173" s="155" t="s">
        <v>1063</v>
      </c>
    </row>
    <row r="174" spans="2:65" s="1" customFormat="1" ht="21.75" customHeight="1">
      <c r="B174" s="142"/>
      <c r="C174" s="185" t="s">
        <v>671</v>
      </c>
      <c r="D174" s="185" t="s">
        <v>379</v>
      </c>
      <c r="E174" s="186" t="s">
        <v>2397</v>
      </c>
      <c r="F174" s="187" t="s">
        <v>2398</v>
      </c>
      <c r="G174" s="188" t="s">
        <v>2321</v>
      </c>
      <c r="H174" s="189">
        <v>3</v>
      </c>
      <c r="I174" s="190"/>
      <c r="J174" s="191">
        <f t="shared" si="20"/>
        <v>0</v>
      </c>
      <c r="K174" s="192"/>
      <c r="L174" s="193"/>
      <c r="M174" s="194" t="s">
        <v>1</v>
      </c>
      <c r="N174" s="195" t="s">
        <v>40</v>
      </c>
      <c r="P174" s="153">
        <f t="shared" si="21"/>
        <v>0</v>
      </c>
      <c r="Q174" s="153">
        <v>0</v>
      </c>
      <c r="R174" s="153">
        <f t="shared" si="22"/>
        <v>0</v>
      </c>
      <c r="S174" s="153">
        <v>0</v>
      </c>
      <c r="T174" s="154">
        <f t="shared" si="23"/>
        <v>0</v>
      </c>
      <c r="AR174" s="155" t="s">
        <v>259</v>
      </c>
      <c r="AT174" s="155" t="s">
        <v>379</v>
      </c>
      <c r="AU174" s="155" t="s">
        <v>78</v>
      </c>
      <c r="AY174" s="17" t="s">
        <v>182</v>
      </c>
      <c r="BE174" s="156">
        <f t="shared" si="24"/>
        <v>0</v>
      </c>
      <c r="BF174" s="156">
        <f t="shared" si="25"/>
        <v>0</v>
      </c>
      <c r="BG174" s="156">
        <f t="shared" si="26"/>
        <v>0</v>
      </c>
      <c r="BH174" s="156">
        <f t="shared" si="27"/>
        <v>0</v>
      </c>
      <c r="BI174" s="156">
        <f t="shared" si="28"/>
        <v>0</v>
      </c>
      <c r="BJ174" s="17" t="s">
        <v>88</v>
      </c>
      <c r="BK174" s="156">
        <f t="shared" si="29"/>
        <v>0</v>
      </c>
      <c r="BL174" s="17" t="s">
        <v>188</v>
      </c>
      <c r="BM174" s="155" t="s">
        <v>1072</v>
      </c>
    </row>
    <row r="175" spans="2:65" s="1" customFormat="1" ht="16.5" customHeight="1">
      <c r="B175" s="142"/>
      <c r="C175" s="143" t="s">
        <v>677</v>
      </c>
      <c r="D175" s="143" t="s">
        <v>184</v>
      </c>
      <c r="E175" s="144" t="s">
        <v>2399</v>
      </c>
      <c r="F175" s="145" t="s">
        <v>2400</v>
      </c>
      <c r="G175" s="146" t="s">
        <v>2321</v>
      </c>
      <c r="H175" s="147">
        <v>3</v>
      </c>
      <c r="I175" s="148"/>
      <c r="J175" s="149">
        <f t="shared" si="20"/>
        <v>0</v>
      </c>
      <c r="K175" s="150"/>
      <c r="L175" s="32"/>
      <c r="M175" s="151" t="s">
        <v>1</v>
      </c>
      <c r="N175" s="152" t="s">
        <v>40</v>
      </c>
      <c r="P175" s="153">
        <f t="shared" si="21"/>
        <v>0</v>
      </c>
      <c r="Q175" s="153">
        <v>0</v>
      </c>
      <c r="R175" s="153">
        <f t="shared" si="22"/>
        <v>0</v>
      </c>
      <c r="S175" s="153">
        <v>0</v>
      </c>
      <c r="T175" s="154">
        <f t="shared" si="23"/>
        <v>0</v>
      </c>
      <c r="AR175" s="155" t="s">
        <v>188</v>
      </c>
      <c r="AT175" s="155" t="s">
        <v>184</v>
      </c>
      <c r="AU175" s="155" t="s">
        <v>78</v>
      </c>
      <c r="AY175" s="17" t="s">
        <v>182</v>
      </c>
      <c r="BE175" s="156">
        <f t="shared" si="24"/>
        <v>0</v>
      </c>
      <c r="BF175" s="156">
        <f t="shared" si="25"/>
        <v>0</v>
      </c>
      <c r="BG175" s="156">
        <f t="shared" si="26"/>
        <v>0</v>
      </c>
      <c r="BH175" s="156">
        <f t="shared" si="27"/>
        <v>0</v>
      </c>
      <c r="BI175" s="156">
        <f t="shared" si="28"/>
        <v>0</v>
      </c>
      <c r="BJ175" s="17" t="s">
        <v>88</v>
      </c>
      <c r="BK175" s="156">
        <f t="shared" si="29"/>
        <v>0</v>
      </c>
      <c r="BL175" s="17" t="s">
        <v>188</v>
      </c>
      <c r="BM175" s="155" t="s">
        <v>1084</v>
      </c>
    </row>
    <row r="176" spans="2:65" s="11" customFormat="1" ht="25.9" customHeight="1">
      <c r="B176" s="130"/>
      <c r="D176" s="131" t="s">
        <v>73</v>
      </c>
      <c r="E176" s="132" t="s">
        <v>2401</v>
      </c>
      <c r="F176" s="132" t="s">
        <v>2402</v>
      </c>
      <c r="I176" s="133"/>
      <c r="J176" s="134">
        <f>BK176</f>
        <v>0</v>
      </c>
      <c r="L176" s="130"/>
      <c r="M176" s="135"/>
      <c r="P176" s="136">
        <f>SUM(P177:P181)</f>
        <v>0</v>
      </c>
      <c r="R176" s="136">
        <f>SUM(R177:R181)</f>
        <v>0</v>
      </c>
      <c r="T176" s="137">
        <f>SUM(T177:T181)</f>
        <v>0</v>
      </c>
      <c r="AR176" s="131" t="s">
        <v>78</v>
      </c>
      <c r="AT176" s="138" t="s">
        <v>73</v>
      </c>
      <c r="AU176" s="138" t="s">
        <v>74</v>
      </c>
      <c r="AY176" s="131" t="s">
        <v>182</v>
      </c>
      <c r="BK176" s="139">
        <f>SUM(BK177:BK181)</f>
        <v>0</v>
      </c>
    </row>
    <row r="177" spans="2:65" s="1" customFormat="1" ht="37.9" customHeight="1">
      <c r="B177" s="142"/>
      <c r="C177" s="185" t="s">
        <v>684</v>
      </c>
      <c r="D177" s="185" t="s">
        <v>379</v>
      </c>
      <c r="E177" s="186" t="s">
        <v>2403</v>
      </c>
      <c r="F177" s="187" t="s">
        <v>2404</v>
      </c>
      <c r="G177" s="188" t="s">
        <v>858</v>
      </c>
      <c r="H177" s="189">
        <v>1</v>
      </c>
      <c r="I177" s="190"/>
      <c r="J177" s="191">
        <f>ROUND(I177*H177,2)</f>
        <v>0</v>
      </c>
      <c r="K177" s="192"/>
      <c r="L177" s="193"/>
      <c r="M177" s="194" t="s">
        <v>1</v>
      </c>
      <c r="N177" s="195" t="s">
        <v>40</v>
      </c>
      <c r="P177" s="153">
        <f>O177*H177</f>
        <v>0</v>
      </c>
      <c r="Q177" s="153">
        <v>0</v>
      </c>
      <c r="R177" s="153">
        <f>Q177*H177</f>
        <v>0</v>
      </c>
      <c r="S177" s="153">
        <v>0</v>
      </c>
      <c r="T177" s="154">
        <f>S177*H177</f>
        <v>0</v>
      </c>
      <c r="AR177" s="155" t="s">
        <v>259</v>
      </c>
      <c r="AT177" s="155" t="s">
        <v>379</v>
      </c>
      <c r="AU177" s="155" t="s">
        <v>78</v>
      </c>
      <c r="AY177" s="17" t="s">
        <v>182</v>
      </c>
      <c r="BE177" s="156">
        <f>IF(N177="základná",J177,0)</f>
        <v>0</v>
      </c>
      <c r="BF177" s="156">
        <f>IF(N177="znížená",J177,0)</f>
        <v>0</v>
      </c>
      <c r="BG177" s="156">
        <f>IF(N177="zákl. prenesená",J177,0)</f>
        <v>0</v>
      </c>
      <c r="BH177" s="156">
        <f>IF(N177="zníž. prenesená",J177,0)</f>
        <v>0</v>
      </c>
      <c r="BI177" s="156">
        <f>IF(N177="nulová",J177,0)</f>
        <v>0</v>
      </c>
      <c r="BJ177" s="17" t="s">
        <v>88</v>
      </c>
      <c r="BK177" s="156">
        <f>ROUND(I177*H177,2)</f>
        <v>0</v>
      </c>
      <c r="BL177" s="17" t="s">
        <v>188</v>
      </c>
      <c r="BM177" s="155" t="s">
        <v>1097</v>
      </c>
    </row>
    <row r="178" spans="2:65" s="1" customFormat="1" ht="24.25" customHeight="1">
      <c r="B178" s="142"/>
      <c r="C178" s="185" t="s">
        <v>691</v>
      </c>
      <c r="D178" s="185" t="s">
        <v>379</v>
      </c>
      <c r="E178" s="186" t="s">
        <v>2405</v>
      </c>
      <c r="F178" s="187" t="s">
        <v>2406</v>
      </c>
      <c r="G178" s="188" t="s">
        <v>858</v>
      </c>
      <c r="H178" s="189">
        <v>1</v>
      </c>
      <c r="I178" s="190"/>
      <c r="J178" s="191">
        <f>ROUND(I178*H178,2)</f>
        <v>0</v>
      </c>
      <c r="K178" s="192"/>
      <c r="L178" s="193"/>
      <c r="M178" s="194" t="s">
        <v>1</v>
      </c>
      <c r="N178" s="195" t="s">
        <v>40</v>
      </c>
      <c r="P178" s="153">
        <f>O178*H178</f>
        <v>0</v>
      </c>
      <c r="Q178" s="153">
        <v>0</v>
      </c>
      <c r="R178" s="153">
        <f>Q178*H178</f>
        <v>0</v>
      </c>
      <c r="S178" s="153">
        <v>0</v>
      </c>
      <c r="T178" s="154">
        <f>S178*H178</f>
        <v>0</v>
      </c>
      <c r="AR178" s="155" t="s">
        <v>259</v>
      </c>
      <c r="AT178" s="155" t="s">
        <v>379</v>
      </c>
      <c r="AU178" s="155" t="s">
        <v>78</v>
      </c>
      <c r="AY178" s="17" t="s">
        <v>182</v>
      </c>
      <c r="BE178" s="156">
        <f>IF(N178="základná",J178,0)</f>
        <v>0</v>
      </c>
      <c r="BF178" s="156">
        <f>IF(N178="znížená",J178,0)</f>
        <v>0</v>
      </c>
      <c r="BG178" s="156">
        <f>IF(N178="zákl. prenesená",J178,0)</f>
        <v>0</v>
      </c>
      <c r="BH178" s="156">
        <f>IF(N178="zníž. prenesená",J178,0)</f>
        <v>0</v>
      </c>
      <c r="BI178" s="156">
        <f>IF(N178="nulová",J178,0)</f>
        <v>0</v>
      </c>
      <c r="BJ178" s="17" t="s">
        <v>88</v>
      </c>
      <c r="BK178" s="156">
        <f>ROUND(I178*H178,2)</f>
        <v>0</v>
      </c>
      <c r="BL178" s="17" t="s">
        <v>188</v>
      </c>
      <c r="BM178" s="155" t="s">
        <v>1106</v>
      </c>
    </row>
    <row r="179" spans="2:65" s="1" customFormat="1" ht="24.25" customHeight="1">
      <c r="B179" s="142"/>
      <c r="C179" s="185" t="s">
        <v>743</v>
      </c>
      <c r="D179" s="185" t="s">
        <v>379</v>
      </c>
      <c r="E179" s="186" t="s">
        <v>2407</v>
      </c>
      <c r="F179" s="187" t="s">
        <v>2408</v>
      </c>
      <c r="G179" s="188" t="s">
        <v>858</v>
      </c>
      <c r="H179" s="189">
        <v>1</v>
      </c>
      <c r="I179" s="190"/>
      <c r="J179" s="191">
        <f>ROUND(I179*H179,2)</f>
        <v>0</v>
      </c>
      <c r="K179" s="192"/>
      <c r="L179" s="193"/>
      <c r="M179" s="194" t="s">
        <v>1</v>
      </c>
      <c r="N179" s="195" t="s">
        <v>40</v>
      </c>
      <c r="P179" s="153">
        <f>O179*H179</f>
        <v>0</v>
      </c>
      <c r="Q179" s="153">
        <v>0</v>
      </c>
      <c r="R179" s="153">
        <f>Q179*H179</f>
        <v>0</v>
      </c>
      <c r="S179" s="153">
        <v>0</v>
      </c>
      <c r="T179" s="154">
        <f>S179*H179</f>
        <v>0</v>
      </c>
      <c r="AR179" s="155" t="s">
        <v>259</v>
      </c>
      <c r="AT179" s="155" t="s">
        <v>379</v>
      </c>
      <c r="AU179" s="155" t="s">
        <v>78</v>
      </c>
      <c r="AY179" s="17" t="s">
        <v>182</v>
      </c>
      <c r="BE179" s="156">
        <f>IF(N179="základná",J179,0)</f>
        <v>0</v>
      </c>
      <c r="BF179" s="156">
        <f>IF(N179="znížená",J179,0)</f>
        <v>0</v>
      </c>
      <c r="BG179" s="156">
        <f>IF(N179="zákl. prenesená",J179,0)</f>
        <v>0</v>
      </c>
      <c r="BH179" s="156">
        <f>IF(N179="zníž. prenesená",J179,0)</f>
        <v>0</v>
      </c>
      <c r="BI179" s="156">
        <f>IF(N179="nulová",J179,0)</f>
        <v>0</v>
      </c>
      <c r="BJ179" s="17" t="s">
        <v>88</v>
      </c>
      <c r="BK179" s="156">
        <f>ROUND(I179*H179,2)</f>
        <v>0</v>
      </c>
      <c r="BL179" s="17" t="s">
        <v>188</v>
      </c>
      <c r="BM179" s="155" t="s">
        <v>1117</v>
      </c>
    </row>
    <row r="180" spans="2:65" s="1" customFormat="1" ht="16.5" customHeight="1">
      <c r="B180" s="142"/>
      <c r="C180" s="185" t="s">
        <v>749</v>
      </c>
      <c r="D180" s="185" t="s">
        <v>379</v>
      </c>
      <c r="E180" s="186" t="s">
        <v>2409</v>
      </c>
      <c r="F180" s="187" t="s">
        <v>2410</v>
      </c>
      <c r="G180" s="188" t="s">
        <v>2321</v>
      </c>
      <c r="H180" s="189">
        <v>1</v>
      </c>
      <c r="I180" s="190"/>
      <c r="J180" s="191">
        <f>ROUND(I180*H180,2)</f>
        <v>0</v>
      </c>
      <c r="K180" s="192"/>
      <c r="L180" s="193"/>
      <c r="M180" s="194" t="s">
        <v>1</v>
      </c>
      <c r="N180" s="195" t="s">
        <v>40</v>
      </c>
      <c r="P180" s="153">
        <f>O180*H180</f>
        <v>0</v>
      </c>
      <c r="Q180" s="153">
        <v>0</v>
      </c>
      <c r="R180" s="153">
        <f>Q180*H180</f>
        <v>0</v>
      </c>
      <c r="S180" s="153">
        <v>0</v>
      </c>
      <c r="T180" s="154">
        <f>S180*H180</f>
        <v>0</v>
      </c>
      <c r="AR180" s="155" t="s">
        <v>259</v>
      </c>
      <c r="AT180" s="155" t="s">
        <v>379</v>
      </c>
      <c r="AU180" s="155" t="s">
        <v>78</v>
      </c>
      <c r="AY180" s="17" t="s">
        <v>182</v>
      </c>
      <c r="BE180" s="156">
        <f>IF(N180="základná",J180,0)</f>
        <v>0</v>
      </c>
      <c r="BF180" s="156">
        <f>IF(N180="znížená",J180,0)</f>
        <v>0</v>
      </c>
      <c r="BG180" s="156">
        <f>IF(N180="zákl. prenesená",J180,0)</f>
        <v>0</v>
      </c>
      <c r="BH180" s="156">
        <f>IF(N180="zníž. prenesená",J180,0)</f>
        <v>0</v>
      </c>
      <c r="BI180" s="156">
        <f>IF(N180="nulová",J180,0)</f>
        <v>0</v>
      </c>
      <c r="BJ180" s="17" t="s">
        <v>88</v>
      </c>
      <c r="BK180" s="156">
        <f>ROUND(I180*H180,2)</f>
        <v>0</v>
      </c>
      <c r="BL180" s="17" t="s">
        <v>188</v>
      </c>
      <c r="BM180" s="155" t="s">
        <v>1126</v>
      </c>
    </row>
    <row r="181" spans="2:65" s="1" customFormat="1" ht="16.5" customHeight="1">
      <c r="B181" s="142"/>
      <c r="C181" s="143" t="s">
        <v>760</v>
      </c>
      <c r="D181" s="143" t="s">
        <v>184</v>
      </c>
      <c r="E181" s="144" t="s">
        <v>2411</v>
      </c>
      <c r="F181" s="145" t="s">
        <v>2362</v>
      </c>
      <c r="G181" s="146" t="s">
        <v>2321</v>
      </c>
      <c r="H181" s="147">
        <v>1</v>
      </c>
      <c r="I181" s="148"/>
      <c r="J181" s="149">
        <f>ROUND(I181*H181,2)</f>
        <v>0</v>
      </c>
      <c r="K181" s="150"/>
      <c r="L181" s="32"/>
      <c r="M181" s="151" t="s">
        <v>1</v>
      </c>
      <c r="N181" s="152" t="s">
        <v>40</v>
      </c>
      <c r="P181" s="153">
        <f>O181*H181</f>
        <v>0</v>
      </c>
      <c r="Q181" s="153">
        <v>0</v>
      </c>
      <c r="R181" s="153">
        <f>Q181*H181</f>
        <v>0</v>
      </c>
      <c r="S181" s="153">
        <v>0</v>
      </c>
      <c r="T181" s="154">
        <f>S181*H181</f>
        <v>0</v>
      </c>
      <c r="AR181" s="155" t="s">
        <v>188</v>
      </c>
      <c r="AT181" s="155" t="s">
        <v>184</v>
      </c>
      <c r="AU181" s="155" t="s">
        <v>78</v>
      </c>
      <c r="AY181" s="17" t="s">
        <v>182</v>
      </c>
      <c r="BE181" s="156">
        <f>IF(N181="základná",J181,0)</f>
        <v>0</v>
      </c>
      <c r="BF181" s="156">
        <f>IF(N181="znížená",J181,0)</f>
        <v>0</v>
      </c>
      <c r="BG181" s="156">
        <f>IF(N181="zákl. prenesená",J181,0)</f>
        <v>0</v>
      </c>
      <c r="BH181" s="156">
        <f>IF(N181="zníž. prenesená",J181,0)</f>
        <v>0</v>
      </c>
      <c r="BI181" s="156">
        <f>IF(N181="nulová",J181,0)</f>
        <v>0</v>
      </c>
      <c r="BJ181" s="17" t="s">
        <v>88</v>
      </c>
      <c r="BK181" s="156">
        <f>ROUND(I181*H181,2)</f>
        <v>0</v>
      </c>
      <c r="BL181" s="17" t="s">
        <v>188</v>
      </c>
      <c r="BM181" s="155" t="s">
        <v>1133</v>
      </c>
    </row>
    <row r="182" spans="2:65" s="11" customFormat="1" ht="25.9" customHeight="1">
      <c r="B182" s="130"/>
      <c r="D182" s="131" t="s">
        <v>73</v>
      </c>
      <c r="E182" s="132" t="s">
        <v>2412</v>
      </c>
      <c r="F182" s="132" t="s">
        <v>2413</v>
      </c>
      <c r="I182" s="133"/>
      <c r="J182" s="134">
        <f>BK182</f>
        <v>0</v>
      </c>
      <c r="L182" s="130"/>
      <c r="M182" s="135"/>
      <c r="P182" s="136">
        <f>SUM(P183:P185)</f>
        <v>0</v>
      </c>
      <c r="R182" s="136">
        <f>SUM(R183:R185)</f>
        <v>0</v>
      </c>
      <c r="T182" s="137">
        <f>SUM(T183:T185)</f>
        <v>0</v>
      </c>
      <c r="AR182" s="131" t="s">
        <v>78</v>
      </c>
      <c r="AT182" s="138" t="s">
        <v>73</v>
      </c>
      <c r="AU182" s="138" t="s">
        <v>74</v>
      </c>
      <c r="AY182" s="131" t="s">
        <v>182</v>
      </c>
      <c r="BK182" s="139">
        <f>SUM(BK183:BK185)</f>
        <v>0</v>
      </c>
    </row>
    <row r="183" spans="2:65" s="1" customFormat="1" ht="16.5" customHeight="1">
      <c r="B183" s="142"/>
      <c r="C183" s="143" t="s">
        <v>764</v>
      </c>
      <c r="D183" s="143" t="s">
        <v>184</v>
      </c>
      <c r="E183" s="144" t="s">
        <v>2414</v>
      </c>
      <c r="F183" s="145" t="s">
        <v>2415</v>
      </c>
      <c r="G183" s="146" t="s">
        <v>2321</v>
      </c>
      <c r="H183" s="147">
        <v>1</v>
      </c>
      <c r="I183" s="148"/>
      <c r="J183" s="149">
        <f>ROUND(I183*H183,2)</f>
        <v>0</v>
      </c>
      <c r="K183" s="150"/>
      <c r="L183" s="32"/>
      <c r="M183" s="151" t="s">
        <v>1</v>
      </c>
      <c r="N183" s="152" t="s">
        <v>40</v>
      </c>
      <c r="P183" s="153">
        <f>O183*H183</f>
        <v>0</v>
      </c>
      <c r="Q183" s="153">
        <v>0</v>
      </c>
      <c r="R183" s="153">
        <f>Q183*H183</f>
        <v>0</v>
      </c>
      <c r="S183" s="153">
        <v>0</v>
      </c>
      <c r="T183" s="154">
        <f>S183*H183</f>
        <v>0</v>
      </c>
      <c r="AR183" s="155" t="s">
        <v>188</v>
      </c>
      <c r="AT183" s="155" t="s">
        <v>184</v>
      </c>
      <c r="AU183" s="155" t="s">
        <v>78</v>
      </c>
      <c r="AY183" s="17" t="s">
        <v>182</v>
      </c>
      <c r="BE183" s="156">
        <f>IF(N183="základná",J183,0)</f>
        <v>0</v>
      </c>
      <c r="BF183" s="156">
        <f>IF(N183="znížená",J183,0)</f>
        <v>0</v>
      </c>
      <c r="BG183" s="156">
        <f>IF(N183="zákl. prenesená",J183,0)</f>
        <v>0</v>
      </c>
      <c r="BH183" s="156">
        <f>IF(N183="zníž. prenesená",J183,0)</f>
        <v>0</v>
      </c>
      <c r="BI183" s="156">
        <f>IF(N183="nulová",J183,0)</f>
        <v>0</v>
      </c>
      <c r="BJ183" s="17" t="s">
        <v>88</v>
      </c>
      <c r="BK183" s="156">
        <f>ROUND(I183*H183,2)</f>
        <v>0</v>
      </c>
      <c r="BL183" s="17" t="s">
        <v>188</v>
      </c>
      <c r="BM183" s="155" t="s">
        <v>1144</v>
      </c>
    </row>
    <row r="184" spans="2:65" s="1" customFormat="1" ht="16.5" customHeight="1">
      <c r="B184" s="142"/>
      <c r="C184" s="143" t="s">
        <v>768</v>
      </c>
      <c r="D184" s="143" t="s">
        <v>184</v>
      </c>
      <c r="E184" s="144" t="s">
        <v>2416</v>
      </c>
      <c r="F184" s="145" t="s">
        <v>2417</v>
      </c>
      <c r="G184" s="146" t="s">
        <v>2321</v>
      </c>
      <c r="H184" s="147">
        <v>1</v>
      </c>
      <c r="I184" s="148"/>
      <c r="J184" s="149">
        <f>ROUND(I184*H184,2)</f>
        <v>0</v>
      </c>
      <c r="K184" s="150"/>
      <c r="L184" s="32"/>
      <c r="M184" s="151" t="s">
        <v>1</v>
      </c>
      <c r="N184" s="152" t="s">
        <v>40</v>
      </c>
      <c r="P184" s="153">
        <f>O184*H184</f>
        <v>0</v>
      </c>
      <c r="Q184" s="153">
        <v>0</v>
      </c>
      <c r="R184" s="153">
        <f>Q184*H184</f>
        <v>0</v>
      </c>
      <c r="S184" s="153">
        <v>0</v>
      </c>
      <c r="T184" s="154">
        <f>S184*H184</f>
        <v>0</v>
      </c>
      <c r="AR184" s="155" t="s">
        <v>188</v>
      </c>
      <c r="AT184" s="155" t="s">
        <v>184</v>
      </c>
      <c r="AU184" s="155" t="s">
        <v>78</v>
      </c>
      <c r="AY184" s="17" t="s">
        <v>182</v>
      </c>
      <c r="BE184" s="156">
        <f>IF(N184="základná",J184,0)</f>
        <v>0</v>
      </c>
      <c r="BF184" s="156">
        <f>IF(N184="znížená",J184,0)</f>
        <v>0</v>
      </c>
      <c r="BG184" s="156">
        <f>IF(N184="zákl. prenesená",J184,0)</f>
        <v>0</v>
      </c>
      <c r="BH184" s="156">
        <f>IF(N184="zníž. prenesená",J184,0)</f>
        <v>0</v>
      </c>
      <c r="BI184" s="156">
        <f>IF(N184="nulová",J184,0)</f>
        <v>0</v>
      </c>
      <c r="BJ184" s="17" t="s">
        <v>88</v>
      </c>
      <c r="BK184" s="156">
        <f>ROUND(I184*H184,2)</f>
        <v>0</v>
      </c>
      <c r="BL184" s="17" t="s">
        <v>188</v>
      </c>
      <c r="BM184" s="155" t="s">
        <v>1154</v>
      </c>
    </row>
    <row r="185" spans="2:65" s="1" customFormat="1" ht="16.5" customHeight="1">
      <c r="B185" s="142"/>
      <c r="C185" s="143" t="s">
        <v>776</v>
      </c>
      <c r="D185" s="143" t="s">
        <v>184</v>
      </c>
      <c r="E185" s="144" t="s">
        <v>2418</v>
      </c>
      <c r="F185" s="145" t="s">
        <v>2419</v>
      </c>
      <c r="G185" s="146" t="s">
        <v>2321</v>
      </c>
      <c r="H185" s="147">
        <v>1</v>
      </c>
      <c r="I185" s="148"/>
      <c r="J185" s="149">
        <f>ROUND(I185*H185,2)</f>
        <v>0</v>
      </c>
      <c r="K185" s="150"/>
      <c r="L185" s="32"/>
      <c r="M185" s="197" t="s">
        <v>1</v>
      </c>
      <c r="N185" s="198" t="s">
        <v>40</v>
      </c>
      <c r="O185" s="199"/>
      <c r="P185" s="200">
        <f>O185*H185</f>
        <v>0</v>
      </c>
      <c r="Q185" s="200">
        <v>0</v>
      </c>
      <c r="R185" s="200">
        <f>Q185*H185</f>
        <v>0</v>
      </c>
      <c r="S185" s="200">
        <v>0</v>
      </c>
      <c r="T185" s="201">
        <f>S185*H185</f>
        <v>0</v>
      </c>
      <c r="AR185" s="155" t="s">
        <v>188</v>
      </c>
      <c r="AT185" s="155" t="s">
        <v>184</v>
      </c>
      <c r="AU185" s="155" t="s">
        <v>78</v>
      </c>
      <c r="AY185" s="17" t="s">
        <v>182</v>
      </c>
      <c r="BE185" s="156">
        <f>IF(N185="základná",J185,0)</f>
        <v>0</v>
      </c>
      <c r="BF185" s="156">
        <f>IF(N185="znížená",J185,0)</f>
        <v>0</v>
      </c>
      <c r="BG185" s="156">
        <f>IF(N185="zákl. prenesená",J185,0)</f>
        <v>0</v>
      </c>
      <c r="BH185" s="156">
        <f>IF(N185="zníž. prenesená",J185,0)</f>
        <v>0</v>
      </c>
      <c r="BI185" s="156">
        <f>IF(N185="nulová",J185,0)</f>
        <v>0</v>
      </c>
      <c r="BJ185" s="17" t="s">
        <v>88</v>
      </c>
      <c r="BK185" s="156">
        <f>ROUND(I185*H185,2)</f>
        <v>0</v>
      </c>
      <c r="BL185" s="17" t="s">
        <v>188</v>
      </c>
      <c r="BM185" s="155" t="s">
        <v>1165</v>
      </c>
    </row>
    <row r="186" spans="2:65" s="1" customFormat="1" ht="7" customHeight="1">
      <c r="B186" s="47"/>
      <c r="C186" s="48"/>
      <c r="D186" s="48"/>
      <c r="E186" s="48"/>
      <c r="F186" s="48"/>
      <c r="G186" s="48"/>
      <c r="H186" s="48"/>
      <c r="I186" s="48"/>
      <c r="J186" s="48"/>
      <c r="K186" s="48"/>
      <c r="L186" s="32"/>
    </row>
  </sheetData>
  <autoFilter ref="C124:K185" xr:uid="{00000000-0009-0000-0000-000005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313"/>
  <sheetViews>
    <sheetView showGridLines="0" topLeftCell="A19" workbookViewId="0">
      <selection activeCell="F55" sqref="F55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104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2420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ROUND(J130,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ROUND((SUM(BE130:BE312)),  2)</f>
        <v>0</v>
      </c>
      <c r="G33" s="99"/>
      <c r="H33" s="99"/>
      <c r="I33" s="100">
        <v>0.2</v>
      </c>
      <c r="J33" s="98">
        <f>ROUND(((SUM(BE130:BE312))*I33),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ROUND((SUM(BF130:BF312)),  2)</f>
        <v>0</v>
      </c>
      <c r="G34" s="99"/>
      <c r="H34" s="99"/>
      <c r="I34" s="100">
        <v>0.2</v>
      </c>
      <c r="J34" s="98">
        <f>ROUND(((SUM(BF130:BF312))*I34),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ROUND((SUM(BG130:BG312)),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ROUND((SUM(BH130:BH312)),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ROUND((SUM(BI130:BI312)),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SO-02 - Prístrešok skladu trusu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J130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142</v>
      </c>
      <c r="E97" s="115"/>
      <c r="F97" s="115"/>
      <c r="G97" s="115"/>
      <c r="H97" s="115"/>
      <c r="I97" s="115"/>
      <c r="J97" s="116">
        <f>J131</f>
        <v>0</v>
      </c>
      <c r="L97" s="113"/>
    </row>
    <row r="98" spans="2:12" s="9" customFormat="1" ht="19.899999999999999" customHeight="1">
      <c r="B98" s="117"/>
      <c r="D98" s="118" t="s">
        <v>143</v>
      </c>
      <c r="E98" s="119"/>
      <c r="F98" s="119"/>
      <c r="G98" s="119"/>
      <c r="H98" s="119"/>
      <c r="I98" s="119"/>
      <c r="J98" s="120">
        <f>J132</f>
        <v>0</v>
      </c>
      <c r="L98" s="117"/>
    </row>
    <row r="99" spans="2:12" s="9" customFormat="1" ht="19.899999999999999" customHeight="1">
      <c r="B99" s="117"/>
      <c r="D99" s="118" t="s">
        <v>144</v>
      </c>
      <c r="E99" s="119"/>
      <c r="F99" s="119"/>
      <c r="G99" s="119"/>
      <c r="H99" s="119"/>
      <c r="I99" s="119"/>
      <c r="J99" s="120">
        <f>J152</f>
        <v>0</v>
      </c>
      <c r="L99" s="117"/>
    </row>
    <row r="100" spans="2:12" s="9" customFormat="1" ht="19.899999999999999" customHeight="1">
      <c r="B100" s="117"/>
      <c r="D100" s="118" t="s">
        <v>145</v>
      </c>
      <c r="E100" s="119"/>
      <c r="F100" s="119"/>
      <c r="G100" s="119"/>
      <c r="H100" s="119"/>
      <c r="I100" s="119"/>
      <c r="J100" s="120">
        <f>J185</f>
        <v>0</v>
      </c>
      <c r="L100" s="117"/>
    </row>
    <row r="101" spans="2:12" s="9" customFormat="1" ht="19.899999999999999" customHeight="1">
      <c r="B101" s="117"/>
      <c r="D101" s="118" t="s">
        <v>148</v>
      </c>
      <c r="E101" s="119"/>
      <c r="F101" s="119"/>
      <c r="G101" s="119"/>
      <c r="H101" s="119"/>
      <c r="I101" s="119"/>
      <c r="J101" s="120">
        <f>J199</f>
        <v>0</v>
      </c>
      <c r="L101" s="117"/>
    </row>
    <row r="102" spans="2:12" s="9" customFormat="1" ht="19.899999999999999" customHeight="1">
      <c r="B102" s="117"/>
      <c r="D102" s="118" t="s">
        <v>149</v>
      </c>
      <c r="E102" s="119"/>
      <c r="F102" s="119"/>
      <c r="G102" s="119"/>
      <c r="H102" s="119"/>
      <c r="I102" s="119"/>
      <c r="J102" s="120">
        <f>J222</f>
        <v>0</v>
      </c>
      <c r="L102" s="117"/>
    </row>
    <row r="103" spans="2:12" s="9" customFormat="1" ht="19.899999999999999" customHeight="1">
      <c r="B103" s="117"/>
      <c r="D103" s="118" t="s">
        <v>150</v>
      </c>
      <c r="E103" s="119"/>
      <c r="F103" s="119"/>
      <c r="G103" s="119"/>
      <c r="H103" s="119"/>
      <c r="I103" s="119"/>
      <c r="J103" s="120">
        <f>J231</f>
        <v>0</v>
      </c>
      <c r="L103" s="117"/>
    </row>
    <row r="104" spans="2:12" s="8" customFormat="1" ht="25" customHeight="1">
      <c r="B104" s="113"/>
      <c r="D104" s="114" t="s">
        <v>151</v>
      </c>
      <c r="E104" s="115"/>
      <c r="F104" s="115"/>
      <c r="G104" s="115"/>
      <c r="H104" s="115"/>
      <c r="I104" s="115"/>
      <c r="J104" s="116">
        <f>J233</f>
        <v>0</v>
      </c>
      <c r="L104" s="113"/>
    </row>
    <row r="105" spans="2:12" s="9" customFormat="1" ht="19.899999999999999" customHeight="1">
      <c r="B105" s="117"/>
      <c r="D105" s="118" t="s">
        <v>152</v>
      </c>
      <c r="E105" s="119"/>
      <c r="F105" s="119"/>
      <c r="G105" s="119"/>
      <c r="H105" s="119"/>
      <c r="I105" s="119"/>
      <c r="J105" s="120">
        <f>J234</f>
        <v>0</v>
      </c>
      <c r="L105" s="117"/>
    </row>
    <row r="106" spans="2:12" s="9" customFormat="1" ht="19.899999999999999" customHeight="1">
      <c r="B106" s="117"/>
      <c r="D106" s="118" t="s">
        <v>154</v>
      </c>
      <c r="E106" s="119"/>
      <c r="F106" s="119"/>
      <c r="G106" s="119"/>
      <c r="H106" s="119"/>
      <c r="I106" s="119"/>
      <c r="J106" s="120">
        <f>J264</f>
        <v>0</v>
      </c>
      <c r="L106" s="117"/>
    </row>
    <row r="107" spans="2:12" s="9" customFormat="1" ht="19.899999999999999" customHeight="1">
      <c r="B107" s="117"/>
      <c r="D107" s="118" t="s">
        <v>158</v>
      </c>
      <c r="E107" s="119"/>
      <c r="F107" s="119"/>
      <c r="G107" s="119"/>
      <c r="H107" s="119"/>
      <c r="I107" s="119"/>
      <c r="J107" s="120">
        <f>J266</f>
        <v>0</v>
      </c>
      <c r="L107" s="117"/>
    </row>
    <row r="108" spans="2:12" s="9" customFormat="1" ht="19.899999999999999" customHeight="1">
      <c r="B108" s="117"/>
      <c r="D108" s="118" t="s">
        <v>160</v>
      </c>
      <c r="E108" s="119"/>
      <c r="F108" s="119"/>
      <c r="G108" s="119"/>
      <c r="H108" s="119"/>
      <c r="I108" s="119"/>
      <c r="J108" s="120">
        <f>J279</f>
        <v>0</v>
      </c>
      <c r="L108" s="117"/>
    </row>
    <row r="109" spans="2:12" s="9" customFormat="1" ht="19.899999999999999" customHeight="1">
      <c r="B109" s="117"/>
      <c r="D109" s="118" t="s">
        <v>164</v>
      </c>
      <c r="E109" s="119"/>
      <c r="F109" s="119"/>
      <c r="G109" s="119"/>
      <c r="H109" s="119"/>
      <c r="I109" s="119"/>
      <c r="J109" s="120">
        <f>J305</f>
        <v>0</v>
      </c>
      <c r="L109" s="117"/>
    </row>
    <row r="110" spans="2:12" s="8" customFormat="1" ht="25" customHeight="1">
      <c r="B110" s="113"/>
      <c r="D110" s="114" t="s">
        <v>167</v>
      </c>
      <c r="E110" s="115"/>
      <c r="F110" s="115"/>
      <c r="G110" s="115"/>
      <c r="H110" s="115"/>
      <c r="I110" s="115"/>
      <c r="J110" s="116">
        <f>J310</f>
        <v>0</v>
      </c>
      <c r="L110" s="113"/>
    </row>
    <row r="111" spans="2:12" s="1" customFormat="1" ht="21.75" customHeight="1">
      <c r="B111" s="32"/>
      <c r="L111" s="32"/>
    </row>
    <row r="112" spans="2:12" s="1" customFormat="1" ht="7" customHeight="1"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32"/>
    </row>
    <row r="116" spans="2:12" s="1" customFormat="1" ht="7" customHeight="1"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32"/>
    </row>
    <row r="117" spans="2:12" s="1" customFormat="1" ht="25" customHeight="1">
      <c r="B117" s="32"/>
      <c r="C117" s="21" t="s">
        <v>168</v>
      </c>
      <c r="L117" s="32"/>
    </row>
    <row r="118" spans="2:12" s="1" customFormat="1" ht="7" customHeight="1">
      <c r="B118" s="32"/>
      <c r="L118" s="32"/>
    </row>
    <row r="119" spans="2:12" s="1" customFormat="1" ht="12" customHeight="1">
      <c r="B119" s="32"/>
      <c r="C119" s="27" t="s">
        <v>15</v>
      </c>
      <c r="L119" s="32"/>
    </row>
    <row r="120" spans="2:12" s="1" customFormat="1" ht="16.5" customHeight="1">
      <c r="B120" s="32"/>
      <c r="E120" s="249" t="str">
        <f>E7</f>
        <v>Chovná hala pre kury s voľným výbehom</v>
      </c>
      <c r="F120" s="250"/>
      <c r="G120" s="250"/>
      <c r="H120" s="250"/>
      <c r="L120" s="32"/>
    </row>
    <row r="121" spans="2:12" s="1" customFormat="1" ht="12" customHeight="1">
      <c r="B121" s="32"/>
      <c r="C121" s="27" t="s">
        <v>133</v>
      </c>
      <c r="L121" s="32"/>
    </row>
    <row r="122" spans="2:12" s="1" customFormat="1" ht="16.5" customHeight="1">
      <c r="B122" s="32"/>
      <c r="E122" s="211" t="str">
        <f>E9</f>
        <v>SO-02 - Prístrešok skladu trusu</v>
      </c>
      <c r="F122" s="248"/>
      <c r="G122" s="248"/>
      <c r="H122" s="248"/>
      <c r="L122" s="32"/>
    </row>
    <row r="123" spans="2:12" s="1" customFormat="1" ht="7" customHeight="1">
      <c r="B123" s="32"/>
      <c r="L123" s="32"/>
    </row>
    <row r="124" spans="2:12" s="1" customFormat="1" ht="12" customHeight="1">
      <c r="B124" s="32"/>
      <c r="C124" s="27" t="s">
        <v>19</v>
      </c>
      <c r="F124" s="25" t="str">
        <f>F12</f>
        <v>Dolné Trhovište 224, 920 61 Dolné Trhovište</v>
      </c>
      <c r="I124" s="27" t="s">
        <v>21</v>
      </c>
      <c r="J124" s="55">
        <f>IF(J12="","",J12)</f>
        <v>45370</v>
      </c>
      <c r="L124" s="32"/>
    </row>
    <row r="125" spans="2:12" s="1" customFormat="1" ht="7" customHeight="1">
      <c r="B125" s="32"/>
      <c r="L125" s="32"/>
    </row>
    <row r="126" spans="2:12" s="1" customFormat="1" ht="15.25" customHeight="1">
      <c r="B126" s="32"/>
      <c r="C126" s="27" t="s">
        <v>22</v>
      </c>
      <c r="F126" s="25" t="str">
        <f>E15</f>
        <v>FOOD FARM s.r.o., Piešťanská 3, 917 03 Trnava</v>
      </c>
      <c r="I126" s="27" t="s">
        <v>28</v>
      </c>
      <c r="J126" s="30" t="str">
        <f>E21</f>
        <v>ALLA ARCHITEKTI</v>
      </c>
      <c r="L126" s="32"/>
    </row>
    <row r="127" spans="2:12" s="1" customFormat="1" ht="15.25" customHeight="1">
      <c r="B127" s="32"/>
      <c r="C127" s="27" t="s">
        <v>26</v>
      </c>
      <c r="F127" s="25" t="str">
        <f>IF(E18="","",E18)</f>
        <v>Vyplň údaj</v>
      </c>
      <c r="I127" s="27" t="s">
        <v>31</v>
      </c>
      <c r="J127" s="30" t="str">
        <f>E24</f>
        <v>Stanislav Hlubina</v>
      </c>
      <c r="L127" s="32"/>
    </row>
    <row r="128" spans="2:12" s="1" customFormat="1" ht="10.4" customHeight="1">
      <c r="B128" s="32"/>
      <c r="L128" s="32"/>
    </row>
    <row r="129" spans="2:65" s="10" customFormat="1" ht="29.25" customHeight="1">
      <c r="B129" s="121"/>
      <c r="C129" s="122" t="s">
        <v>169</v>
      </c>
      <c r="D129" s="123" t="s">
        <v>59</v>
      </c>
      <c r="E129" s="123" t="s">
        <v>55</v>
      </c>
      <c r="F129" s="123" t="s">
        <v>56</v>
      </c>
      <c r="G129" s="123" t="s">
        <v>170</v>
      </c>
      <c r="H129" s="123" t="s">
        <v>171</v>
      </c>
      <c r="I129" s="123" t="s">
        <v>172</v>
      </c>
      <c r="J129" s="124" t="s">
        <v>139</v>
      </c>
      <c r="K129" s="125" t="s">
        <v>173</v>
      </c>
      <c r="L129" s="121"/>
      <c r="M129" s="61" t="s">
        <v>1</v>
      </c>
      <c r="N129" s="62" t="s">
        <v>38</v>
      </c>
      <c r="O129" s="62" t="s">
        <v>174</v>
      </c>
      <c r="P129" s="62" t="s">
        <v>175</v>
      </c>
      <c r="Q129" s="62" t="s">
        <v>176</v>
      </c>
      <c r="R129" s="62" t="s">
        <v>177</v>
      </c>
      <c r="S129" s="62" t="s">
        <v>178</v>
      </c>
      <c r="T129" s="63" t="s">
        <v>179</v>
      </c>
    </row>
    <row r="130" spans="2:65" s="1" customFormat="1" ht="22.9" customHeight="1">
      <c r="B130" s="32"/>
      <c r="C130" s="66" t="s">
        <v>140</v>
      </c>
      <c r="J130" s="126">
        <f>BK130</f>
        <v>0</v>
      </c>
      <c r="L130" s="32"/>
      <c r="M130" s="64"/>
      <c r="N130" s="56"/>
      <c r="O130" s="56"/>
      <c r="P130" s="127">
        <f>P131+P233+P310</f>
        <v>0</v>
      </c>
      <c r="Q130" s="56"/>
      <c r="R130" s="127">
        <f>R131+R233+R310</f>
        <v>164.90728551492401</v>
      </c>
      <c r="S130" s="56"/>
      <c r="T130" s="128">
        <f>T131+T233+T310</f>
        <v>0</v>
      </c>
      <c r="AT130" s="17" t="s">
        <v>73</v>
      </c>
      <c r="AU130" s="17" t="s">
        <v>141</v>
      </c>
      <c r="BK130" s="129">
        <f>BK131+BK233+BK310</f>
        <v>0</v>
      </c>
    </row>
    <row r="131" spans="2:65" s="11" customFormat="1" ht="25.9" customHeight="1">
      <c r="B131" s="130"/>
      <c r="D131" s="131" t="s">
        <v>73</v>
      </c>
      <c r="E131" s="132" t="s">
        <v>180</v>
      </c>
      <c r="F131" s="132" t="s">
        <v>181</v>
      </c>
      <c r="I131" s="133"/>
      <c r="J131" s="134">
        <f>BK131</f>
        <v>0</v>
      </c>
      <c r="L131" s="130"/>
      <c r="M131" s="135"/>
      <c r="P131" s="136">
        <f>P132+P152+P185+P199+P222+P231</f>
        <v>0</v>
      </c>
      <c r="R131" s="136">
        <f>R132+R152+R185+R199+R222+R231</f>
        <v>161.89880006492402</v>
      </c>
      <c r="T131" s="137">
        <f>T132+T152+T185+T199+T222+T231</f>
        <v>0</v>
      </c>
      <c r="AR131" s="131" t="s">
        <v>78</v>
      </c>
      <c r="AT131" s="138" t="s">
        <v>73</v>
      </c>
      <c r="AU131" s="138" t="s">
        <v>74</v>
      </c>
      <c r="AY131" s="131" t="s">
        <v>182</v>
      </c>
      <c r="BK131" s="139">
        <f>BK132+BK152+BK185+BK199+BK222+BK231</f>
        <v>0</v>
      </c>
    </row>
    <row r="132" spans="2:65" s="11" customFormat="1" ht="22.9" customHeight="1">
      <c r="B132" s="130"/>
      <c r="D132" s="131" t="s">
        <v>73</v>
      </c>
      <c r="E132" s="140" t="s">
        <v>78</v>
      </c>
      <c r="F132" s="140" t="s">
        <v>183</v>
      </c>
      <c r="I132" s="133"/>
      <c r="J132" s="141">
        <f>BK132</f>
        <v>0</v>
      </c>
      <c r="L132" s="130"/>
      <c r="M132" s="135"/>
      <c r="P132" s="136">
        <f>SUM(P133:P151)</f>
        <v>0</v>
      </c>
      <c r="R132" s="136">
        <f>SUM(R133:R151)</f>
        <v>0</v>
      </c>
      <c r="T132" s="137">
        <f>SUM(T133:T151)</f>
        <v>0</v>
      </c>
      <c r="AR132" s="131" t="s">
        <v>78</v>
      </c>
      <c r="AT132" s="138" t="s">
        <v>73</v>
      </c>
      <c r="AU132" s="138" t="s">
        <v>78</v>
      </c>
      <c r="AY132" s="131" t="s">
        <v>182</v>
      </c>
      <c r="BK132" s="139">
        <f>SUM(BK133:BK151)</f>
        <v>0</v>
      </c>
    </row>
    <row r="133" spans="2:65" s="1" customFormat="1" ht="21.75" customHeight="1">
      <c r="B133" s="142"/>
      <c r="C133" s="143" t="s">
        <v>78</v>
      </c>
      <c r="D133" s="143" t="s">
        <v>184</v>
      </c>
      <c r="E133" s="144" t="s">
        <v>236</v>
      </c>
      <c r="F133" s="145" t="s">
        <v>237</v>
      </c>
      <c r="G133" s="146" t="s">
        <v>187</v>
      </c>
      <c r="H133" s="147">
        <v>12.555</v>
      </c>
      <c r="I133" s="148"/>
      <c r="J133" s="149">
        <f>ROUND(I133*H133,2)</f>
        <v>0</v>
      </c>
      <c r="K133" s="150"/>
      <c r="L133" s="32"/>
      <c r="M133" s="151" t="s">
        <v>1</v>
      </c>
      <c r="N133" s="152" t="s">
        <v>40</v>
      </c>
      <c r="P133" s="153">
        <f>O133*H133</f>
        <v>0</v>
      </c>
      <c r="Q133" s="153">
        <v>0</v>
      </c>
      <c r="R133" s="153">
        <f>Q133*H133</f>
        <v>0</v>
      </c>
      <c r="S133" s="153">
        <v>0</v>
      </c>
      <c r="T133" s="154">
        <f>S133*H133</f>
        <v>0</v>
      </c>
      <c r="AR133" s="155" t="s">
        <v>188</v>
      </c>
      <c r="AT133" s="155" t="s">
        <v>184</v>
      </c>
      <c r="AU133" s="155" t="s">
        <v>88</v>
      </c>
      <c r="AY133" s="17" t="s">
        <v>182</v>
      </c>
      <c r="BE133" s="156">
        <f>IF(N133="základná",J133,0)</f>
        <v>0</v>
      </c>
      <c r="BF133" s="156">
        <f>IF(N133="znížená",J133,0)</f>
        <v>0</v>
      </c>
      <c r="BG133" s="156">
        <f>IF(N133="zákl. prenesená",J133,0)</f>
        <v>0</v>
      </c>
      <c r="BH133" s="156">
        <f>IF(N133="zníž. prenesená",J133,0)</f>
        <v>0</v>
      </c>
      <c r="BI133" s="156">
        <f>IF(N133="nulová",J133,0)</f>
        <v>0</v>
      </c>
      <c r="BJ133" s="17" t="s">
        <v>88</v>
      </c>
      <c r="BK133" s="156">
        <f>ROUND(I133*H133,2)</f>
        <v>0</v>
      </c>
      <c r="BL133" s="17" t="s">
        <v>188</v>
      </c>
      <c r="BM133" s="155" t="s">
        <v>2421</v>
      </c>
    </row>
    <row r="134" spans="2:65" s="13" customFormat="1">
      <c r="B134" s="164"/>
      <c r="D134" s="158" t="s">
        <v>190</v>
      </c>
      <c r="E134" s="165" t="s">
        <v>1</v>
      </c>
      <c r="F134" s="166" t="s">
        <v>2422</v>
      </c>
      <c r="H134" s="167">
        <v>12.555</v>
      </c>
      <c r="I134" s="168"/>
      <c r="L134" s="164"/>
      <c r="M134" s="169"/>
      <c r="T134" s="170"/>
      <c r="AT134" s="165" t="s">
        <v>190</v>
      </c>
      <c r="AU134" s="165" t="s">
        <v>88</v>
      </c>
      <c r="AV134" s="13" t="s">
        <v>88</v>
      </c>
      <c r="AW134" s="13" t="s">
        <v>30</v>
      </c>
      <c r="AX134" s="13" t="s">
        <v>74</v>
      </c>
      <c r="AY134" s="165" t="s">
        <v>182</v>
      </c>
    </row>
    <row r="135" spans="2:65" s="15" customFormat="1">
      <c r="B135" s="178"/>
      <c r="D135" s="158" t="s">
        <v>190</v>
      </c>
      <c r="E135" s="179" t="s">
        <v>1</v>
      </c>
      <c r="F135" s="180" t="s">
        <v>212</v>
      </c>
      <c r="H135" s="181">
        <v>12.555</v>
      </c>
      <c r="I135" s="182"/>
      <c r="L135" s="178"/>
      <c r="M135" s="183"/>
      <c r="T135" s="184"/>
      <c r="AT135" s="179" t="s">
        <v>190</v>
      </c>
      <c r="AU135" s="179" t="s">
        <v>88</v>
      </c>
      <c r="AV135" s="15" t="s">
        <v>188</v>
      </c>
      <c r="AW135" s="15" t="s">
        <v>30</v>
      </c>
      <c r="AX135" s="15" t="s">
        <v>78</v>
      </c>
      <c r="AY135" s="179" t="s">
        <v>182</v>
      </c>
    </row>
    <row r="136" spans="2:65" s="1" customFormat="1" ht="37.9" customHeight="1">
      <c r="B136" s="142"/>
      <c r="C136" s="143" t="s">
        <v>88</v>
      </c>
      <c r="D136" s="143" t="s">
        <v>184</v>
      </c>
      <c r="E136" s="144" t="s">
        <v>249</v>
      </c>
      <c r="F136" s="145" t="s">
        <v>250</v>
      </c>
      <c r="G136" s="146" t="s">
        <v>187</v>
      </c>
      <c r="H136" s="147">
        <v>3.7669999999999999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40</v>
      </c>
      <c r="P136" s="153">
        <f>O136*H136</f>
        <v>0</v>
      </c>
      <c r="Q136" s="153">
        <v>0</v>
      </c>
      <c r="R136" s="153">
        <f>Q136*H136</f>
        <v>0</v>
      </c>
      <c r="S136" s="153">
        <v>0</v>
      </c>
      <c r="T136" s="154">
        <f>S136*H136</f>
        <v>0</v>
      </c>
      <c r="AR136" s="155" t="s">
        <v>188</v>
      </c>
      <c r="AT136" s="155" t="s">
        <v>184</v>
      </c>
      <c r="AU136" s="155" t="s">
        <v>88</v>
      </c>
      <c r="AY136" s="17" t="s">
        <v>182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88</v>
      </c>
      <c r="BK136" s="156">
        <f>ROUND(I136*H136,2)</f>
        <v>0</v>
      </c>
      <c r="BL136" s="17" t="s">
        <v>188</v>
      </c>
      <c r="BM136" s="155" t="s">
        <v>2423</v>
      </c>
    </row>
    <row r="137" spans="2:65" s="13" customFormat="1">
      <c r="B137" s="164"/>
      <c r="D137" s="158" t="s">
        <v>190</v>
      </c>
      <c r="E137" s="165" t="s">
        <v>1</v>
      </c>
      <c r="F137" s="166" t="s">
        <v>2424</v>
      </c>
      <c r="H137" s="167">
        <v>3.7669999999999999</v>
      </c>
      <c r="I137" s="168"/>
      <c r="L137" s="164"/>
      <c r="M137" s="169"/>
      <c r="T137" s="170"/>
      <c r="AT137" s="165" t="s">
        <v>190</v>
      </c>
      <c r="AU137" s="165" t="s">
        <v>88</v>
      </c>
      <c r="AV137" s="13" t="s">
        <v>88</v>
      </c>
      <c r="AW137" s="13" t="s">
        <v>30</v>
      </c>
      <c r="AX137" s="13" t="s">
        <v>78</v>
      </c>
      <c r="AY137" s="165" t="s">
        <v>182</v>
      </c>
    </row>
    <row r="138" spans="2:65" s="1" customFormat="1" ht="37.9" customHeight="1">
      <c r="B138" s="142"/>
      <c r="C138" s="143" t="s">
        <v>196</v>
      </c>
      <c r="D138" s="143" t="s">
        <v>184</v>
      </c>
      <c r="E138" s="144" t="s">
        <v>2425</v>
      </c>
      <c r="F138" s="145" t="s">
        <v>2426</v>
      </c>
      <c r="G138" s="146" t="s">
        <v>187</v>
      </c>
      <c r="H138" s="147">
        <v>40.883000000000003</v>
      </c>
      <c r="I138" s="148"/>
      <c r="J138" s="149">
        <f>ROUND(I138*H138,2)</f>
        <v>0</v>
      </c>
      <c r="K138" s="150"/>
      <c r="L138" s="32"/>
      <c r="M138" s="151" t="s">
        <v>1</v>
      </c>
      <c r="N138" s="152" t="s">
        <v>40</v>
      </c>
      <c r="P138" s="153">
        <f>O138*H138</f>
        <v>0</v>
      </c>
      <c r="Q138" s="153">
        <v>0</v>
      </c>
      <c r="R138" s="153">
        <f>Q138*H138</f>
        <v>0</v>
      </c>
      <c r="S138" s="153">
        <v>0</v>
      </c>
      <c r="T138" s="154">
        <f>S138*H138</f>
        <v>0</v>
      </c>
      <c r="AR138" s="155" t="s">
        <v>188</v>
      </c>
      <c r="AT138" s="155" t="s">
        <v>184</v>
      </c>
      <c r="AU138" s="155" t="s">
        <v>88</v>
      </c>
      <c r="AY138" s="17" t="s">
        <v>182</v>
      </c>
      <c r="BE138" s="156">
        <f>IF(N138="základná",J138,0)</f>
        <v>0</v>
      </c>
      <c r="BF138" s="156">
        <f>IF(N138="znížená",J138,0)</f>
        <v>0</v>
      </c>
      <c r="BG138" s="156">
        <f>IF(N138="zákl. prenesená",J138,0)</f>
        <v>0</v>
      </c>
      <c r="BH138" s="156">
        <f>IF(N138="zníž. prenesená",J138,0)</f>
        <v>0</v>
      </c>
      <c r="BI138" s="156">
        <f>IF(N138="nulová",J138,0)</f>
        <v>0</v>
      </c>
      <c r="BJ138" s="17" t="s">
        <v>88</v>
      </c>
      <c r="BK138" s="156">
        <f>ROUND(I138*H138,2)</f>
        <v>0</v>
      </c>
      <c r="BL138" s="17" t="s">
        <v>188</v>
      </c>
      <c r="BM138" s="155" t="s">
        <v>2427</v>
      </c>
    </row>
    <row r="139" spans="2:65" s="12" customFormat="1">
      <c r="B139" s="157"/>
      <c r="D139" s="158" t="s">
        <v>190</v>
      </c>
      <c r="E139" s="159" t="s">
        <v>1</v>
      </c>
      <c r="F139" s="160" t="s">
        <v>2428</v>
      </c>
      <c r="H139" s="159" t="s">
        <v>1</v>
      </c>
      <c r="I139" s="161"/>
      <c r="L139" s="157"/>
      <c r="M139" s="162"/>
      <c r="T139" s="163"/>
      <c r="AT139" s="159" t="s">
        <v>190</v>
      </c>
      <c r="AU139" s="159" t="s">
        <v>88</v>
      </c>
      <c r="AV139" s="12" t="s">
        <v>78</v>
      </c>
      <c r="AW139" s="12" t="s">
        <v>30</v>
      </c>
      <c r="AX139" s="12" t="s">
        <v>74</v>
      </c>
      <c r="AY139" s="159" t="s">
        <v>182</v>
      </c>
    </row>
    <row r="140" spans="2:65" s="13" customFormat="1">
      <c r="B140" s="164"/>
      <c r="D140" s="158" t="s">
        <v>190</v>
      </c>
      <c r="E140" s="165" t="s">
        <v>1</v>
      </c>
      <c r="F140" s="166" t="s">
        <v>2429</v>
      </c>
      <c r="H140" s="167">
        <v>53.438000000000002</v>
      </c>
      <c r="I140" s="168"/>
      <c r="L140" s="164"/>
      <c r="M140" s="169"/>
      <c r="T140" s="170"/>
      <c r="AT140" s="165" t="s">
        <v>190</v>
      </c>
      <c r="AU140" s="165" t="s">
        <v>88</v>
      </c>
      <c r="AV140" s="13" t="s">
        <v>88</v>
      </c>
      <c r="AW140" s="13" t="s">
        <v>30</v>
      </c>
      <c r="AX140" s="13" t="s">
        <v>74</v>
      </c>
      <c r="AY140" s="165" t="s">
        <v>182</v>
      </c>
    </row>
    <row r="141" spans="2:65" s="13" customFormat="1">
      <c r="B141" s="164"/>
      <c r="D141" s="158" t="s">
        <v>190</v>
      </c>
      <c r="E141" s="165" t="s">
        <v>1</v>
      </c>
      <c r="F141" s="166" t="s">
        <v>2430</v>
      </c>
      <c r="H141" s="167">
        <v>-12.555</v>
      </c>
      <c r="I141" s="168"/>
      <c r="L141" s="164"/>
      <c r="M141" s="169"/>
      <c r="T141" s="170"/>
      <c r="AT141" s="165" t="s">
        <v>190</v>
      </c>
      <c r="AU141" s="165" t="s">
        <v>88</v>
      </c>
      <c r="AV141" s="13" t="s">
        <v>88</v>
      </c>
      <c r="AW141" s="13" t="s">
        <v>30</v>
      </c>
      <c r="AX141" s="13" t="s">
        <v>74</v>
      </c>
      <c r="AY141" s="165" t="s">
        <v>182</v>
      </c>
    </row>
    <row r="142" spans="2:65" s="15" customFormat="1">
      <c r="B142" s="178"/>
      <c r="D142" s="158" t="s">
        <v>190</v>
      </c>
      <c r="E142" s="179" t="s">
        <v>1</v>
      </c>
      <c r="F142" s="180" t="s">
        <v>212</v>
      </c>
      <c r="H142" s="181">
        <v>40.883000000000003</v>
      </c>
      <c r="I142" s="182"/>
      <c r="L142" s="178"/>
      <c r="M142" s="183"/>
      <c r="T142" s="184"/>
      <c r="AT142" s="179" t="s">
        <v>190</v>
      </c>
      <c r="AU142" s="179" t="s">
        <v>88</v>
      </c>
      <c r="AV142" s="15" t="s">
        <v>188</v>
      </c>
      <c r="AW142" s="15" t="s">
        <v>30</v>
      </c>
      <c r="AX142" s="15" t="s">
        <v>78</v>
      </c>
      <c r="AY142" s="179" t="s">
        <v>182</v>
      </c>
    </row>
    <row r="143" spans="2:65" s="1" customFormat="1" ht="21.75" customHeight="1">
      <c r="B143" s="142"/>
      <c r="C143" s="143" t="s">
        <v>188</v>
      </c>
      <c r="D143" s="143" t="s">
        <v>184</v>
      </c>
      <c r="E143" s="144" t="s">
        <v>2431</v>
      </c>
      <c r="F143" s="145" t="s">
        <v>2432</v>
      </c>
      <c r="G143" s="146" t="s">
        <v>187</v>
      </c>
      <c r="H143" s="147">
        <v>53.438000000000002</v>
      </c>
      <c r="I143" s="148"/>
      <c r="J143" s="149">
        <f>ROUND(I143*H143,2)</f>
        <v>0</v>
      </c>
      <c r="K143" s="150"/>
      <c r="L143" s="32"/>
      <c r="M143" s="151" t="s">
        <v>1</v>
      </c>
      <c r="N143" s="152" t="s">
        <v>40</v>
      </c>
      <c r="P143" s="153">
        <f>O143*H143</f>
        <v>0</v>
      </c>
      <c r="Q143" s="153">
        <v>0</v>
      </c>
      <c r="R143" s="153">
        <f>Q143*H143</f>
        <v>0</v>
      </c>
      <c r="S143" s="153">
        <v>0</v>
      </c>
      <c r="T143" s="154">
        <f>S143*H143</f>
        <v>0</v>
      </c>
      <c r="AR143" s="155" t="s">
        <v>188</v>
      </c>
      <c r="AT143" s="155" t="s">
        <v>184</v>
      </c>
      <c r="AU143" s="155" t="s">
        <v>88</v>
      </c>
      <c r="AY143" s="17" t="s">
        <v>182</v>
      </c>
      <c r="BE143" s="156">
        <f>IF(N143="základná",J143,0)</f>
        <v>0</v>
      </c>
      <c r="BF143" s="156">
        <f>IF(N143="znížená",J143,0)</f>
        <v>0</v>
      </c>
      <c r="BG143" s="156">
        <f>IF(N143="zákl. prenesená",J143,0)</f>
        <v>0</v>
      </c>
      <c r="BH143" s="156">
        <f>IF(N143="zníž. prenesená",J143,0)</f>
        <v>0</v>
      </c>
      <c r="BI143" s="156">
        <f>IF(N143="nulová",J143,0)</f>
        <v>0</v>
      </c>
      <c r="BJ143" s="17" t="s">
        <v>88</v>
      </c>
      <c r="BK143" s="156">
        <f>ROUND(I143*H143,2)</f>
        <v>0</v>
      </c>
      <c r="BL143" s="17" t="s">
        <v>188</v>
      </c>
      <c r="BM143" s="155" t="s">
        <v>2433</v>
      </c>
    </row>
    <row r="144" spans="2:65" s="1" customFormat="1" ht="24.25" customHeight="1">
      <c r="B144" s="142"/>
      <c r="C144" s="143" t="s">
        <v>235</v>
      </c>
      <c r="D144" s="143" t="s">
        <v>184</v>
      </c>
      <c r="E144" s="144" t="s">
        <v>2434</v>
      </c>
      <c r="F144" s="145" t="s">
        <v>2435</v>
      </c>
      <c r="G144" s="146" t="s">
        <v>187</v>
      </c>
      <c r="H144" s="147">
        <v>40.883000000000003</v>
      </c>
      <c r="I144" s="148"/>
      <c r="J144" s="149">
        <f>ROUND(I144*H144,2)</f>
        <v>0</v>
      </c>
      <c r="K144" s="150"/>
      <c r="L144" s="32"/>
      <c r="M144" s="151" t="s">
        <v>1</v>
      </c>
      <c r="N144" s="152" t="s">
        <v>40</v>
      </c>
      <c r="P144" s="153">
        <f>O144*H144</f>
        <v>0</v>
      </c>
      <c r="Q144" s="153">
        <v>0</v>
      </c>
      <c r="R144" s="153">
        <f>Q144*H144</f>
        <v>0</v>
      </c>
      <c r="S144" s="153">
        <v>0</v>
      </c>
      <c r="T144" s="154">
        <f>S144*H144</f>
        <v>0</v>
      </c>
      <c r="AR144" s="155" t="s">
        <v>188</v>
      </c>
      <c r="AT144" s="155" t="s">
        <v>184</v>
      </c>
      <c r="AU144" s="155" t="s">
        <v>88</v>
      </c>
      <c r="AY144" s="17" t="s">
        <v>182</v>
      </c>
      <c r="BE144" s="156">
        <f>IF(N144="základná",J144,0)</f>
        <v>0</v>
      </c>
      <c r="BF144" s="156">
        <f>IF(N144="znížená",J144,0)</f>
        <v>0</v>
      </c>
      <c r="BG144" s="156">
        <f>IF(N144="zákl. prenesená",J144,0)</f>
        <v>0</v>
      </c>
      <c r="BH144" s="156">
        <f>IF(N144="zníž. prenesená",J144,0)</f>
        <v>0</v>
      </c>
      <c r="BI144" s="156">
        <f>IF(N144="nulová",J144,0)</f>
        <v>0</v>
      </c>
      <c r="BJ144" s="17" t="s">
        <v>88</v>
      </c>
      <c r="BK144" s="156">
        <f>ROUND(I144*H144,2)</f>
        <v>0</v>
      </c>
      <c r="BL144" s="17" t="s">
        <v>188</v>
      </c>
      <c r="BM144" s="155" t="s">
        <v>2436</v>
      </c>
    </row>
    <row r="145" spans="2:65" s="1" customFormat="1" ht="24.25" customHeight="1">
      <c r="B145" s="142"/>
      <c r="C145" s="143" t="s">
        <v>248</v>
      </c>
      <c r="D145" s="143" t="s">
        <v>184</v>
      </c>
      <c r="E145" s="144" t="s">
        <v>298</v>
      </c>
      <c r="F145" s="145" t="s">
        <v>299</v>
      </c>
      <c r="G145" s="146" t="s">
        <v>187</v>
      </c>
      <c r="H145" s="147">
        <v>53.438000000000002</v>
      </c>
      <c r="I145" s="148"/>
      <c r="J145" s="149">
        <f>ROUND(I145*H145,2)</f>
        <v>0</v>
      </c>
      <c r="K145" s="150"/>
      <c r="L145" s="32"/>
      <c r="M145" s="151" t="s">
        <v>1</v>
      </c>
      <c r="N145" s="152" t="s">
        <v>40</v>
      </c>
      <c r="P145" s="153">
        <f>O145*H145</f>
        <v>0</v>
      </c>
      <c r="Q145" s="153">
        <v>0</v>
      </c>
      <c r="R145" s="153">
        <f>Q145*H145</f>
        <v>0</v>
      </c>
      <c r="S145" s="153">
        <v>0</v>
      </c>
      <c r="T145" s="154">
        <f>S145*H145</f>
        <v>0</v>
      </c>
      <c r="AR145" s="155" t="s">
        <v>188</v>
      </c>
      <c r="AT145" s="155" t="s">
        <v>184</v>
      </c>
      <c r="AU145" s="155" t="s">
        <v>88</v>
      </c>
      <c r="AY145" s="17" t="s">
        <v>182</v>
      </c>
      <c r="BE145" s="156">
        <f>IF(N145="základná",J145,0)</f>
        <v>0</v>
      </c>
      <c r="BF145" s="156">
        <f>IF(N145="znížená",J145,0)</f>
        <v>0</v>
      </c>
      <c r="BG145" s="156">
        <f>IF(N145="zákl. prenesená",J145,0)</f>
        <v>0</v>
      </c>
      <c r="BH145" s="156">
        <f>IF(N145="zníž. prenesená",J145,0)</f>
        <v>0</v>
      </c>
      <c r="BI145" s="156">
        <f>IF(N145="nulová",J145,0)</f>
        <v>0</v>
      </c>
      <c r="BJ145" s="17" t="s">
        <v>88</v>
      </c>
      <c r="BK145" s="156">
        <f>ROUND(I145*H145,2)</f>
        <v>0</v>
      </c>
      <c r="BL145" s="17" t="s">
        <v>188</v>
      </c>
      <c r="BM145" s="155" t="s">
        <v>2437</v>
      </c>
    </row>
    <row r="146" spans="2:65" s="12" customFormat="1">
      <c r="B146" s="157"/>
      <c r="D146" s="158" t="s">
        <v>190</v>
      </c>
      <c r="E146" s="159" t="s">
        <v>1</v>
      </c>
      <c r="F146" s="160" t="s">
        <v>314</v>
      </c>
      <c r="H146" s="159" t="s">
        <v>1</v>
      </c>
      <c r="I146" s="161"/>
      <c r="L146" s="157"/>
      <c r="M146" s="162"/>
      <c r="T146" s="163"/>
      <c r="AT146" s="159" t="s">
        <v>190</v>
      </c>
      <c r="AU146" s="159" t="s">
        <v>88</v>
      </c>
      <c r="AV146" s="12" t="s">
        <v>78</v>
      </c>
      <c r="AW146" s="12" t="s">
        <v>30</v>
      </c>
      <c r="AX146" s="12" t="s">
        <v>74</v>
      </c>
      <c r="AY146" s="159" t="s">
        <v>182</v>
      </c>
    </row>
    <row r="147" spans="2:65" s="13" customFormat="1">
      <c r="B147" s="164"/>
      <c r="D147" s="158" t="s">
        <v>190</v>
      </c>
      <c r="E147" s="165" t="s">
        <v>1</v>
      </c>
      <c r="F147" s="166" t="s">
        <v>2438</v>
      </c>
      <c r="H147" s="167">
        <v>53.438000000000002</v>
      </c>
      <c r="I147" s="168"/>
      <c r="L147" s="164"/>
      <c r="M147" s="169"/>
      <c r="T147" s="170"/>
      <c r="AT147" s="165" t="s">
        <v>190</v>
      </c>
      <c r="AU147" s="165" t="s">
        <v>88</v>
      </c>
      <c r="AV147" s="13" t="s">
        <v>88</v>
      </c>
      <c r="AW147" s="13" t="s">
        <v>30</v>
      </c>
      <c r="AX147" s="13" t="s">
        <v>74</v>
      </c>
      <c r="AY147" s="165" t="s">
        <v>182</v>
      </c>
    </row>
    <row r="148" spans="2:65" s="15" customFormat="1">
      <c r="B148" s="178"/>
      <c r="D148" s="158" t="s">
        <v>190</v>
      </c>
      <c r="E148" s="179" t="s">
        <v>1</v>
      </c>
      <c r="F148" s="180" t="s">
        <v>212</v>
      </c>
      <c r="H148" s="181">
        <v>53.438000000000002</v>
      </c>
      <c r="I148" s="182"/>
      <c r="L148" s="178"/>
      <c r="M148" s="183"/>
      <c r="T148" s="184"/>
      <c r="AT148" s="179" t="s">
        <v>190</v>
      </c>
      <c r="AU148" s="179" t="s">
        <v>88</v>
      </c>
      <c r="AV148" s="15" t="s">
        <v>188</v>
      </c>
      <c r="AW148" s="15" t="s">
        <v>30</v>
      </c>
      <c r="AX148" s="15" t="s">
        <v>78</v>
      </c>
      <c r="AY148" s="179" t="s">
        <v>182</v>
      </c>
    </row>
    <row r="149" spans="2:65" s="1" customFormat="1" ht="21.75" customHeight="1">
      <c r="B149" s="142"/>
      <c r="C149" s="143" t="s">
        <v>253</v>
      </c>
      <c r="D149" s="143" t="s">
        <v>184</v>
      </c>
      <c r="E149" s="144" t="s">
        <v>310</v>
      </c>
      <c r="F149" s="145" t="s">
        <v>311</v>
      </c>
      <c r="G149" s="146" t="s">
        <v>312</v>
      </c>
      <c r="H149" s="147">
        <v>56.25</v>
      </c>
      <c r="I149" s="148"/>
      <c r="J149" s="149">
        <f>ROUND(I149*H149,2)</f>
        <v>0</v>
      </c>
      <c r="K149" s="150"/>
      <c r="L149" s="32"/>
      <c r="M149" s="151" t="s">
        <v>1</v>
      </c>
      <c r="N149" s="152" t="s">
        <v>40</v>
      </c>
      <c r="P149" s="153">
        <f>O149*H149</f>
        <v>0</v>
      </c>
      <c r="Q149" s="153">
        <v>0</v>
      </c>
      <c r="R149" s="153">
        <f>Q149*H149</f>
        <v>0</v>
      </c>
      <c r="S149" s="153">
        <v>0</v>
      </c>
      <c r="T149" s="154">
        <f>S149*H149</f>
        <v>0</v>
      </c>
      <c r="AR149" s="155" t="s">
        <v>188</v>
      </c>
      <c r="AT149" s="155" t="s">
        <v>184</v>
      </c>
      <c r="AU149" s="155" t="s">
        <v>88</v>
      </c>
      <c r="AY149" s="17" t="s">
        <v>182</v>
      </c>
      <c r="BE149" s="156">
        <f>IF(N149="základná",J149,0)</f>
        <v>0</v>
      </c>
      <c r="BF149" s="156">
        <f>IF(N149="znížená",J149,0)</f>
        <v>0</v>
      </c>
      <c r="BG149" s="156">
        <f>IF(N149="zákl. prenesená",J149,0)</f>
        <v>0</v>
      </c>
      <c r="BH149" s="156">
        <f>IF(N149="zníž. prenesená",J149,0)</f>
        <v>0</v>
      </c>
      <c r="BI149" s="156">
        <f>IF(N149="nulová",J149,0)</f>
        <v>0</v>
      </c>
      <c r="BJ149" s="17" t="s">
        <v>88</v>
      </c>
      <c r="BK149" s="156">
        <f>ROUND(I149*H149,2)</f>
        <v>0</v>
      </c>
      <c r="BL149" s="17" t="s">
        <v>188</v>
      </c>
      <c r="BM149" s="155" t="s">
        <v>2439</v>
      </c>
    </row>
    <row r="150" spans="2:65" s="13" customFormat="1">
      <c r="B150" s="164"/>
      <c r="D150" s="158" t="s">
        <v>190</v>
      </c>
      <c r="E150" s="165" t="s">
        <v>1</v>
      </c>
      <c r="F150" s="166" t="s">
        <v>2440</v>
      </c>
      <c r="H150" s="167">
        <v>56.25</v>
      </c>
      <c r="I150" s="168"/>
      <c r="L150" s="164"/>
      <c r="M150" s="169"/>
      <c r="T150" s="170"/>
      <c r="AT150" s="165" t="s">
        <v>190</v>
      </c>
      <c r="AU150" s="165" t="s">
        <v>88</v>
      </c>
      <c r="AV150" s="13" t="s">
        <v>88</v>
      </c>
      <c r="AW150" s="13" t="s">
        <v>30</v>
      </c>
      <c r="AX150" s="13" t="s">
        <v>74</v>
      </c>
      <c r="AY150" s="165" t="s">
        <v>182</v>
      </c>
    </row>
    <row r="151" spans="2:65" s="15" customFormat="1">
      <c r="B151" s="178"/>
      <c r="D151" s="158" t="s">
        <v>190</v>
      </c>
      <c r="E151" s="179" t="s">
        <v>1</v>
      </c>
      <c r="F151" s="180" t="s">
        <v>212</v>
      </c>
      <c r="H151" s="181">
        <v>56.25</v>
      </c>
      <c r="I151" s="182"/>
      <c r="L151" s="178"/>
      <c r="M151" s="183"/>
      <c r="T151" s="184"/>
      <c r="AT151" s="179" t="s">
        <v>190</v>
      </c>
      <c r="AU151" s="179" t="s">
        <v>88</v>
      </c>
      <c r="AV151" s="15" t="s">
        <v>188</v>
      </c>
      <c r="AW151" s="15" t="s">
        <v>30</v>
      </c>
      <c r="AX151" s="15" t="s">
        <v>78</v>
      </c>
      <c r="AY151" s="179" t="s">
        <v>182</v>
      </c>
    </row>
    <row r="152" spans="2:65" s="11" customFormat="1" ht="22.9" customHeight="1">
      <c r="B152" s="130"/>
      <c r="D152" s="131" t="s">
        <v>73</v>
      </c>
      <c r="E152" s="140" t="s">
        <v>88</v>
      </c>
      <c r="F152" s="140" t="s">
        <v>372</v>
      </c>
      <c r="I152" s="133"/>
      <c r="J152" s="141">
        <f>BK152</f>
        <v>0</v>
      </c>
      <c r="L152" s="130"/>
      <c r="M152" s="135"/>
      <c r="P152" s="136">
        <f>SUM(P153:P184)</f>
        <v>0</v>
      </c>
      <c r="R152" s="136">
        <f>SUM(R153:R184)</f>
        <v>97.904472562923999</v>
      </c>
      <c r="T152" s="137">
        <f>SUM(T153:T184)</f>
        <v>0</v>
      </c>
      <c r="AR152" s="131" t="s">
        <v>78</v>
      </c>
      <c r="AT152" s="138" t="s">
        <v>73</v>
      </c>
      <c r="AU152" s="138" t="s">
        <v>78</v>
      </c>
      <c r="AY152" s="131" t="s">
        <v>182</v>
      </c>
      <c r="BK152" s="139">
        <f>SUM(BK153:BK184)</f>
        <v>0</v>
      </c>
    </row>
    <row r="153" spans="2:65" s="1" customFormat="1" ht="24.25" customHeight="1">
      <c r="B153" s="142"/>
      <c r="C153" s="143" t="s">
        <v>259</v>
      </c>
      <c r="D153" s="143" t="s">
        <v>184</v>
      </c>
      <c r="E153" s="144" t="s">
        <v>398</v>
      </c>
      <c r="F153" s="145" t="s">
        <v>399</v>
      </c>
      <c r="G153" s="146" t="s">
        <v>187</v>
      </c>
      <c r="H153" s="147">
        <v>14.063000000000001</v>
      </c>
      <c r="I153" s="148"/>
      <c r="J153" s="149">
        <f>ROUND(I153*H153,2)</f>
        <v>0</v>
      </c>
      <c r="K153" s="150"/>
      <c r="L153" s="32"/>
      <c r="M153" s="151" t="s">
        <v>1</v>
      </c>
      <c r="N153" s="152" t="s">
        <v>40</v>
      </c>
      <c r="P153" s="153">
        <f>O153*H153</f>
        <v>0</v>
      </c>
      <c r="Q153" s="153">
        <v>2.0699999999999998</v>
      </c>
      <c r="R153" s="153">
        <f>Q153*H153</f>
        <v>29.110409999999998</v>
      </c>
      <c r="S153" s="153">
        <v>0</v>
      </c>
      <c r="T153" s="154">
        <f>S153*H153</f>
        <v>0</v>
      </c>
      <c r="AR153" s="155" t="s">
        <v>188</v>
      </c>
      <c r="AT153" s="155" t="s">
        <v>184</v>
      </c>
      <c r="AU153" s="155" t="s">
        <v>88</v>
      </c>
      <c r="AY153" s="17" t="s">
        <v>182</v>
      </c>
      <c r="BE153" s="156">
        <f>IF(N153="základná",J153,0)</f>
        <v>0</v>
      </c>
      <c r="BF153" s="156">
        <f>IF(N153="znížená",J153,0)</f>
        <v>0</v>
      </c>
      <c r="BG153" s="156">
        <f>IF(N153="zákl. prenesená",J153,0)</f>
        <v>0</v>
      </c>
      <c r="BH153" s="156">
        <f>IF(N153="zníž. prenesená",J153,0)</f>
        <v>0</v>
      </c>
      <c r="BI153" s="156">
        <f>IF(N153="nulová",J153,0)</f>
        <v>0</v>
      </c>
      <c r="BJ153" s="17" t="s">
        <v>88</v>
      </c>
      <c r="BK153" s="156">
        <f>ROUND(I153*H153,2)</f>
        <v>0</v>
      </c>
      <c r="BL153" s="17" t="s">
        <v>188</v>
      </c>
      <c r="BM153" s="155" t="s">
        <v>2441</v>
      </c>
    </row>
    <row r="154" spans="2:65" s="12" customFormat="1">
      <c r="B154" s="157"/>
      <c r="D154" s="158" t="s">
        <v>190</v>
      </c>
      <c r="E154" s="159" t="s">
        <v>1</v>
      </c>
      <c r="F154" s="160" t="s">
        <v>2442</v>
      </c>
      <c r="H154" s="159" t="s">
        <v>1</v>
      </c>
      <c r="I154" s="161"/>
      <c r="L154" s="157"/>
      <c r="M154" s="162"/>
      <c r="T154" s="163"/>
      <c r="AT154" s="159" t="s">
        <v>190</v>
      </c>
      <c r="AU154" s="159" t="s">
        <v>88</v>
      </c>
      <c r="AV154" s="12" t="s">
        <v>78</v>
      </c>
      <c r="AW154" s="12" t="s">
        <v>30</v>
      </c>
      <c r="AX154" s="12" t="s">
        <v>74</v>
      </c>
      <c r="AY154" s="159" t="s">
        <v>182</v>
      </c>
    </row>
    <row r="155" spans="2:65" s="13" customFormat="1">
      <c r="B155" s="164"/>
      <c r="D155" s="158" t="s">
        <v>190</v>
      </c>
      <c r="E155" s="165" t="s">
        <v>1</v>
      </c>
      <c r="F155" s="166" t="s">
        <v>2443</v>
      </c>
      <c r="H155" s="167">
        <v>14.063000000000001</v>
      </c>
      <c r="I155" s="168"/>
      <c r="L155" s="164"/>
      <c r="M155" s="169"/>
      <c r="T155" s="170"/>
      <c r="AT155" s="165" t="s">
        <v>190</v>
      </c>
      <c r="AU155" s="165" t="s">
        <v>88</v>
      </c>
      <c r="AV155" s="13" t="s">
        <v>88</v>
      </c>
      <c r="AW155" s="13" t="s">
        <v>30</v>
      </c>
      <c r="AX155" s="13" t="s">
        <v>74</v>
      </c>
      <c r="AY155" s="165" t="s">
        <v>182</v>
      </c>
    </row>
    <row r="156" spans="2:65" s="15" customFormat="1">
      <c r="B156" s="178"/>
      <c r="D156" s="158" t="s">
        <v>190</v>
      </c>
      <c r="E156" s="179" t="s">
        <v>1</v>
      </c>
      <c r="F156" s="180" t="s">
        <v>212</v>
      </c>
      <c r="H156" s="181">
        <v>14.063000000000001</v>
      </c>
      <c r="I156" s="182"/>
      <c r="L156" s="178"/>
      <c r="M156" s="183"/>
      <c r="T156" s="184"/>
      <c r="AT156" s="179" t="s">
        <v>190</v>
      </c>
      <c r="AU156" s="179" t="s">
        <v>88</v>
      </c>
      <c r="AV156" s="15" t="s">
        <v>188</v>
      </c>
      <c r="AW156" s="15" t="s">
        <v>30</v>
      </c>
      <c r="AX156" s="15" t="s">
        <v>78</v>
      </c>
      <c r="AY156" s="179" t="s">
        <v>182</v>
      </c>
    </row>
    <row r="157" spans="2:65" s="1" customFormat="1" ht="24.25" customHeight="1">
      <c r="B157" s="142"/>
      <c r="C157" s="143" t="s">
        <v>264</v>
      </c>
      <c r="D157" s="143" t="s">
        <v>184</v>
      </c>
      <c r="E157" s="144" t="s">
        <v>421</v>
      </c>
      <c r="F157" s="145" t="s">
        <v>422</v>
      </c>
      <c r="G157" s="146" t="s">
        <v>187</v>
      </c>
      <c r="H157" s="147">
        <v>9.6</v>
      </c>
      <c r="I157" s="148"/>
      <c r="J157" s="149">
        <f>ROUND(I157*H157,2)</f>
        <v>0</v>
      </c>
      <c r="K157" s="150"/>
      <c r="L157" s="32"/>
      <c r="M157" s="151" t="s">
        <v>1</v>
      </c>
      <c r="N157" s="152" t="s">
        <v>40</v>
      </c>
      <c r="P157" s="153">
        <f>O157*H157</f>
        <v>0</v>
      </c>
      <c r="Q157" s="153">
        <v>2.4157199999999999</v>
      </c>
      <c r="R157" s="153">
        <f>Q157*H157</f>
        <v>23.190911999999997</v>
      </c>
      <c r="S157" s="153">
        <v>0</v>
      </c>
      <c r="T157" s="154">
        <f>S157*H157</f>
        <v>0</v>
      </c>
      <c r="AR157" s="155" t="s">
        <v>188</v>
      </c>
      <c r="AT157" s="155" t="s">
        <v>184</v>
      </c>
      <c r="AU157" s="155" t="s">
        <v>88</v>
      </c>
      <c r="AY157" s="17" t="s">
        <v>182</v>
      </c>
      <c r="BE157" s="156">
        <f>IF(N157="základná",J157,0)</f>
        <v>0</v>
      </c>
      <c r="BF157" s="156">
        <f>IF(N157="znížená",J157,0)</f>
        <v>0</v>
      </c>
      <c r="BG157" s="156">
        <f>IF(N157="zákl. prenesená",J157,0)</f>
        <v>0</v>
      </c>
      <c r="BH157" s="156">
        <f>IF(N157="zníž. prenesená",J157,0)</f>
        <v>0</v>
      </c>
      <c r="BI157" s="156">
        <f>IF(N157="nulová",J157,0)</f>
        <v>0</v>
      </c>
      <c r="BJ157" s="17" t="s">
        <v>88</v>
      </c>
      <c r="BK157" s="156">
        <f>ROUND(I157*H157,2)</f>
        <v>0</v>
      </c>
      <c r="BL157" s="17" t="s">
        <v>188</v>
      </c>
      <c r="BM157" s="155" t="s">
        <v>2444</v>
      </c>
    </row>
    <row r="158" spans="2:65" s="13" customFormat="1">
      <c r="B158" s="164"/>
      <c r="D158" s="158" t="s">
        <v>190</v>
      </c>
      <c r="E158" s="165" t="s">
        <v>1</v>
      </c>
      <c r="F158" s="166" t="s">
        <v>2445</v>
      </c>
      <c r="H158" s="167">
        <v>9.6</v>
      </c>
      <c r="I158" s="168"/>
      <c r="L158" s="164"/>
      <c r="M158" s="169"/>
      <c r="T158" s="170"/>
      <c r="AT158" s="165" t="s">
        <v>190</v>
      </c>
      <c r="AU158" s="165" t="s">
        <v>88</v>
      </c>
      <c r="AV158" s="13" t="s">
        <v>88</v>
      </c>
      <c r="AW158" s="13" t="s">
        <v>30</v>
      </c>
      <c r="AX158" s="13" t="s">
        <v>74</v>
      </c>
      <c r="AY158" s="165" t="s">
        <v>182</v>
      </c>
    </row>
    <row r="159" spans="2:65" s="15" customFormat="1">
      <c r="B159" s="178"/>
      <c r="D159" s="158" t="s">
        <v>190</v>
      </c>
      <c r="E159" s="179" t="s">
        <v>1</v>
      </c>
      <c r="F159" s="180" t="s">
        <v>212</v>
      </c>
      <c r="H159" s="181">
        <v>9.6</v>
      </c>
      <c r="I159" s="182"/>
      <c r="L159" s="178"/>
      <c r="M159" s="183"/>
      <c r="T159" s="184"/>
      <c r="AT159" s="179" t="s">
        <v>190</v>
      </c>
      <c r="AU159" s="179" t="s">
        <v>88</v>
      </c>
      <c r="AV159" s="15" t="s">
        <v>188</v>
      </c>
      <c r="AW159" s="15" t="s">
        <v>30</v>
      </c>
      <c r="AX159" s="15" t="s">
        <v>78</v>
      </c>
      <c r="AY159" s="179" t="s">
        <v>182</v>
      </c>
    </row>
    <row r="160" spans="2:65" s="1" customFormat="1" ht="21.75" customHeight="1">
      <c r="B160" s="142"/>
      <c r="C160" s="143" t="s">
        <v>270</v>
      </c>
      <c r="D160" s="143" t="s">
        <v>184</v>
      </c>
      <c r="E160" s="144" t="s">
        <v>433</v>
      </c>
      <c r="F160" s="145" t="s">
        <v>434</v>
      </c>
      <c r="G160" s="146" t="s">
        <v>312</v>
      </c>
      <c r="H160" s="147">
        <v>4.8</v>
      </c>
      <c r="I160" s="148"/>
      <c r="J160" s="149">
        <f>ROUND(I160*H160,2)</f>
        <v>0</v>
      </c>
      <c r="K160" s="150"/>
      <c r="L160" s="32"/>
      <c r="M160" s="151" t="s">
        <v>1</v>
      </c>
      <c r="N160" s="152" t="s">
        <v>40</v>
      </c>
      <c r="P160" s="153">
        <f>O160*H160</f>
        <v>0</v>
      </c>
      <c r="Q160" s="153">
        <v>0.15018133</v>
      </c>
      <c r="R160" s="153">
        <f>Q160*H160</f>
        <v>0.72087038400000003</v>
      </c>
      <c r="S160" s="153">
        <v>0</v>
      </c>
      <c r="T160" s="154">
        <f>S160*H160</f>
        <v>0</v>
      </c>
      <c r="AR160" s="155" t="s">
        <v>188</v>
      </c>
      <c r="AT160" s="155" t="s">
        <v>184</v>
      </c>
      <c r="AU160" s="155" t="s">
        <v>88</v>
      </c>
      <c r="AY160" s="17" t="s">
        <v>182</v>
      </c>
      <c r="BE160" s="156">
        <f>IF(N160="základná",J160,0)</f>
        <v>0</v>
      </c>
      <c r="BF160" s="156">
        <f>IF(N160="znížená",J160,0)</f>
        <v>0</v>
      </c>
      <c r="BG160" s="156">
        <f>IF(N160="zákl. prenesená",J160,0)</f>
        <v>0</v>
      </c>
      <c r="BH160" s="156">
        <f>IF(N160="zníž. prenesená",J160,0)</f>
        <v>0</v>
      </c>
      <c r="BI160" s="156">
        <f>IF(N160="nulová",J160,0)</f>
        <v>0</v>
      </c>
      <c r="BJ160" s="17" t="s">
        <v>88</v>
      </c>
      <c r="BK160" s="156">
        <f>ROUND(I160*H160,2)</f>
        <v>0</v>
      </c>
      <c r="BL160" s="17" t="s">
        <v>188</v>
      </c>
      <c r="BM160" s="155" t="s">
        <v>2446</v>
      </c>
    </row>
    <row r="161" spans="2:65" s="13" customFormat="1">
      <c r="B161" s="164"/>
      <c r="D161" s="158" t="s">
        <v>190</v>
      </c>
      <c r="E161" s="165" t="s">
        <v>1</v>
      </c>
      <c r="F161" s="166" t="s">
        <v>2447</v>
      </c>
      <c r="H161" s="167">
        <v>4.8</v>
      </c>
      <c r="I161" s="168"/>
      <c r="L161" s="164"/>
      <c r="M161" s="169"/>
      <c r="T161" s="170"/>
      <c r="AT161" s="165" t="s">
        <v>190</v>
      </c>
      <c r="AU161" s="165" t="s">
        <v>88</v>
      </c>
      <c r="AV161" s="13" t="s">
        <v>88</v>
      </c>
      <c r="AW161" s="13" t="s">
        <v>30</v>
      </c>
      <c r="AX161" s="13" t="s">
        <v>74</v>
      </c>
      <c r="AY161" s="165" t="s">
        <v>182</v>
      </c>
    </row>
    <row r="162" spans="2:65" s="15" customFormat="1">
      <c r="B162" s="178"/>
      <c r="D162" s="158" t="s">
        <v>190</v>
      </c>
      <c r="E162" s="179" t="s">
        <v>1</v>
      </c>
      <c r="F162" s="180" t="s">
        <v>212</v>
      </c>
      <c r="H162" s="181">
        <v>4.8</v>
      </c>
      <c r="I162" s="182"/>
      <c r="L162" s="178"/>
      <c r="M162" s="183"/>
      <c r="T162" s="184"/>
      <c r="AT162" s="179" t="s">
        <v>190</v>
      </c>
      <c r="AU162" s="179" t="s">
        <v>88</v>
      </c>
      <c r="AV162" s="15" t="s">
        <v>188</v>
      </c>
      <c r="AW162" s="15" t="s">
        <v>30</v>
      </c>
      <c r="AX162" s="15" t="s">
        <v>78</v>
      </c>
      <c r="AY162" s="179" t="s">
        <v>182</v>
      </c>
    </row>
    <row r="163" spans="2:65" s="1" customFormat="1" ht="21.75" customHeight="1">
      <c r="B163" s="142"/>
      <c r="C163" s="143" t="s">
        <v>277</v>
      </c>
      <c r="D163" s="143" t="s">
        <v>184</v>
      </c>
      <c r="E163" s="144" t="s">
        <v>443</v>
      </c>
      <c r="F163" s="145" t="s">
        <v>444</v>
      </c>
      <c r="G163" s="146" t="s">
        <v>312</v>
      </c>
      <c r="H163" s="147">
        <v>4.8</v>
      </c>
      <c r="I163" s="148"/>
      <c r="J163" s="149">
        <f>ROUND(I163*H163,2)</f>
        <v>0</v>
      </c>
      <c r="K163" s="150"/>
      <c r="L163" s="32"/>
      <c r="M163" s="151" t="s">
        <v>1</v>
      </c>
      <c r="N163" s="152" t="s">
        <v>40</v>
      </c>
      <c r="P163" s="153">
        <f>O163*H163</f>
        <v>0</v>
      </c>
      <c r="Q163" s="153">
        <v>0</v>
      </c>
      <c r="R163" s="153">
        <f>Q163*H163</f>
        <v>0</v>
      </c>
      <c r="S163" s="153">
        <v>0</v>
      </c>
      <c r="T163" s="154">
        <f>S163*H163</f>
        <v>0</v>
      </c>
      <c r="AR163" s="155" t="s">
        <v>188</v>
      </c>
      <c r="AT163" s="155" t="s">
        <v>184</v>
      </c>
      <c r="AU163" s="155" t="s">
        <v>88</v>
      </c>
      <c r="AY163" s="17" t="s">
        <v>182</v>
      </c>
      <c r="BE163" s="156">
        <f>IF(N163="základná",J163,0)</f>
        <v>0</v>
      </c>
      <c r="BF163" s="156">
        <f>IF(N163="znížená",J163,0)</f>
        <v>0</v>
      </c>
      <c r="BG163" s="156">
        <f>IF(N163="zákl. prenesená",J163,0)</f>
        <v>0</v>
      </c>
      <c r="BH163" s="156">
        <f>IF(N163="zníž. prenesená",J163,0)</f>
        <v>0</v>
      </c>
      <c r="BI163" s="156">
        <f>IF(N163="nulová",J163,0)</f>
        <v>0</v>
      </c>
      <c r="BJ163" s="17" t="s">
        <v>88</v>
      </c>
      <c r="BK163" s="156">
        <f>ROUND(I163*H163,2)</f>
        <v>0</v>
      </c>
      <c r="BL163" s="17" t="s">
        <v>188</v>
      </c>
      <c r="BM163" s="155" t="s">
        <v>2448</v>
      </c>
    </row>
    <row r="164" spans="2:65" s="1" customFormat="1" ht="16.5" customHeight="1">
      <c r="B164" s="142"/>
      <c r="C164" s="143" t="s">
        <v>282</v>
      </c>
      <c r="D164" s="143" t="s">
        <v>184</v>
      </c>
      <c r="E164" s="144" t="s">
        <v>447</v>
      </c>
      <c r="F164" s="145" t="s">
        <v>448</v>
      </c>
      <c r="G164" s="146" t="s">
        <v>449</v>
      </c>
      <c r="H164" s="147">
        <v>0.439</v>
      </c>
      <c r="I164" s="148"/>
      <c r="J164" s="149">
        <f>ROUND(I164*H164,2)</f>
        <v>0</v>
      </c>
      <c r="K164" s="150"/>
      <c r="L164" s="32"/>
      <c r="M164" s="151" t="s">
        <v>1</v>
      </c>
      <c r="N164" s="152" t="s">
        <v>40</v>
      </c>
      <c r="P164" s="153">
        <f>O164*H164</f>
        <v>0</v>
      </c>
      <c r="Q164" s="153">
        <v>1.01895</v>
      </c>
      <c r="R164" s="153">
        <f>Q164*H164</f>
        <v>0.44731905</v>
      </c>
      <c r="S164" s="153">
        <v>0</v>
      </c>
      <c r="T164" s="154">
        <f>S164*H164</f>
        <v>0</v>
      </c>
      <c r="AR164" s="155" t="s">
        <v>188</v>
      </c>
      <c r="AT164" s="155" t="s">
        <v>184</v>
      </c>
      <c r="AU164" s="155" t="s">
        <v>88</v>
      </c>
      <c r="AY164" s="17" t="s">
        <v>182</v>
      </c>
      <c r="BE164" s="156">
        <f>IF(N164="základná",J164,0)</f>
        <v>0</v>
      </c>
      <c r="BF164" s="156">
        <f>IF(N164="znížená",J164,0)</f>
        <v>0</v>
      </c>
      <c r="BG164" s="156">
        <f>IF(N164="zákl. prenesená",J164,0)</f>
        <v>0</v>
      </c>
      <c r="BH164" s="156">
        <f>IF(N164="zníž. prenesená",J164,0)</f>
        <v>0</v>
      </c>
      <c r="BI164" s="156">
        <f>IF(N164="nulová",J164,0)</f>
        <v>0</v>
      </c>
      <c r="BJ164" s="17" t="s">
        <v>88</v>
      </c>
      <c r="BK164" s="156">
        <f>ROUND(I164*H164,2)</f>
        <v>0</v>
      </c>
      <c r="BL164" s="17" t="s">
        <v>188</v>
      </c>
      <c r="BM164" s="155" t="s">
        <v>2449</v>
      </c>
    </row>
    <row r="165" spans="2:65" s="13" customFormat="1">
      <c r="B165" s="164"/>
      <c r="D165" s="158" t="s">
        <v>190</v>
      </c>
      <c r="E165" s="165" t="s">
        <v>1</v>
      </c>
      <c r="F165" s="166" t="s">
        <v>2450</v>
      </c>
      <c r="H165" s="167">
        <v>0.439</v>
      </c>
      <c r="I165" s="168"/>
      <c r="L165" s="164"/>
      <c r="M165" s="169"/>
      <c r="T165" s="170"/>
      <c r="AT165" s="165" t="s">
        <v>190</v>
      </c>
      <c r="AU165" s="165" t="s">
        <v>88</v>
      </c>
      <c r="AV165" s="13" t="s">
        <v>88</v>
      </c>
      <c r="AW165" s="13" t="s">
        <v>30</v>
      </c>
      <c r="AX165" s="13" t="s">
        <v>74</v>
      </c>
      <c r="AY165" s="165" t="s">
        <v>182</v>
      </c>
    </row>
    <row r="166" spans="2:65" s="15" customFormat="1">
      <c r="B166" s="178"/>
      <c r="D166" s="158" t="s">
        <v>190</v>
      </c>
      <c r="E166" s="179" t="s">
        <v>1</v>
      </c>
      <c r="F166" s="180" t="s">
        <v>212</v>
      </c>
      <c r="H166" s="181">
        <v>0.439</v>
      </c>
      <c r="I166" s="182"/>
      <c r="L166" s="178"/>
      <c r="M166" s="183"/>
      <c r="T166" s="184"/>
      <c r="AT166" s="179" t="s">
        <v>190</v>
      </c>
      <c r="AU166" s="179" t="s">
        <v>88</v>
      </c>
      <c r="AV166" s="15" t="s">
        <v>188</v>
      </c>
      <c r="AW166" s="15" t="s">
        <v>30</v>
      </c>
      <c r="AX166" s="15" t="s">
        <v>78</v>
      </c>
      <c r="AY166" s="179" t="s">
        <v>182</v>
      </c>
    </row>
    <row r="167" spans="2:65" s="1" customFormat="1" ht="37.9" customHeight="1">
      <c r="B167" s="142"/>
      <c r="C167" s="143" t="s">
        <v>286</v>
      </c>
      <c r="D167" s="143" t="s">
        <v>184</v>
      </c>
      <c r="E167" s="144" t="s">
        <v>2451</v>
      </c>
      <c r="F167" s="145" t="s">
        <v>2452</v>
      </c>
      <c r="G167" s="146" t="s">
        <v>187</v>
      </c>
      <c r="H167" s="147">
        <v>9.3000000000000007</v>
      </c>
      <c r="I167" s="148"/>
      <c r="J167" s="149">
        <f>ROUND(I167*H167,2)</f>
        <v>0</v>
      </c>
      <c r="K167" s="150"/>
      <c r="L167" s="32"/>
      <c r="M167" s="151" t="s">
        <v>1</v>
      </c>
      <c r="N167" s="152" t="s">
        <v>40</v>
      </c>
      <c r="P167" s="153">
        <f>O167*H167</f>
        <v>0</v>
      </c>
      <c r="Q167" s="153">
        <v>2.1286399999999999</v>
      </c>
      <c r="R167" s="153">
        <f>Q167*H167</f>
        <v>19.796351999999999</v>
      </c>
      <c r="S167" s="153">
        <v>0</v>
      </c>
      <c r="T167" s="154">
        <f>S167*H167</f>
        <v>0</v>
      </c>
      <c r="AR167" s="155" t="s">
        <v>188</v>
      </c>
      <c r="AT167" s="155" t="s">
        <v>184</v>
      </c>
      <c r="AU167" s="155" t="s">
        <v>88</v>
      </c>
      <c r="AY167" s="17" t="s">
        <v>182</v>
      </c>
      <c r="BE167" s="156">
        <f>IF(N167="základná",J167,0)</f>
        <v>0</v>
      </c>
      <c r="BF167" s="156">
        <f>IF(N167="znížená",J167,0)</f>
        <v>0</v>
      </c>
      <c r="BG167" s="156">
        <f>IF(N167="zákl. prenesená",J167,0)</f>
        <v>0</v>
      </c>
      <c r="BH167" s="156">
        <f>IF(N167="zníž. prenesená",J167,0)</f>
        <v>0</v>
      </c>
      <c r="BI167" s="156">
        <f>IF(N167="nulová",J167,0)</f>
        <v>0</v>
      </c>
      <c r="BJ167" s="17" t="s">
        <v>88</v>
      </c>
      <c r="BK167" s="156">
        <f>ROUND(I167*H167,2)</f>
        <v>0</v>
      </c>
      <c r="BL167" s="17" t="s">
        <v>188</v>
      </c>
      <c r="BM167" s="155" t="s">
        <v>2453</v>
      </c>
    </row>
    <row r="168" spans="2:65" s="12" customFormat="1">
      <c r="B168" s="157"/>
      <c r="D168" s="158" t="s">
        <v>190</v>
      </c>
      <c r="E168" s="159" t="s">
        <v>1</v>
      </c>
      <c r="F168" s="160" t="s">
        <v>2454</v>
      </c>
      <c r="H168" s="159" t="s">
        <v>1</v>
      </c>
      <c r="I168" s="161"/>
      <c r="L168" s="157"/>
      <c r="M168" s="162"/>
      <c r="T168" s="163"/>
      <c r="AT168" s="159" t="s">
        <v>190</v>
      </c>
      <c r="AU168" s="159" t="s">
        <v>88</v>
      </c>
      <c r="AV168" s="12" t="s">
        <v>78</v>
      </c>
      <c r="AW168" s="12" t="s">
        <v>30</v>
      </c>
      <c r="AX168" s="12" t="s">
        <v>74</v>
      </c>
      <c r="AY168" s="159" t="s">
        <v>182</v>
      </c>
    </row>
    <row r="169" spans="2:65" s="13" customFormat="1">
      <c r="B169" s="164"/>
      <c r="D169" s="158" t="s">
        <v>190</v>
      </c>
      <c r="E169" s="165" t="s">
        <v>1</v>
      </c>
      <c r="F169" s="166" t="s">
        <v>2455</v>
      </c>
      <c r="H169" s="167">
        <v>4.8</v>
      </c>
      <c r="I169" s="168"/>
      <c r="L169" s="164"/>
      <c r="M169" s="169"/>
      <c r="T169" s="170"/>
      <c r="AT169" s="165" t="s">
        <v>190</v>
      </c>
      <c r="AU169" s="165" t="s">
        <v>88</v>
      </c>
      <c r="AV169" s="13" t="s">
        <v>88</v>
      </c>
      <c r="AW169" s="13" t="s">
        <v>30</v>
      </c>
      <c r="AX169" s="13" t="s">
        <v>74</v>
      </c>
      <c r="AY169" s="165" t="s">
        <v>182</v>
      </c>
    </row>
    <row r="170" spans="2:65" s="13" customFormat="1">
      <c r="B170" s="164"/>
      <c r="D170" s="158" t="s">
        <v>190</v>
      </c>
      <c r="E170" s="165" t="s">
        <v>1</v>
      </c>
      <c r="F170" s="166" t="s">
        <v>2456</v>
      </c>
      <c r="H170" s="167">
        <v>4.5</v>
      </c>
      <c r="I170" s="168"/>
      <c r="L170" s="164"/>
      <c r="M170" s="169"/>
      <c r="T170" s="170"/>
      <c r="AT170" s="165" t="s">
        <v>190</v>
      </c>
      <c r="AU170" s="165" t="s">
        <v>88</v>
      </c>
      <c r="AV170" s="13" t="s">
        <v>88</v>
      </c>
      <c r="AW170" s="13" t="s">
        <v>30</v>
      </c>
      <c r="AX170" s="13" t="s">
        <v>74</v>
      </c>
      <c r="AY170" s="165" t="s">
        <v>182</v>
      </c>
    </row>
    <row r="171" spans="2:65" s="15" customFormat="1">
      <c r="B171" s="178"/>
      <c r="D171" s="158" t="s">
        <v>190</v>
      </c>
      <c r="E171" s="179" t="s">
        <v>1</v>
      </c>
      <c r="F171" s="180" t="s">
        <v>212</v>
      </c>
      <c r="H171" s="181">
        <v>9.3000000000000007</v>
      </c>
      <c r="I171" s="182"/>
      <c r="L171" s="178"/>
      <c r="M171" s="183"/>
      <c r="T171" s="184"/>
      <c r="AT171" s="179" t="s">
        <v>190</v>
      </c>
      <c r="AU171" s="179" t="s">
        <v>88</v>
      </c>
      <c r="AV171" s="15" t="s">
        <v>188</v>
      </c>
      <c r="AW171" s="15" t="s">
        <v>30</v>
      </c>
      <c r="AX171" s="15" t="s">
        <v>78</v>
      </c>
      <c r="AY171" s="179" t="s">
        <v>182</v>
      </c>
    </row>
    <row r="172" spans="2:65" s="1" customFormat="1" ht="24.25" customHeight="1">
      <c r="B172" s="142"/>
      <c r="C172" s="143" t="s">
        <v>292</v>
      </c>
      <c r="D172" s="143" t="s">
        <v>184</v>
      </c>
      <c r="E172" s="144" t="s">
        <v>455</v>
      </c>
      <c r="F172" s="145" t="s">
        <v>456</v>
      </c>
      <c r="G172" s="146" t="s">
        <v>187</v>
      </c>
      <c r="H172" s="147">
        <v>7.673</v>
      </c>
      <c r="I172" s="148"/>
      <c r="J172" s="149">
        <f>ROUND(I172*H172,2)</f>
        <v>0</v>
      </c>
      <c r="K172" s="150"/>
      <c r="L172" s="32"/>
      <c r="M172" s="151" t="s">
        <v>1</v>
      </c>
      <c r="N172" s="152" t="s">
        <v>40</v>
      </c>
      <c r="P172" s="153">
        <f>O172*H172</f>
        <v>0</v>
      </c>
      <c r="Q172" s="153">
        <v>2.2151342039999999</v>
      </c>
      <c r="R172" s="153">
        <f>Q172*H172</f>
        <v>16.996724747291999</v>
      </c>
      <c r="S172" s="153">
        <v>0</v>
      </c>
      <c r="T172" s="154">
        <f>S172*H172</f>
        <v>0</v>
      </c>
      <c r="AR172" s="155" t="s">
        <v>188</v>
      </c>
      <c r="AT172" s="155" t="s">
        <v>184</v>
      </c>
      <c r="AU172" s="155" t="s">
        <v>88</v>
      </c>
      <c r="AY172" s="17" t="s">
        <v>182</v>
      </c>
      <c r="BE172" s="156">
        <f>IF(N172="základná",J172,0)</f>
        <v>0</v>
      </c>
      <c r="BF172" s="156">
        <f>IF(N172="znížená",J172,0)</f>
        <v>0</v>
      </c>
      <c r="BG172" s="156">
        <f>IF(N172="zákl. prenesená",J172,0)</f>
        <v>0</v>
      </c>
      <c r="BH172" s="156">
        <f>IF(N172="zníž. prenesená",J172,0)</f>
        <v>0</v>
      </c>
      <c r="BI172" s="156">
        <f>IF(N172="nulová",J172,0)</f>
        <v>0</v>
      </c>
      <c r="BJ172" s="17" t="s">
        <v>88</v>
      </c>
      <c r="BK172" s="156">
        <f>ROUND(I172*H172,2)</f>
        <v>0</v>
      </c>
      <c r="BL172" s="17" t="s">
        <v>188</v>
      </c>
      <c r="BM172" s="155" t="s">
        <v>2457</v>
      </c>
    </row>
    <row r="173" spans="2:65" s="13" customFormat="1">
      <c r="B173" s="164"/>
      <c r="D173" s="158" t="s">
        <v>190</v>
      </c>
      <c r="E173" s="165" t="s">
        <v>1</v>
      </c>
      <c r="F173" s="166" t="s">
        <v>2458</v>
      </c>
      <c r="H173" s="167">
        <v>7.673</v>
      </c>
      <c r="I173" s="168"/>
      <c r="L173" s="164"/>
      <c r="M173" s="169"/>
      <c r="T173" s="170"/>
      <c r="AT173" s="165" t="s">
        <v>190</v>
      </c>
      <c r="AU173" s="165" t="s">
        <v>88</v>
      </c>
      <c r="AV173" s="13" t="s">
        <v>88</v>
      </c>
      <c r="AW173" s="13" t="s">
        <v>30</v>
      </c>
      <c r="AX173" s="13" t="s">
        <v>74</v>
      </c>
      <c r="AY173" s="165" t="s">
        <v>182</v>
      </c>
    </row>
    <row r="174" spans="2:65" s="15" customFormat="1">
      <c r="B174" s="178"/>
      <c r="D174" s="158" t="s">
        <v>190</v>
      </c>
      <c r="E174" s="179" t="s">
        <v>1</v>
      </c>
      <c r="F174" s="180" t="s">
        <v>212</v>
      </c>
      <c r="H174" s="181">
        <v>7.673</v>
      </c>
      <c r="I174" s="182"/>
      <c r="L174" s="178"/>
      <c r="M174" s="183"/>
      <c r="T174" s="184"/>
      <c r="AT174" s="179" t="s">
        <v>190</v>
      </c>
      <c r="AU174" s="179" t="s">
        <v>88</v>
      </c>
      <c r="AV174" s="15" t="s">
        <v>188</v>
      </c>
      <c r="AW174" s="15" t="s">
        <v>30</v>
      </c>
      <c r="AX174" s="15" t="s">
        <v>78</v>
      </c>
      <c r="AY174" s="179" t="s">
        <v>182</v>
      </c>
    </row>
    <row r="175" spans="2:65" s="1" customFormat="1" ht="21.75" customHeight="1">
      <c r="B175" s="142"/>
      <c r="C175" s="143" t="s">
        <v>297</v>
      </c>
      <c r="D175" s="143" t="s">
        <v>184</v>
      </c>
      <c r="E175" s="144" t="s">
        <v>463</v>
      </c>
      <c r="F175" s="145" t="s">
        <v>464</v>
      </c>
      <c r="G175" s="146" t="s">
        <v>312</v>
      </c>
      <c r="H175" s="147">
        <v>34.1</v>
      </c>
      <c r="I175" s="148"/>
      <c r="J175" s="149">
        <f>ROUND(I175*H175,2)</f>
        <v>0</v>
      </c>
      <c r="K175" s="150"/>
      <c r="L175" s="32"/>
      <c r="M175" s="151" t="s">
        <v>1</v>
      </c>
      <c r="N175" s="152" t="s">
        <v>40</v>
      </c>
      <c r="P175" s="153">
        <f>O175*H175</f>
        <v>0</v>
      </c>
      <c r="Q175" s="153">
        <v>0.15018133</v>
      </c>
      <c r="R175" s="153">
        <f>Q175*H175</f>
        <v>5.1211833530000002</v>
      </c>
      <c r="S175" s="153">
        <v>0</v>
      </c>
      <c r="T175" s="154">
        <f>S175*H175</f>
        <v>0</v>
      </c>
      <c r="AR175" s="155" t="s">
        <v>188</v>
      </c>
      <c r="AT175" s="155" t="s">
        <v>184</v>
      </c>
      <c r="AU175" s="155" t="s">
        <v>88</v>
      </c>
      <c r="AY175" s="17" t="s">
        <v>182</v>
      </c>
      <c r="BE175" s="156">
        <f>IF(N175="základná",J175,0)</f>
        <v>0</v>
      </c>
      <c r="BF175" s="156">
        <f>IF(N175="znížená",J175,0)</f>
        <v>0</v>
      </c>
      <c r="BG175" s="156">
        <f>IF(N175="zákl. prenesená",J175,0)</f>
        <v>0</v>
      </c>
      <c r="BH175" s="156">
        <f>IF(N175="zníž. prenesená",J175,0)</f>
        <v>0</v>
      </c>
      <c r="BI175" s="156">
        <f>IF(N175="nulová",J175,0)</f>
        <v>0</v>
      </c>
      <c r="BJ175" s="17" t="s">
        <v>88</v>
      </c>
      <c r="BK175" s="156">
        <f>ROUND(I175*H175,2)</f>
        <v>0</v>
      </c>
      <c r="BL175" s="17" t="s">
        <v>188</v>
      </c>
      <c r="BM175" s="155" t="s">
        <v>2459</v>
      </c>
    </row>
    <row r="176" spans="2:65" s="13" customFormat="1">
      <c r="B176" s="164"/>
      <c r="D176" s="158" t="s">
        <v>190</v>
      </c>
      <c r="E176" s="165" t="s">
        <v>1</v>
      </c>
      <c r="F176" s="166" t="s">
        <v>2460</v>
      </c>
      <c r="H176" s="167">
        <v>34.1</v>
      </c>
      <c r="I176" s="168"/>
      <c r="L176" s="164"/>
      <c r="M176" s="169"/>
      <c r="T176" s="170"/>
      <c r="AT176" s="165" t="s">
        <v>190</v>
      </c>
      <c r="AU176" s="165" t="s">
        <v>88</v>
      </c>
      <c r="AV176" s="13" t="s">
        <v>88</v>
      </c>
      <c r="AW176" s="13" t="s">
        <v>30</v>
      </c>
      <c r="AX176" s="13" t="s">
        <v>74</v>
      </c>
      <c r="AY176" s="165" t="s">
        <v>182</v>
      </c>
    </row>
    <row r="177" spans="2:65" s="15" customFormat="1">
      <c r="B177" s="178"/>
      <c r="D177" s="158" t="s">
        <v>190</v>
      </c>
      <c r="E177" s="179" t="s">
        <v>1</v>
      </c>
      <c r="F177" s="180" t="s">
        <v>212</v>
      </c>
      <c r="H177" s="181">
        <v>34.1</v>
      </c>
      <c r="I177" s="182"/>
      <c r="L177" s="178"/>
      <c r="M177" s="183"/>
      <c r="T177" s="184"/>
      <c r="AT177" s="179" t="s">
        <v>190</v>
      </c>
      <c r="AU177" s="179" t="s">
        <v>88</v>
      </c>
      <c r="AV177" s="15" t="s">
        <v>188</v>
      </c>
      <c r="AW177" s="15" t="s">
        <v>30</v>
      </c>
      <c r="AX177" s="15" t="s">
        <v>78</v>
      </c>
      <c r="AY177" s="179" t="s">
        <v>182</v>
      </c>
    </row>
    <row r="178" spans="2:65" s="1" customFormat="1" ht="21.75" customHeight="1">
      <c r="B178" s="142"/>
      <c r="C178" s="143" t="s">
        <v>304</v>
      </c>
      <c r="D178" s="143" t="s">
        <v>184</v>
      </c>
      <c r="E178" s="144" t="s">
        <v>471</v>
      </c>
      <c r="F178" s="145" t="s">
        <v>472</v>
      </c>
      <c r="G178" s="146" t="s">
        <v>312</v>
      </c>
      <c r="H178" s="147">
        <v>34.1</v>
      </c>
      <c r="I178" s="148"/>
      <c r="J178" s="149">
        <f>ROUND(I178*H178,2)</f>
        <v>0</v>
      </c>
      <c r="K178" s="150"/>
      <c r="L178" s="32"/>
      <c r="M178" s="151" t="s">
        <v>1</v>
      </c>
      <c r="N178" s="152" t="s">
        <v>40</v>
      </c>
      <c r="P178" s="153">
        <f>O178*H178</f>
        <v>0</v>
      </c>
      <c r="Q178" s="153">
        <v>0</v>
      </c>
      <c r="R178" s="153">
        <f>Q178*H178</f>
        <v>0</v>
      </c>
      <c r="S178" s="153">
        <v>0</v>
      </c>
      <c r="T178" s="154">
        <f>S178*H178</f>
        <v>0</v>
      </c>
      <c r="AR178" s="155" t="s">
        <v>188</v>
      </c>
      <c r="AT178" s="155" t="s">
        <v>184</v>
      </c>
      <c r="AU178" s="155" t="s">
        <v>88</v>
      </c>
      <c r="AY178" s="17" t="s">
        <v>182</v>
      </c>
      <c r="BE178" s="156">
        <f>IF(N178="základná",J178,0)</f>
        <v>0</v>
      </c>
      <c r="BF178" s="156">
        <f>IF(N178="znížená",J178,0)</f>
        <v>0</v>
      </c>
      <c r="BG178" s="156">
        <f>IF(N178="zákl. prenesená",J178,0)</f>
        <v>0</v>
      </c>
      <c r="BH178" s="156">
        <f>IF(N178="zníž. prenesená",J178,0)</f>
        <v>0</v>
      </c>
      <c r="BI178" s="156">
        <f>IF(N178="nulová",J178,0)</f>
        <v>0</v>
      </c>
      <c r="BJ178" s="17" t="s">
        <v>88</v>
      </c>
      <c r="BK178" s="156">
        <f>ROUND(I178*H178,2)</f>
        <v>0</v>
      </c>
      <c r="BL178" s="17" t="s">
        <v>188</v>
      </c>
      <c r="BM178" s="155" t="s">
        <v>2461</v>
      </c>
    </row>
    <row r="179" spans="2:65" s="1" customFormat="1" ht="16.5" customHeight="1">
      <c r="B179" s="142"/>
      <c r="C179" s="143" t="s">
        <v>309</v>
      </c>
      <c r="D179" s="143" t="s">
        <v>184</v>
      </c>
      <c r="E179" s="144" t="s">
        <v>475</v>
      </c>
      <c r="F179" s="145" t="s">
        <v>476</v>
      </c>
      <c r="G179" s="146" t="s">
        <v>449</v>
      </c>
      <c r="H179" s="147">
        <v>2.456</v>
      </c>
      <c r="I179" s="148"/>
      <c r="J179" s="149">
        <f>ROUND(I179*H179,2)</f>
        <v>0</v>
      </c>
      <c r="K179" s="150"/>
      <c r="L179" s="32"/>
      <c r="M179" s="151" t="s">
        <v>1</v>
      </c>
      <c r="N179" s="152" t="s">
        <v>40</v>
      </c>
      <c r="P179" s="153">
        <f>O179*H179</f>
        <v>0</v>
      </c>
      <c r="Q179" s="153">
        <v>1.0189584970000001</v>
      </c>
      <c r="R179" s="153">
        <f>Q179*H179</f>
        <v>2.5025620686320003</v>
      </c>
      <c r="S179" s="153">
        <v>0</v>
      </c>
      <c r="T179" s="154">
        <f>S179*H179</f>
        <v>0</v>
      </c>
      <c r="AR179" s="155" t="s">
        <v>188</v>
      </c>
      <c r="AT179" s="155" t="s">
        <v>184</v>
      </c>
      <c r="AU179" s="155" t="s">
        <v>88</v>
      </c>
      <c r="AY179" s="17" t="s">
        <v>182</v>
      </c>
      <c r="BE179" s="156">
        <f>IF(N179="základná",J179,0)</f>
        <v>0</v>
      </c>
      <c r="BF179" s="156">
        <f>IF(N179="znížená",J179,0)</f>
        <v>0</v>
      </c>
      <c r="BG179" s="156">
        <f>IF(N179="zákl. prenesená",J179,0)</f>
        <v>0</v>
      </c>
      <c r="BH179" s="156">
        <f>IF(N179="zníž. prenesená",J179,0)</f>
        <v>0</v>
      </c>
      <c r="BI179" s="156">
        <f>IF(N179="nulová",J179,0)</f>
        <v>0</v>
      </c>
      <c r="BJ179" s="17" t="s">
        <v>88</v>
      </c>
      <c r="BK179" s="156">
        <f>ROUND(I179*H179,2)</f>
        <v>0</v>
      </c>
      <c r="BL179" s="17" t="s">
        <v>188</v>
      </c>
      <c r="BM179" s="155" t="s">
        <v>2462</v>
      </c>
    </row>
    <row r="180" spans="2:65" s="13" customFormat="1">
      <c r="B180" s="164"/>
      <c r="D180" s="158" t="s">
        <v>190</v>
      </c>
      <c r="E180" s="165" t="s">
        <v>1</v>
      </c>
      <c r="F180" s="166" t="s">
        <v>2463</v>
      </c>
      <c r="H180" s="167">
        <v>2.456</v>
      </c>
      <c r="I180" s="168"/>
      <c r="L180" s="164"/>
      <c r="M180" s="169"/>
      <c r="T180" s="170"/>
      <c r="AT180" s="165" t="s">
        <v>190</v>
      </c>
      <c r="AU180" s="165" t="s">
        <v>88</v>
      </c>
      <c r="AV180" s="13" t="s">
        <v>88</v>
      </c>
      <c r="AW180" s="13" t="s">
        <v>30</v>
      </c>
      <c r="AX180" s="13" t="s">
        <v>74</v>
      </c>
      <c r="AY180" s="165" t="s">
        <v>182</v>
      </c>
    </row>
    <row r="181" spans="2:65" s="15" customFormat="1">
      <c r="B181" s="178"/>
      <c r="D181" s="158" t="s">
        <v>190</v>
      </c>
      <c r="E181" s="179" t="s">
        <v>1</v>
      </c>
      <c r="F181" s="180" t="s">
        <v>212</v>
      </c>
      <c r="H181" s="181">
        <v>2.456</v>
      </c>
      <c r="I181" s="182"/>
      <c r="L181" s="178"/>
      <c r="M181" s="183"/>
      <c r="T181" s="184"/>
      <c r="AT181" s="179" t="s">
        <v>190</v>
      </c>
      <c r="AU181" s="179" t="s">
        <v>88</v>
      </c>
      <c r="AV181" s="15" t="s">
        <v>188</v>
      </c>
      <c r="AW181" s="15" t="s">
        <v>30</v>
      </c>
      <c r="AX181" s="15" t="s">
        <v>78</v>
      </c>
      <c r="AY181" s="179" t="s">
        <v>182</v>
      </c>
    </row>
    <row r="182" spans="2:65" s="1" customFormat="1" ht="24.25" customHeight="1">
      <c r="B182" s="142"/>
      <c r="C182" s="143" t="s">
        <v>373</v>
      </c>
      <c r="D182" s="143" t="s">
        <v>184</v>
      </c>
      <c r="E182" s="144" t="s">
        <v>526</v>
      </c>
      <c r="F182" s="145" t="s">
        <v>527</v>
      </c>
      <c r="G182" s="146" t="s">
        <v>187</v>
      </c>
      <c r="H182" s="147">
        <v>8.0000000000000002E-3</v>
      </c>
      <c r="I182" s="148"/>
      <c r="J182" s="149">
        <f>ROUND(I182*H182,2)</f>
        <v>0</v>
      </c>
      <c r="K182" s="150"/>
      <c r="L182" s="32"/>
      <c r="M182" s="151" t="s">
        <v>1</v>
      </c>
      <c r="N182" s="152" t="s">
        <v>40</v>
      </c>
      <c r="P182" s="153">
        <f>O182*H182</f>
        <v>0</v>
      </c>
      <c r="Q182" s="153">
        <v>2.2673700000000001</v>
      </c>
      <c r="R182" s="153">
        <f>Q182*H182</f>
        <v>1.8138960000000003E-2</v>
      </c>
      <c r="S182" s="153">
        <v>0</v>
      </c>
      <c r="T182" s="154">
        <f>S182*H182</f>
        <v>0</v>
      </c>
      <c r="AR182" s="155" t="s">
        <v>188</v>
      </c>
      <c r="AT182" s="155" t="s">
        <v>184</v>
      </c>
      <c r="AU182" s="155" t="s">
        <v>88</v>
      </c>
      <c r="AY182" s="17" t="s">
        <v>182</v>
      </c>
      <c r="BE182" s="156">
        <f>IF(N182="základná",J182,0)</f>
        <v>0</v>
      </c>
      <c r="BF182" s="156">
        <f>IF(N182="znížená",J182,0)</f>
        <v>0</v>
      </c>
      <c r="BG182" s="156">
        <f>IF(N182="zákl. prenesená",J182,0)</f>
        <v>0</v>
      </c>
      <c r="BH182" s="156">
        <f>IF(N182="zníž. prenesená",J182,0)</f>
        <v>0</v>
      </c>
      <c r="BI182" s="156">
        <f>IF(N182="nulová",J182,0)</f>
        <v>0</v>
      </c>
      <c r="BJ182" s="17" t="s">
        <v>88</v>
      </c>
      <c r="BK182" s="156">
        <f>ROUND(I182*H182,2)</f>
        <v>0</v>
      </c>
      <c r="BL182" s="17" t="s">
        <v>188</v>
      </c>
      <c r="BM182" s="155" t="s">
        <v>2464</v>
      </c>
    </row>
    <row r="183" spans="2:65" s="13" customFormat="1">
      <c r="B183" s="164"/>
      <c r="D183" s="158" t="s">
        <v>190</v>
      </c>
      <c r="E183" s="165" t="s">
        <v>1</v>
      </c>
      <c r="F183" s="166" t="s">
        <v>2465</v>
      </c>
      <c r="H183" s="167">
        <v>8.0000000000000002E-3</v>
      </c>
      <c r="I183" s="168"/>
      <c r="L183" s="164"/>
      <c r="M183" s="169"/>
      <c r="T183" s="170"/>
      <c r="AT183" s="165" t="s">
        <v>190</v>
      </c>
      <c r="AU183" s="165" t="s">
        <v>88</v>
      </c>
      <c r="AV183" s="13" t="s">
        <v>88</v>
      </c>
      <c r="AW183" s="13" t="s">
        <v>30</v>
      </c>
      <c r="AX183" s="13" t="s">
        <v>74</v>
      </c>
      <c r="AY183" s="165" t="s">
        <v>182</v>
      </c>
    </row>
    <row r="184" spans="2:65" s="15" customFormat="1">
      <c r="B184" s="178"/>
      <c r="D184" s="158" t="s">
        <v>190</v>
      </c>
      <c r="E184" s="179" t="s">
        <v>1</v>
      </c>
      <c r="F184" s="180" t="s">
        <v>212</v>
      </c>
      <c r="H184" s="181">
        <v>8.0000000000000002E-3</v>
      </c>
      <c r="I184" s="182"/>
      <c r="L184" s="178"/>
      <c r="M184" s="183"/>
      <c r="T184" s="184"/>
      <c r="AT184" s="179" t="s">
        <v>190</v>
      </c>
      <c r="AU184" s="179" t="s">
        <v>88</v>
      </c>
      <c r="AV184" s="15" t="s">
        <v>188</v>
      </c>
      <c r="AW184" s="15" t="s">
        <v>30</v>
      </c>
      <c r="AX184" s="15" t="s">
        <v>78</v>
      </c>
      <c r="AY184" s="179" t="s">
        <v>182</v>
      </c>
    </row>
    <row r="185" spans="2:65" s="11" customFormat="1" ht="22.9" customHeight="1">
      <c r="B185" s="130"/>
      <c r="D185" s="131" t="s">
        <v>73</v>
      </c>
      <c r="E185" s="140" t="s">
        <v>196</v>
      </c>
      <c r="F185" s="140" t="s">
        <v>541</v>
      </c>
      <c r="I185" s="133"/>
      <c r="J185" s="141">
        <f>BK185</f>
        <v>0</v>
      </c>
      <c r="L185" s="130"/>
      <c r="M185" s="135"/>
      <c r="P185" s="136">
        <f>SUM(P186:P198)</f>
        <v>0</v>
      </c>
      <c r="R185" s="136">
        <f>SUM(R186:R198)</f>
        <v>47.685400549999997</v>
      </c>
      <c r="T185" s="137">
        <f>SUM(T186:T198)</f>
        <v>0</v>
      </c>
      <c r="AR185" s="131" t="s">
        <v>78</v>
      </c>
      <c r="AT185" s="138" t="s">
        <v>73</v>
      </c>
      <c r="AU185" s="138" t="s">
        <v>78</v>
      </c>
      <c r="AY185" s="131" t="s">
        <v>182</v>
      </c>
      <c r="BK185" s="139">
        <f>SUM(BK186:BK198)</f>
        <v>0</v>
      </c>
    </row>
    <row r="186" spans="2:65" s="1" customFormat="1" ht="33" customHeight="1">
      <c r="B186" s="142"/>
      <c r="C186" s="143" t="s">
        <v>378</v>
      </c>
      <c r="D186" s="143" t="s">
        <v>184</v>
      </c>
      <c r="E186" s="144" t="s">
        <v>2466</v>
      </c>
      <c r="F186" s="145" t="s">
        <v>2467</v>
      </c>
      <c r="G186" s="146" t="s">
        <v>187</v>
      </c>
      <c r="H186" s="147">
        <v>19.25</v>
      </c>
      <c r="I186" s="148"/>
      <c r="J186" s="149">
        <f>ROUND(I186*H186,2)</f>
        <v>0</v>
      </c>
      <c r="K186" s="150"/>
      <c r="L186" s="32"/>
      <c r="M186" s="151" t="s">
        <v>1</v>
      </c>
      <c r="N186" s="152" t="s">
        <v>40</v>
      </c>
      <c r="P186" s="153">
        <f>O186*H186</f>
        <v>0</v>
      </c>
      <c r="Q186" s="153">
        <v>2.1286399999999999</v>
      </c>
      <c r="R186" s="153">
        <f>Q186*H186</f>
        <v>40.976319999999994</v>
      </c>
      <c r="S186" s="153">
        <v>0</v>
      </c>
      <c r="T186" s="154">
        <f>S186*H186</f>
        <v>0</v>
      </c>
      <c r="AR186" s="155" t="s">
        <v>188</v>
      </c>
      <c r="AT186" s="155" t="s">
        <v>184</v>
      </c>
      <c r="AU186" s="155" t="s">
        <v>88</v>
      </c>
      <c r="AY186" s="17" t="s">
        <v>182</v>
      </c>
      <c r="BE186" s="156">
        <f>IF(N186="základná",J186,0)</f>
        <v>0</v>
      </c>
      <c r="BF186" s="156">
        <f>IF(N186="znížená",J186,0)</f>
        <v>0</v>
      </c>
      <c r="BG186" s="156">
        <f>IF(N186="zákl. prenesená",J186,0)</f>
        <v>0</v>
      </c>
      <c r="BH186" s="156">
        <f>IF(N186="zníž. prenesená",J186,0)</f>
        <v>0</v>
      </c>
      <c r="BI186" s="156">
        <f>IF(N186="nulová",J186,0)</f>
        <v>0</v>
      </c>
      <c r="BJ186" s="17" t="s">
        <v>88</v>
      </c>
      <c r="BK186" s="156">
        <f>ROUND(I186*H186,2)</f>
        <v>0</v>
      </c>
      <c r="BL186" s="17" t="s">
        <v>188</v>
      </c>
      <c r="BM186" s="155" t="s">
        <v>2468</v>
      </c>
    </row>
    <row r="187" spans="2:65" s="13" customFormat="1">
      <c r="B187" s="164"/>
      <c r="D187" s="158" t="s">
        <v>190</v>
      </c>
      <c r="E187" s="165" t="s">
        <v>1</v>
      </c>
      <c r="F187" s="166" t="s">
        <v>2469</v>
      </c>
      <c r="H187" s="167">
        <v>19.25</v>
      </c>
      <c r="I187" s="168"/>
      <c r="L187" s="164"/>
      <c r="M187" s="169"/>
      <c r="T187" s="170"/>
      <c r="AT187" s="165" t="s">
        <v>190</v>
      </c>
      <c r="AU187" s="165" t="s">
        <v>88</v>
      </c>
      <c r="AV187" s="13" t="s">
        <v>88</v>
      </c>
      <c r="AW187" s="13" t="s">
        <v>30</v>
      </c>
      <c r="AX187" s="13" t="s">
        <v>74</v>
      </c>
      <c r="AY187" s="165" t="s">
        <v>182</v>
      </c>
    </row>
    <row r="188" spans="2:65" s="15" customFormat="1">
      <c r="B188" s="178"/>
      <c r="D188" s="158" t="s">
        <v>190</v>
      </c>
      <c r="E188" s="179" t="s">
        <v>1</v>
      </c>
      <c r="F188" s="180" t="s">
        <v>212</v>
      </c>
      <c r="H188" s="181">
        <v>19.25</v>
      </c>
      <c r="I188" s="182"/>
      <c r="L188" s="178"/>
      <c r="M188" s="183"/>
      <c r="T188" s="184"/>
      <c r="AT188" s="179" t="s">
        <v>190</v>
      </c>
      <c r="AU188" s="179" t="s">
        <v>88</v>
      </c>
      <c r="AV188" s="15" t="s">
        <v>188</v>
      </c>
      <c r="AW188" s="15" t="s">
        <v>30</v>
      </c>
      <c r="AX188" s="15" t="s">
        <v>78</v>
      </c>
      <c r="AY188" s="179" t="s">
        <v>182</v>
      </c>
    </row>
    <row r="189" spans="2:65" s="1" customFormat="1" ht="21.75" customHeight="1">
      <c r="B189" s="142"/>
      <c r="C189" s="143" t="s">
        <v>7</v>
      </c>
      <c r="D189" s="143" t="s">
        <v>184</v>
      </c>
      <c r="E189" s="144" t="s">
        <v>2470</v>
      </c>
      <c r="F189" s="145" t="s">
        <v>2471</v>
      </c>
      <c r="G189" s="146" t="s">
        <v>187</v>
      </c>
      <c r="H189" s="147">
        <v>2.7130000000000001</v>
      </c>
      <c r="I189" s="148"/>
      <c r="J189" s="149">
        <f>ROUND(I189*H189,2)</f>
        <v>0</v>
      </c>
      <c r="K189" s="150"/>
      <c r="L189" s="32"/>
      <c r="M189" s="151" t="s">
        <v>1</v>
      </c>
      <c r="N189" s="152" t="s">
        <v>40</v>
      </c>
      <c r="P189" s="153">
        <f>O189*H189</f>
        <v>0</v>
      </c>
      <c r="Q189" s="153">
        <v>2.4160300000000001</v>
      </c>
      <c r="R189" s="153">
        <f>Q189*H189</f>
        <v>6.5546893900000009</v>
      </c>
      <c r="S189" s="153">
        <v>0</v>
      </c>
      <c r="T189" s="154">
        <f>S189*H189</f>
        <v>0</v>
      </c>
      <c r="AR189" s="155" t="s">
        <v>188</v>
      </c>
      <c r="AT189" s="155" t="s">
        <v>184</v>
      </c>
      <c r="AU189" s="155" t="s">
        <v>88</v>
      </c>
      <c r="AY189" s="17" t="s">
        <v>182</v>
      </c>
      <c r="BE189" s="156">
        <f>IF(N189="základná",J189,0)</f>
        <v>0</v>
      </c>
      <c r="BF189" s="156">
        <f>IF(N189="znížená",J189,0)</f>
        <v>0</v>
      </c>
      <c r="BG189" s="156">
        <f>IF(N189="zákl. prenesená",J189,0)</f>
        <v>0</v>
      </c>
      <c r="BH189" s="156">
        <f>IF(N189="zníž. prenesená",J189,0)</f>
        <v>0</v>
      </c>
      <c r="BI189" s="156">
        <f>IF(N189="nulová",J189,0)</f>
        <v>0</v>
      </c>
      <c r="BJ189" s="17" t="s">
        <v>88</v>
      </c>
      <c r="BK189" s="156">
        <f>ROUND(I189*H189,2)</f>
        <v>0</v>
      </c>
      <c r="BL189" s="17" t="s">
        <v>188</v>
      </c>
      <c r="BM189" s="155" t="s">
        <v>2472</v>
      </c>
    </row>
    <row r="190" spans="2:65" s="13" customFormat="1">
      <c r="B190" s="164"/>
      <c r="D190" s="158" t="s">
        <v>190</v>
      </c>
      <c r="E190" s="165" t="s">
        <v>1</v>
      </c>
      <c r="F190" s="166" t="s">
        <v>2473</v>
      </c>
      <c r="H190" s="167">
        <v>2.7130000000000001</v>
      </c>
      <c r="I190" s="168"/>
      <c r="L190" s="164"/>
      <c r="M190" s="169"/>
      <c r="T190" s="170"/>
      <c r="AT190" s="165" t="s">
        <v>190</v>
      </c>
      <c r="AU190" s="165" t="s">
        <v>88</v>
      </c>
      <c r="AV190" s="13" t="s">
        <v>88</v>
      </c>
      <c r="AW190" s="13" t="s">
        <v>30</v>
      </c>
      <c r="AX190" s="13" t="s">
        <v>74</v>
      </c>
      <c r="AY190" s="165" t="s">
        <v>182</v>
      </c>
    </row>
    <row r="191" spans="2:65" s="15" customFormat="1">
      <c r="B191" s="178"/>
      <c r="D191" s="158" t="s">
        <v>190</v>
      </c>
      <c r="E191" s="179" t="s">
        <v>1</v>
      </c>
      <c r="F191" s="180" t="s">
        <v>212</v>
      </c>
      <c r="H191" s="181">
        <v>2.7130000000000001</v>
      </c>
      <c r="I191" s="182"/>
      <c r="L191" s="178"/>
      <c r="M191" s="183"/>
      <c r="T191" s="184"/>
      <c r="AT191" s="179" t="s">
        <v>190</v>
      </c>
      <c r="AU191" s="179" t="s">
        <v>88</v>
      </c>
      <c r="AV191" s="15" t="s">
        <v>188</v>
      </c>
      <c r="AW191" s="15" t="s">
        <v>30</v>
      </c>
      <c r="AX191" s="15" t="s">
        <v>78</v>
      </c>
      <c r="AY191" s="179" t="s">
        <v>182</v>
      </c>
    </row>
    <row r="192" spans="2:65" s="1" customFormat="1" ht="24.25" customHeight="1">
      <c r="B192" s="142"/>
      <c r="C192" s="143" t="s">
        <v>389</v>
      </c>
      <c r="D192" s="143" t="s">
        <v>184</v>
      </c>
      <c r="E192" s="144" t="s">
        <v>2474</v>
      </c>
      <c r="F192" s="145" t="s">
        <v>2475</v>
      </c>
      <c r="G192" s="146" t="s">
        <v>312</v>
      </c>
      <c r="H192" s="147">
        <v>22.638000000000002</v>
      </c>
      <c r="I192" s="148"/>
      <c r="J192" s="149">
        <f>ROUND(I192*H192,2)</f>
        <v>0</v>
      </c>
      <c r="K192" s="150"/>
      <c r="L192" s="32"/>
      <c r="M192" s="151" t="s">
        <v>1</v>
      </c>
      <c r="N192" s="152" t="s">
        <v>40</v>
      </c>
      <c r="P192" s="153">
        <f>O192*H192</f>
        <v>0</v>
      </c>
      <c r="Q192" s="153">
        <v>6.8199999999999997E-3</v>
      </c>
      <c r="R192" s="153">
        <f>Q192*H192</f>
        <v>0.15439116</v>
      </c>
      <c r="S192" s="153">
        <v>0</v>
      </c>
      <c r="T192" s="154">
        <f>S192*H192</f>
        <v>0</v>
      </c>
      <c r="AR192" s="155" t="s">
        <v>188</v>
      </c>
      <c r="AT192" s="155" t="s">
        <v>184</v>
      </c>
      <c r="AU192" s="155" t="s">
        <v>88</v>
      </c>
      <c r="AY192" s="17" t="s">
        <v>182</v>
      </c>
      <c r="BE192" s="156">
        <f>IF(N192="základná",J192,0)</f>
        <v>0</v>
      </c>
      <c r="BF192" s="156">
        <f>IF(N192="znížená",J192,0)</f>
        <v>0</v>
      </c>
      <c r="BG192" s="156">
        <f>IF(N192="zákl. prenesená",J192,0)</f>
        <v>0</v>
      </c>
      <c r="BH192" s="156">
        <f>IF(N192="zníž. prenesená",J192,0)</f>
        <v>0</v>
      </c>
      <c r="BI192" s="156">
        <f>IF(N192="nulová",J192,0)</f>
        <v>0</v>
      </c>
      <c r="BJ192" s="17" t="s">
        <v>88</v>
      </c>
      <c r="BK192" s="156">
        <f>ROUND(I192*H192,2)</f>
        <v>0</v>
      </c>
      <c r="BL192" s="17" t="s">
        <v>188</v>
      </c>
      <c r="BM192" s="155" t="s">
        <v>2476</v>
      </c>
    </row>
    <row r="193" spans="2:65" s="12" customFormat="1">
      <c r="B193" s="157"/>
      <c r="D193" s="158" t="s">
        <v>190</v>
      </c>
      <c r="E193" s="159" t="s">
        <v>1</v>
      </c>
      <c r="F193" s="160" t="s">
        <v>2477</v>
      </c>
      <c r="H193" s="159" t="s">
        <v>1</v>
      </c>
      <c r="I193" s="161"/>
      <c r="L193" s="157"/>
      <c r="M193" s="162"/>
      <c r="T193" s="163"/>
      <c r="AT193" s="159" t="s">
        <v>190</v>
      </c>
      <c r="AU193" s="159" t="s">
        <v>88</v>
      </c>
      <c r="AV193" s="12" t="s">
        <v>78</v>
      </c>
      <c r="AW193" s="12" t="s">
        <v>30</v>
      </c>
      <c r="AX193" s="12" t="s">
        <v>74</v>
      </c>
      <c r="AY193" s="159" t="s">
        <v>182</v>
      </c>
    </row>
    <row r="194" spans="2:65" s="13" customFormat="1">
      <c r="B194" s="164"/>
      <c r="D194" s="158" t="s">
        <v>190</v>
      </c>
      <c r="E194" s="165" t="s">
        <v>1</v>
      </c>
      <c r="F194" s="166" t="s">
        <v>2478</v>
      </c>
      <c r="H194" s="167">
        <v>21.7</v>
      </c>
      <c r="I194" s="168"/>
      <c r="L194" s="164"/>
      <c r="M194" s="169"/>
      <c r="T194" s="170"/>
      <c r="AT194" s="165" t="s">
        <v>190</v>
      </c>
      <c r="AU194" s="165" t="s">
        <v>88</v>
      </c>
      <c r="AV194" s="13" t="s">
        <v>88</v>
      </c>
      <c r="AW194" s="13" t="s">
        <v>30</v>
      </c>
      <c r="AX194" s="13" t="s">
        <v>74</v>
      </c>
      <c r="AY194" s="165" t="s">
        <v>182</v>
      </c>
    </row>
    <row r="195" spans="2:65" s="12" customFormat="1">
      <c r="B195" s="157"/>
      <c r="D195" s="158" t="s">
        <v>190</v>
      </c>
      <c r="E195" s="159" t="s">
        <v>1</v>
      </c>
      <c r="F195" s="160" t="s">
        <v>2479</v>
      </c>
      <c r="H195" s="159" t="s">
        <v>1</v>
      </c>
      <c r="I195" s="161"/>
      <c r="L195" s="157"/>
      <c r="M195" s="162"/>
      <c r="T195" s="163"/>
      <c r="AT195" s="159" t="s">
        <v>190</v>
      </c>
      <c r="AU195" s="159" t="s">
        <v>88</v>
      </c>
      <c r="AV195" s="12" t="s">
        <v>78</v>
      </c>
      <c r="AW195" s="12" t="s">
        <v>30</v>
      </c>
      <c r="AX195" s="12" t="s">
        <v>74</v>
      </c>
      <c r="AY195" s="159" t="s">
        <v>182</v>
      </c>
    </row>
    <row r="196" spans="2:65" s="13" customFormat="1">
      <c r="B196" s="164"/>
      <c r="D196" s="158" t="s">
        <v>190</v>
      </c>
      <c r="E196" s="165" t="s">
        <v>1</v>
      </c>
      <c r="F196" s="166" t="s">
        <v>2480</v>
      </c>
      <c r="H196" s="167">
        <v>0.93799999999999994</v>
      </c>
      <c r="I196" s="168"/>
      <c r="L196" s="164"/>
      <c r="M196" s="169"/>
      <c r="T196" s="170"/>
      <c r="AT196" s="165" t="s">
        <v>190</v>
      </c>
      <c r="AU196" s="165" t="s">
        <v>88</v>
      </c>
      <c r="AV196" s="13" t="s">
        <v>88</v>
      </c>
      <c r="AW196" s="13" t="s">
        <v>30</v>
      </c>
      <c r="AX196" s="13" t="s">
        <v>74</v>
      </c>
      <c r="AY196" s="165" t="s">
        <v>182</v>
      </c>
    </row>
    <row r="197" spans="2:65" s="15" customFormat="1">
      <c r="B197" s="178"/>
      <c r="D197" s="158" t="s">
        <v>190</v>
      </c>
      <c r="E197" s="179" t="s">
        <v>1</v>
      </c>
      <c r="F197" s="180" t="s">
        <v>212</v>
      </c>
      <c r="H197" s="181">
        <v>22.638000000000002</v>
      </c>
      <c r="I197" s="182"/>
      <c r="L197" s="178"/>
      <c r="M197" s="183"/>
      <c r="T197" s="184"/>
      <c r="AT197" s="179" t="s">
        <v>190</v>
      </c>
      <c r="AU197" s="179" t="s">
        <v>88</v>
      </c>
      <c r="AV197" s="15" t="s">
        <v>188</v>
      </c>
      <c r="AW197" s="15" t="s">
        <v>30</v>
      </c>
      <c r="AX197" s="15" t="s">
        <v>78</v>
      </c>
      <c r="AY197" s="179" t="s">
        <v>182</v>
      </c>
    </row>
    <row r="198" spans="2:65" s="1" customFormat="1" ht="24.25" customHeight="1">
      <c r="B198" s="142"/>
      <c r="C198" s="143" t="s">
        <v>397</v>
      </c>
      <c r="D198" s="143" t="s">
        <v>184</v>
      </c>
      <c r="E198" s="144" t="s">
        <v>2481</v>
      </c>
      <c r="F198" s="145" t="s">
        <v>2482</v>
      </c>
      <c r="G198" s="146" t="s">
        <v>312</v>
      </c>
      <c r="H198" s="147">
        <v>22.638000000000002</v>
      </c>
      <c r="I198" s="148"/>
      <c r="J198" s="149">
        <f>ROUND(I198*H198,2)</f>
        <v>0</v>
      </c>
      <c r="K198" s="150"/>
      <c r="L198" s="32"/>
      <c r="M198" s="151" t="s">
        <v>1</v>
      </c>
      <c r="N198" s="152" t="s">
        <v>40</v>
      </c>
      <c r="P198" s="153">
        <f>O198*H198</f>
        <v>0</v>
      </c>
      <c r="Q198" s="153">
        <v>0</v>
      </c>
      <c r="R198" s="153">
        <f>Q198*H198</f>
        <v>0</v>
      </c>
      <c r="S198" s="153">
        <v>0</v>
      </c>
      <c r="T198" s="154">
        <f>S198*H198</f>
        <v>0</v>
      </c>
      <c r="AR198" s="155" t="s">
        <v>188</v>
      </c>
      <c r="AT198" s="155" t="s">
        <v>184</v>
      </c>
      <c r="AU198" s="155" t="s">
        <v>88</v>
      </c>
      <c r="AY198" s="17" t="s">
        <v>182</v>
      </c>
      <c r="BE198" s="156">
        <f>IF(N198="základná",J198,0)</f>
        <v>0</v>
      </c>
      <c r="BF198" s="156">
        <f>IF(N198="znížená",J198,0)</f>
        <v>0</v>
      </c>
      <c r="BG198" s="156">
        <f>IF(N198="zákl. prenesená",J198,0)</f>
        <v>0</v>
      </c>
      <c r="BH198" s="156">
        <f>IF(N198="zníž. prenesená",J198,0)</f>
        <v>0</v>
      </c>
      <c r="BI198" s="156">
        <f>IF(N198="nulová",J198,0)</f>
        <v>0</v>
      </c>
      <c r="BJ198" s="17" t="s">
        <v>88</v>
      </c>
      <c r="BK198" s="156">
        <f>ROUND(I198*H198,2)</f>
        <v>0</v>
      </c>
      <c r="BL198" s="17" t="s">
        <v>188</v>
      </c>
      <c r="BM198" s="155" t="s">
        <v>2483</v>
      </c>
    </row>
    <row r="199" spans="2:65" s="11" customFormat="1" ht="22.9" customHeight="1">
      <c r="B199" s="130"/>
      <c r="D199" s="131" t="s">
        <v>73</v>
      </c>
      <c r="E199" s="140" t="s">
        <v>248</v>
      </c>
      <c r="F199" s="140" t="s">
        <v>683</v>
      </c>
      <c r="I199" s="133"/>
      <c r="J199" s="141">
        <f>BK199</f>
        <v>0</v>
      </c>
      <c r="L199" s="130"/>
      <c r="M199" s="135"/>
      <c r="P199" s="136">
        <f>SUM(P200:P221)</f>
        <v>0</v>
      </c>
      <c r="R199" s="136">
        <f>SUM(R200:R221)</f>
        <v>16.293039432</v>
      </c>
      <c r="T199" s="137">
        <f>SUM(T200:T221)</f>
        <v>0</v>
      </c>
      <c r="AR199" s="131" t="s">
        <v>78</v>
      </c>
      <c r="AT199" s="138" t="s">
        <v>73</v>
      </c>
      <c r="AU199" s="138" t="s">
        <v>78</v>
      </c>
      <c r="AY199" s="131" t="s">
        <v>182</v>
      </c>
      <c r="BK199" s="139">
        <f>SUM(BK200:BK221)</f>
        <v>0</v>
      </c>
    </row>
    <row r="200" spans="2:65" s="1" customFormat="1" ht="24.25" customHeight="1">
      <c r="B200" s="142"/>
      <c r="C200" s="143" t="s">
        <v>408</v>
      </c>
      <c r="D200" s="143" t="s">
        <v>184</v>
      </c>
      <c r="E200" s="144" t="s">
        <v>2484</v>
      </c>
      <c r="F200" s="145" t="s">
        <v>2485</v>
      </c>
      <c r="G200" s="146" t="s">
        <v>187</v>
      </c>
      <c r="H200" s="147">
        <v>1.395</v>
      </c>
      <c r="I200" s="148"/>
      <c r="J200" s="149">
        <f>ROUND(I200*H200,2)</f>
        <v>0</v>
      </c>
      <c r="K200" s="150"/>
      <c r="L200" s="32"/>
      <c r="M200" s="151" t="s">
        <v>1</v>
      </c>
      <c r="N200" s="152" t="s">
        <v>40</v>
      </c>
      <c r="P200" s="153">
        <f>O200*H200</f>
        <v>0</v>
      </c>
      <c r="Q200" s="153">
        <v>2.1940735</v>
      </c>
      <c r="R200" s="153">
        <f>Q200*H200</f>
        <v>3.0607325324999999</v>
      </c>
      <c r="S200" s="153">
        <v>0</v>
      </c>
      <c r="T200" s="154">
        <f>S200*H200</f>
        <v>0</v>
      </c>
      <c r="AR200" s="155" t="s">
        <v>188</v>
      </c>
      <c r="AT200" s="155" t="s">
        <v>184</v>
      </c>
      <c r="AU200" s="155" t="s">
        <v>88</v>
      </c>
      <c r="AY200" s="17" t="s">
        <v>182</v>
      </c>
      <c r="BE200" s="156">
        <f>IF(N200="základná",J200,0)</f>
        <v>0</v>
      </c>
      <c r="BF200" s="156">
        <f>IF(N200="znížená",J200,0)</f>
        <v>0</v>
      </c>
      <c r="BG200" s="156">
        <f>IF(N200="zákl. prenesená",J200,0)</f>
        <v>0</v>
      </c>
      <c r="BH200" s="156">
        <f>IF(N200="zníž. prenesená",J200,0)</f>
        <v>0</v>
      </c>
      <c r="BI200" s="156">
        <f>IF(N200="nulová",J200,0)</f>
        <v>0</v>
      </c>
      <c r="BJ200" s="17" t="s">
        <v>88</v>
      </c>
      <c r="BK200" s="156">
        <f>ROUND(I200*H200,2)</f>
        <v>0</v>
      </c>
      <c r="BL200" s="17" t="s">
        <v>188</v>
      </c>
      <c r="BM200" s="155" t="s">
        <v>2486</v>
      </c>
    </row>
    <row r="201" spans="2:65" s="13" customFormat="1">
      <c r="B201" s="164"/>
      <c r="D201" s="158" t="s">
        <v>190</v>
      </c>
      <c r="E201" s="165" t="s">
        <v>1</v>
      </c>
      <c r="F201" s="166" t="s">
        <v>2487</v>
      </c>
      <c r="H201" s="167">
        <v>1.395</v>
      </c>
      <c r="I201" s="168"/>
      <c r="L201" s="164"/>
      <c r="M201" s="169"/>
      <c r="T201" s="170"/>
      <c r="AT201" s="165" t="s">
        <v>190</v>
      </c>
      <c r="AU201" s="165" t="s">
        <v>88</v>
      </c>
      <c r="AV201" s="13" t="s">
        <v>88</v>
      </c>
      <c r="AW201" s="13" t="s">
        <v>30</v>
      </c>
      <c r="AX201" s="13" t="s">
        <v>74</v>
      </c>
      <c r="AY201" s="165" t="s">
        <v>182</v>
      </c>
    </row>
    <row r="202" spans="2:65" s="15" customFormat="1">
      <c r="B202" s="178"/>
      <c r="D202" s="158" t="s">
        <v>190</v>
      </c>
      <c r="E202" s="179" t="s">
        <v>1</v>
      </c>
      <c r="F202" s="180" t="s">
        <v>212</v>
      </c>
      <c r="H202" s="181">
        <v>1.395</v>
      </c>
      <c r="I202" s="182"/>
      <c r="L202" s="178"/>
      <c r="M202" s="183"/>
      <c r="T202" s="184"/>
      <c r="AT202" s="179" t="s">
        <v>190</v>
      </c>
      <c r="AU202" s="179" t="s">
        <v>88</v>
      </c>
      <c r="AV202" s="15" t="s">
        <v>188</v>
      </c>
      <c r="AW202" s="15" t="s">
        <v>30</v>
      </c>
      <c r="AX202" s="15" t="s">
        <v>78</v>
      </c>
      <c r="AY202" s="179" t="s">
        <v>182</v>
      </c>
    </row>
    <row r="203" spans="2:65" s="1" customFormat="1" ht="21.75" customHeight="1">
      <c r="B203" s="142"/>
      <c r="C203" s="143" t="s">
        <v>420</v>
      </c>
      <c r="D203" s="143" t="s">
        <v>184</v>
      </c>
      <c r="E203" s="144" t="s">
        <v>2488</v>
      </c>
      <c r="F203" s="145" t="s">
        <v>2489</v>
      </c>
      <c r="G203" s="146" t="s">
        <v>312</v>
      </c>
      <c r="H203" s="147">
        <v>81.388000000000005</v>
      </c>
      <c r="I203" s="148"/>
      <c r="J203" s="149">
        <f>ROUND(I203*H203,2)</f>
        <v>0</v>
      </c>
      <c r="K203" s="150"/>
      <c r="L203" s="32"/>
      <c r="M203" s="151" t="s">
        <v>1</v>
      </c>
      <c r="N203" s="152" t="s">
        <v>40</v>
      </c>
      <c r="P203" s="153">
        <f>O203*H203</f>
        <v>0</v>
      </c>
      <c r="Q203" s="153">
        <v>3.16E-3</v>
      </c>
      <c r="R203" s="153">
        <f>Q203*H203</f>
        <v>0.25718608000000004</v>
      </c>
      <c r="S203" s="153">
        <v>0</v>
      </c>
      <c r="T203" s="154">
        <f>S203*H203</f>
        <v>0</v>
      </c>
      <c r="AR203" s="155" t="s">
        <v>188</v>
      </c>
      <c r="AT203" s="155" t="s">
        <v>184</v>
      </c>
      <c r="AU203" s="155" t="s">
        <v>88</v>
      </c>
      <c r="AY203" s="17" t="s">
        <v>182</v>
      </c>
      <c r="BE203" s="156">
        <f>IF(N203="základná",J203,0)</f>
        <v>0</v>
      </c>
      <c r="BF203" s="156">
        <f>IF(N203="znížená",J203,0)</f>
        <v>0</v>
      </c>
      <c r="BG203" s="156">
        <f>IF(N203="zákl. prenesená",J203,0)</f>
        <v>0</v>
      </c>
      <c r="BH203" s="156">
        <f>IF(N203="zníž. prenesená",J203,0)</f>
        <v>0</v>
      </c>
      <c r="BI203" s="156">
        <f>IF(N203="nulová",J203,0)</f>
        <v>0</v>
      </c>
      <c r="BJ203" s="17" t="s">
        <v>88</v>
      </c>
      <c r="BK203" s="156">
        <f>ROUND(I203*H203,2)</f>
        <v>0</v>
      </c>
      <c r="BL203" s="17" t="s">
        <v>188</v>
      </c>
      <c r="BM203" s="155" t="s">
        <v>2490</v>
      </c>
    </row>
    <row r="204" spans="2:65" s="13" customFormat="1">
      <c r="B204" s="164"/>
      <c r="D204" s="158" t="s">
        <v>190</v>
      </c>
      <c r="E204" s="165" t="s">
        <v>1</v>
      </c>
      <c r="F204" s="166" t="s">
        <v>2491</v>
      </c>
      <c r="H204" s="167">
        <v>81.388000000000005</v>
      </c>
      <c r="I204" s="168"/>
      <c r="L204" s="164"/>
      <c r="M204" s="169"/>
      <c r="T204" s="170"/>
      <c r="AT204" s="165" t="s">
        <v>190</v>
      </c>
      <c r="AU204" s="165" t="s">
        <v>88</v>
      </c>
      <c r="AV204" s="13" t="s">
        <v>88</v>
      </c>
      <c r="AW204" s="13" t="s">
        <v>30</v>
      </c>
      <c r="AX204" s="13" t="s">
        <v>74</v>
      </c>
      <c r="AY204" s="165" t="s">
        <v>182</v>
      </c>
    </row>
    <row r="205" spans="2:65" s="15" customFormat="1">
      <c r="B205" s="178"/>
      <c r="D205" s="158" t="s">
        <v>190</v>
      </c>
      <c r="E205" s="179" t="s">
        <v>1</v>
      </c>
      <c r="F205" s="180" t="s">
        <v>212</v>
      </c>
      <c r="H205" s="181">
        <v>81.388000000000005</v>
      </c>
      <c r="I205" s="182"/>
      <c r="L205" s="178"/>
      <c r="M205" s="183"/>
      <c r="T205" s="184"/>
      <c r="AT205" s="179" t="s">
        <v>190</v>
      </c>
      <c r="AU205" s="179" t="s">
        <v>88</v>
      </c>
      <c r="AV205" s="15" t="s">
        <v>188</v>
      </c>
      <c r="AW205" s="15" t="s">
        <v>30</v>
      </c>
      <c r="AX205" s="15" t="s">
        <v>78</v>
      </c>
      <c r="AY205" s="179" t="s">
        <v>182</v>
      </c>
    </row>
    <row r="206" spans="2:65" s="1" customFormat="1" ht="33" customHeight="1">
      <c r="B206" s="142"/>
      <c r="C206" s="143" t="s">
        <v>426</v>
      </c>
      <c r="D206" s="143" t="s">
        <v>184</v>
      </c>
      <c r="E206" s="144" t="s">
        <v>750</v>
      </c>
      <c r="F206" s="145" t="s">
        <v>2492</v>
      </c>
      <c r="G206" s="146" t="s">
        <v>312</v>
      </c>
      <c r="H206" s="147">
        <v>57.188000000000002</v>
      </c>
      <c r="I206" s="148"/>
      <c r="J206" s="149">
        <f>ROUND(I206*H206,2)</f>
        <v>0</v>
      </c>
      <c r="K206" s="150"/>
      <c r="L206" s="32"/>
      <c r="M206" s="151" t="s">
        <v>1</v>
      </c>
      <c r="N206" s="152" t="s">
        <v>40</v>
      </c>
      <c r="P206" s="153">
        <f>O206*H206</f>
        <v>0</v>
      </c>
      <c r="Q206" s="153">
        <v>3.16E-3</v>
      </c>
      <c r="R206" s="153">
        <f>Q206*H206</f>
        <v>0.18071408</v>
      </c>
      <c r="S206" s="153">
        <v>0</v>
      </c>
      <c r="T206" s="154">
        <f>S206*H206</f>
        <v>0</v>
      </c>
      <c r="AR206" s="155" t="s">
        <v>188</v>
      </c>
      <c r="AT206" s="155" t="s">
        <v>184</v>
      </c>
      <c r="AU206" s="155" t="s">
        <v>88</v>
      </c>
      <c r="AY206" s="17" t="s">
        <v>182</v>
      </c>
      <c r="BE206" s="156">
        <f>IF(N206="základná",J206,0)</f>
        <v>0</v>
      </c>
      <c r="BF206" s="156">
        <f>IF(N206="znížená",J206,0)</f>
        <v>0</v>
      </c>
      <c r="BG206" s="156">
        <f>IF(N206="zákl. prenesená",J206,0)</f>
        <v>0</v>
      </c>
      <c r="BH206" s="156">
        <f>IF(N206="zníž. prenesená",J206,0)</f>
        <v>0</v>
      </c>
      <c r="BI206" s="156">
        <f>IF(N206="nulová",J206,0)</f>
        <v>0</v>
      </c>
      <c r="BJ206" s="17" t="s">
        <v>88</v>
      </c>
      <c r="BK206" s="156">
        <f>ROUND(I206*H206,2)</f>
        <v>0</v>
      </c>
      <c r="BL206" s="17" t="s">
        <v>188</v>
      </c>
      <c r="BM206" s="155" t="s">
        <v>2493</v>
      </c>
    </row>
    <row r="207" spans="2:65" s="12" customFormat="1">
      <c r="B207" s="157"/>
      <c r="D207" s="158" t="s">
        <v>190</v>
      </c>
      <c r="E207" s="159" t="s">
        <v>1</v>
      </c>
      <c r="F207" s="160" t="s">
        <v>2494</v>
      </c>
      <c r="H207" s="159" t="s">
        <v>1</v>
      </c>
      <c r="I207" s="161"/>
      <c r="L207" s="157"/>
      <c r="M207" s="162"/>
      <c r="T207" s="163"/>
      <c r="AT207" s="159" t="s">
        <v>190</v>
      </c>
      <c r="AU207" s="159" t="s">
        <v>88</v>
      </c>
      <c r="AV207" s="12" t="s">
        <v>78</v>
      </c>
      <c r="AW207" s="12" t="s">
        <v>30</v>
      </c>
      <c r="AX207" s="12" t="s">
        <v>74</v>
      </c>
      <c r="AY207" s="159" t="s">
        <v>182</v>
      </c>
    </row>
    <row r="208" spans="2:65" s="13" customFormat="1">
      <c r="B208" s="164"/>
      <c r="D208" s="158" t="s">
        <v>190</v>
      </c>
      <c r="E208" s="165" t="s">
        <v>1</v>
      </c>
      <c r="F208" s="166" t="s">
        <v>2495</v>
      </c>
      <c r="H208" s="167">
        <v>57.188000000000002</v>
      </c>
      <c r="I208" s="168"/>
      <c r="L208" s="164"/>
      <c r="M208" s="169"/>
      <c r="T208" s="170"/>
      <c r="AT208" s="165" t="s">
        <v>190</v>
      </c>
      <c r="AU208" s="165" t="s">
        <v>88</v>
      </c>
      <c r="AV208" s="13" t="s">
        <v>88</v>
      </c>
      <c r="AW208" s="13" t="s">
        <v>30</v>
      </c>
      <c r="AX208" s="13" t="s">
        <v>74</v>
      </c>
      <c r="AY208" s="165" t="s">
        <v>182</v>
      </c>
    </row>
    <row r="209" spans="2:65" s="15" customFormat="1">
      <c r="B209" s="178"/>
      <c r="D209" s="158" t="s">
        <v>190</v>
      </c>
      <c r="E209" s="179" t="s">
        <v>1</v>
      </c>
      <c r="F209" s="180" t="s">
        <v>212</v>
      </c>
      <c r="H209" s="181">
        <v>57.188000000000002</v>
      </c>
      <c r="I209" s="182"/>
      <c r="L209" s="178"/>
      <c r="M209" s="183"/>
      <c r="T209" s="184"/>
      <c r="AT209" s="179" t="s">
        <v>190</v>
      </c>
      <c r="AU209" s="179" t="s">
        <v>88</v>
      </c>
      <c r="AV209" s="15" t="s">
        <v>188</v>
      </c>
      <c r="AW209" s="15" t="s">
        <v>30</v>
      </c>
      <c r="AX209" s="15" t="s">
        <v>78</v>
      </c>
      <c r="AY209" s="179" t="s">
        <v>182</v>
      </c>
    </row>
    <row r="210" spans="2:65" s="1" customFormat="1" ht="21.75" customHeight="1">
      <c r="B210" s="142"/>
      <c r="C210" s="143" t="s">
        <v>432</v>
      </c>
      <c r="D210" s="143" t="s">
        <v>184</v>
      </c>
      <c r="E210" s="144" t="s">
        <v>788</v>
      </c>
      <c r="F210" s="145" t="s">
        <v>789</v>
      </c>
      <c r="G210" s="146" t="s">
        <v>312</v>
      </c>
      <c r="H210" s="147">
        <v>6.5750000000000002</v>
      </c>
      <c r="I210" s="148"/>
      <c r="J210" s="149">
        <f>ROUND(I210*H210,2)</f>
        <v>0</v>
      </c>
      <c r="K210" s="150"/>
      <c r="L210" s="32"/>
      <c r="M210" s="151" t="s">
        <v>1</v>
      </c>
      <c r="N210" s="152" t="s">
        <v>40</v>
      </c>
      <c r="P210" s="153">
        <f>O210*H210</f>
        <v>0</v>
      </c>
      <c r="Q210" s="153">
        <v>4.5362260000000001E-2</v>
      </c>
      <c r="R210" s="153">
        <f>Q210*H210</f>
        <v>0.29825685950000003</v>
      </c>
      <c r="S210" s="153">
        <v>0</v>
      </c>
      <c r="T210" s="154">
        <f>S210*H210</f>
        <v>0</v>
      </c>
      <c r="AR210" s="155" t="s">
        <v>188</v>
      </c>
      <c r="AT210" s="155" t="s">
        <v>184</v>
      </c>
      <c r="AU210" s="155" t="s">
        <v>88</v>
      </c>
      <c r="AY210" s="17" t="s">
        <v>182</v>
      </c>
      <c r="BE210" s="156">
        <f>IF(N210="základná",J210,0)</f>
        <v>0</v>
      </c>
      <c r="BF210" s="156">
        <f>IF(N210="znížená",J210,0)</f>
        <v>0</v>
      </c>
      <c r="BG210" s="156">
        <f>IF(N210="zákl. prenesená",J210,0)</f>
        <v>0</v>
      </c>
      <c r="BH210" s="156">
        <f>IF(N210="zníž. prenesená",J210,0)</f>
        <v>0</v>
      </c>
      <c r="BI210" s="156">
        <f>IF(N210="nulová",J210,0)</f>
        <v>0</v>
      </c>
      <c r="BJ210" s="17" t="s">
        <v>88</v>
      </c>
      <c r="BK210" s="156">
        <f>ROUND(I210*H210,2)</f>
        <v>0</v>
      </c>
      <c r="BL210" s="17" t="s">
        <v>188</v>
      </c>
      <c r="BM210" s="155" t="s">
        <v>2496</v>
      </c>
    </row>
    <row r="211" spans="2:65" s="13" customFormat="1">
      <c r="B211" s="164"/>
      <c r="D211" s="158" t="s">
        <v>190</v>
      </c>
      <c r="E211" s="165" t="s">
        <v>1</v>
      </c>
      <c r="F211" s="166" t="s">
        <v>2497</v>
      </c>
      <c r="H211" s="167">
        <v>6.2</v>
      </c>
      <c r="I211" s="168"/>
      <c r="L211" s="164"/>
      <c r="M211" s="169"/>
      <c r="T211" s="170"/>
      <c r="AT211" s="165" t="s">
        <v>190</v>
      </c>
      <c r="AU211" s="165" t="s">
        <v>88</v>
      </c>
      <c r="AV211" s="13" t="s">
        <v>88</v>
      </c>
      <c r="AW211" s="13" t="s">
        <v>30</v>
      </c>
      <c r="AX211" s="13" t="s">
        <v>74</v>
      </c>
      <c r="AY211" s="165" t="s">
        <v>182</v>
      </c>
    </row>
    <row r="212" spans="2:65" s="13" customFormat="1">
      <c r="B212" s="164"/>
      <c r="D212" s="158" t="s">
        <v>190</v>
      </c>
      <c r="E212" s="165" t="s">
        <v>1</v>
      </c>
      <c r="F212" s="166" t="s">
        <v>2498</v>
      </c>
      <c r="H212" s="167">
        <v>0.375</v>
      </c>
      <c r="I212" s="168"/>
      <c r="L212" s="164"/>
      <c r="M212" s="169"/>
      <c r="T212" s="170"/>
      <c r="AT212" s="165" t="s">
        <v>190</v>
      </c>
      <c r="AU212" s="165" t="s">
        <v>88</v>
      </c>
      <c r="AV212" s="13" t="s">
        <v>88</v>
      </c>
      <c r="AW212" s="13" t="s">
        <v>30</v>
      </c>
      <c r="AX212" s="13" t="s">
        <v>74</v>
      </c>
      <c r="AY212" s="165" t="s">
        <v>182</v>
      </c>
    </row>
    <row r="213" spans="2:65" s="15" customFormat="1">
      <c r="B213" s="178"/>
      <c r="D213" s="158" t="s">
        <v>190</v>
      </c>
      <c r="E213" s="179" t="s">
        <v>1</v>
      </c>
      <c r="F213" s="180" t="s">
        <v>212</v>
      </c>
      <c r="H213" s="181">
        <v>6.5750000000000002</v>
      </c>
      <c r="I213" s="182"/>
      <c r="L213" s="178"/>
      <c r="M213" s="183"/>
      <c r="T213" s="184"/>
      <c r="AT213" s="179" t="s">
        <v>190</v>
      </c>
      <c r="AU213" s="179" t="s">
        <v>88</v>
      </c>
      <c r="AV213" s="15" t="s">
        <v>188</v>
      </c>
      <c r="AW213" s="15" t="s">
        <v>30</v>
      </c>
      <c r="AX213" s="15" t="s">
        <v>78</v>
      </c>
      <c r="AY213" s="179" t="s">
        <v>182</v>
      </c>
    </row>
    <row r="214" spans="2:65" s="1" customFormat="1" ht="21.75" customHeight="1">
      <c r="B214" s="142"/>
      <c r="C214" s="143" t="s">
        <v>442</v>
      </c>
      <c r="D214" s="143" t="s">
        <v>184</v>
      </c>
      <c r="E214" s="144" t="s">
        <v>846</v>
      </c>
      <c r="F214" s="145" t="s">
        <v>847</v>
      </c>
      <c r="G214" s="146" t="s">
        <v>312</v>
      </c>
      <c r="H214" s="147">
        <v>6.5750000000000002</v>
      </c>
      <c r="I214" s="148"/>
      <c r="J214" s="149">
        <f>ROUND(I214*H214,2)</f>
        <v>0</v>
      </c>
      <c r="K214" s="150"/>
      <c r="L214" s="32"/>
      <c r="M214" s="151" t="s">
        <v>1</v>
      </c>
      <c r="N214" s="152" t="s">
        <v>40</v>
      </c>
      <c r="P214" s="153">
        <f>O214*H214</f>
        <v>0</v>
      </c>
      <c r="Q214" s="153">
        <v>0</v>
      </c>
      <c r="R214" s="153">
        <f>Q214*H214</f>
        <v>0</v>
      </c>
      <c r="S214" s="153">
        <v>0</v>
      </c>
      <c r="T214" s="154">
        <f>S214*H214</f>
        <v>0</v>
      </c>
      <c r="AR214" s="155" t="s">
        <v>188</v>
      </c>
      <c r="AT214" s="155" t="s">
        <v>184</v>
      </c>
      <c r="AU214" s="155" t="s">
        <v>88</v>
      </c>
      <c r="AY214" s="17" t="s">
        <v>182</v>
      </c>
      <c r="BE214" s="156">
        <f>IF(N214="základná",J214,0)</f>
        <v>0</v>
      </c>
      <c r="BF214" s="156">
        <f>IF(N214="znížená",J214,0)</f>
        <v>0</v>
      </c>
      <c r="BG214" s="156">
        <f>IF(N214="zákl. prenesená",J214,0)</f>
        <v>0</v>
      </c>
      <c r="BH214" s="156">
        <f>IF(N214="zníž. prenesená",J214,0)</f>
        <v>0</v>
      </c>
      <c r="BI214" s="156">
        <f>IF(N214="nulová",J214,0)</f>
        <v>0</v>
      </c>
      <c r="BJ214" s="17" t="s">
        <v>88</v>
      </c>
      <c r="BK214" s="156">
        <f>ROUND(I214*H214,2)</f>
        <v>0</v>
      </c>
      <c r="BL214" s="17" t="s">
        <v>188</v>
      </c>
      <c r="BM214" s="155" t="s">
        <v>2499</v>
      </c>
    </row>
    <row r="215" spans="2:65" s="1" customFormat="1" ht="37.9" customHeight="1">
      <c r="B215" s="142"/>
      <c r="C215" s="143" t="s">
        <v>446</v>
      </c>
      <c r="D215" s="143" t="s">
        <v>184</v>
      </c>
      <c r="E215" s="144" t="s">
        <v>850</v>
      </c>
      <c r="F215" s="145" t="s">
        <v>851</v>
      </c>
      <c r="G215" s="146" t="s">
        <v>312</v>
      </c>
      <c r="H215" s="147">
        <v>57.188000000000002</v>
      </c>
      <c r="I215" s="148"/>
      <c r="J215" s="149">
        <f>ROUND(I215*H215,2)</f>
        <v>0</v>
      </c>
      <c r="K215" s="150"/>
      <c r="L215" s="32"/>
      <c r="M215" s="151" t="s">
        <v>1</v>
      </c>
      <c r="N215" s="152" t="s">
        <v>40</v>
      </c>
      <c r="P215" s="153">
        <f>O215*H215</f>
        <v>0</v>
      </c>
      <c r="Q215" s="153">
        <v>2.2100000000000002E-3</v>
      </c>
      <c r="R215" s="153">
        <f>Q215*H215</f>
        <v>0.12638548000000002</v>
      </c>
      <c r="S215" s="153">
        <v>0</v>
      </c>
      <c r="T215" s="154">
        <f>S215*H215</f>
        <v>0</v>
      </c>
      <c r="AR215" s="155" t="s">
        <v>188</v>
      </c>
      <c r="AT215" s="155" t="s">
        <v>184</v>
      </c>
      <c r="AU215" s="155" t="s">
        <v>88</v>
      </c>
      <c r="AY215" s="17" t="s">
        <v>182</v>
      </c>
      <c r="BE215" s="156">
        <f>IF(N215="základná",J215,0)</f>
        <v>0</v>
      </c>
      <c r="BF215" s="156">
        <f>IF(N215="znížená",J215,0)</f>
        <v>0</v>
      </c>
      <c r="BG215" s="156">
        <f>IF(N215="zákl. prenesená",J215,0)</f>
        <v>0</v>
      </c>
      <c r="BH215" s="156">
        <f>IF(N215="zníž. prenesená",J215,0)</f>
        <v>0</v>
      </c>
      <c r="BI215" s="156">
        <f>IF(N215="nulová",J215,0)</f>
        <v>0</v>
      </c>
      <c r="BJ215" s="17" t="s">
        <v>88</v>
      </c>
      <c r="BK215" s="156">
        <f>ROUND(I215*H215,2)</f>
        <v>0</v>
      </c>
      <c r="BL215" s="17" t="s">
        <v>188</v>
      </c>
      <c r="BM215" s="155" t="s">
        <v>2500</v>
      </c>
    </row>
    <row r="216" spans="2:65" s="12" customFormat="1">
      <c r="B216" s="157"/>
      <c r="D216" s="158" t="s">
        <v>190</v>
      </c>
      <c r="E216" s="159" t="s">
        <v>1</v>
      </c>
      <c r="F216" s="160" t="s">
        <v>2501</v>
      </c>
      <c r="H216" s="159" t="s">
        <v>1</v>
      </c>
      <c r="I216" s="161"/>
      <c r="L216" s="157"/>
      <c r="M216" s="162"/>
      <c r="T216" s="163"/>
      <c r="AT216" s="159" t="s">
        <v>190</v>
      </c>
      <c r="AU216" s="159" t="s">
        <v>88</v>
      </c>
      <c r="AV216" s="12" t="s">
        <v>78</v>
      </c>
      <c r="AW216" s="12" t="s">
        <v>30</v>
      </c>
      <c r="AX216" s="12" t="s">
        <v>74</v>
      </c>
      <c r="AY216" s="159" t="s">
        <v>182</v>
      </c>
    </row>
    <row r="217" spans="2:65" s="13" customFormat="1">
      <c r="B217" s="164"/>
      <c r="D217" s="158" t="s">
        <v>190</v>
      </c>
      <c r="E217" s="165" t="s">
        <v>1</v>
      </c>
      <c r="F217" s="166" t="s">
        <v>2502</v>
      </c>
      <c r="H217" s="167">
        <v>57.188000000000002</v>
      </c>
      <c r="I217" s="168"/>
      <c r="L217" s="164"/>
      <c r="M217" s="169"/>
      <c r="T217" s="170"/>
      <c r="AT217" s="165" t="s">
        <v>190</v>
      </c>
      <c r="AU217" s="165" t="s">
        <v>88</v>
      </c>
      <c r="AV217" s="13" t="s">
        <v>88</v>
      </c>
      <c r="AW217" s="13" t="s">
        <v>30</v>
      </c>
      <c r="AX217" s="13" t="s">
        <v>74</v>
      </c>
      <c r="AY217" s="165" t="s">
        <v>182</v>
      </c>
    </row>
    <row r="218" spans="2:65" s="15" customFormat="1">
      <c r="B218" s="178"/>
      <c r="D218" s="158" t="s">
        <v>190</v>
      </c>
      <c r="E218" s="179" t="s">
        <v>1</v>
      </c>
      <c r="F218" s="180" t="s">
        <v>212</v>
      </c>
      <c r="H218" s="181">
        <v>57.188000000000002</v>
      </c>
      <c r="I218" s="182"/>
      <c r="L218" s="178"/>
      <c r="M218" s="183"/>
      <c r="T218" s="184"/>
      <c r="AT218" s="179" t="s">
        <v>190</v>
      </c>
      <c r="AU218" s="179" t="s">
        <v>88</v>
      </c>
      <c r="AV218" s="15" t="s">
        <v>188</v>
      </c>
      <c r="AW218" s="15" t="s">
        <v>30</v>
      </c>
      <c r="AX218" s="15" t="s">
        <v>78</v>
      </c>
      <c r="AY218" s="179" t="s">
        <v>182</v>
      </c>
    </row>
    <row r="219" spans="2:65" s="1" customFormat="1" ht="24.25" customHeight="1">
      <c r="B219" s="142"/>
      <c r="C219" s="143" t="s">
        <v>454</v>
      </c>
      <c r="D219" s="143" t="s">
        <v>184</v>
      </c>
      <c r="E219" s="144" t="s">
        <v>2503</v>
      </c>
      <c r="F219" s="145" t="s">
        <v>2504</v>
      </c>
      <c r="G219" s="146" t="s">
        <v>312</v>
      </c>
      <c r="H219" s="147">
        <v>57.188000000000002</v>
      </c>
      <c r="I219" s="148"/>
      <c r="J219" s="149">
        <f>ROUND(I219*H219,2)</f>
        <v>0</v>
      </c>
      <c r="K219" s="150"/>
      <c r="L219" s="32"/>
      <c r="M219" s="151" t="s">
        <v>1</v>
      </c>
      <c r="N219" s="152" t="s">
        <v>40</v>
      </c>
      <c r="P219" s="153">
        <f>O219*H219</f>
        <v>0</v>
      </c>
      <c r="Q219" s="153">
        <v>0.21629999999999999</v>
      </c>
      <c r="R219" s="153">
        <f>Q219*H219</f>
        <v>12.369764399999999</v>
      </c>
      <c r="S219" s="153">
        <v>0</v>
      </c>
      <c r="T219" s="154">
        <f>S219*H219</f>
        <v>0</v>
      </c>
      <c r="AR219" s="155" t="s">
        <v>188</v>
      </c>
      <c r="AT219" s="155" t="s">
        <v>184</v>
      </c>
      <c r="AU219" s="155" t="s">
        <v>88</v>
      </c>
      <c r="AY219" s="17" t="s">
        <v>182</v>
      </c>
      <c r="BE219" s="156">
        <f>IF(N219="základná",J219,0)</f>
        <v>0</v>
      </c>
      <c r="BF219" s="156">
        <f>IF(N219="znížená",J219,0)</f>
        <v>0</v>
      </c>
      <c r="BG219" s="156">
        <f>IF(N219="zákl. prenesená",J219,0)</f>
        <v>0</v>
      </c>
      <c r="BH219" s="156">
        <f>IF(N219="zníž. prenesená",J219,0)</f>
        <v>0</v>
      </c>
      <c r="BI219" s="156">
        <f>IF(N219="nulová",J219,0)</f>
        <v>0</v>
      </c>
      <c r="BJ219" s="17" t="s">
        <v>88</v>
      </c>
      <c r="BK219" s="156">
        <f>ROUND(I219*H219,2)</f>
        <v>0</v>
      </c>
      <c r="BL219" s="17" t="s">
        <v>188</v>
      </c>
      <c r="BM219" s="155" t="s">
        <v>2505</v>
      </c>
    </row>
    <row r="220" spans="2:65" s="13" customFormat="1">
      <c r="B220" s="164"/>
      <c r="D220" s="158" t="s">
        <v>190</v>
      </c>
      <c r="E220" s="165" t="s">
        <v>1</v>
      </c>
      <c r="F220" s="166" t="s">
        <v>2495</v>
      </c>
      <c r="H220" s="167">
        <v>57.188000000000002</v>
      </c>
      <c r="I220" s="168"/>
      <c r="L220" s="164"/>
      <c r="M220" s="169"/>
      <c r="T220" s="170"/>
      <c r="AT220" s="165" t="s">
        <v>190</v>
      </c>
      <c r="AU220" s="165" t="s">
        <v>88</v>
      </c>
      <c r="AV220" s="13" t="s">
        <v>88</v>
      </c>
      <c r="AW220" s="13" t="s">
        <v>30</v>
      </c>
      <c r="AX220" s="13" t="s">
        <v>74</v>
      </c>
      <c r="AY220" s="165" t="s">
        <v>182</v>
      </c>
    </row>
    <row r="221" spans="2:65" s="15" customFormat="1">
      <c r="B221" s="178"/>
      <c r="D221" s="158" t="s">
        <v>190</v>
      </c>
      <c r="E221" s="179" t="s">
        <v>1</v>
      </c>
      <c r="F221" s="180" t="s">
        <v>212</v>
      </c>
      <c r="H221" s="181">
        <v>57.188000000000002</v>
      </c>
      <c r="I221" s="182"/>
      <c r="L221" s="178"/>
      <c r="M221" s="183"/>
      <c r="T221" s="184"/>
      <c r="AT221" s="179" t="s">
        <v>190</v>
      </c>
      <c r="AU221" s="179" t="s">
        <v>88</v>
      </c>
      <c r="AV221" s="15" t="s">
        <v>188</v>
      </c>
      <c r="AW221" s="15" t="s">
        <v>30</v>
      </c>
      <c r="AX221" s="15" t="s">
        <v>78</v>
      </c>
      <c r="AY221" s="179" t="s">
        <v>182</v>
      </c>
    </row>
    <row r="222" spans="2:65" s="11" customFormat="1" ht="22.9" customHeight="1">
      <c r="B222" s="130"/>
      <c r="D222" s="131" t="s">
        <v>73</v>
      </c>
      <c r="E222" s="140" t="s">
        <v>264</v>
      </c>
      <c r="F222" s="140" t="s">
        <v>920</v>
      </c>
      <c r="I222" s="133"/>
      <c r="J222" s="141">
        <f>BK222</f>
        <v>0</v>
      </c>
      <c r="L222" s="130"/>
      <c r="M222" s="135"/>
      <c r="P222" s="136">
        <f>SUM(P223:P230)</f>
        <v>0</v>
      </c>
      <c r="R222" s="136">
        <f>SUM(R223:R230)</f>
        <v>1.5887519999999999E-2</v>
      </c>
      <c r="T222" s="137">
        <f>SUM(T223:T230)</f>
        <v>0</v>
      </c>
      <c r="AR222" s="131" t="s">
        <v>78</v>
      </c>
      <c r="AT222" s="138" t="s">
        <v>73</v>
      </c>
      <c r="AU222" s="138" t="s">
        <v>78</v>
      </c>
      <c r="AY222" s="131" t="s">
        <v>182</v>
      </c>
      <c r="BK222" s="139">
        <f>SUM(BK223:BK230)</f>
        <v>0</v>
      </c>
    </row>
    <row r="223" spans="2:65" s="1" customFormat="1" ht="24.25" customHeight="1">
      <c r="B223" s="142"/>
      <c r="C223" s="143" t="s">
        <v>462</v>
      </c>
      <c r="D223" s="143" t="s">
        <v>184</v>
      </c>
      <c r="E223" s="144" t="s">
        <v>2506</v>
      </c>
      <c r="F223" s="145" t="s">
        <v>951</v>
      </c>
      <c r="G223" s="146" t="s">
        <v>952</v>
      </c>
      <c r="H223" s="147">
        <v>8</v>
      </c>
      <c r="I223" s="148"/>
      <c r="J223" s="149">
        <f>ROUND(I223*H223,2)</f>
        <v>0</v>
      </c>
      <c r="K223" s="150"/>
      <c r="L223" s="32"/>
      <c r="M223" s="151" t="s">
        <v>1</v>
      </c>
      <c r="N223" s="152" t="s">
        <v>40</v>
      </c>
      <c r="P223" s="153">
        <f>O223*H223</f>
        <v>0</v>
      </c>
      <c r="Q223" s="153">
        <v>0</v>
      </c>
      <c r="R223" s="153">
        <f>Q223*H223</f>
        <v>0</v>
      </c>
      <c r="S223" s="153">
        <v>0</v>
      </c>
      <c r="T223" s="154">
        <f>S223*H223</f>
        <v>0</v>
      </c>
      <c r="AR223" s="155" t="s">
        <v>188</v>
      </c>
      <c r="AT223" s="155" t="s">
        <v>184</v>
      </c>
      <c r="AU223" s="155" t="s">
        <v>88</v>
      </c>
      <c r="AY223" s="17" t="s">
        <v>182</v>
      </c>
      <c r="BE223" s="156">
        <f>IF(N223="základná",J223,0)</f>
        <v>0</v>
      </c>
      <c r="BF223" s="156">
        <f>IF(N223="znížená",J223,0)</f>
        <v>0</v>
      </c>
      <c r="BG223" s="156">
        <f>IF(N223="zákl. prenesená",J223,0)</f>
        <v>0</v>
      </c>
      <c r="BH223" s="156">
        <f>IF(N223="zníž. prenesená",J223,0)</f>
        <v>0</v>
      </c>
      <c r="BI223" s="156">
        <f>IF(N223="nulová",J223,0)</f>
        <v>0</v>
      </c>
      <c r="BJ223" s="17" t="s">
        <v>88</v>
      </c>
      <c r="BK223" s="156">
        <f>ROUND(I223*H223,2)</f>
        <v>0</v>
      </c>
      <c r="BL223" s="17" t="s">
        <v>188</v>
      </c>
      <c r="BM223" s="155" t="s">
        <v>2507</v>
      </c>
    </row>
    <row r="224" spans="2:65" s="13" customFormat="1">
      <c r="B224" s="164"/>
      <c r="D224" s="158" t="s">
        <v>190</v>
      </c>
      <c r="E224" s="165" t="s">
        <v>1</v>
      </c>
      <c r="F224" s="166" t="s">
        <v>2508</v>
      </c>
      <c r="H224" s="167">
        <v>8</v>
      </c>
      <c r="I224" s="168"/>
      <c r="L224" s="164"/>
      <c r="M224" s="169"/>
      <c r="T224" s="170"/>
      <c r="AT224" s="165" t="s">
        <v>190</v>
      </c>
      <c r="AU224" s="165" t="s">
        <v>88</v>
      </c>
      <c r="AV224" s="13" t="s">
        <v>88</v>
      </c>
      <c r="AW224" s="13" t="s">
        <v>30</v>
      </c>
      <c r="AX224" s="13" t="s">
        <v>74</v>
      </c>
      <c r="AY224" s="165" t="s">
        <v>182</v>
      </c>
    </row>
    <row r="225" spans="2:65" s="15" customFormat="1">
      <c r="B225" s="178"/>
      <c r="D225" s="158" t="s">
        <v>190</v>
      </c>
      <c r="E225" s="179" t="s">
        <v>1</v>
      </c>
      <c r="F225" s="180" t="s">
        <v>212</v>
      </c>
      <c r="H225" s="181">
        <v>8</v>
      </c>
      <c r="I225" s="182"/>
      <c r="L225" s="178"/>
      <c r="M225" s="183"/>
      <c r="T225" s="184"/>
      <c r="AT225" s="179" t="s">
        <v>190</v>
      </c>
      <c r="AU225" s="179" t="s">
        <v>88</v>
      </c>
      <c r="AV225" s="15" t="s">
        <v>188</v>
      </c>
      <c r="AW225" s="15" t="s">
        <v>30</v>
      </c>
      <c r="AX225" s="15" t="s">
        <v>78</v>
      </c>
      <c r="AY225" s="179" t="s">
        <v>182</v>
      </c>
    </row>
    <row r="226" spans="2:65" s="1" customFormat="1" ht="24.25" customHeight="1">
      <c r="B226" s="142"/>
      <c r="C226" s="143" t="s">
        <v>470</v>
      </c>
      <c r="D226" s="143" t="s">
        <v>184</v>
      </c>
      <c r="E226" s="144" t="s">
        <v>968</v>
      </c>
      <c r="F226" s="145" t="s">
        <v>969</v>
      </c>
      <c r="G226" s="146" t="s">
        <v>312</v>
      </c>
      <c r="H226" s="147">
        <v>57.188000000000002</v>
      </c>
      <c r="I226" s="148"/>
      <c r="J226" s="149">
        <f>ROUND(I226*H226,2)</f>
        <v>0</v>
      </c>
      <c r="K226" s="150"/>
      <c r="L226" s="32"/>
      <c r="M226" s="151" t="s">
        <v>1</v>
      </c>
      <c r="N226" s="152" t="s">
        <v>40</v>
      </c>
      <c r="P226" s="153">
        <f>O226*H226</f>
        <v>0</v>
      </c>
      <c r="Q226" s="153">
        <v>4.0000000000000003E-5</v>
      </c>
      <c r="R226" s="153">
        <f>Q226*H226</f>
        <v>2.2875200000000004E-3</v>
      </c>
      <c r="S226" s="153">
        <v>0</v>
      </c>
      <c r="T226" s="154">
        <f>S226*H226</f>
        <v>0</v>
      </c>
      <c r="AR226" s="155" t="s">
        <v>188</v>
      </c>
      <c r="AT226" s="155" t="s">
        <v>184</v>
      </c>
      <c r="AU226" s="155" t="s">
        <v>88</v>
      </c>
      <c r="AY226" s="17" t="s">
        <v>182</v>
      </c>
      <c r="BE226" s="156">
        <f>IF(N226="základná",J226,0)</f>
        <v>0</v>
      </c>
      <c r="BF226" s="156">
        <f>IF(N226="znížená",J226,0)</f>
        <v>0</v>
      </c>
      <c r="BG226" s="156">
        <f>IF(N226="zákl. prenesená",J226,0)</f>
        <v>0</v>
      </c>
      <c r="BH226" s="156">
        <f>IF(N226="zníž. prenesená",J226,0)</f>
        <v>0</v>
      </c>
      <c r="BI226" s="156">
        <f>IF(N226="nulová",J226,0)</f>
        <v>0</v>
      </c>
      <c r="BJ226" s="17" t="s">
        <v>88</v>
      </c>
      <c r="BK226" s="156">
        <f>ROUND(I226*H226,2)</f>
        <v>0</v>
      </c>
      <c r="BL226" s="17" t="s">
        <v>188</v>
      </c>
      <c r="BM226" s="155" t="s">
        <v>2509</v>
      </c>
    </row>
    <row r="227" spans="2:65" s="13" customFormat="1">
      <c r="B227" s="164"/>
      <c r="D227" s="158" t="s">
        <v>190</v>
      </c>
      <c r="E227" s="165" t="s">
        <v>1</v>
      </c>
      <c r="F227" s="166" t="s">
        <v>2495</v>
      </c>
      <c r="H227" s="167">
        <v>57.188000000000002</v>
      </c>
      <c r="I227" s="168"/>
      <c r="L227" s="164"/>
      <c r="M227" s="169"/>
      <c r="T227" s="170"/>
      <c r="AT227" s="165" t="s">
        <v>190</v>
      </c>
      <c r="AU227" s="165" t="s">
        <v>88</v>
      </c>
      <c r="AV227" s="13" t="s">
        <v>88</v>
      </c>
      <c r="AW227" s="13" t="s">
        <v>30</v>
      </c>
      <c r="AX227" s="13" t="s">
        <v>74</v>
      </c>
      <c r="AY227" s="165" t="s">
        <v>182</v>
      </c>
    </row>
    <row r="228" spans="2:65" s="15" customFormat="1">
      <c r="B228" s="178"/>
      <c r="D228" s="158" t="s">
        <v>190</v>
      </c>
      <c r="E228" s="179" t="s">
        <v>1</v>
      </c>
      <c r="F228" s="180" t="s">
        <v>212</v>
      </c>
      <c r="H228" s="181">
        <v>57.188000000000002</v>
      </c>
      <c r="I228" s="182"/>
      <c r="L228" s="178"/>
      <c r="M228" s="183"/>
      <c r="T228" s="184"/>
      <c r="AT228" s="179" t="s">
        <v>190</v>
      </c>
      <c r="AU228" s="179" t="s">
        <v>88</v>
      </c>
      <c r="AV228" s="15" t="s">
        <v>188</v>
      </c>
      <c r="AW228" s="15" t="s">
        <v>30</v>
      </c>
      <c r="AX228" s="15" t="s">
        <v>78</v>
      </c>
      <c r="AY228" s="179" t="s">
        <v>182</v>
      </c>
    </row>
    <row r="229" spans="2:65" s="1" customFormat="1" ht="37.9" customHeight="1">
      <c r="B229" s="142"/>
      <c r="C229" s="143" t="s">
        <v>474</v>
      </c>
      <c r="D229" s="143" t="s">
        <v>184</v>
      </c>
      <c r="E229" s="144" t="s">
        <v>1001</v>
      </c>
      <c r="F229" s="145" t="s">
        <v>1002</v>
      </c>
      <c r="G229" s="146" t="s">
        <v>858</v>
      </c>
      <c r="H229" s="147">
        <v>16</v>
      </c>
      <c r="I229" s="148"/>
      <c r="J229" s="149">
        <f>ROUND(I229*H229,2)</f>
        <v>0</v>
      </c>
      <c r="K229" s="150"/>
      <c r="L229" s="32"/>
      <c r="M229" s="151" t="s">
        <v>1</v>
      </c>
      <c r="N229" s="152" t="s">
        <v>40</v>
      </c>
      <c r="P229" s="153">
        <f>O229*H229</f>
        <v>0</v>
      </c>
      <c r="Q229" s="153">
        <v>8.4999999999999995E-4</v>
      </c>
      <c r="R229" s="153">
        <f>Q229*H229</f>
        <v>1.3599999999999999E-2</v>
      </c>
      <c r="S229" s="153">
        <v>0</v>
      </c>
      <c r="T229" s="154">
        <f>S229*H229</f>
        <v>0</v>
      </c>
      <c r="AR229" s="155" t="s">
        <v>188</v>
      </c>
      <c r="AT229" s="155" t="s">
        <v>184</v>
      </c>
      <c r="AU229" s="155" t="s">
        <v>88</v>
      </c>
      <c r="AY229" s="17" t="s">
        <v>182</v>
      </c>
      <c r="BE229" s="156">
        <f>IF(N229="základná",J229,0)</f>
        <v>0</v>
      </c>
      <c r="BF229" s="156">
        <f>IF(N229="znížená",J229,0)</f>
        <v>0</v>
      </c>
      <c r="BG229" s="156">
        <f>IF(N229="zákl. prenesená",J229,0)</f>
        <v>0</v>
      </c>
      <c r="BH229" s="156">
        <f>IF(N229="zníž. prenesená",J229,0)</f>
        <v>0</v>
      </c>
      <c r="BI229" s="156">
        <f>IF(N229="nulová",J229,0)</f>
        <v>0</v>
      </c>
      <c r="BJ229" s="17" t="s">
        <v>88</v>
      </c>
      <c r="BK229" s="156">
        <f>ROUND(I229*H229,2)</f>
        <v>0</v>
      </c>
      <c r="BL229" s="17" t="s">
        <v>188</v>
      </c>
      <c r="BM229" s="155" t="s">
        <v>2510</v>
      </c>
    </row>
    <row r="230" spans="2:65" s="13" customFormat="1">
      <c r="B230" s="164"/>
      <c r="D230" s="158" t="s">
        <v>190</v>
      </c>
      <c r="E230" s="165" t="s">
        <v>1</v>
      </c>
      <c r="F230" s="166" t="s">
        <v>2511</v>
      </c>
      <c r="H230" s="167">
        <v>16</v>
      </c>
      <c r="I230" s="168"/>
      <c r="L230" s="164"/>
      <c r="M230" s="169"/>
      <c r="T230" s="170"/>
      <c r="AT230" s="165" t="s">
        <v>190</v>
      </c>
      <c r="AU230" s="165" t="s">
        <v>88</v>
      </c>
      <c r="AV230" s="13" t="s">
        <v>88</v>
      </c>
      <c r="AW230" s="13" t="s">
        <v>30</v>
      </c>
      <c r="AX230" s="13" t="s">
        <v>78</v>
      </c>
      <c r="AY230" s="165" t="s">
        <v>182</v>
      </c>
    </row>
    <row r="231" spans="2:65" s="11" customFormat="1" ht="22.9" customHeight="1">
      <c r="B231" s="130"/>
      <c r="D231" s="131" t="s">
        <v>73</v>
      </c>
      <c r="E231" s="140" t="s">
        <v>1015</v>
      </c>
      <c r="F231" s="140" t="s">
        <v>1016</v>
      </c>
      <c r="I231" s="133"/>
      <c r="J231" s="141">
        <f>BK231</f>
        <v>0</v>
      </c>
      <c r="L231" s="130"/>
      <c r="M231" s="135"/>
      <c r="P231" s="136">
        <f>P232</f>
        <v>0</v>
      </c>
      <c r="R231" s="136">
        <f>R232</f>
        <v>0</v>
      </c>
      <c r="T231" s="137">
        <f>T232</f>
        <v>0</v>
      </c>
      <c r="AR231" s="131" t="s">
        <v>78</v>
      </c>
      <c r="AT231" s="138" t="s">
        <v>73</v>
      </c>
      <c r="AU231" s="138" t="s">
        <v>78</v>
      </c>
      <c r="AY231" s="131" t="s">
        <v>182</v>
      </c>
      <c r="BK231" s="139">
        <f>BK232</f>
        <v>0</v>
      </c>
    </row>
    <row r="232" spans="2:65" s="1" customFormat="1" ht="24.25" customHeight="1">
      <c r="B232" s="142"/>
      <c r="C232" s="143" t="s">
        <v>482</v>
      </c>
      <c r="D232" s="143" t="s">
        <v>184</v>
      </c>
      <c r="E232" s="144" t="s">
        <v>2512</v>
      </c>
      <c r="F232" s="145" t="s">
        <v>2513</v>
      </c>
      <c r="G232" s="146" t="s">
        <v>449</v>
      </c>
      <c r="H232" s="147">
        <v>161.899</v>
      </c>
      <c r="I232" s="148"/>
      <c r="J232" s="149">
        <f>ROUND(I232*H232,2)</f>
        <v>0</v>
      </c>
      <c r="K232" s="150"/>
      <c r="L232" s="32"/>
      <c r="M232" s="151" t="s">
        <v>1</v>
      </c>
      <c r="N232" s="152" t="s">
        <v>40</v>
      </c>
      <c r="P232" s="153">
        <f>O232*H232</f>
        <v>0</v>
      </c>
      <c r="Q232" s="153">
        <v>0</v>
      </c>
      <c r="R232" s="153">
        <f>Q232*H232</f>
        <v>0</v>
      </c>
      <c r="S232" s="153">
        <v>0</v>
      </c>
      <c r="T232" s="154">
        <f>S232*H232</f>
        <v>0</v>
      </c>
      <c r="AR232" s="155" t="s">
        <v>188</v>
      </c>
      <c r="AT232" s="155" t="s">
        <v>184</v>
      </c>
      <c r="AU232" s="155" t="s">
        <v>88</v>
      </c>
      <c r="AY232" s="17" t="s">
        <v>182</v>
      </c>
      <c r="BE232" s="156">
        <f>IF(N232="základná",J232,0)</f>
        <v>0</v>
      </c>
      <c r="BF232" s="156">
        <f>IF(N232="znížená",J232,0)</f>
        <v>0</v>
      </c>
      <c r="BG232" s="156">
        <f>IF(N232="zákl. prenesená",J232,0)</f>
        <v>0</v>
      </c>
      <c r="BH232" s="156">
        <f>IF(N232="zníž. prenesená",J232,0)</f>
        <v>0</v>
      </c>
      <c r="BI232" s="156">
        <f>IF(N232="nulová",J232,0)</f>
        <v>0</v>
      </c>
      <c r="BJ232" s="17" t="s">
        <v>88</v>
      </c>
      <c r="BK232" s="156">
        <f>ROUND(I232*H232,2)</f>
        <v>0</v>
      </c>
      <c r="BL232" s="17" t="s">
        <v>188</v>
      </c>
      <c r="BM232" s="155" t="s">
        <v>2514</v>
      </c>
    </row>
    <row r="233" spans="2:65" s="11" customFormat="1" ht="25.9" customHeight="1">
      <c r="B233" s="130"/>
      <c r="D233" s="131" t="s">
        <v>73</v>
      </c>
      <c r="E233" s="132" t="s">
        <v>1028</v>
      </c>
      <c r="F233" s="132" t="s">
        <v>1029</v>
      </c>
      <c r="I233" s="133"/>
      <c r="J233" s="134">
        <f>BK233</f>
        <v>0</v>
      </c>
      <c r="L233" s="130"/>
      <c r="M233" s="135"/>
      <c r="P233" s="136">
        <f>P234+P264+P266+P279+P305</f>
        <v>0</v>
      </c>
      <c r="R233" s="136">
        <f>R234+R264+R266+R279+R305</f>
        <v>3.0084854500000002</v>
      </c>
      <c r="T233" s="137">
        <f>T234+T264+T266+T279+T305</f>
        <v>0</v>
      </c>
      <c r="AR233" s="131" t="s">
        <v>88</v>
      </c>
      <c r="AT233" s="138" t="s">
        <v>73</v>
      </c>
      <c r="AU233" s="138" t="s">
        <v>74</v>
      </c>
      <c r="AY233" s="131" t="s">
        <v>182</v>
      </c>
      <c r="BK233" s="139">
        <f>BK234+BK264+BK266+BK279+BK305</f>
        <v>0</v>
      </c>
    </row>
    <row r="234" spans="2:65" s="11" customFormat="1" ht="22.9" customHeight="1">
      <c r="B234" s="130"/>
      <c r="D234" s="131" t="s">
        <v>73</v>
      </c>
      <c r="E234" s="140" t="s">
        <v>1030</v>
      </c>
      <c r="F234" s="140" t="s">
        <v>1031</v>
      </c>
      <c r="I234" s="133"/>
      <c r="J234" s="141">
        <f>BK234</f>
        <v>0</v>
      </c>
      <c r="L234" s="130"/>
      <c r="M234" s="135"/>
      <c r="P234" s="136">
        <f>SUM(P235:P263)</f>
        <v>0</v>
      </c>
      <c r="R234" s="136">
        <f>SUM(R235:R263)</f>
        <v>0.43515260000000006</v>
      </c>
      <c r="T234" s="137">
        <f>SUM(T235:T263)</f>
        <v>0</v>
      </c>
      <c r="AR234" s="131" t="s">
        <v>88</v>
      </c>
      <c r="AT234" s="138" t="s">
        <v>73</v>
      </c>
      <c r="AU234" s="138" t="s">
        <v>78</v>
      </c>
      <c r="AY234" s="131" t="s">
        <v>182</v>
      </c>
      <c r="BK234" s="139">
        <f>SUM(BK235:BK263)</f>
        <v>0</v>
      </c>
    </row>
    <row r="235" spans="2:65" s="1" customFormat="1" ht="24.25" customHeight="1">
      <c r="B235" s="142"/>
      <c r="C235" s="143" t="s">
        <v>495</v>
      </c>
      <c r="D235" s="143" t="s">
        <v>184</v>
      </c>
      <c r="E235" s="144" t="s">
        <v>1033</v>
      </c>
      <c r="F235" s="145" t="s">
        <v>1034</v>
      </c>
      <c r="G235" s="146" t="s">
        <v>312</v>
      </c>
      <c r="H235" s="147">
        <v>57.188000000000002</v>
      </c>
      <c r="I235" s="148"/>
      <c r="J235" s="149">
        <f>ROUND(I235*H235,2)</f>
        <v>0</v>
      </c>
      <c r="K235" s="150"/>
      <c r="L235" s="32"/>
      <c r="M235" s="151" t="s">
        <v>1</v>
      </c>
      <c r="N235" s="152" t="s">
        <v>40</v>
      </c>
      <c r="P235" s="153">
        <f>O235*H235</f>
        <v>0</v>
      </c>
      <c r="Q235" s="153">
        <v>0</v>
      </c>
      <c r="R235" s="153">
        <f>Q235*H235</f>
        <v>0</v>
      </c>
      <c r="S235" s="153">
        <v>0</v>
      </c>
      <c r="T235" s="154">
        <f>S235*H235</f>
        <v>0</v>
      </c>
      <c r="AR235" s="155" t="s">
        <v>304</v>
      </c>
      <c r="AT235" s="155" t="s">
        <v>184</v>
      </c>
      <c r="AU235" s="155" t="s">
        <v>88</v>
      </c>
      <c r="AY235" s="17" t="s">
        <v>182</v>
      </c>
      <c r="BE235" s="156">
        <f>IF(N235="základná",J235,0)</f>
        <v>0</v>
      </c>
      <c r="BF235" s="156">
        <f>IF(N235="znížená",J235,0)</f>
        <v>0</v>
      </c>
      <c r="BG235" s="156">
        <f>IF(N235="zákl. prenesená",J235,0)</f>
        <v>0</v>
      </c>
      <c r="BH235" s="156">
        <f>IF(N235="zníž. prenesená",J235,0)</f>
        <v>0</v>
      </c>
      <c r="BI235" s="156">
        <f>IF(N235="nulová",J235,0)</f>
        <v>0</v>
      </c>
      <c r="BJ235" s="17" t="s">
        <v>88</v>
      </c>
      <c r="BK235" s="156">
        <f>ROUND(I235*H235,2)</f>
        <v>0</v>
      </c>
      <c r="BL235" s="17" t="s">
        <v>304</v>
      </c>
      <c r="BM235" s="155" t="s">
        <v>2515</v>
      </c>
    </row>
    <row r="236" spans="2:65" s="12" customFormat="1">
      <c r="B236" s="157"/>
      <c r="D236" s="158" t="s">
        <v>190</v>
      </c>
      <c r="E236" s="159" t="s">
        <v>1</v>
      </c>
      <c r="F236" s="160" t="s">
        <v>2516</v>
      </c>
      <c r="H236" s="159" t="s">
        <v>1</v>
      </c>
      <c r="I236" s="161"/>
      <c r="L236" s="157"/>
      <c r="M236" s="162"/>
      <c r="T236" s="163"/>
      <c r="AT236" s="159" t="s">
        <v>190</v>
      </c>
      <c r="AU236" s="159" t="s">
        <v>88</v>
      </c>
      <c r="AV236" s="12" t="s">
        <v>78</v>
      </c>
      <c r="AW236" s="12" t="s">
        <v>30</v>
      </c>
      <c r="AX236" s="12" t="s">
        <v>74</v>
      </c>
      <c r="AY236" s="159" t="s">
        <v>182</v>
      </c>
    </row>
    <row r="237" spans="2:65" s="13" customFormat="1">
      <c r="B237" s="164"/>
      <c r="D237" s="158" t="s">
        <v>190</v>
      </c>
      <c r="E237" s="165" t="s">
        <v>1</v>
      </c>
      <c r="F237" s="166" t="s">
        <v>2495</v>
      </c>
      <c r="H237" s="167">
        <v>57.188000000000002</v>
      </c>
      <c r="I237" s="168"/>
      <c r="L237" s="164"/>
      <c r="M237" s="169"/>
      <c r="T237" s="170"/>
      <c r="AT237" s="165" t="s">
        <v>190</v>
      </c>
      <c r="AU237" s="165" t="s">
        <v>88</v>
      </c>
      <c r="AV237" s="13" t="s">
        <v>88</v>
      </c>
      <c r="AW237" s="13" t="s">
        <v>30</v>
      </c>
      <c r="AX237" s="13" t="s">
        <v>74</v>
      </c>
      <c r="AY237" s="165" t="s">
        <v>182</v>
      </c>
    </row>
    <row r="238" spans="2:65" s="15" customFormat="1">
      <c r="B238" s="178"/>
      <c r="D238" s="158" t="s">
        <v>190</v>
      </c>
      <c r="E238" s="179" t="s">
        <v>1</v>
      </c>
      <c r="F238" s="180" t="s">
        <v>212</v>
      </c>
      <c r="H238" s="181">
        <v>57.188000000000002</v>
      </c>
      <c r="I238" s="182"/>
      <c r="L238" s="178"/>
      <c r="M238" s="183"/>
      <c r="T238" s="184"/>
      <c r="AT238" s="179" t="s">
        <v>190</v>
      </c>
      <c r="AU238" s="179" t="s">
        <v>88</v>
      </c>
      <c r="AV238" s="15" t="s">
        <v>188</v>
      </c>
      <c r="AW238" s="15" t="s">
        <v>30</v>
      </c>
      <c r="AX238" s="15" t="s">
        <v>78</v>
      </c>
      <c r="AY238" s="179" t="s">
        <v>182</v>
      </c>
    </row>
    <row r="239" spans="2:65" s="1" customFormat="1" ht="16.5" customHeight="1">
      <c r="B239" s="142"/>
      <c r="C239" s="185" t="s">
        <v>508</v>
      </c>
      <c r="D239" s="185" t="s">
        <v>379</v>
      </c>
      <c r="E239" s="186" t="s">
        <v>1039</v>
      </c>
      <c r="F239" s="187" t="s">
        <v>2517</v>
      </c>
      <c r="G239" s="188" t="s">
        <v>312</v>
      </c>
      <c r="H239" s="189">
        <v>65.766000000000005</v>
      </c>
      <c r="I239" s="190"/>
      <c r="J239" s="191">
        <f>ROUND(I239*H239,2)</f>
        <v>0</v>
      </c>
      <c r="K239" s="192"/>
      <c r="L239" s="193"/>
      <c r="M239" s="194" t="s">
        <v>1</v>
      </c>
      <c r="N239" s="195" t="s">
        <v>40</v>
      </c>
      <c r="P239" s="153">
        <f>O239*H239</f>
        <v>0</v>
      </c>
      <c r="Q239" s="153">
        <v>1E-4</v>
      </c>
      <c r="R239" s="153">
        <f>Q239*H239</f>
        <v>6.576600000000001E-3</v>
      </c>
      <c r="S239" s="153">
        <v>0</v>
      </c>
      <c r="T239" s="154">
        <f>S239*H239</f>
        <v>0</v>
      </c>
      <c r="AR239" s="155" t="s">
        <v>474</v>
      </c>
      <c r="AT239" s="155" t="s">
        <v>379</v>
      </c>
      <c r="AU239" s="155" t="s">
        <v>88</v>
      </c>
      <c r="AY239" s="17" t="s">
        <v>182</v>
      </c>
      <c r="BE239" s="156">
        <f>IF(N239="základná",J239,0)</f>
        <v>0</v>
      </c>
      <c r="BF239" s="156">
        <f>IF(N239="znížená",J239,0)</f>
        <v>0</v>
      </c>
      <c r="BG239" s="156">
        <f>IF(N239="zákl. prenesená",J239,0)</f>
        <v>0</v>
      </c>
      <c r="BH239" s="156">
        <f>IF(N239="zníž. prenesená",J239,0)</f>
        <v>0</v>
      </c>
      <c r="BI239" s="156">
        <f>IF(N239="nulová",J239,0)</f>
        <v>0</v>
      </c>
      <c r="BJ239" s="17" t="s">
        <v>88</v>
      </c>
      <c r="BK239" s="156">
        <f>ROUND(I239*H239,2)</f>
        <v>0</v>
      </c>
      <c r="BL239" s="17" t="s">
        <v>304</v>
      </c>
      <c r="BM239" s="155" t="s">
        <v>2518</v>
      </c>
    </row>
    <row r="240" spans="2:65" s="13" customFormat="1">
      <c r="B240" s="164"/>
      <c r="D240" s="158" t="s">
        <v>190</v>
      </c>
      <c r="E240" s="165" t="s">
        <v>1</v>
      </c>
      <c r="F240" s="166" t="s">
        <v>2519</v>
      </c>
      <c r="H240" s="167">
        <v>65.766000000000005</v>
      </c>
      <c r="I240" s="168"/>
      <c r="L240" s="164"/>
      <c r="M240" s="169"/>
      <c r="T240" s="170"/>
      <c r="AT240" s="165" t="s">
        <v>190</v>
      </c>
      <c r="AU240" s="165" t="s">
        <v>88</v>
      </c>
      <c r="AV240" s="13" t="s">
        <v>88</v>
      </c>
      <c r="AW240" s="13" t="s">
        <v>30</v>
      </c>
      <c r="AX240" s="13" t="s">
        <v>78</v>
      </c>
      <c r="AY240" s="165" t="s">
        <v>182</v>
      </c>
    </row>
    <row r="241" spans="2:65" s="1" customFormat="1" ht="24.25" customHeight="1">
      <c r="B241" s="142"/>
      <c r="C241" s="143" t="s">
        <v>512</v>
      </c>
      <c r="D241" s="143" t="s">
        <v>184</v>
      </c>
      <c r="E241" s="144" t="s">
        <v>1044</v>
      </c>
      <c r="F241" s="145" t="s">
        <v>1045</v>
      </c>
      <c r="G241" s="146" t="s">
        <v>312</v>
      </c>
      <c r="H241" s="147">
        <v>44.8</v>
      </c>
      <c r="I241" s="148"/>
      <c r="J241" s="149">
        <f>ROUND(I241*H241,2)</f>
        <v>0</v>
      </c>
      <c r="K241" s="150"/>
      <c r="L241" s="32"/>
      <c r="M241" s="151" t="s">
        <v>1</v>
      </c>
      <c r="N241" s="152" t="s">
        <v>40</v>
      </c>
      <c r="P241" s="153">
        <f>O241*H241</f>
        <v>0</v>
      </c>
      <c r="Q241" s="153">
        <v>8.0000000000000007E-5</v>
      </c>
      <c r="R241" s="153">
        <f>Q241*H241</f>
        <v>3.5839999999999999E-3</v>
      </c>
      <c r="S241" s="153">
        <v>0</v>
      </c>
      <c r="T241" s="154">
        <f>S241*H241</f>
        <v>0</v>
      </c>
      <c r="AR241" s="155" t="s">
        <v>304</v>
      </c>
      <c r="AT241" s="155" t="s">
        <v>184</v>
      </c>
      <c r="AU241" s="155" t="s">
        <v>88</v>
      </c>
      <c r="AY241" s="17" t="s">
        <v>182</v>
      </c>
      <c r="BE241" s="156">
        <f>IF(N241="základná",J241,0)</f>
        <v>0</v>
      </c>
      <c r="BF241" s="156">
        <f>IF(N241="znížená",J241,0)</f>
        <v>0</v>
      </c>
      <c r="BG241" s="156">
        <f>IF(N241="zákl. prenesená",J241,0)</f>
        <v>0</v>
      </c>
      <c r="BH241" s="156">
        <f>IF(N241="zníž. prenesená",J241,0)</f>
        <v>0</v>
      </c>
      <c r="BI241" s="156">
        <f>IF(N241="nulová",J241,0)</f>
        <v>0</v>
      </c>
      <c r="BJ241" s="17" t="s">
        <v>88</v>
      </c>
      <c r="BK241" s="156">
        <f>ROUND(I241*H241,2)</f>
        <v>0</v>
      </c>
      <c r="BL241" s="17" t="s">
        <v>304</v>
      </c>
      <c r="BM241" s="155" t="s">
        <v>2520</v>
      </c>
    </row>
    <row r="242" spans="2:65" s="13" customFormat="1">
      <c r="B242" s="164"/>
      <c r="D242" s="158" t="s">
        <v>190</v>
      </c>
      <c r="E242" s="165" t="s">
        <v>1</v>
      </c>
      <c r="F242" s="166" t="s">
        <v>2521</v>
      </c>
      <c r="H242" s="167">
        <v>44.8</v>
      </c>
      <c r="I242" s="168"/>
      <c r="L242" s="164"/>
      <c r="M242" s="169"/>
      <c r="T242" s="170"/>
      <c r="AT242" s="165" t="s">
        <v>190</v>
      </c>
      <c r="AU242" s="165" t="s">
        <v>88</v>
      </c>
      <c r="AV242" s="13" t="s">
        <v>88</v>
      </c>
      <c r="AW242" s="13" t="s">
        <v>30</v>
      </c>
      <c r="AX242" s="13" t="s">
        <v>78</v>
      </c>
      <c r="AY242" s="165" t="s">
        <v>182</v>
      </c>
    </row>
    <row r="243" spans="2:65" s="1" customFormat="1" ht="37.9" customHeight="1">
      <c r="B243" s="142"/>
      <c r="C243" s="185" t="s">
        <v>525</v>
      </c>
      <c r="D243" s="185" t="s">
        <v>379</v>
      </c>
      <c r="E243" s="186" t="s">
        <v>1064</v>
      </c>
      <c r="F243" s="187" t="s">
        <v>1065</v>
      </c>
      <c r="G243" s="188" t="s">
        <v>312</v>
      </c>
      <c r="H243" s="189">
        <v>53.76</v>
      </c>
      <c r="I243" s="190"/>
      <c r="J243" s="191">
        <f>ROUND(I243*H243,2)</f>
        <v>0</v>
      </c>
      <c r="K243" s="192"/>
      <c r="L243" s="193"/>
      <c r="M243" s="194" t="s">
        <v>1</v>
      </c>
      <c r="N243" s="195" t="s">
        <v>40</v>
      </c>
      <c r="P243" s="153">
        <f>O243*H243</f>
        <v>0</v>
      </c>
      <c r="Q243" s="153">
        <v>2E-3</v>
      </c>
      <c r="R243" s="153">
        <f>Q243*H243</f>
        <v>0.10752</v>
      </c>
      <c r="S243" s="153">
        <v>0</v>
      </c>
      <c r="T243" s="154">
        <f>S243*H243</f>
        <v>0</v>
      </c>
      <c r="AR243" s="155" t="s">
        <v>474</v>
      </c>
      <c r="AT243" s="155" t="s">
        <v>379</v>
      </c>
      <c r="AU243" s="155" t="s">
        <v>88</v>
      </c>
      <c r="AY243" s="17" t="s">
        <v>182</v>
      </c>
      <c r="BE243" s="156">
        <f>IF(N243="základná",J243,0)</f>
        <v>0</v>
      </c>
      <c r="BF243" s="156">
        <f>IF(N243="znížená",J243,0)</f>
        <v>0</v>
      </c>
      <c r="BG243" s="156">
        <f>IF(N243="zákl. prenesená",J243,0)</f>
        <v>0</v>
      </c>
      <c r="BH243" s="156">
        <f>IF(N243="zníž. prenesená",J243,0)</f>
        <v>0</v>
      </c>
      <c r="BI243" s="156">
        <f>IF(N243="nulová",J243,0)</f>
        <v>0</v>
      </c>
      <c r="BJ243" s="17" t="s">
        <v>88</v>
      </c>
      <c r="BK243" s="156">
        <f>ROUND(I243*H243,2)</f>
        <v>0</v>
      </c>
      <c r="BL243" s="17" t="s">
        <v>304</v>
      </c>
      <c r="BM243" s="155" t="s">
        <v>2522</v>
      </c>
    </row>
    <row r="244" spans="2:65" s="13" customFormat="1">
      <c r="B244" s="164"/>
      <c r="D244" s="158" t="s">
        <v>190</v>
      </c>
      <c r="E244" s="165" t="s">
        <v>1</v>
      </c>
      <c r="F244" s="166" t="s">
        <v>2523</v>
      </c>
      <c r="H244" s="167">
        <v>53.76</v>
      </c>
      <c r="I244" s="168"/>
      <c r="L244" s="164"/>
      <c r="M244" s="169"/>
      <c r="T244" s="170"/>
      <c r="AT244" s="165" t="s">
        <v>190</v>
      </c>
      <c r="AU244" s="165" t="s">
        <v>88</v>
      </c>
      <c r="AV244" s="13" t="s">
        <v>88</v>
      </c>
      <c r="AW244" s="13" t="s">
        <v>30</v>
      </c>
      <c r="AX244" s="13" t="s">
        <v>78</v>
      </c>
      <c r="AY244" s="165" t="s">
        <v>182</v>
      </c>
    </row>
    <row r="245" spans="2:65" s="1" customFormat="1" ht="37.9" customHeight="1">
      <c r="B245" s="142"/>
      <c r="C245" s="143" t="s">
        <v>533</v>
      </c>
      <c r="D245" s="143" t="s">
        <v>184</v>
      </c>
      <c r="E245" s="144" t="s">
        <v>1078</v>
      </c>
      <c r="F245" s="145" t="s">
        <v>1079</v>
      </c>
      <c r="G245" s="146" t="s">
        <v>312</v>
      </c>
      <c r="H245" s="147">
        <v>64</v>
      </c>
      <c r="I245" s="148"/>
      <c r="J245" s="149">
        <f>ROUND(I245*H245,2)</f>
        <v>0</v>
      </c>
      <c r="K245" s="150"/>
      <c r="L245" s="32"/>
      <c r="M245" s="151" t="s">
        <v>1</v>
      </c>
      <c r="N245" s="152" t="s">
        <v>40</v>
      </c>
      <c r="P245" s="153">
        <f>O245*H245</f>
        <v>0</v>
      </c>
      <c r="Q245" s="153">
        <v>3.3000000000000003E-5</v>
      </c>
      <c r="R245" s="153">
        <f>Q245*H245</f>
        <v>2.1120000000000002E-3</v>
      </c>
      <c r="S245" s="153">
        <v>0</v>
      </c>
      <c r="T245" s="154">
        <f>S245*H245</f>
        <v>0</v>
      </c>
      <c r="AR245" s="155" t="s">
        <v>304</v>
      </c>
      <c r="AT245" s="155" t="s">
        <v>184</v>
      </c>
      <c r="AU245" s="155" t="s">
        <v>88</v>
      </c>
      <c r="AY245" s="17" t="s">
        <v>182</v>
      </c>
      <c r="BE245" s="156">
        <f>IF(N245="základná",J245,0)</f>
        <v>0</v>
      </c>
      <c r="BF245" s="156">
        <f>IF(N245="znížená",J245,0)</f>
        <v>0</v>
      </c>
      <c r="BG245" s="156">
        <f>IF(N245="zákl. prenesená",J245,0)</f>
        <v>0</v>
      </c>
      <c r="BH245" s="156">
        <f>IF(N245="zníž. prenesená",J245,0)</f>
        <v>0</v>
      </c>
      <c r="BI245" s="156">
        <f>IF(N245="nulová",J245,0)</f>
        <v>0</v>
      </c>
      <c r="BJ245" s="17" t="s">
        <v>88</v>
      </c>
      <c r="BK245" s="156">
        <f>ROUND(I245*H245,2)</f>
        <v>0</v>
      </c>
      <c r="BL245" s="17" t="s">
        <v>304</v>
      </c>
      <c r="BM245" s="155" t="s">
        <v>2524</v>
      </c>
    </row>
    <row r="246" spans="2:65" s="13" customFormat="1">
      <c r="B246" s="164"/>
      <c r="D246" s="158" t="s">
        <v>190</v>
      </c>
      <c r="E246" s="165" t="s">
        <v>1</v>
      </c>
      <c r="F246" s="166" t="s">
        <v>2525</v>
      </c>
      <c r="H246" s="167">
        <v>64</v>
      </c>
      <c r="I246" s="168"/>
      <c r="L246" s="164"/>
      <c r="M246" s="169"/>
      <c r="T246" s="170"/>
      <c r="AT246" s="165" t="s">
        <v>190</v>
      </c>
      <c r="AU246" s="165" t="s">
        <v>88</v>
      </c>
      <c r="AV246" s="13" t="s">
        <v>88</v>
      </c>
      <c r="AW246" s="13" t="s">
        <v>30</v>
      </c>
      <c r="AX246" s="13" t="s">
        <v>78</v>
      </c>
      <c r="AY246" s="165" t="s">
        <v>182</v>
      </c>
    </row>
    <row r="247" spans="2:65" s="1" customFormat="1" ht="33" customHeight="1">
      <c r="B247" s="142"/>
      <c r="C247" s="143" t="s">
        <v>538</v>
      </c>
      <c r="D247" s="143" t="s">
        <v>184</v>
      </c>
      <c r="E247" s="144" t="s">
        <v>1085</v>
      </c>
      <c r="F247" s="145" t="s">
        <v>1086</v>
      </c>
      <c r="G247" s="146" t="s">
        <v>312</v>
      </c>
      <c r="H247" s="147">
        <v>32</v>
      </c>
      <c r="I247" s="148"/>
      <c r="J247" s="149">
        <f>ROUND(I247*H247,2)</f>
        <v>0</v>
      </c>
      <c r="K247" s="150"/>
      <c r="L247" s="32"/>
      <c r="M247" s="151" t="s">
        <v>1</v>
      </c>
      <c r="N247" s="152" t="s">
        <v>40</v>
      </c>
      <c r="P247" s="153">
        <f>O247*H247</f>
        <v>0</v>
      </c>
      <c r="Q247" s="153">
        <v>3.0000000000000001E-5</v>
      </c>
      <c r="R247" s="153">
        <f>Q247*H247</f>
        <v>9.6000000000000002E-4</v>
      </c>
      <c r="S247" s="153">
        <v>0</v>
      </c>
      <c r="T247" s="154">
        <f>S247*H247</f>
        <v>0</v>
      </c>
      <c r="AR247" s="155" t="s">
        <v>304</v>
      </c>
      <c r="AT247" s="155" t="s">
        <v>184</v>
      </c>
      <c r="AU247" s="155" t="s">
        <v>88</v>
      </c>
      <c r="AY247" s="17" t="s">
        <v>182</v>
      </c>
      <c r="BE247" s="156">
        <f>IF(N247="základná",J247,0)</f>
        <v>0</v>
      </c>
      <c r="BF247" s="156">
        <f>IF(N247="znížená",J247,0)</f>
        <v>0</v>
      </c>
      <c r="BG247" s="156">
        <f>IF(N247="zákl. prenesená",J247,0)</f>
        <v>0</v>
      </c>
      <c r="BH247" s="156">
        <f>IF(N247="zníž. prenesená",J247,0)</f>
        <v>0</v>
      </c>
      <c r="BI247" s="156">
        <f>IF(N247="nulová",J247,0)</f>
        <v>0</v>
      </c>
      <c r="BJ247" s="17" t="s">
        <v>88</v>
      </c>
      <c r="BK247" s="156">
        <f>ROUND(I247*H247,2)</f>
        <v>0</v>
      </c>
      <c r="BL247" s="17" t="s">
        <v>304</v>
      </c>
      <c r="BM247" s="155" t="s">
        <v>2526</v>
      </c>
    </row>
    <row r="248" spans="2:65" s="13" customFormat="1">
      <c r="B248" s="164"/>
      <c r="D248" s="158" t="s">
        <v>190</v>
      </c>
      <c r="E248" s="165" t="s">
        <v>1</v>
      </c>
      <c r="F248" s="166" t="s">
        <v>2527</v>
      </c>
      <c r="H248" s="167">
        <v>32</v>
      </c>
      <c r="I248" s="168"/>
      <c r="L248" s="164"/>
      <c r="M248" s="169"/>
      <c r="T248" s="170"/>
      <c r="AT248" s="165" t="s">
        <v>190</v>
      </c>
      <c r="AU248" s="165" t="s">
        <v>88</v>
      </c>
      <c r="AV248" s="13" t="s">
        <v>88</v>
      </c>
      <c r="AW248" s="13" t="s">
        <v>30</v>
      </c>
      <c r="AX248" s="13" t="s">
        <v>78</v>
      </c>
      <c r="AY248" s="165" t="s">
        <v>182</v>
      </c>
    </row>
    <row r="249" spans="2:65" s="1" customFormat="1" ht="44.25" customHeight="1">
      <c r="B249" s="142"/>
      <c r="C249" s="185" t="s">
        <v>542</v>
      </c>
      <c r="D249" s="185" t="s">
        <v>379</v>
      </c>
      <c r="E249" s="186" t="s">
        <v>1091</v>
      </c>
      <c r="F249" s="187" t="s">
        <v>1092</v>
      </c>
      <c r="G249" s="188" t="s">
        <v>312</v>
      </c>
      <c r="H249" s="189">
        <v>112</v>
      </c>
      <c r="I249" s="190"/>
      <c r="J249" s="191">
        <f>ROUND(I249*H249,2)</f>
        <v>0</v>
      </c>
      <c r="K249" s="192"/>
      <c r="L249" s="193"/>
      <c r="M249" s="194" t="s">
        <v>1</v>
      </c>
      <c r="N249" s="195" t="s">
        <v>40</v>
      </c>
      <c r="P249" s="153">
        <f>O249*H249</f>
        <v>0</v>
      </c>
      <c r="Q249" s="153">
        <v>2E-3</v>
      </c>
      <c r="R249" s="153">
        <f>Q249*H249</f>
        <v>0.224</v>
      </c>
      <c r="S249" s="153">
        <v>0</v>
      </c>
      <c r="T249" s="154">
        <f>S249*H249</f>
        <v>0</v>
      </c>
      <c r="AR249" s="155" t="s">
        <v>474</v>
      </c>
      <c r="AT249" s="155" t="s">
        <v>379</v>
      </c>
      <c r="AU249" s="155" t="s">
        <v>88</v>
      </c>
      <c r="AY249" s="17" t="s">
        <v>182</v>
      </c>
      <c r="BE249" s="156">
        <f>IF(N249="základná",J249,0)</f>
        <v>0</v>
      </c>
      <c r="BF249" s="156">
        <f>IF(N249="znížená",J249,0)</f>
        <v>0</v>
      </c>
      <c r="BG249" s="156">
        <f>IF(N249="zákl. prenesená",J249,0)</f>
        <v>0</v>
      </c>
      <c r="BH249" s="156">
        <f>IF(N249="zníž. prenesená",J249,0)</f>
        <v>0</v>
      </c>
      <c r="BI249" s="156">
        <f>IF(N249="nulová",J249,0)</f>
        <v>0</v>
      </c>
      <c r="BJ249" s="17" t="s">
        <v>88</v>
      </c>
      <c r="BK249" s="156">
        <f>ROUND(I249*H249,2)</f>
        <v>0</v>
      </c>
      <c r="BL249" s="17" t="s">
        <v>304</v>
      </c>
      <c r="BM249" s="155" t="s">
        <v>2528</v>
      </c>
    </row>
    <row r="250" spans="2:65" s="13" customFormat="1">
      <c r="B250" s="164"/>
      <c r="D250" s="158" t="s">
        <v>190</v>
      </c>
      <c r="E250" s="165" t="s">
        <v>1</v>
      </c>
      <c r="F250" s="166" t="s">
        <v>2529</v>
      </c>
      <c r="H250" s="167">
        <v>73.599999999999994</v>
      </c>
      <c r="I250" s="168"/>
      <c r="L250" s="164"/>
      <c r="M250" s="169"/>
      <c r="T250" s="170"/>
      <c r="AT250" s="165" t="s">
        <v>190</v>
      </c>
      <c r="AU250" s="165" t="s">
        <v>88</v>
      </c>
      <c r="AV250" s="13" t="s">
        <v>88</v>
      </c>
      <c r="AW250" s="13" t="s">
        <v>30</v>
      </c>
      <c r="AX250" s="13" t="s">
        <v>74</v>
      </c>
      <c r="AY250" s="165" t="s">
        <v>182</v>
      </c>
    </row>
    <row r="251" spans="2:65" s="13" customFormat="1">
      <c r="B251" s="164"/>
      <c r="D251" s="158" t="s">
        <v>190</v>
      </c>
      <c r="E251" s="165" t="s">
        <v>1</v>
      </c>
      <c r="F251" s="166" t="s">
        <v>2530</v>
      </c>
      <c r="H251" s="167">
        <v>38.4</v>
      </c>
      <c r="I251" s="168"/>
      <c r="L251" s="164"/>
      <c r="M251" s="169"/>
      <c r="T251" s="170"/>
      <c r="AT251" s="165" t="s">
        <v>190</v>
      </c>
      <c r="AU251" s="165" t="s">
        <v>88</v>
      </c>
      <c r="AV251" s="13" t="s">
        <v>88</v>
      </c>
      <c r="AW251" s="13" t="s">
        <v>30</v>
      </c>
      <c r="AX251" s="13" t="s">
        <v>74</v>
      </c>
      <c r="AY251" s="165" t="s">
        <v>182</v>
      </c>
    </row>
    <row r="252" spans="2:65" s="15" customFormat="1">
      <c r="B252" s="178"/>
      <c r="D252" s="158" t="s">
        <v>190</v>
      </c>
      <c r="E252" s="179" t="s">
        <v>1</v>
      </c>
      <c r="F252" s="180" t="s">
        <v>212</v>
      </c>
      <c r="H252" s="181">
        <v>112</v>
      </c>
      <c r="I252" s="182"/>
      <c r="L252" s="178"/>
      <c r="M252" s="183"/>
      <c r="T252" s="184"/>
      <c r="AT252" s="179" t="s">
        <v>190</v>
      </c>
      <c r="AU252" s="179" t="s">
        <v>88</v>
      </c>
      <c r="AV252" s="15" t="s">
        <v>188</v>
      </c>
      <c r="AW252" s="15" t="s">
        <v>30</v>
      </c>
      <c r="AX252" s="15" t="s">
        <v>78</v>
      </c>
      <c r="AY252" s="179" t="s">
        <v>182</v>
      </c>
    </row>
    <row r="253" spans="2:65" s="1" customFormat="1" ht="24.25" customHeight="1">
      <c r="B253" s="142"/>
      <c r="C253" s="185" t="s">
        <v>552</v>
      </c>
      <c r="D253" s="185" t="s">
        <v>379</v>
      </c>
      <c r="E253" s="186" t="s">
        <v>1098</v>
      </c>
      <c r="F253" s="187" t="s">
        <v>1099</v>
      </c>
      <c r="G253" s="188" t="s">
        <v>1100</v>
      </c>
      <c r="H253" s="189">
        <v>1</v>
      </c>
      <c r="I253" s="190"/>
      <c r="J253" s="191">
        <f t="shared" ref="J253:J258" si="0">ROUND(I253*H253,2)</f>
        <v>0</v>
      </c>
      <c r="K253" s="192"/>
      <c r="L253" s="193"/>
      <c r="M253" s="194" t="s">
        <v>1</v>
      </c>
      <c r="N253" s="195" t="s">
        <v>40</v>
      </c>
      <c r="P253" s="153">
        <f t="shared" ref="P253:P258" si="1">O253*H253</f>
        <v>0</v>
      </c>
      <c r="Q253" s="153">
        <v>0</v>
      </c>
      <c r="R253" s="153">
        <f t="shared" ref="R253:R258" si="2">Q253*H253</f>
        <v>0</v>
      </c>
      <c r="S253" s="153">
        <v>0</v>
      </c>
      <c r="T253" s="154">
        <f t="shared" ref="T253:T258" si="3">S253*H253</f>
        <v>0</v>
      </c>
      <c r="AR253" s="155" t="s">
        <v>474</v>
      </c>
      <c r="AT253" s="155" t="s">
        <v>379</v>
      </c>
      <c r="AU253" s="155" t="s">
        <v>88</v>
      </c>
      <c r="AY253" s="17" t="s">
        <v>182</v>
      </c>
      <c r="BE253" s="156">
        <f t="shared" ref="BE253:BE258" si="4">IF(N253="základná",J253,0)</f>
        <v>0</v>
      </c>
      <c r="BF253" s="156">
        <f t="shared" ref="BF253:BF258" si="5">IF(N253="znížená",J253,0)</f>
        <v>0</v>
      </c>
      <c r="BG253" s="156">
        <f t="shared" ref="BG253:BG258" si="6">IF(N253="zákl. prenesená",J253,0)</f>
        <v>0</v>
      </c>
      <c r="BH253" s="156">
        <f t="shared" ref="BH253:BH258" si="7">IF(N253="zníž. prenesená",J253,0)</f>
        <v>0</v>
      </c>
      <c r="BI253" s="156">
        <f t="shared" ref="BI253:BI258" si="8">IF(N253="nulová",J253,0)</f>
        <v>0</v>
      </c>
      <c r="BJ253" s="17" t="s">
        <v>88</v>
      </c>
      <c r="BK253" s="156">
        <f t="shared" ref="BK253:BK258" si="9">ROUND(I253*H253,2)</f>
        <v>0</v>
      </c>
      <c r="BL253" s="17" t="s">
        <v>304</v>
      </c>
      <c r="BM253" s="155" t="s">
        <v>2531</v>
      </c>
    </row>
    <row r="254" spans="2:65" s="1" customFormat="1" ht="37.9" customHeight="1">
      <c r="B254" s="142"/>
      <c r="C254" s="143" t="s">
        <v>585</v>
      </c>
      <c r="D254" s="143" t="s">
        <v>184</v>
      </c>
      <c r="E254" s="144" t="s">
        <v>1103</v>
      </c>
      <c r="F254" s="145" t="s">
        <v>1104</v>
      </c>
      <c r="G254" s="146" t="s">
        <v>312</v>
      </c>
      <c r="H254" s="147">
        <v>64</v>
      </c>
      <c r="I254" s="148"/>
      <c r="J254" s="149">
        <f t="shared" si="0"/>
        <v>0</v>
      </c>
      <c r="K254" s="150"/>
      <c r="L254" s="32"/>
      <c r="M254" s="151" t="s">
        <v>1</v>
      </c>
      <c r="N254" s="152" t="s">
        <v>40</v>
      </c>
      <c r="P254" s="153">
        <f t="shared" si="1"/>
        <v>0</v>
      </c>
      <c r="Q254" s="153">
        <v>0</v>
      </c>
      <c r="R254" s="153">
        <f t="shared" si="2"/>
        <v>0</v>
      </c>
      <c r="S254" s="153">
        <v>0</v>
      </c>
      <c r="T254" s="154">
        <f t="shared" si="3"/>
        <v>0</v>
      </c>
      <c r="AR254" s="155" t="s">
        <v>304</v>
      </c>
      <c r="AT254" s="155" t="s">
        <v>184</v>
      </c>
      <c r="AU254" s="155" t="s">
        <v>88</v>
      </c>
      <c r="AY254" s="17" t="s">
        <v>182</v>
      </c>
      <c r="BE254" s="156">
        <f t="shared" si="4"/>
        <v>0</v>
      </c>
      <c r="BF254" s="156">
        <f t="shared" si="5"/>
        <v>0</v>
      </c>
      <c r="BG254" s="156">
        <f t="shared" si="6"/>
        <v>0</v>
      </c>
      <c r="BH254" s="156">
        <f t="shared" si="7"/>
        <v>0</v>
      </c>
      <c r="BI254" s="156">
        <f t="shared" si="8"/>
        <v>0</v>
      </c>
      <c r="BJ254" s="17" t="s">
        <v>88</v>
      </c>
      <c r="BK254" s="156">
        <f t="shared" si="9"/>
        <v>0</v>
      </c>
      <c r="BL254" s="17" t="s">
        <v>304</v>
      </c>
      <c r="BM254" s="155" t="s">
        <v>2532</v>
      </c>
    </row>
    <row r="255" spans="2:65" s="1" customFormat="1" ht="37.9" customHeight="1">
      <c r="B255" s="142"/>
      <c r="C255" s="143" t="s">
        <v>624</v>
      </c>
      <c r="D255" s="143" t="s">
        <v>184</v>
      </c>
      <c r="E255" s="144" t="s">
        <v>1107</v>
      </c>
      <c r="F255" s="145" t="s">
        <v>1108</v>
      </c>
      <c r="G255" s="146" t="s">
        <v>312</v>
      </c>
      <c r="H255" s="147">
        <v>64</v>
      </c>
      <c r="I255" s="148"/>
      <c r="J255" s="149">
        <f t="shared" si="0"/>
        <v>0</v>
      </c>
      <c r="K255" s="150"/>
      <c r="L255" s="32"/>
      <c r="M255" s="151" t="s">
        <v>1</v>
      </c>
      <c r="N255" s="152" t="s">
        <v>40</v>
      </c>
      <c r="P255" s="153">
        <f t="shared" si="1"/>
        <v>0</v>
      </c>
      <c r="Q255" s="153">
        <v>0</v>
      </c>
      <c r="R255" s="153">
        <f t="shared" si="2"/>
        <v>0</v>
      </c>
      <c r="S255" s="153">
        <v>0</v>
      </c>
      <c r="T255" s="154">
        <f t="shared" si="3"/>
        <v>0</v>
      </c>
      <c r="AR255" s="155" t="s">
        <v>304</v>
      </c>
      <c r="AT255" s="155" t="s">
        <v>184</v>
      </c>
      <c r="AU255" s="155" t="s">
        <v>88</v>
      </c>
      <c r="AY255" s="17" t="s">
        <v>182</v>
      </c>
      <c r="BE255" s="156">
        <f t="shared" si="4"/>
        <v>0</v>
      </c>
      <c r="BF255" s="156">
        <f t="shared" si="5"/>
        <v>0</v>
      </c>
      <c r="BG255" s="156">
        <f t="shared" si="6"/>
        <v>0</v>
      </c>
      <c r="BH255" s="156">
        <f t="shared" si="7"/>
        <v>0</v>
      </c>
      <c r="BI255" s="156">
        <f t="shared" si="8"/>
        <v>0</v>
      </c>
      <c r="BJ255" s="17" t="s">
        <v>88</v>
      </c>
      <c r="BK255" s="156">
        <f t="shared" si="9"/>
        <v>0</v>
      </c>
      <c r="BL255" s="17" t="s">
        <v>304</v>
      </c>
      <c r="BM255" s="155" t="s">
        <v>2533</v>
      </c>
    </row>
    <row r="256" spans="2:65" s="1" customFormat="1" ht="37.9" customHeight="1">
      <c r="B256" s="142"/>
      <c r="C256" s="143" t="s">
        <v>628</v>
      </c>
      <c r="D256" s="143" t="s">
        <v>184</v>
      </c>
      <c r="E256" s="144" t="s">
        <v>1123</v>
      </c>
      <c r="F256" s="145" t="s">
        <v>1124</v>
      </c>
      <c r="G256" s="146" t="s">
        <v>312</v>
      </c>
      <c r="H256" s="147">
        <v>32</v>
      </c>
      <c r="I256" s="148"/>
      <c r="J256" s="149">
        <f t="shared" si="0"/>
        <v>0</v>
      </c>
      <c r="K256" s="150"/>
      <c r="L256" s="32"/>
      <c r="M256" s="151" t="s">
        <v>1</v>
      </c>
      <c r="N256" s="152" t="s">
        <v>40</v>
      </c>
      <c r="P256" s="153">
        <f t="shared" si="1"/>
        <v>0</v>
      </c>
      <c r="Q256" s="153">
        <v>0</v>
      </c>
      <c r="R256" s="153">
        <f t="shared" si="2"/>
        <v>0</v>
      </c>
      <c r="S256" s="153">
        <v>0</v>
      </c>
      <c r="T256" s="154">
        <f t="shared" si="3"/>
        <v>0</v>
      </c>
      <c r="AR256" s="155" t="s">
        <v>304</v>
      </c>
      <c r="AT256" s="155" t="s">
        <v>184</v>
      </c>
      <c r="AU256" s="155" t="s">
        <v>88</v>
      </c>
      <c r="AY256" s="17" t="s">
        <v>182</v>
      </c>
      <c r="BE256" s="156">
        <f t="shared" si="4"/>
        <v>0</v>
      </c>
      <c r="BF256" s="156">
        <f t="shared" si="5"/>
        <v>0</v>
      </c>
      <c r="BG256" s="156">
        <f t="shared" si="6"/>
        <v>0</v>
      </c>
      <c r="BH256" s="156">
        <f t="shared" si="7"/>
        <v>0</v>
      </c>
      <c r="BI256" s="156">
        <f t="shared" si="8"/>
        <v>0</v>
      </c>
      <c r="BJ256" s="17" t="s">
        <v>88</v>
      </c>
      <c r="BK256" s="156">
        <f t="shared" si="9"/>
        <v>0</v>
      </c>
      <c r="BL256" s="17" t="s">
        <v>304</v>
      </c>
      <c r="BM256" s="155" t="s">
        <v>2534</v>
      </c>
    </row>
    <row r="257" spans="2:65" s="1" customFormat="1" ht="37.9" customHeight="1">
      <c r="B257" s="142"/>
      <c r="C257" s="143" t="s">
        <v>663</v>
      </c>
      <c r="D257" s="143" t="s">
        <v>184</v>
      </c>
      <c r="E257" s="144" t="s">
        <v>1127</v>
      </c>
      <c r="F257" s="145" t="s">
        <v>1128</v>
      </c>
      <c r="G257" s="146" t="s">
        <v>312</v>
      </c>
      <c r="H257" s="147">
        <v>32</v>
      </c>
      <c r="I257" s="148"/>
      <c r="J257" s="149">
        <f t="shared" si="0"/>
        <v>0</v>
      </c>
      <c r="K257" s="150"/>
      <c r="L257" s="32"/>
      <c r="M257" s="151" t="s">
        <v>1</v>
      </c>
      <c r="N257" s="152" t="s">
        <v>40</v>
      </c>
      <c r="P257" s="153">
        <f t="shared" si="1"/>
        <v>0</v>
      </c>
      <c r="Q257" s="153">
        <v>2.5000000000000001E-5</v>
      </c>
      <c r="R257" s="153">
        <f t="shared" si="2"/>
        <v>8.0000000000000004E-4</v>
      </c>
      <c r="S257" s="153">
        <v>0</v>
      </c>
      <c r="T257" s="154">
        <f t="shared" si="3"/>
        <v>0</v>
      </c>
      <c r="AR257" s="155" t="s">
        <v>304</v>
      </c>
      <c r="AT257" s="155" t="s">
        <v>184</v>
      </c>
      <c r="AU257" s="155" t="s">
        <v>88</v>
      </c>
      <c r="AY257" s="17" t="s">
        <v>182</v>
      </c>
      <c r="BE257" s="156">
        <f t="shared" si="4"/>
        <v>0</v>
      </c>
      <c r="BF257" s="156">
        <f t="shared" si="5"/>
        <v>0</v>
      </c>
      <c r="BG257" s="156">
        <f t="shared" si="6"/>
        <v>0</v>
      </c>
      <c r="BH257" s="156">
        <f t="shared" si="7"/>
        <v>0</v>
      </c>
      <c r="BI257" s="156">
        <f t="shared" si="8"/>
        <v>0</v>
      </c>
      <c r="BJ257" s="17" t="s">
        <v>88</v>
      </c>
      <c r="BK257" s="156">
        <f t="shared" si="9"/>
        <v>0</v>
      </c>
      <c r="BL257" s="17" t="s">
        <v>304</v>
      </c>
      <c r="BM257" s="155" t="s">
        <v>2535</v>
      </c>
    </row>
    <row r="258" spans="2:65" s="1" customFormat="1" ht="16.5" customHeight="1">
      <c r="B258" s="142"/>
      <c r="C258" s="185" t="s">
        <v>671</v>
      </c>
      <c r="D258" s="185" t="s">
        <v>379</v>
      </c>
      <c r="E258" s="186" t="s">
        <v>380</v>
      </c>
      <c r="F258" s="187" t="s">
        <v>381</v>
      </c>
      <c r="G258" s="188" t="s">
        <v>312</v>
      </c>
      <c r="H258" s="189">
        <v>112</v>
      </c>
      <c r="I258" s="190"/>
      <c r="J258" s="191">
        <f t="shared" si="0"/>
        <v>0</v>
      </c>
      <c r="K258" s="192"/>
      <c r="L258" s="193"/>
      <c r="M258" s="194" t="s">
        <v>1</v>
      </c>
      <c r="N258" s="195" t="s">
        <v>40</v>
      </c>
      <c r="P258" s="153">
        <f t="shared" si="1"/>
        <v>0</v>
      </c>
      <c r="Q258" s="153">
        <v>2.9999999999999997E-4</v>
      </c>
      <c r="R258" s="153">
        <f t="shared" si="2"/>
        <v>3.3599999999999998E-2</v>
      </c>
      <c r="S258" s="153">
        <v>0</v>
      </c>
      <c r="T258" s="154">
        <f t="shared" si="3"/>
        <v>0</v>
      </c>
      <c r="AR258" s="155" t="s">
        <v>474</v>
      </c>
      <c r="AT258" s="155" t="s">
        <v>379</v>
      </c>
      <c r="AU258" s="155" t="s">
        <v>88</v>
      </c>
      <c r="AY258" s="17" t="s">
        <v>182</v>
      </c>
      <c r="BE258" s="156">
        <f t="shared" si="4"/>
        <v>0</v>
      </c>
      <c r="BF258" s="156">
        <f t="shared" si="5"/>
        <v>0</v>
      </c>
      <c r="BG258" s="156">
        <f t="shared" si="6"/>
        <v>0</v>
      </c>
      <c r="BH258" s="156">
        <f t="shared" si="7"/>
        <v>0</v>
      </c>
      <c r="BI258" s="156">
        <f t="shared" si="8"/>
        <v>0</v>
      </c>
      <c r="BJ258" s="17" t="s">
        <v>88</v>
      </c>
      <c r="BK258" s="156">
        <f t="shared" si="9"/>
        <v>0</v>
      </c>
      <c r="BL258" s="17" t="s">
        <v>304</v>
      </c>
      <c r="BM258" s="155" t="s">
        <v>2536</v>
      </c>
    </row>
    <row r="259" spans="2:65" s="13" customFormat="1">
      <c r="B259" s="164"/>
      <c r="D259" s="158" t="s">
        <v>190</v>
      </c>
      <c r="E259" s="165" t="s">
        <v>1</v>
      </c>
      <c r="F259" s="166" t="s">
        <v>2529</v>
      </c>
      <c r="H259" s="167">
        <v>73.599999999999994</v>
      </c>
      <c r="I259" s="168"/>
      <c r="L259" s="164"/>
      <c r="M259" s="169"/>
      <c r="T259" s="170"/>
      <c r="AT259" s="165" t="s">
        <v>190</v>
      </c>
      <c r="AU259" s="165" t="s">
        <v>88</v>
      </c>
      <c r="AV259" s="13" t="s">
        <v>88</v>
      </c>
      <c r="AW259" s="13" t="s">
        <v>30</v>
      </c>
      <c r="AX259" s="13" t="s">
        <v>74</v>
      </c>
      <c r="AY259" s="165" t="s">
        <v>182</v>
      </c>
    </row>
    <row r="260" spans="2:65" s="13" customFormat="1">
      <c r="B260" s="164"/>
      <c r="D260" s="158" t="s">
        <v>190</v>
      </c>
      <c r="E260" s="165" t="s">
        <v>1</v>
      </c>
      <c r="F260" s="166" t="s">
        <v>2530</v>
      </c>
      <c r="H260" s="167">
        <v>38.4</v>
      </c>
      <c r="I260" s="168"/>
      <c r="L260" s="164"/>
      <c r="M260" s="169"/>
      <c r="T260" s="170"/>
      <c r="AT260" s="165" t="s">
        <v>190</v>
      </c>
      <c r="AU260" s="165" t="s">
        <v>88</v>
      </c>
      <c r="AV260" s="13" t="s">
        <v>88</v>
      </c>
      <c r="AW260" s="13" t="s">
        <v>30</v>
      </c>
      <c r="AX260" s="13" t="s">
        <v>74</v>
      </c>
      <c r="AY260" s="165" t="s">
        <v>182</v>
      </c>
    </row>
    <row r="261" spans="2:65" s="15" customFormat="1">
      <c r="B261" s="178"/>
      <c r="D261" s="158" t="s">
        <v>190</v>
      </c>
      <c r="E261" s="179" t="s">
        <v>1</v>
      </c>
      <c r="F261" s="180" t="s">
        <v>212</v>
      </c>
      <c r="H261" s="181">
        <v>112</v>
      </c>
      <c r="I261" s="182"/>
      <c r="L261" s="178"/>
      <c r="M261" s="183"/>
      <c r="T261" s="184"/>
      <c r="AT261" s="179" t="s">
        <v>190</v>
      </c>
      <c r="AU261" s="179" t="s">
        <v>88</v>
      </c>
      <c r="AV261" s="15" t="s">
        <v>188</v>
      </c>
      <c r="AW261" s="15" t="s">
        <v>30</v>
      </c>
      <c r="AX261" s="15" t="s">
        <v>78</v>
      </c>
      <c r="AY261" s="179" t="s">
        <v>182</v>
      </c>
    </row>
    <row r="262" spans="2:65" s="1" customFormat="1" ht="16.5" customHeight="1">
      <c r="B262" s="142"/>
      <c r="C262" s="185" t="s">
        <v>677</v>
      </c>
      <c r="D262" s="185" t="s">
        <v>379</v>
      </c>
      <c r="E262" s="186" t="s">
        <v>1134</v>
      </c>
      <c r="F262" s="187" t="s">
        <v>1135</v>
      </c>
      <c r="G262" s="188" t="s">
        <v>312</v>
      </c>
      <c r="H262" s="189">
        <v>112</v>
      </c>
      <c r="I262" s="190"/>
      <c r="J262" s="191">
        <f>ROUND(I262*H262,2)</f>
        <v>0</v>
      </c>
      <c r="K262" s="192"/>
      <c r="L262" s="193"/>
      <c r="M262" s="194" t="s">
        <v>1</v>
      </c>
      <c r="N262" s="195" t="s">
        <v>40</v>
      </c>
      <c r="P262" s="153">
        <f>O262*H262</f>
        <v>0</v>
      </c>
      <c r="Q262" s="153">
        <v>5.0000000000000001E-4</v>
      </c>
      <c r="R262" s="153">
        <f>Q262*H262</f>
        <v>5.6000000000000001E-2</v>
      </c>
      <c r="S262" s="153">
        <v>0</v>
      </c>
      <c r="T262" s="154">
        <f>S262*H262</f>
        <v>0</v>
      </c>
      <c r="AR262" s="155" t="s">
        <v>474</v>
      </c>
      <c r="AT262" s="155" t="s">
        <v>379</v>
      </c>
      <c r="AU262" s="155" t="s">
        <v>88</v>
      </c>
      <c r="AY262" s="17" t="s">
        <v>182</v>
      </c>
      <c r="BE262" s="156">
        <f>IF(N262="základná",J262,0)</f>
        <v>0</v>
      </c>
      <c r="BF262" s="156">
        <f>IF(N262="znížená",J262,0)</f>
        <v>0</v>
      </c>
      <c r="BG262" s="156">
        <f>IF(N262="zákl. prenesená",J262,0)</f>
        <v>0</v>
      </c>
      <c r="BH262" s="156">
        <f>IF(N262="zníž. prenesená",J262,0)</f>
        <v>0</v>
      </c>
      <c r="BI262" s="156">
        <f>IF(N262="nulová",J262,0)</f>
        <v>0</v>
      </c>
      <c r="BJ262" s="17" t="s">
        <v>88</v>
      </c>
      <c r="BK262" s="156">
        <f>ROUND(I262*H262,2)</f>
        <v>0</v>
      </c>
      <c r="BL262" s="17" t="s">
        <v>304</v>
      </c>
      <c r="BM262" s="155" t="s">
        <v>2537</v>
      </c>
    </row>
    <row r="263" spans="2:65" s="1" customFormat="1" ht="24.25" customHeight="1">
      <c r="B263" s="142"/>
      <c r="C263" s="143" t="s">
        <v>684</v>
      </c>
      <c r="D263" s="143" t="s">
        <v>184</v>
      </c>
      <c r="E263" s="144" t="s">
        <v>2538</v>
      </c>
      <c r="F263" s="145" t="s">
        <v>2539</v>
      </c>
      <c r="G263" s="146" t="s">
        <v>1140</v>
      </c>
      <c r="H263" s="196"/>
      <c r="I263" s="148"/>
      <c r="J263" s="149">
        <f>ROUND(I263*H263,2)</f>
        <v>0</v>
      </c>
      <c r="K263" s="150"/>
      <c r="L263" s="32"/>
      <c r="M263" s="151" t="s">
        <v>1</v>
      </c>
      <c r="N263" s="152" t="s">
        <v>40</v>
      </c>
      <c r="P263" s="153">
        <f>O263*H263</f>
        <v>0</v>
      </c>
      <c r="Q263" s="153">
        <v>0</v>
      </c>
      <c r="R263" s="153">
        <f>Q263*H263</f>
        <v>0</v>
      </c>
      <c r="S263" s="153">
        <v>0</v>
      </c>
      <c r="T263" s="154">
        <f>S263*H263</f>
        <v>0</v>
      </c>
      <c r="AR263" s="155" t="s">
        <v>304</v>
      </c>
      <c r="AT263" s="155" t="s">
        <v>184</v>
      </c>
      <c r="AU263" s="155" t="s">
        <v>88</v>
      </c>
      <c r="AY263" s="17" t="s">
        <v>182</v>
      </c>
      <c r="BE263" s="156">
        <f>IF(N263="základná",J263,0)</f>
        <v>0</v>
      </c>
      <c r="BF263" s="156">
        <f>IF(N263="znížená",J263,0)</f>
        <v>0</v>
      </c>
      <c r="BG263" s="156">
        <f>IF(N263="zákl. prenesená",J263,0)</f>
        <v>0</v>
      </c>
      <c r="BH263" s="156">
        <f>IF(N263="zníž. prenesená",J263,0)</f>
        <v>0</v>
      </c>
      <c r="BI263" s="156">
        <f>IF(N263="nulová",J263,0)</f>
        <v>0</v>
      </c>
      <c r="BJ263" s="17" t="s">
        <v>88</v>
      </c>
      <c r="BK263" s="156">
        <f>ROUND(I263*H263,2)</f>
        <v>0</v>
      </c>
      <c r="BL263" s="17" t="s">
        <v>304</v>
      </c>
      <c r="BM263" s="155" t="s">
        <v>2540</v>
      </c>
    </row>
    <row r="264" spans="2:65" s="11" customFormat="1" ht="22.9" customHeight="1">
      <c r="B264" s="130"/>
      <c r="D264" s="131" t="s">
        <v>73</v>
      </c>
      <c r="E264" s="140" t="s">
        <v>1169</v>
      </c>
      <c r="F264" s="140" t="s">
        <v>1170</v>
      </c>
      <c r="I264" s="133"/>
      <c r="J264" s="141">
        <f>BK264</f>
        <v>0</v>
      </c>
      <c r="L264" s="130"/>
      <c r="M264" s="135"/>
      <c r="P264" s="136">
        <f>P265</f>
        <v>0</v>
      </c>
      <c r="R264" s="136">
        <f>R265</f>
        <v>4.5599999999999998E-3</v>
      </c>
      <c r="T264" s="137">
        <f>T265</f>
        <v>0</v>
      </c>
      <c r="AR264" s="131" t="s">
        <v>88</v>
      </c>
      <c r="AT264" s="138" t="s">
        <v>73</v>
      </c>
      <c r="AU264" s="138" t="s">
        <v>78</v>
      </c>
      <c r="AY264" s="131" t="s">
        <v>182</v>
      </c>
      <c r="BK264" s="139">
        <f>BK265</f>
        <v>0</v>
      </c>
    </row>
    <row r="265" spans="2:65" s="1" customFormat="1" ht="24.25" customHeight="1">
      <c r="B265" s="142"/>
      <c r="C265" s="143" t="s">
        <v>691</v>
      </c>
      <c r="D265" s="143" t="s">
        <v>184</v>
      </c>
      <c r="E265" s="144" t="s">
        <v>1181</v>
      </c>
      <c r="F265" s="145" t="s">
        <v>1182</v>
      </c>
      <c r="G265" s="146" t="s">
        <v>858</v>
      </c>
      <c r="H265" s="147">
        <v>4</v>
      </c>
      <c r="I265" s="148"/>
      <c r="J265" s="149">
        <f>ROUND(I265*H265,2)</f>
        <v>0</v>
      </c>
      <c r="K265" s="150"/>
      <c r="L265" s="32"/>
      <c r="M265" s="151" t="s">
        <v>1</v>
      </c>
      <c r="N265" s="152" t="s">
        <v>40</v>
      </c>
      <c r="P265" s="153">
        <f>O265*H265</f>
        <v>0</v>
      </c>
      <c r="Q265" s="153">
        <v>1.14E-3</v>
      </c>
      <c r="R265" s="153">
        <f>Q265*H265</f>
        <v>4.5599999999999998E-3</v>
      </c>
      <c r="S265" s="153">
        <v>0</v>
      </c>
      <c r="T265" s="154">
        <f>S265*H265</f>
        <v>0</v>
      </c>
      <c r="AR265" s="155" t="s">
        <v>304</v>
      </c>
      <c r="AT265" s="155" t="s">
        <v>184</v>
      </c>
      <c r="AU265" s="155" t="s">
        <v>88</v>
      </c>
      <c r="AY265" s="17" t="s">
        <v>182</v>
      </c>
      <c r="BE265" s="156">
        <f>IF(N265="základná",J265,0)</f>
        <v>0</v>
      </c>
      <c r="BF265" s="156">
        <f>IF(N265="znížená",J265,0)</f>
        <v>0</v>
      </c>
      <c r="BG265" s="156">
        <f>IF(N265="zákl. prenesená",J265,0)</f>
        <v>0</v>
      </c>
      <c r="BH265" s="156">
        <f>IF(N265="zníž. prenesená",J265,0)</f>
        <v>0</v>
      </c>
      <c r="BI265" s="156">
        <f>IF(N265="nulová",J265,0)</f>
        <v>0</v>
      </c>
      <c r="BJ265" s="17" t="s">
        <v>88</v>
      </c>
      <c r="BK265" s="156">
        <f>ROUND(I265*H265,2)</f>
        <v>0</v>
      </c>
      <c r="BL265" s="17" t="s">
        <v>304</v>
      </c>
      <c r="BM265" s="155" t="s">
        <v>2541</v>
      </c>
    </row>
    <row r="266" spans="2:65" s="11" customFormat="1" ht="22.9" customHeight="1">
      <c r="B266" s="130"/>
      <c r="D266" s="131" t="s">
        <v>73</v>
      </c>
      <c r="E266" s="140" t="s">
        <v>1245</v>
      </c>
      <c r="F266" s="140" t="s">
        <v>1246</v>
      </c>
      <c r="I266" s="133"/>
      <c r="J266" s="141">
        <f>BK266</f>
        <v>0</v>
      </c>
      <c r="L266" s="130"/>
      <c r="M266" s="135"/>
      <c r="P266" s="136">
        <f>SUM(P267:P278)</f>
        <v>0</v>
      </c>
      <c r="R266" s="136">
        <f>SUM(R267:R278)</f>
        <v>0.14829959999999998</v>
      </c>
      <c r="T266" s="137">
        <f>SUM(T267:T278)</f>
        <v>0</v>
      </c>
      <c r="AR266" s="131" t="s">
        <v>88</v>
      </c>
      <c r="AT266" s="138" t="s">
        <v>73</v>
      </c>
      <c r="AU266" s="138" t="s">
        <v>78</v>
      </c>
      <c r="AY266" s="131" t="s">
        <v>182</v>
      </c>
      <c r="BK266" s="139">
        <f>SUM(BK267:BK278)</f>
        <v>0</v>
      </c>
    </row>
    <row r="267" spans="2:65" s="1" customFormat="1" ht="24.25" customHeight="1">
      <c r="B267" s="142"/>
      <c r="C267" s="143" t="s">
        <v>743</v>
      </c>
      <c r="D267" s="143" t="s">
        <v>184</v>
      </c>
      <c r="E267" s="144" t="s">
        <v>2542</v>
      </c>
      <c r="F267" s="145" t="s">
        <v>2543</v>
      </c>
      <c r="G267" s="146" t="s">
        <v>386</v>
      </c>
      <c r="H267" s="147">
        <v>17</v>
      </c>
      <c r="I267" s="148"/>
      <c r="J267" s="149">
        <f>ROUND(I267*H267,2)</f>
        <v>0</v>
      </c>
      <c r="K267" s="150"/>
      <c r="L267" s="32"/>
      <c r="M267" s="151" t="s">
        <v>1</v>
      </c>
      <c r="N267" s="152" t="s">
        <v>40</v>
      </c>
      <c r="P267" s="153">
        <f>O267*H267</f>
        <v>0</v>
      </c>
      <c r="Q267" s="153">
        <v>2.15E-3</v>
      </c>
      <c r="R267" s="153">
        <f>Q267*H267</f>
        <v>3.6549999999999999E-2</v>
      </c>
      <c r="S267" s="153">
        <v>0</v>
      </c>
      <c r="T267" s="154">
        <f>S267*H267</f>
        <v>0</v>
      </c>
      <c r="AR267" s="155" t="s">
        <v>304</v>
      </c>
      <c r="AT267" s="155" t="s">
        <v>184</v>
      </c>
      <c r="AU267" s="155" t="s">
        <v>88</v>
      </c>
      <c r="AY267" s="17" t="s">
        <v>182</v>
      </c>
      <c r="BE267" s="156">
        <f>IF(N267="základná",J267,0)</f>
        <v>0</v>
      </c>
      <c r="BF267" s="156">
        <f>IF(N267="znížená",J267,0)</f>
        <v>0</v>
      </c>
      <c r="BG267" s="156">
        <f>IF(N267="zákl. prenesená",J267,0)</f>
        <v>0</v>
      </c>
      <c r="BH267" s="156">
        <f>IF(N267="zníž. prenesená",J267,0)</f>
        <v>0</v>
      </c>
      <c r="BI267" s="156">
        <f>IF(N267="nulová",J267,0)</f>
        <v>0</v>
      </c>
      <c r="BJ267" s="17" t="s">
        <v>88</v>
      </c>
      <c r="BK267" s="156">
        <f>ROUND(I267*H267,2)</f>
        <v>0</v>
      </c>
      <c r="BL267" s="17" t="s">
        <v>304</v>
      </c>
      <c r="BM267" s="155" t="s">
        <v>2544</v>
      </c>
    </row>
    <row r="268" spans="2:65" s="13" customFormat="1">
      <c r="B268" s="164"/>
      <c r="D268" s="158" t="s">
        <v>190</v>
      </c>
      <c r="E268" s="165" t="s">
        <v>1</v>
      </c>
      <c r="F268" s="166" t="s">
        <v>2545</v>
      </c>
      <c r="H268" s="167">
        <v>17</v>
      </c>
      <c r="I268" s="168"/>
      <c r="L268" s="164"/>
      <c r="M268" s="169"/>
      <c r="T268" s="170"/>
      <c r="AT268" s="165" t="s">
        <v>190</v>
      </c>
      <c r="AU268" s="165" t="s">
        <v>88</v>
      </c>
      <c r="AV268" s="13" t="s">
        <v>88</v>
      </c>
      <c r="AW268" s="13" t="s">
        <v>30</v>
      </c>
      <c r="AX268" s="13" t="s">
        <v>78</v>
      </c>
      <c r="AY268" s="165" t="s">
        <v>182</v>
      </c>
    </row>
    <row r="269" spans="2:65" s="1" customFormat="1" ht="24.25" customHeight="1">
      <c r="B269" s="142"/>
      <c r="C269" s="143" t="s">
        <v>749</v>
      </c>
      <c r="D269" s="143" t="s">
        <v>184</v>
      </c>
      <c r="E269" s="144" t="s">
        <v>2546</v>
      </c>
      <c r="F269" s="145" t="s">
        <v>2547</v>
      </c>
      <c r="G269" s="146" t="s">
        <v>858</v>
      </c>
      <c r="H269" s="147">
        <v>4</v>
      </c>
      <c r="I269" s="148"/>
      <c r="J269" s="149">
        <f>ROUND(I269*H269,2)</f>
        <v>0</v>
      </c>
      <c r="K269" s="150"/>
      <c r="L269" s="32"/>
      <c r="M269" s="151" t="s">
        <v>1</v>
      </c>
      <c r="N269" s="152" t="s">
        <v>40</v>
      </c>
      <c r="P269" s="153">
        <f>O269*H269</f>
        <v>0</v>
      </c>
      <c r="Q269" s="153">
        <v>1.58E-3</v>
      </c>
      <c r="R269" s="153">
        <f>Q269*H269</f>
        <v>6.3200000000000001E-3</v>
      </c>
      <c r="S269" s="153">
        <v>0</v>
      </c>
      <c r="T269" s="154">
        <f>S269*H269</f>
        <v>0</v>
      </c>
      <c r="AR269" s="155" t="s">
        <v>304</v>
      </c>
      <c r="AT269" s="155" t="s">
        <v>184</v>
      </c>
      <c r="AU269" s="155" t="s">
        <v>88</v>
      </c>
      <c r="AY269" s="17" t="s">
        <v>182</v>
      </c>
      <c r="BE269" s="156">
        <f>IF(N269="základná",J269,0)</f>
        <v>0</v>
      </c>
      <c r="BF269" s="156">
        <f>IF(N269="znížená",J269,0)</f>
        <v>0</v>
      </c>
      <c r="BG269" s="156">
        <f>IF(N269="zákl. prenesená",J269,0)</f>
        <v>0</v>
      </c>
      <c r="BH269" s="156">
        <f>IF(N269="zníž. prenesená",J269,0)</f>
        <v>0</v>
      </c>
      <c r="BI269" s="156">
        <f>IF(N269="nulová",J269,0)</f>
        <v>0</v>
      </c>
      <c r="BJ269" s="17" t="s">
        <v>88</v>
      </c>
      <c r="BK269" s="156">
        <f>ROUND(I269*H269,2)</f>
        <v>0</v>
      </c>
      <c r="BL269" s="17" t="s">
        <v>304</v>
      </c>
      <c r="BM269" s="155" t="s">
        <v>2548</v>
      </c>
    </row>
    <row r="270" spans="2:65" s="1" customFormat="1" ht="24.25" customHeight="1">
      <c r="B270" s="142"/>
      <c r="C270" s="143" t="s">
        <v>760</v>
      </c>
      <c r="D270" s="143" t="s">
        <v>184</v>
      </c>
      <c r="E270" s="144" t="s">
        <v>2549</v>
      </c>
      <c r="F270" s="145" t="s">
        <v>2550</v>
      </c>
      <c r="G270" s="146" t="s">
        <v>386</v>
      </c>
      <c r="H270" s="147">
        <v>17.579999999999998</v>
      </c>
      <c r="I270" s="148"/>
      <c r="J270" s="149">
        <f>ROUND(I270*H270,2)</f>
        <v>0</v>
      </c>
      <c r="K270" s="150"/>
      <c r="L270" s="32"/>
      <c r="M270" s="151" t="s">
        <v>1</v>
      </c>
      <c r="N270" s="152" t="s">
        <v>40</v>
      </c>
      <c r="P270" s="153">
        <f>O270*H270</f>
        <v>0</v>
      </c>
      <c r="Q270" s="153">
        <v>2.1700000000000001E-3</v>
      </c>
      <c r="R270" s="153">
        <f>Q270*H270</f>
        <v>3.8148599999999998E-2</v>
      </c>
      <c r="S270" s="153">
        <v>0</v>
      </c>
      <c r="T270" s="154">
        <f>S270*H270</f>
        <v>0</v>
      </c>
      <c r="AR270" s="155" t="s">
        <v>304</v>
      </c>
      <c r="AT270" s="155" t="s">
        <v>184</v>
      </c>
      <c r="AU270" s="155" t="s">
        <v>88</v>
      </c>
      <c r="AY270" s="17" t="s">
        <v>182</v>
      </c>
      <c r="BE270" s="156">
        <f>IF(N270="základná",J270,0)</f>
        <v>0</v>
      </c>
      <c r="BF270" s="156">
        <f>IF(N270="znížená",J270,0)</f>
        <v>0</v>
      </c>
      <c r="BG270" s="156">
        <f>IF(N270="zákl. prenesená",J270,0)</f>
        <v>0</v>
      </c>
      <c r="BH270" s="156">
        <f>IF(N270="zníž. prenesená",J270,0)</f>
        <v>0</v>
      </c>
      <c r="BI270" s="156">
        <f>IF(N270="nulová",J270,0)</f>
        <v>0</v>
      </c>
      <c r="BJ270" s="17" t="s">
        <v>88</v>
      </c>
      <c r="BK270" s="156">
        <f>ROUND(I270*H270,2)</f>
        <v>0</v>
      </c>
      <c r="BL270" s="17" t="s">
        <v>304</v>
      </c>
      <c r="BM270" s="155" t="s">
        <v>2551</v>
      </c>
    </row>
    <row r="271" spans="2:65" s="13" customFormat="1">
      <c r="B271" s="164"/>
      <c r="D271" s="158" t="s">
        <v>190</v>
      </c>
      <c r="E271" s="165" t="s">
        <v>1</v>
      </c>
      <c r="F271" s="166" t="s">
        <v>2552</v>
      </c>
      <c r="H271" s="167">
        <v>17.579999999999998</v>
      </c>
      <c r="I271" s="168"/>
      <c r="L271" s="164"/>
      <c r="M271" s="169"/>
      <c r="T271" s="170"/>
      <c r="AT271" s="165" t="s">
        <v>190</v>
      </c>
      <c r="AU271" s="165" t="s">
        <v>88</v>
      </c>
      <c r="AV271" s="13" t="s">
        <v>88</v>
      </c>
      <c r="AW271" s="13" t="s">
        <v>30</v>
      </c>
      <c r="AX271" s="13" t="s">
        <v>78</v>
      </c>
      <c r="AY271" s="165" t="s">
        <v>182</v>
      </c>
    </row>
    <row r="272" spans="2:65" s="1" customFormat="1" ht="24.25" customHeight="1">
      <c r="B272" s="142"/>
      <c r="C272" s="143" t="s">
        <v>764</v>
      </c>
      <c r="D272" s="143" t="s">
        <v>184</v>
      </c>
      <c r="E272" s="144" t="s">
        <v>2553</v>
      </c>
      <c r="F272" s="145" t="s">
        <v>2554</v>
      </c>
      <c r="G272" s="146" t="s">
        <v>386</v>
      </c>
      <c r="H272" s="147">
        <v>8.5</v>
      </c>
      <c r="I272" s="148"/>
      <c r="J272" s="149">
        <f>ROUND(I272*H272,2)</f>
        <v>0</v>
      </c>
      <c r="K272" s="150"/>
      <c r="L272" s="32"/>
      <c r="M272" s="151" t="s">
        <v>1</v>
      </c>
      <c r="N272" s="152" t="s">
        <v>40</v>
      </c>
      <c r="P272" s="153">
        <f>O272*H272</f>
        <v>0</v>
      </c>
      <c r="Q272" s="153">
        <v>2.8500000000000001E-3</v>
      </c>
      <c r="R272" s="153">
        <f>Q272*H272</f>
        <v>2.4225E-2</v>
      </c>
      <c r="S272" s="153">
        <v>0</v>
      </c>
      <c r="T272" s="154">
        <f>S272*H272</f>
        <v>0</v>
      </c>
      <c r="AR272" s="155" t="s">
        <v>304</v>
      </c>
      <c r="AT272" s="155" t="s">
        <v>184</v>
      </c>
      <c r="AU272" s="155" t="s">
        <v>88</v>
      </c>
      <c r="AY272" s="17" t="s">
        <v>182</v>
      </c>
      <c r="BE272" s="156">
        <f>IF(N272="základná",J272,0)</f>
        <v>0</v>
      </c>
      <c r="BF272" s="156">
        <f>IF(N272="znížená",J272,0)</f>
        <v>0</v>
      </c>
      <c r="BG272" s="156">
        <f>IF(N272="zákl. prenesená",J272,0)</f>
        <v>0</v>
      </c>
      <c r="BH272" s="156">
        <f>IF(N272="zníž. prenesená",J272,0)</f>
        <v>0</v>
      </c>
      <c r="BI272" s="156">
        <f>IF(N272="nulová",J272,0)</f>
        <v>0</v>
      </c>
      <c r="BJ272" s="17" t="s">
        <v>88</v>
      </c>
      <c r="BK272" s="156">
        <f>ROUND(I272*H272,2)</f>
        <v>0</v>
      </c>
      <c r="BL272" s="17" t="s">
        <v>304</v>
      </c>
      <c r="BM272" s="155" t="s">
        <v>2555</v>
      </c>
    </row>
    <row r="273" spans="2:65" s="13" customFormat="1">
      <c r="B273" s="164"/>
      <c r="D273" s="158" t="s">
        <v>190</v>
      </c>
      <c r="E273" s="165" t="s">
        <v>1</v>
      </c>
      <c r="F273" s="166" t="s">
        <v>2556</v>
      </c>
      <c r="H273" s="167">
        <v>8.5</v>
      </c>
      <c r="I273" s="168"/>
      <c r="L273" s="164"/>
      <c r="M273" s="169"/>
      <c r="T273" s="170"/>
      <c r="AT273" s="165" t="s">
        <v>190</v>
      </c>
      <c r="AU273" s="165" t="s">
        <v>88</v>
      </c>
      <c r="AV273" s="13" t="s">
        <v>88</v>
      </c>
      <c r="AW273" s="13" t="s">
        <v>30</v>
      </c>
      <c r="AX273" s="13" t="s">
        <v>74</v>
      </c>
      <c r="AY273" s="165" t="s">
        <v>182</v>
      </c>
    </row>
    <row r="274" spans="2:65" s="15" customFormat="1">
      <c r="B274" s="178"/>
      <c r="D274" s="158" t="s">
        <v>190</v>
      </c>
      <c r="E274" s="179" t="s">
        <v>1</v>
      </c>
      <c r="F274" s="180" t="s">
        <v>212</v>
      </c>
      <c r="H274" s="181">
        <v>8.5</v>
      </c>
      <c r="I274" s="182"/>
      <c r="L274" s="178"/>
      <c r="M274" s="183"/>
      <c r="T274" s="184"/>
      <c r="AT274" s="179" t="s">
        <v>190</v>
      </c>
      <c r="AU274" s="179" t="s">
        <v>88</v>
      </c>
      <c r="AV274" s="15" t="s">
        <v>188</v>
      </c>
      <c r="AW274" s="15" t="s">
        <v>30</v>
      </c>
      <c r="AX274" s="15" t="s">
        <v>78</v>
      </c>
      <c r="AY274" s="179" t="s">
        <v>182</v>
      </c>
    </row>
    <row r="275" spans="2:65" s="1" customFormat="1" ht="24.25" customHeight="1">
      <c r="B275" s="142"/>
      <c r="C275" s="143" t="s">
        <v>768</v>
      </c>
      <c r="D275" s="143" t="s">
        <v>184</v>
      </c>
      <c r="E275" s="144" t="s">
        <v>2557</v>
      </c>
      <c r="F275" s="145" t="s">
        <v>2558</v>
      </c>
      <c r="G275" s="146" t="s">
        <v>386</v>
      </c>
      <c r="H275" s="147">
        <v>20.8</v>
      </c>
      <c r="I275" s="148"/>
      <c r="J275" s="149">
        <f>ROUND(I275*H275,2)</f>
        <v>0</v>
      </c>
      <c r="K275" s="150"/>
      <c r="L275" s="32"/>
      <c r="M275" s="151" t="s">
        <v>1</v>
      </c>
      <c r="N275" s="152" t="s">
        <v>40</v>
      </c>
      <c r="P275" s="153">
        <f>O275*H275</f>
        <v>0</v>
      </c>
      <c r="Q275" s="153">
        <v>2.0699999999999998E-3</v>
      </c>
      <c r="R275" s="153">
        <f>Q275*H275</f>
        <v>4.3055999999999997E-2</v>
      </c>
      <c r="S275" s="153">
        <v>0</v>
      </c>
      <c r="T275" s="154">
        <f>S275*H275</f>
        <v>0</v>
      </c>
      <c r="AR275" s="155" t="s">
        <v>304</v>
      </c>
      <c r="AT275" s="155" t="s">
        <v>184</v>
      </c>
      <c r="AU275" s="155" t="s">
        <v>88</v>
      </c>
      <c r="AY275" s="17" t="s">
        <v>182</v>
      </c>
      <c r="BE275" s="156">
        <f>IF(N275="základná",J275,0)</f>
        <v>0</v>
      </c>
      <c r="BF275" s="156">
        <f>IF(N275="znížená",J275,0)</f>
        <v>0</v>
      </c>
      <c r="BG275" s="156">
        <f>IF(N275="zákl. prenesená",J275,0)</f>
        <v>0</v>
      </c>
      <c r="BH275" s="156">
        <f>IF(N275="zníž. prenesená",J275,0)</f>
        <v>0</v>
      </c>
      <c r="BI275" s="156">
        <f>IF(N275="nulová",J275,0)</f>
        <v>0</v>
      </c>
      <c r="BJ275" s="17" t="s">
        <v>88</v>
      </c>
      <c r="BK275" s="156">
        <f>ROUND(I275*H275,2)</f>
        <v>0</v>
      </c>
      <c r="BL275" s="17" t="s">
        <v>304</v>
      </c>
      <c r="BM275" s="155" t="s">
        <v>2559</v>
      </c>
    </row>
    <row r="276" spans="2:65" s="13" customFormat="1">
      <c r="B276" s="164"/>
      <c r="D276" s="158" t="s">
        <v>190</v>
      </c>
      <c r="E276" s="165" t="s">
        <v>1</v>
      </c>
      <c r="F276" s="166" t="s">
        <v>2560</v>
      </c>
      <c r="H276" s="167">
        <v>20.8</v>
      </c>
      <c r="I276" s="168"/>
      <c r="L276" s="164"/>
      <c r="M276" s="169"/>
      <c r="T276" s="170"/>
      <c r="AT276" s="165" t="s">
        <v>190</v>
      </c>
      <c r="AU276" s="165" t="s">
        <v>88</v>
      </c>
      <c r="AV276" s="13" t="s">
        <v>88</v>
      </c>
      <c r="AW276" s="13" t="s">
        <v>30</v>
      </c>
      <c r="AX276" s="13" t="s">
        <v>74</v>
      </c>
      <c r="AY276" s="165" t="s">
        <v>182</v>
      </c>
    </row>
    <row r="277" spans="2:65" s="15" customFormat="1">
      <c r="B277" s="178"/>
      <c r="D277" s="158" t="s">
        <v>190</v>
      </c>
      <c r="E277" s="179" t="s">
        <v>1</v>
      </c>
      <c r="F277" s="180" t="s">
        <v>212</v>
      </c>
      <c r="H277" s="181">
        <v>20.8</v>
      </c>
      <c r="I277" s="182"/>
      <c r="L277" s="178"/>
      <c r="M277" s="183"/>
      <c r="T277" s="184"/>
      <c r="AT277" s="179" t="s">
        <v>190</v>
      </c>
      <c r="AU277" s="179" t="s">
        <v>88</v>
      </c>
      <c r="AV277" s="15" t="s">
        <v>188</v>
      </c>
      <c r="AW277" s="15" t="s">
        <v>30</v>
      </c>
      <c r="AX277" s="15" t="s">
        <v>78</v>
      </c>
      <c r="AY277" s="179" t="s">
        <v>182</v>
      </c>
    </row>
    <row r="278" spans="2:65" s="1" customFormat="1" ht="24.25" customHeight="1">
      <c r="B278" s="142"/>
      <c r="C278" s="143" t="s">
        <v>776</v>
      </c>
      <c r="D278" s="143" t="s">
        <v>184</v>
      </c>
      <c r="E278" s="144" t="s">
        <v>2561</v>
      </c>
      <c r="F278" s="145" t="s">
        <v>2562</v>
      </c>
      <c r="G278" s="146" t="s">
        <v>1140</v>
      </c>
      <c r="H278" s="196"/>
      <c r="I278" s="148"/>
      <c r="J278" s="149">
        <f>ROUND(I278*H278,2)</f>
        <v>0</v>
      </c>
      <c r="K278" s="150"/>
      <c r="L278" s="32"/>
      <c r="M278" s="151" t="s">
        <v>1</v>
      </c>
      <c r="N278" s="152" t="s">
        <v>40</v>
      </c>
      <c r="P278" s="153">
        <f>O278*H278</f>
        <v>0</v>
      </c>
      <c r="Q278" s="153">
        <v>0</v>
      </c>
      <c r="R278" s="153">
        <f>Q278*H278</f>
        <v>0</v>
      </c>
      <c r="S278" s="153">
        <v>0</v>
      </c>
      <c r="T278" s="154">
        <f>S278*H278</f>
        <v>0</v>
      </c>
      <c r="AR278" s="155" t="s">
        <v>304</v>
      </c>
      <c r="AT278" s="155" t="s">
        <v>184</v>
      </c>
      <c r="AU278" s="155" t="s">
        <v>88</v>
      </c>
      <c r="AY278" s="17" t="s">
        <v>182</v>
      </c>
      <c r="BE278" s="156">
        <f>IF(N278="základná",J278,0)</f>
        <v>0</v>
      </c>
      <c r="BF278" s="156">
        <f>IF(N278="znížená",J278,0)</f>
        <v>0</v>
      </c>
      <c r="BG278" s="156">
        <f>IF(N278="zákl. prenesená",J278,0)</f>
        <v>0</v>
      </c>
      <c r="BH278" s="156">
        <f>IF(N278="zníž. prenesená",J278,0)</f>
        <v>0</v>
      </c>
      <c r="BI278" s="156">
        <f>IF(N278="nulová",J278,0)</f>
        <v>0</v>
      </c>
      <c r="BJ278" s="17" t="s">
        <v>88</v>
      </c>
      <c r="BK278" s="156">
        <f>ROUND(I278*H278,2)</f>
        <v>0</v>
      </c>
      <c r="BL278" s="17" t="s">
        <v>304</v>
      </c>
      <c r="BM278" s="155" t="s">
        <v>2563</v>
      </c>
    </row>
    <row r="279" spans="2:65" s="11" customFormat="1" ht="22.9" customHeight="1">
      <c r="B279" s="130"/>
      <c r="D279" s="131" t="s">
        <v>73</v>
      </c>
      <c r="E279" s="140" t="s">
        <v>1346</v>
      </c>
      <c r="F279" s="140" t="s">
        <v>1347</v>
      </c>
      <c r="I279" s="133"/>
      <c r="J279" s="141">
        <f>BK279</f>
        <v>0</v>
      </c>
      <c r="L279" s="130"/>
      <c r="M279" s="135"/>
      <c r="P279" s="136">
        <f>SUM(P280:P304)</f>
        <v>0</v>
      </c>
      <c r="R279" s="136">
        <f>SUM(R280:R304)</f>
        <v>2.3702478500000002</v>
      </c>
      <c r="T279" s="137">
        <f>SUM(T280:T304)</f>
        <v>0</v>
      </c>
      <c r="AR279" s="131" t="s">
        <v>88</v>
      </c>
      <c r="AT279" s="138" t="s">
        <v>73</v>
      </c>
      <c r="AU279" s="138" t="s">
        <v>78</v>
      </c>
      <c r="AY279" s="131" t="s">
        <v>182</v>
      </c>
      <c r="BK279" s="139">
        <f>SUM(BK280:BK304)</f>
        <v>0</v>
      </c>
    </row>
    <row r="280" spans="2:65" s="1" customFormat="1" ht="21.75" customHeight="1">
      <c r="B280" s="142"/>
      <c r="C280" s="143" t="s">
        <v>787</v>
      </c>
      <c r="D280" s="143" t="s">
        <v>184</v>
      </c>
      <c r="E280" s="144" t="s">
        <v>1355</v>
      </c>
      <c r="F280" s="145" t="s">
        <v>1356</v>
      </c>
      <c r="G280" s="146" t="s">
        <v>312</v>
      </c>
      <c r="H280" s="147">
        <v>74.715000000000003</v>
      </c>
      <c r="I280" s="148"/>
      <c r="J280" s="149">
        <f>ROUND(I280*H280,2)</f>
        <v>0</v>
      </c>
      <c r="K280" s="150"/>
      <c r="L280" s="32"/>
      <c r="M280" s="151" t="s">
        <v>1</v>
      </c>
      <c r="N280" s="152" t="s">
        <v>40</v>
      </c>
      <c r="P280" s="153">
        <f>O280*H280</f>
        <v>0</v>
      </c>
      <c r="Q280" s="153">
        <v>1.4300000000000001E-3</v>
      </c>
      <c r="R280" s="153">
        <f>Q280*H280</f>
        <v>0.10684245000000001</v>
      </c>
      <c r="S280" s="153">
        <v>0</v>
      </c>
      <c r="T280" s="154">
        <f>S280*H280</f>
        <v>0</v>
      </c>
      <c r="AR280" s="155" t="s">
        <v>304</v>
      </c>
      <c r="AT280" s="155" t="s">
        <v>184</v>
      </c>
      <c r="AU280" s="155" t="s">
        <v>88</v>
      </c>
      <c r="AY280" s="17" t="s">
        <v>182</v>
      </c>
      <c r="BE280" s="156">
        <f>IF(N280="základná",J280,0)</f>
        <v>0</v>
      </c>
      <c r="BF280" s="156">
        <f>IF(N280="znížená",J280,0)</f>
        <v>0</v>
      </c>
      <c r="BG280" s="156">
        <f>IF(N280="zákl. prenesená",J280,0)</f>
        <v>0</v>
      </c>
      <c r="BH280" s="156">
        <f>IF(N280="zníž. prenesená",J280,0)</f>
        <v>0</v>
      </c>
      <c r="BI280" s="156">
        <f>IF(N280="nulová",J280,0)</f>
        <v>0</v>
      </c>
      <c r="BJ280" s="17" t="s">
        <v>88</v>
      </c>
      <c r="BK280" s="156">
        <f>ROUND(I280*H280,2)</f>
        <v>0</v>
      </c>
      <c r="BL280" s="17" t="s">
        <v>304</v>
      </c>
      <c r="BM280" s="155" t="s">
        <v>2564</v>
      </c>
    </row>
    <row r="281" spans="2:65" s="13" customFormat="1">
      <c r="B281" s="164"/>
      <c r="D281" s="158" t="s">
        <v>190</v>
      </c>
      <c r="E281" s="165" t="s">
        <v>1</v>
      </c>
      <c r="F281" s="166" t="s">
        <v>2565</v>
      </c>
      <c r="H281" s="167">
        <v>74.715000000000003</v>
      </c>
      <c r="I281" s="168"/>
      <c r="L281" s="164"/>
      <c r="M281" s="169"/>
      <c r="T281" s="170"/>
      <c r="AT281" s="165" t="s">
        <v>190</v>
      </c>
      <c r="AU281" s="165" t="s">
        <v>88</v>
      </c>
      <c r="AV281" s="13" t="s">
        <v>88</v>
      </c>
      <c r="AW281" s="13" t="s">
        <v>30</v>
      </c>
      <c r="AX281" s="13" t="s">
        <v>74</v>
      </c>
      <c r="AY281" s="165" t="s">
        <v>182</v>
      </c>
    </row>
    <row r="282" spans="2:65" s="15" customFormat="1">
      <c r="B282" s="178"/>
      <c r="D282" s="158" t="s">
        <v>190</v>
      </c>
      <c r="E282" s="179" t="s">
        <v>1</v>
      </c>
      <c r="F282" s="180" t="s">
        <v>212</v>
      </c>
      <c r="H282" s="181">
        <v>74.715000000000003</v>
      </c>
      <c r="I282" s="182"/>
      <c r="L282" s="178"/>
      <c r="M282" s="183"/>
      <c r="T282" s="184"/>
      <c r="AT282" s="179" t="s">
        <v>190</v>
      </c>
      <c r="AU282" s="179" t="s">
        <v>88</v>
      </c>
      <c r="AV282" s="15" t="s">
        <v>188</v>
      </c>
      <c r="AW282" s="15" t="s">
        <v>30</v>
      </c>
      <c r="AX282" s="15" t="s">
        <v>78</v>
      </c>
      <c r="AY282" s="179" t="s">
        <v>182</v>
      </c>
    </row>
    <row r="283" spans="2:65" s="1" customFormat="1" ht="16.5" customHeight="1">
      <c r="B283" s="142"/>
      <c r="C283" s="185" t="s">
        <v>845</v>
      </c>
      <c r="D283" s="185" t="s">
        <v>379</v>
      </c>
      <c r="E283" s="186" t="s">
        <v>2566</v>
      </c>
      <c r="F283" s="187" t="s">
        <v>2567</v>
      </c>
      <c r="G283" s="188" t="s">
        <v>312</v>
      </c>
      <c r="H283" s="189">
        <v>82.186999999999998</v>
      </c>
      <c r="I283" s="190"/>
      <c r="J283" s="191">
        <f>ROUND(I283*H283,2)</f>
        <v>0</v>
      </c>
      <c r="K283" s="192"/>
      <c r="L283" s="193"/>
      <c r="M283" s="194" t="s">
        <v>1</v>
      </c>
      <c r="N283" s="195" t="s">
        <v>40</v>
      </c>
      <c r="P283" s="153">
        <f>O283*H283</f>
        <v>0</v>
      </c>
      <c r="Q283" s="153">
        <v>8.5000000000000006E-3</v>
      </c>
      <c r="R283" s="153">
        <f>Q283*H283</f>
        <v>0.69858949999999997</v>
      </c>
      <c r="S283" s="153">
        <v>0</v>
      </c>
      <c r="T283" s="154">
        <f>S283*H283</f>
        <v>0</v>
      </c>
      <c r="AR283" s="155" t="s">
        <v>474</v>
      </c>
      <c r="AT283" s="155" t="s">
        <v>379</v>
      </c>
      <c r="AU283" s="155" t="s">
        <v>88</v>
      </c>
      <c r="AY283" s="17" t="s">
        <v>182</v>
      </c>
      <c r="BE283" s="156">
        <f>IF(N283="základná",J283,0)</f>
        <v>0</v>
      </c>
      <c r="BF283" s="156">
        <f>IF(N283="znížená",J283,0)</f>
        <v>0</v>
      </c>
      <c r="BG283" s="156">
        <f>IF(N283="zákl. prenesená",J283,0)</f>
        <v>0</v>
      </c>
      <c r="BH283" s="156">
        <f>IF(N283="zníž. prenesená",J283,0)</f>
        <v>0</v>
      </c>
      <c r="BI283" s="156">
        <f>IF(N283="nulová",J283,0)</f>
        <v>0</v>
      </c>
      <c r="BJ283" s="17" t="s">
        <v>88</v>
      </c>
      <c r="BK283" s="156">
        <f>ROUND(I283*H283,2)</f>
        <v>0</v>
      </c>
      <c r="BL283" s="17" t="s">
        <v>304</v>
      </c>
      <c r="BM283" s="155" t="s">
        <v>2568</v>
      </c>
    </row>
    <row r="284" spans="2:65" s="13" customFormat="1">
      <c r="B284" s="164"/>
      <c r="D284" s="158" t="s">
        <v>190</v>
      </c>
      <c r="E284" s="165" t="s">
        <v>1</v>
      </c>
      <c r="F284" s="166" t="s">
        <v>2569</v>
      </c>
      <c r="H284" s="167">
        <v>82.186999999999998</v>
      </c>
      <c r="I284" s="168"/>
      <c r="L284" s="164"/>
      <c r="M284" s="169"/>
      <c r="T284" s="170"/>
      <c r="AT284" s="165" t="s">
        <v>190</v>
      </c>
      <c r="AU284" s="165" t="s">
        <v>88</v>
      </c>
      <c r="AV284" s="13" t="s">
        <v>88</v>
      </c>
      <c r="AW284" s="13" t="s">
        <v>30</v>
      </c>
      <c r="AX284" s="13" t="s">
        <v>78</v>
      </c>
      <c r="AY284" s="165" t="s">
        <v>182</v>
      </c>
    </row>
    <row r="285" spans="2:65" s="1" customFormat="1" ht="24.25" customHeight="1">
      <c r="B285" s="142"/>
      <c r="C285" s="143" t="s">
        <v>849</v>
      </c>
      <c r="D285" s="143" t="s">
        <v>184</v>
      </c>
      <c r="E285" s="144" t="s">
        <v>1536</v>
      </c>
      <c r="F285" s="145" t="s">
        <v>1537</v>
      </c>
      <c r="G285" s="146" t="s">
        <v>1392</v>
      </c>
      <c r="H285" s="147">
        <v>240.24</v>
      </c>
      <c r="I285" s="148"/>
      <c r="J285" s="149">
        <f>ROUND(I285*H285,2)</f>
        <v>0</v>
      </c>
      <c r="K285" s="150"/>
      <c r="L285" s="32"/>
      <c r="M285" s="151" t="s">
        <v>1</v>
      </c>
      <c r="N285" s="152" t="s">
        <v>40</v>
      </c>
      <c r="P285" s="153">
        <f>O285*H285</f>
        <v>0</v>
      </c>
      <c r="Q285" s="153">
        <v>6.0000000000000002E-5</v>
      </c>
      <c r="R285" s="153">
        <f>Q285*H285</f>
        <v>1.4414400000000001E-2</v>
      </c>
      <c r="S285" s="153">
        <v>0</v>
      </c>
      <c r="T285" s="154">
        <f>S285*H285</f>
        <v>0</v>
      </c>
      <c r="AR285" s="155" t="s">
        <v>304</v>
      </c>
      <c r="AT285" s="155" t="s">
        <v>184</v>
      </c>
      <c r="AU285" s="155" t="s">
        <v>88</v>
      </c>
      <c r="AY285" s="17" t="s">
        <v>182</v>
      </c>
      <c r="BE285" s="156">
        <f>IF(N285="základná",J285,0)</f>
        <v>0</v>
      </c>
      <c r="BF285" s="156">
        <f>IF(N285="znížená",J285,0)</f>
        <v>0</v>
      </c>
      <c r="BG285" s="156">
        <f>IF(N285="zákl. prenesená",J285,0)</f>
        <v>0</v>
      </c>
      <c r="BH285" s="156">
        <f>IF(N285="zníž. prenesená",J285,0)</f>
        <v>0</v>
      </c>
      <c r="BI285" s="156">
        <f>IF(N285="nulová",J285,0)</f>
        <v>0</v>
      </c>
      <c r="BJ285" s="17" t="s">
        <v>88</v>
      </c>
      <c r="BK285" s="156">
        <f>ROUND(I285*H285,2)</f>
        <v>0</v>
      </c>
      <c r="BL285" s="17" t="s">
        <v>304</v>
      </c>
      <c r="BM285" s="155" t="s">
        <v>2570</v>
      </c>
    </row>
    <row r="286" spans="2:65" s="13" customFormat="1">
      <c r="B286" s="164"/>
      <c r="D286" s="158" t="s">
        <v>190</v>
      </c>
      <c r="E286" s="165" t="s">
        <v>1</v>
      </c>
      <c r="F286" s="166" t="s">
        <v>2571</v>
      </c>
      <c r="H286" s="167">
        <v>228.8</v>
      </c>
      <c r="I286" s="168"/>
      <c r="L286" s="164"/>
      <c r="M286" s="169"/>
      <c r="T286" s="170"/>
      <c r="AT286" s="165" t="s">
        <v>190</v>
      </c>
      <c r="AU286" s="165" t="s">
        <v>88</v>
      </c>
      <c r="AV286" s="13" t="s">
        <v>88</v>
      </c>
      <c r="AW286" s="13" t="s">
        <v>30</v>
      </c>
      <c r="AX286" s="13" t="s">
        <v>74</v>
      </c>
      <c r="AY286" s="165" t="s">
        <v>182</v>
      </c>
    </row>
    <row r="287" spans="2:65" s="13" customFormat="1">
      <c r="B287" s="164"/>
      <c r="D287" s="158" t="s">
        <v>190</v>
      </c>
      <c r="E287" s="165" t="s">
        <v>1</v>
      </c>
      <c r="F287" s="166" t="s">
        <v>2572</v>
      </c>
      <c r="H287" s="167">
        <v>11.44</v>
      </c>
      <c r="I287" s="168"/>
      <c r="L287" s="164"/>
      <c r="M287" s="169"/>
      <c r="T287" s="170"/>
      <c r="AT287" s="165" t="s">
        <v>190</v>
      </c>
      <c r="AU287" s="165" t="s">
        <v>88</v>
      </c>
      <c r="AV287" s="13" t="s">
        <v>88</v>
      </c>
      <c r="AW287" s="13" t="s">
        <v>30</v>
      </c>
      <c r="AX287" s="13" t="s">
        <v>74</v>
      </c>
      <c r="AY287" s="165" t="s">
        <v>182</v>
      </c>
    </row>
    <row r="288" spans="2:65" s="15" customFormat="1">
      <c r="B288" s="178"/>
      <c r="D288" s="158" t="s">
        <v>190</v>
      </c>
      <c r="E288" s="179" t="s">
        <v>1</v>
      </c>
      <c r="F288" s="180" t="s">
        <v>212</v>
      </c>
      <c r="H288" s="181">
        <v>240.24</v>
      </c>
      <c r="I288" s="182"/>
      <c r="L288" s="178"/>
      <c r="M288" s="183"/>
      <c r="T288" s="184"/>
      <c r="AT288" s="179" t="s">
        <v>190</v>
      </c>
      <c r="AU288" s="179" t="s">
        <v>88</v>
      </c>
      <c r="AV288" s="15" t="s">
        <v>188</v>
      </c>
      <c r="AW288" s="15" t="s">
        <v>30</v>
      </c>
      <c r="AX288" s="15" t="s">
        <v>78</v>
      </c>
      <c r="AY288" s="179" t="s">
        <v>182</v>
      </c>
    </row>
    <row r="289" spans="2:65" s="1" customFormat="1" ht="24.25" customHeight="1">
      <c r="B289" s="142"/>
      <c r="C289" s="143" t="s">
        <v>855</v>
      </c>
      <c r="D289" s="143" t="s">
        <v>184</v>
      </c>
      <c r="E289" s="144" t="s">
        <v>1547</v>
      </c>
      <c r="F289" s="145" t="s">
        <v>1548</v>
      </c>
      <c r="G289" s="146" t="s">
        <v>1392</v>
      </c>
      <c r="H289" s="147">
        <v>790.02</v>
      </c>
      <c r="I289" s="148"/>
      <c r="J289" s="149">
        <f>ROUND(I289*H289,2)</f>
        <v>0</v>
      </c>
      <c r="K289" s="150"/>
      <c r="L289" s="32"/>
      <c r="M289" s="151" t="s">
        <v>1</v>
      </c>
      <c r="N289" s="152" t="s">
        <v>40</v>
      </c>
      <c r="P289" s="153">
        <f>O289*H289</f>
        <v>0</v>
      </c>
      <c r="Q289" s="153">
        <v>5.0000000000000002E-5</v>
      </c>
      <c r="R289" s="153">
        <f>Q289*H289</f>
        <v>3.9501000000000001E-2</v>
      </c>
      <c r="S289" s="153">
        <v>0</v>
      </c>
      <c r="T289" s="154">
        <f>S289*H289</f>
        <v>0</v>
      </c>
      <c r="AR289" s="155" t="s">
        <v>304</v>
      </c>
      <c r="AT289" s="155" t="s">
        <v>184</v>
      </c>
      <c r="AU289" s="155" t="s">
        <v>88</v>
      </c>
      <c r="AY289" s="17" t="s">
        <v>182</v>
      </c>
      <c r="BE289" s="156">
        <f>IF(N289="základná",J289,0)</f>
        <v>0</v>
      </c>
      <c r="BF289" s="156">
        <f>IF(N289="znížená",J289,0)</f>
        <v>0</v>
      </c>
      <c r="BG289" s="156">
        <f>IF(N289="zákl. prenesená",J289,0)</f>
        <v>0</v>
      </c>
      <c r="BH289" s="156">
        <f>IF(N289="zníž. prenesená",J289,0)</f>
        <v>0</v>
      </c>
      <c r="BI289" s="156">
        <f>IF(N289="nulová",J289,0)</f>
        <v>0</v>
      </c>
      <c r="BJ289" s="17" t="s">
        <v>88</v>
      </c>
      <c r="BK289" s="156">
        <f>ROUND(I289*H289,2)</f>
        <v>0</v>
      </c>
      <c r="BL289" s="17" t="s">
        <v>304</v>
      </c>
      <c r="BM289" s="155" t="s">
        <v>2573</v>
      </c>
    </row>
    <row r="290" spans="2:65" s="13" customFormat="1">
      <c r="B290" s="164"/>
      <c r="D290" s="158" t="s">
        <v>190</v>
      </c>
      <c r="E290" s="165" t="s">
        <v>1</v>
      </c>
      <c r="F290" s="166" t="s">
        <v>2574</v>
      </c>
      <c r="H290" s="167">
        <v>218.8</v>
      </c>
      <c r="I290" s="168"/>
      <c r="L290" s="164"/>
      <c r="M290" s="169"/>
      <c r="T290" s="170"/>
      <c r="AT290" s="165" t="s">
        <v>190</v>
      </c>
      <c r="AU290" s="165" t="s">
        <v>88</v>
      </c>
      <c r="AV290" s="13" t="s">
        <v>88</v>
      </c>
      <c r="AW290" s="13" t="s">
        <v>30</v>
      </c>
      <c r="AX290" s="13" t="s">
        <v>74</v>
      </c>
      <c r="AY290" s="165" t="s">
        <v>182</v>
      </c>
    </row>
    <row r="291" spans="2:65" s="13" customFormat="1">
      <c r="B291" s="164"/>
      <c r="D291" s="158" t="s">
        <v>190</v>
      </c>
      <c r="E291" s="165" t="s">
        <v>1</v>
      </c>
      <c r="F291" s="166" t="s">
        <v>2575</v>
      </c>
      <c r="H291" s="167">
        <v>124.8</v>
      </c>
      <c r="I291" s="168"/>
      <c r="L291" s="164"/>
      <c r="M291" s="169"/>
      <c r="T291" s="170"/>
      <c r="AT291" s="165" t="s">
        <v>190</v>
      </c>
      <c r="AU291" s="165" t="s">
        <v>88</v>
      </c>
      <c r="AV291" s="13" t="s">
        <v>88</v>
      </c>
      <c r="AW291" s="13" t="s">
        <v>30</v>
      </c>
      <c r="AX291" s="13" t="s">
        <v>74</v>
      </c>
      <c r="AY291" s="165" t="s">
        <v>182</v>
      </c>
    </row>
    <row r="292" spans="2:65" s="13" customFormat="1">
      <c r="B292" s="164"/>
      <c r="D292" s="158" t="s">
        <v>190</v>
      </c>
      <c r="E292" s="165" t="s">
        <v>1</v>
      </c>
      <c r="F292" s="166" t="s">
        <v>2576</v>
      </c>
      <c r="H292" s="167">
        <v>320.3</v>
      </c>
      <c r="I292" s="168"/>
      <c r="L292" s="164"/>
      <c r="M292" s="169"/>
      <c r="T292" s="170"/>
      <c r="AT292" s="165" t="s">
        <v>190</v>
      </c>
      <c r="AU292" s="165" t="s">
        <v>88</v>
      </c>
      <c r="AV292" s="13" t="s">
        <v>88</v>
      </c>
      <c r="AW292" s="13" t="s">
        <v>30</v>
      </c>
      <c r="AX292" s="13" t="s">
        <v>74</v>
      </c>
      <c r="AY292" s="165" t="s">
        <v>182</v>
      </c>
    </row>
    <row r="293" spans="2:65" s="13" customFormat="1">
      <c r="B293" s="164"/>
      <c r="D293" s="158" t="s">
        <v>190</v>
      </c>
      <c r="E293" s="165" t="s">
        <v>1</v>
      </c>
      <c r="F293" s="166" t="s">
        <v>2577</v>
      </c>
      <c r="H293" s="167">
        <v>88.5</v>
      </c>
      <c r="I293" s="168"/>
      <c r="L293" s="164"/>
      <c r="M293" s="169"/>
      <c r="T293" s="170"/>
      <c r="AT293" s="165" t="s">
        <v>190</v>
      </c>
      <c r="AU293" s="165" t="s">
        <v>88</v>
      </c>
      <c r="AV293" s="13" t="s">
        <v>88</v>
      </c>
      <c r="AW293" s="13" t="s">
        <v>30</v>
      </c>
      <c r="AX293" s="13" t="s">
        <v>74</v>
      </c>
      <c r="AY293" s="165" t="s">
        <v>182</v>
      </c>
    </row>
    <row r="294" spans="2:65" s="13" customFormat="1">
      <c r="B294" s="164"/>
      <c r="D294" s="158" t="s">
        <v>190</v>
      </c>
      <c r="E294" s="165" t="s">
        <v>1</v>
      </c>
      <c r="F294" s="166" t="s">
        <v>2578</v>
      </c>
      <c r="H294" s="167">
        <v>37.619999999999997</v>
      </c>
      <c r="I294" s="168"/>
      <c r="L294" s="164"/>
      <c r="M294" s="169"/>
      <c r="T294" s="170"/>
      <c r="AT294" s="165" t="s">
        <v>190</v>
      </c>
      <c r="AU294" s="165" t="s">
        <v>88</v>
      </c>
      <c r="AV294" s="13" t="s">
        <v>88</v>
      </c>
      <c r="AW294" s="13" t="s">
        <v>30</v>
      </c>
      <c r="AX294" s="13" t="s">
        <v>74</v>
      </c>
      <c r="AY294" s="165" t="s">
        <v>182</v>
      </c>
    </row>
    <row r="295" spans="2:65" s="15" customFormat="1">
      <c r="B295" s="178"/>
      <c r="D295" s="158" t="s">
        <v>190</v>
      </c>
      <c r="E295" s="179" t="s">
        <v>1</v>
      </c>
      <c r="F295" s="180" t="s">
        <v>212</v>
      </c>
      <c r="H295" s="181">
        <v>790.02</v>
      </c>
      <c r="I295" s="182"/>
      <c r="L295" s="178"/>
      <c r="M295" s="183"/>
      <c r="T295" s="184"/>
      <c r="AT295" s="179" t="s">
        <v>190</v>
      </c>
      <c r="AU295" s="179" t="s">
        <v>88</v>
      </c>
      <c r="AV295" s="15" t="s">
        <v>188</v>
      </c>
      <c r="AW295" s="15" t="s">
        <v>30</v>
      </c>
      <c r="AX295" s="15" t="s">
        <v>78</v>
      </c>
      <c r="AY295" s="179" t="s">
        <v>182</v>
      </c>
    </row>
    <row r="296" spans="2:65" s="1" customFormat="1" ht="24.25" customHeight="1">
      <c r="B296" s="142"/>
      <c r="C296" s="143" t="s">
        <v>860</v>
      </c>
      <c r="D296" s="143" t="s">
        <v>184</v>
      </c>
      <c r="E296" s="144" t="s">
        <v>1593</v>
      </c>
      <c r="F296" s="145" t="s">
        <v>1594</v>
      </c>
      <c r="G296" s="146" t="s">
        <v>1392</v>
      </c>
      <c r="H296" s="147">
        <v>458.01</v>
      </c>
      <c r="I296" s="148"/>
      <c r="J296" s="149">
        <f>ROUND(I296*H296,2)</f>
        <v>0</v>
      </c>
      <c r="K296" s="150"/>
      <c r="L296" s="32"/>
      <c r="M296" s="151" t="s">
        <v>1</v>
      </c>
      <c r="N296" s="152" t="s">
        <v>40</v>
      </c>
      <c r="P296" s="153">
        <f>O296*H296</f>
        <v>0</v>
      </c>
      <c r="Q296" s="153">
        <v>5.0000000000000002E-5</v>
      </c>
      <c r="R296" s="153">
        <f>Q296*H296</f>
        <v>2.2900500000000001E-2</v>
      </c>
      <c r="S296" s="153">
        <v>0</v>
      </c>
      <c r="T296" s="154">
        <f>S296*H296</f>
        <v>0</v>
      </c>
      <c r="AR296" s="155" t="s">
        <v>304</v>
      </c>
      <c r="AT296" s="155" t="s">
        <v>184</v>
      </c>
      <c r="AU296" s="155" t="s">
        <v>88</v>
      </c>
      <c r="AY296" s="17" t="s">
        <v>182</v>
      </c>
      <c r="BE296" s="156">
        <f>IF(N296="základná",J296,0)</f>
        <v>0</v>
      </c>
      <c r="BF296" s="156">
        <f>IF(N296="znížená",J296,0)</f>
        <v>0</v>
      </c>
      <c r="BG296" s="156">
        <f>IF(N296="zákl. prenesená",J296,0)</f>
        <v>0</v>
      </c>
      <c r="BH296" s="156">
        <f>IF(N296="zníž. prenesená",J296,0)</f>
        <v>0</v>
      </c>
      <c r="BI296" s="156">
        <f>IF(N296="nulová",J296,0)</f>
        <v>0</v>
      </c>
      <c r="BJ296" s="17" t="s">
        <v>88</v>
      </c>
      <c r="BK296" s="156">
        <f>ROUND(I296*H296,2)</f>
        <v>0</v>
      </c>
      <c r="BL296" s="17" t="s">
        <v>304</v>
      </c>
      <c r="BM296" s="155" t="s">
        <v>2579</v>
      </c>
    </row>
    <row r="297" spans="2:65" s="13" customFormat="1">
      <c r="B297" s="164"/>
      <c r="D297" s="158" t="s">
        <v>190</v>
      </c>
      <c r="E297" s="165" t="s">
        <v>1</v>
      </c>
      <c r="F297" s="166" t="s">
        <v>2580</v>
      </c>
      <c r="H297" s="167">
        <v>436.2</v>
      </c>
      <c r="I297" s="168"/>
      <c r="L297" s="164"/>
      <c r="M297" s="169"/>
      <c r="T297" s="170"/>
      <c r="AT297" s="165" t="s">
        <v>190</v>
      </c>
      <c r="AU297" s="165" t="s">
        <v>88</v>
      </c>
      <c r="AV297" s="13" t="s">
        <v>88</v>
      </c>
      <c r="AW297" s="13" t="s">
        <v>30</v>
      </c>
      <c r="AX297" s="13" t="s">
        <v>74</v>
      </c>
      <c r="AY297" s="165" t="s">
        <v>182</v>
      </c>
    </row>
    <row r="298" spans="2:65" s="13" customFormat="1">
      <c r="B298" s="164"/>
      <c r="D298" s="158" t="s">
        <v>190</v>
      </c>
      <c r="E298" s="165" t="s">
        <v>1</v>
      </c>
      <c r="F298" s="166" t="s">
        <v>2581</v>
      </c>
      <c r="H298" s="167">
        <v>21.81</v>
      </c>
      <c r="I298" s="168"/>
      <c r="L298" s="164"/>
      <c r="M298" s="169"/>
      <c r="T298" s="170"/>
      <c r="AT298" s="165" t="s">
        <v>190</v>
      </c>
      <c r="AU298" s="165" t="s">
        <v>88</v>
      </c>
      <c r="AV298" s="13" t="s">
        <v>88</v>
      </c>
      <c r="AW298" s="13" t="s">
        <v>30</v>
      </c>
      <c r="AX298" s="13" t="s">
        <v>74</v>
      </c>
      <c r="AY298" s="165" t="s">
        <v>182</v>
      </c>
    </row>
    <row r="299" spans="2:65" s="15" customFormat="1">
      <c r="B299" s="178"/>
      <c r="D299" s="158" t="s">
        <v>190</v>
      </c>
      <c r="E299" s="179" t="s">
        <v>1</v>
      </c>
      <c r="F299" s="180" t="s">
        <v>212</v>
      </c>
      <c r="H299" s="181">
        <v>458.01</v>
      </c>
      <c r="I299" s="182"/>
      <c r="L299" s="178"/>
      <c r="M299" s="183"/>
      <c r="T299" s="184"/>
      <c r="AT299" s="179" t="s">
        <v>190</v>
      </c>
      <c r="AU299" s="179" t="s">
        <v>88</v>
      </c>
      <c r="AV299" s="15" t="s">
        <v>188</v>
      </c>
      <c r="AW299" s="15" t="s">
        <v>30</v>
      </c>
      <c r="AX299" s="15" t="s">
        <v>78</v>
      </c>
      <c r="AY299" s="179" t="s">
        <v>182</v>
      </c>
    </row>
    <row r="300" spans="2:65" s="1" customFormat="1" ht="24.25" customHeight="1">
      <c r="B300" s="142"/>
      <c r="C300" s="185" t="s">
        <v>864</v>
      </c>
      <c r="D300" s="185" t="s">
        <v>379</v>
      </c>
      <c r="E300" s="186" t="s">
        <v>1672</v>
      </c>
      <c r="F300" s="187" t="s">
        <v>1673</v>
      </c>
      <c r="G300" s="188" t="s">
        <v>449</v>
      </c>
      <c r="H300" s="189">
        <v>1.248</v>
      </c>
      <c r="I300" s="190"/>
      <c r="J300" s="191">
        <f>ROUND(I300*H300,2)</f>
        <v>0</v>
      </c>
      <c r="K300" s="192"/>
      <c r="L300" s="193"/>
      <c r="M300" s="194" t="s">
        <v>1</v>
      </c>
      <c r="N300" s="195" t="s">
        <v>40</v>
      </c>
      <c r="P300" s="153">
        <f>O300*H300</f>
        <v>0</v>
      </c>
      <c r="Q300" s="153">
        <v>1</v>
      </c>
      <c r="R300" s="153">
        <f>Q300*H300</f>
        <v>1.248</v>
      </c>
      <c r="S300" s="153">
        <v>0</v>
      </c>
      <c r="T300" s="154">
        <f>S300*H300</f>
        <v>0</v>
      </c>
      <c r="AR300" s="155" t="s">
        <v>1251</v>
      </c>
      <c r="AT300" s="155" t="s">
        <v>379</v>
      </c>
      <c r="AU300" s="155" t="s">
        <v>88</v>
      </c>
      <c r="AY300" s="17" t="s">
        <v>182</v>
      </c>
      <c r="BE300" s="156">
        <f>IF(N300="základná",J300,0)</f>
        <v>0</v>
      </c>
      <c r="BF300" s="156">
        <f>IF(N300="znížená",J300,0)</f>
        <v>0</v>
      </c>
      <c r="BG300" s="156">
        <f>IF(N300="zákl. prenesená",J300,0)</f>
        <v>0</v>
      </c>
      <c r="BH300" s="156">
        <f>IF(N300="zníž. prenesená",J300,0)</f>
        <v>0</v>
      </c>
      <c r="BI300" s="156">
        <f>IF(N300="nulová",J300,0)</f>
        <v>0</v>
      </c>
      <c r="BJ300" s="17" t="s">
        <v>88</v>
      </c>
      <c r="BK300" s="156">
        <f>ROUND(I300*H300,2)</f>
        <v>0</v>
      </c>
      <c r="BL300" s="17" t="s">
        <v>1251</v>
      </c>
      <c r="BM300" s="155" t="s">
        <v>2582</v>
      </c>
    </row>
    <row r="301" spans="2:65" s="13" customFormat="1">
      <c r="B301" s="164"/>
      <c r="D301" s="158" t="s">
        <v>190</v>
      </c>
      <c r="E301" s="165" t="s">
        <v>1</v>
      </c>
      <c r="F301" s="166" t="s">
        <v>2583</v>
      </c>
      <c r="H301" s="167">
        <v>1.248</v>
      </c>
      <c r="I301" s="168"/>
      <c r="L301" s="164"/>
      <c r="M301" s="169"/>
      <c r="T301" s="170"/>
      <c r="AT301" s="165" t="s">
        <v>190</v>
      </c>
      <c r="AU301" s="165" t="s">
        <v>88</v>
      </c>
      <c r="AV301" s="13" t="s">
        <v>88</v>
      </c>
      <c r="AW301" s="13" t="s">
        <v>30</v>
      </c>
      <c r="AX301" s="13" t="s">
        <v>78</v>
      </c>
      <c r="AY301" s="165" t="s">
        <v>182</v>
      </c>
    </row>
    <row r="302" spans="2:65" s="1" customFormat="1" ht="21.75" customHeight="1">
      <c r="B302" s="142"/>
      <c r="C302" s="185" t="s">
        <v>868</v>
      </c>
      <c r="D302" s="185" t="s">
        <v>379</v>
      </c>
      <c r="E302" s="186" t="s">
        <v>1677</v>
      </c>
      <c r="F302" s="187" t="s">
        <v>1678</v>
      </c>
      <c r="G302" s="188" t="s">
        <v>449</v>
      </c>
      <c r="H302" s="189">
        <v>0.24</v>
      </c>
      <c r="I302" s="190"/>
      <c r="J302" s="191">
        <f>ROUND(I302*H302,2)</f>
        <v>0</v>
      </c>
      <c r="K302" s="192"/>
      <c r="L302" s="193"/>
      <c r="M302" s="194" t="s">
        <v>1</v>
      </c>
      <c r="N302" s="195" t="s">
        <v>40</v>
      </c>
      <c r="P302" s="153">
        <f>O302*H302</f>
        <v>0</v>
      </c>
      <c r="Q302" s="153">
        <v>1</v>
      </c>
      <c r="R302" s="153">
        <f>Q302*H302</f>
        <v>0.24</v>
      </c>
      <c r="S302" s="153">
        <v>0</v>
      </c>
      <c r="T302" s="154">
        <f>S302*H302</f>
        <v>0</v>
      </c>
      <c r="AR302" s="155" t="s">
        <v>1251</v>
      </c>
      <c r="AT302" s="155" t="s">
        <v>379</v>
      </c>
      <c r="AU302" s="155" t="s">
        <v>88</v>
      </c>
      <c r="AY302" s="17" t="s">
        <v>182</v>
      </c>
      <c r="BE302" s="156">
        <f>IF(N302="základná",J302,0)</f>
        <v>0</v>
      </c>
      <c r="BF302" s="156">
        <f>IF(N302="znížená",J302,0)</f>
        <v>0</v>
      </c>
      <c r="BG302" s="156">
        <f>IF(N302="zákl. prenesená",J302,0)</f>
        <v>0</v>
      </c>
      <c r="BH302" s="156">
        <f>IF(N302="zníž. prenesená",J302,0)</f>
        <v>0</v>
      </c>
      <c r="BI302" s="156">
        <f>IF(N302="nulová",J302,0)</f>
        <v>0</v>
      </c>
      <c r="BJ302" s="17" t="s">
        <v>88</v>
      </c>
      <c r="BK302" s="156">
        <f>ROUND(I302*H302,2)</f>
        <v>0</v>
      </c>
      <c r="BL302" s="17" t="s">
        <v>1251</v>
      </c>
      <c r="BM302" s="155" t="s">
        <v>2584</v>
      </c>
    </row>
    <row r="303" spans="2:65" s="13" customFormat="1">
      <c r="B303" s="164"/>
      <c r="D303" s="158" t="s">
        <v>190</v>
      </c>
      <c r="E303" s="165" t="s">
        <v>1</v>
      </c>
      <c r="F303" s="166" t="s">
        <v>2585</v>
      </c>
      <c r="H303" s="167">
        <v>0.24</v>
      </c>
      <c r="I303" s="168"/>
      <c r="L303" s="164"/>
      <c r="M303" s="169"/>
      <c r="T303" s="170"/>
      <c r="AT303" s="165" t="s">
        <v>190</v>
      </c>
      <c r="AU303" s="165" t="s">
        <v>88</v>
      </c>
      <c r="AV303" s="13" t="s">
        <v>88</v>
      </c>
      <c r="AW303" s="13" t="s">
        <v>30</v>
      </c>
      <c r="AX303" s="13" t="s">
        <v>78</v>
      </c>
      <c r="AY303" s="165" t="s">
        <v>182</v>
      </c>
    </row>
    <row r="304" spans="2:65" s="1" customFormat="1" ht="24.25" customHeight="1">
      <c r="B304" s="142"/>
      <c r="C304" s="143" t="s">
        <v>872</v>
      </c>
      <c r="D304" s="143" t="s">
        <v>184</v>
      </c>
      <c r="E304" s="144" t="s">
        <v>2586</v>
      </c>
      <c r="F304" s="145" t="s">
        <v>2587</v>
      </c>
      <c r="G304" s="146" t="s">
        <v>1140</v>
      </c>
      <c r="H304" s="196"/>
      <c r="I304" s="148"/>
      <c r="J304" s="149">
        <f>ROUND(I304*H304,2)</f>
        <v>0</v>
      </c>
      <c r="K304" s="150"/>
      <c r="L304" s="32"/>
      <c r="M304" s="151" t="s">
        <v>1</v>
      </c>
      <c r="N304" s="152" t="s">
        <v>40</v>
      </c>
      <c r="P304" s="153">
        <f>O304*H304</f>
        <v>0</v>
      </c>
      <c r="Q304" s="153">
        <v>0</v>
      </c>
      <c r="R304" s="153">
        <f>Q304*H304</f>
        <v>0</v>
      </c>
      <c r="S304" s="153">
        <v>0</v>
      </c>
      <c r="T304" s="154">
        <f>S304*H304</f>
        <v>0</v>
      </c>
      <c r="AR304" s="155" t="s">
        <v>304</v>
      </c>
      <c r="AT304" s="155" t="s">
        <v>184</v>
      </c>
      <c r="AU304" s="155" t="s">
        <v>88</v>
      </c>
      <c r="AY304" s="17" t="s">
        <v>182</v>
      </c>
      <c r="BE304" s="156">
        <f>IF(N304="základná",J304,0)</f>
        <v>0</v>
      </c>
      <c r="BF304" s="156">
        <f>IF(N304="znížená",J304,0)</f>
        <v>0</v>
      </c>
      <c r="BG304" s="156">
        <f>IF(N304="zákl. prenesená",J304,0)</f>
        <v>0</v>
      </c>
      <c r="BH304" s="156">
        <f>IF(N304="zníž. prenesená",J304,0)</f>
        <v>0</v>
      </c>
      <c r="BI304" s="156">
        <f>IF(N304="nulová",J304,0)</f>
        <v>0</v>
      </c>
      <c r="BJ304" s="17" t="s">
        <v>88</v>
      </c>
      <c r="BK304" s="156">
        <f>ROUND(I304*H304,2)</f>
        <v>0</v>
      </c>
      <c r="BL304" s="17" t="s">
        <v>304</v>
      </c>
      <c r="BM304" s="155" t="s">
        <v>2588</v>
      </c>
    </row>
    <row r="305" spans="2:65" s="11" customFormat="1" ht="22.9" customHeight="1">
      <c r="B305" s="130"/>
      <c r="D305" s="131" t="s">
        <v>73</v>
      </c>
      <c r="E305" s="140" t="s">
        <v>1740</v>
      </c>
      <c r="F305" s="140" t="s">
        <v>1741</v>
      </c>
      <c r="I305" s="133"/>
      <c r="J305" s="141">
        <f>BK305</f>
        <v>0</v>
      </c>
      <c r="L305" s="130"/>
      <c r="M305" s="135"/>
      <c r="P305" s="136">
        <f>SUM(P306:P309)</f>
        <v>0</v>
      </c>
      <c r="R305" s="136">
        <f>SUM(R306:R309)</f>
        <v>5.0225400000000003E-2</v>
      </c>
      <c r="T305" s="137">
        <f>SUM(T306:T309)</f>
        <v>0</v>
      </c>
      <c r="AR305" s="131" t="s">
        <v>88</v>
      </c>
      <c r="AT305" s="138" t="s">
        <v>73</v>
      </c>
      <c r="AU305" s="138" t="s">
        <v>78</v>
      </c>
      <c r="AY305" s="131" t="s">
        <v>182</v>
      </c>
      <c r="BK305" s="139">
        <f>SUM(BK306:BK309)</f>
        <v>0</v>
      </c>
    </row>
    <row r="306" spans="2:65" s="1" customFormat="1" ht="37.9" customHeight="1">
      <c r="B306" s="142"/>
      <c r="C306" s="143" t="s">
        <v>876</v>
      </c>
      <c r="D306" s="143" t="s">
        <v>184</v>
      </c>
      <c r="E306" s="144" t="s">
        <v>1750</v>
      </c>
      <c r="F306" s="145" t="s">
        <v>1751</v>
      </c>
      <c r="G306" s="146" t="s">
        <v>312</v>
      </c>
      <c r="H306" s="147">
        <v>93.01</v>
      </c>
      <c r="I306" s="148"/>
      <c r="J306" s="149">
        <f>ROUND(I306*H306,2)</f>
        <v>0</v>
      </c>
      <c r="K306" s="150"/>
      <c r="L306" s="32"/>
      <c r="M306" s="151" t="s">
        <v>1</v>
      </c>
      <c r="N306" s="152" t="s">
        <v>40</v>
      </c>
      <c r="P306" s="153">
        <f>O306*H306</f>
        <v>0</v>
      </c>
      <c r="Q306" s="153">
        <v>5.4000000000000001E-4</v>
      </c>
      <c r="R306" s="153">
        <f>Q306*H306</f>
        <v>5.0225400000000003E-2</v>
      </c>
      <c r="S306" s="153">
        <v>0</v>
      </c>
      <c r="T306" s="154">
        <f>S306*H306</f>
        <v>0</v>
      </c>
      <c r="AR306" s="155" t="s">
        <v>304</v>
      </c>
      <c r="AT306" s="155" t="s">
        <v>184</v>
      </c>
      <c r="AU306" s="155" t="s">
        <v>88</v>
      </c>
      <c r="AY306" s="17" t="s">
        <v>182</v>
      </c>
      <c r="BE306" s="156">
        <f>IF(N306="základná",J306,0)</f>
        <v>0</v>
      </c>
      <c r="BF306" s="156">
        <f>IF(N306="znížená",J306,0)</f>
        <v>0</v>
      </c>
      <c r="BG306" s="156">
        <f>IF(N306="zákl. prenesená",J306,0)</f>
        <v>0</v>
      </c>
      <c r="BH306" s="156">
        <f>IF(N306="zníž. prenesená",J306,0)</f>
        <v>0</v>
      </c>
      <c r="BI306" s="156">
        <f>IF(N306="nulová",J306,0)</f>
        <v>0</v>
      </c>
      <c r="BJ306" s="17" t="s">
        <v>88</v>
      </c>
      <c r="BK306" s="156">
        <f>ROUND(I306*H306,2)</f>
        <v>0</v>
      </c>
      <c r="BL306" s="17" t="s">
        <v>304</v>
      </c>
      <c r="BM306" s="155" t="s">
        <v>2589</v>
      </c>
    </row>
    <row r="307" spans="2:65" s="12" customFormat="1" ht="20">
      <c r="B307" s="157"/>
      <c r="D307" s="158" t="s">
        <v>190</v>
      </c>
      <c r="E307" s="159" t="s">
        <v>1</v>
      </c>
      <c r="F307" s="160" t="s">
        <v>1753</v>
      </c>
      <c r="H307" s="159" t="s">
        <v>1</v>
      </c>
      <c r="I307" s="161"/>
      <c r="L307" s="157"/>
      <c r="M307" s="162"/>
      <c r="T307" s="163"/>
      <c r="AT307" s="159" t="s">
        <v>190</v>
      </c>
      <c r="AU307" s="159" t="s">
        <v>88</v>
      </c>
      <c r="AV307" s="12" t="s">
        <v>78</v>
      </c>
      <c r="AW307" s="12" t="s">
        <v>30</v>
      </c>
      <c r="AX307" s="12" t="s">
        <v>74</v>
      </c>
      <c r="AY307" s="159" t="s">
        <v>182</v>
      </c>
    </row>
    <row r="308" spans="2:65" s="13" customFormat="1">
      <c r="B308" s="164"/>
      <c r="D308" s="158" t="s">
        <v>190</v>
      </c>
      <c r="E308" s="165" t="s">
        <v>1</v>
      </c>
      <c r="F308" s="166" t="s">
        <v>2590</v>
      </c>
      <c r="H308" s="167">
        <v>93.01</v>
      </c>
      <c r="I308" s="168"/>
      <c r="L308" s="164"/>
      <c r="M308" s="169"/>
      <c r="T308" s="170"/>
      <c r="AT308" s="165" t="s">
        <v>190</v>
      </c>
      <c r="AU308" s="165" t="s">
        <v>88</v>
      </c>
      <c r="AV308" s="13" t="s">
        <v>88</v>
      </c>
      <c r="AW308" s="13" t="s">
        <v>30</v>
      </c>
      <c r="AX308" s="13" t="s">
        <v>74</v>
      </c>
      <c r="AY308" s="165" t="s">
        <v>182</v>
      </c>
    </row>
    <row r="309" spans="2:65" s="15" customFormat="1">
      <c r="B309" s="178"/>
      <c r="D309" s="158" t="s">
        <v>190</v>
      </c>
      <c r="E309" s="179" t="s">
        <v>1</v>
      </c>
      <c r="F309" s="180" t="s">
        <v>212</v>
      </c>
      <c r="H309" s="181">
        <v>93.01</v>
      </c>
      <c r="I309" s="182"/>
      <c r="L309" s="178"/>
      <c r="M309" s="183"/>
      <c r="T309" s="184"/>
      <c r="AT309" s="179" t="s">
        <v>190</v>
      </c>
      <c r="AU309" s="179" t="s">
        <v>88</v>
      </c>
      <c r="AV309" s="15" t="s">
        <v>188</v>
      </c>
      <c r="AW309" s="15" t="s">
        <v>30</v>
      </c>
      <c r="AX309" s="15" t="s">
        <v>78</v>
      </c>
      <c r="AY309" s="179" t="s">
        <v>182</v>
      </c>
    </row>
    <row r="310" spans="2:65" s="11" customFormat="1" ht="25.9" customHeight="1">
      <c r="B310" s="130"/>
      <c r="D310" s="131" t="s">
        <v>73</v>
      </c>
      <c r="E310" s="132" t="s">
        <v>1790</v>
      </c>
      <c r="F310" s="132" t="s">
        <v>1791</v>
      </c>
      <c r="I310" s="133"/>
      <c r="J310" s="134">
        <f>BK310</f>
        <v>0</v>
      </c>
      <c r="L310" s="130"/>
      <c r="M310" s="135"/>
      <c r="P310" s="136">
        <f>SUM(P311:P312)</f>
        <v>0</v>
      </c>
      <c r="R310" s="136">
        <f>SUM(R311:R312)</f>
        <v>0</v>
      </c>
      <c r="T310" s="137">
        <f>SUM(T311:T312)</f>
        <v>0</v>
      </c>
      <c r="AR310" s="131" t="s">
        <v>235</v>
      </c>
      <c r="AT310" s="138" t="s">
        <v>73</v>
      </c>
      <c r="AU310" s="138" t="s">
        <v>74</v>
      </c>
      <c r="AY310" s="131" t="s">
        <v>182</v>
      </c>
      <c r="BK310" s="139">
        <f>SUM(BK311:BK312)</f>
        <v>0</v>
      </c>
    </row>
    <row r="311" spans="2:65" s="1" customFormat="1" ht="16.5" customHeight="1">
      <c r="B311" s="142"/>
      <c r="C311" s="143" t="s">
        <v>880</v>
      </c>
      <c r="D311" s="143" t="s">
        <v>184</v>
      </c>
      <c r="E311" s="144" t="s">
        <v>1793</v>
      </c>
      <c r="F311" s="145" t="s">
        <v>1794</v>
      </c>
      <c r="G311" s="146" t="s">
        <v>1795</v>
      </c>
      <c r="H311" s="147">
        <v>1</v>
      </c>
      <c r="I311" s="148"/>
      <c r="J311" s="149">
        <f>ROUND(I311*H311,2)</f>
        <v>0</v>
      </c>
      <c r="K311" s="150"/>
      <c r="L311" s="32"/>
      <c r="M311" s="151" t="s">
        <v>1</v>
      </c>
      <c r="N311" s="152" t="s">
        <v>40</v>
      </c>
      <c r="P311" s="153">
        <f>O311*H311</f>
        <v>0</v>
      </c>
      <c r="Q311" s="153">
        <v>0</v>
      </c>
      <c r="R311" s="153">
        <f>Q311*H311</f>
        <v>0</v>
      </c>
      <c r="S311" s="153">
        <v>0</v>
      </c>
      <c r="T311" s="154">
        <f>S311*H311</f>
        <v>0</v>
      </c>
      <c r="AR311" s="155" t="s">
        <v>1796</v>
      </c>
      <c r="AT311" s="155" t="s">
        <v>184</v>
      </c>
      <c r="AU311" s="155" t="s">
        <v>78</v>
      </c>
      <c r="AY311" s="17" t="s">
        <v>182</v>
      </c>
      <c r="BE311" s="156">
        <f>IF(N311="základná",J311,0)</f>
        <v>0</v>
      </c>
      <c r="BF311" s="156">
        <f>IF(N311="znížená",J311,0)</f>
        <v>0</v>
      </c>
      <c r="BG311" s="156">
        <f>IF(N311="zákl. prenesená",J311,0)</f>
        <v>0</v>
      </c>
      <c r="BH311" s="156">
        <f>IF(N311="zníž. prenesená",J311,0)</f>
        <v>0</v>
      </c>
      <c r="BI311" s="156">
        <f>IF(N311="nulová",J311,0)</f>
        <v>0</v>
      </c>
      <c r="BJ311" s="17" t="s">
        <v>88</v>
      </c>
      <c r="BK311" s="156">
        <f>ROUND(I311*H311,2)</f>
        <v>0</v>
      </c>
      <c r="BL311" s="17" t="s">
        <v>1796</v>
      </c>
      <c r="BM311" s="155" t="s">
        <v>2591</v>
      </c>
    </row>
    <row r="312" spans="2:65" s="1" customFormat="1" ht="16.5" customHeight="1">
      <c r="B312" s="142"/>
      <c r="C312" s="143" t="s">
        <v>884</v>
      </c>
      <c r="D312" s="143" t="s">
        <v>184</v>
      </c>
      <c r="E312" s="144" t="s">
        <v>1799</v>
      </c>
      <c r="F312" s="145" t="s">
        <v>1800</v>
      </c>
      <c r="G312" s="146" t="s">
        <v>1795</v>
      </c>
      <c r="H312" s="147">
        <v>1</v>
      </c>
      <c r="I312" s="148"/>
      <c r="J312" s="149">
        <f>ROUND(I312*H312,2)</f>
        <v>0</v>
      </c>
      <c r="K312" s="150"/>
      <c r="L312" s="32"/>
      <c r="M312" s="197" t="s">
        <v>1</v>
      </c>
      <c r="N312" s="198" t="s">
        <v>40</v>
      </c>
      <c r="O312" s="199"/>
      <c r="P312" s="200">
        <f>O312*H312</f>
        <v>0</v>
      </c>
      <c r="Q312" s="200">
        <v>0</v>
      </c>
      <c r="R312" s="200">
        <f>Q312*H312</f>
        <v>0</v>
      </c>
      <c r="S312" s="200">
        <v>0</v>
      </c>
      <c r="T312" s="201">
        <f>S312*H312</f>
        <v>0</v>
      </c>
      <c r="AR312" s="155" t="s">
        <v>1796</v>
      </c>
      <c r="AT312" s="155" t="s">
        <v>184</v>
      </c>
      <c r="AU312" s="155" t="s">
        <v>78</v>
      </c>
      <c r="AY312" s="17" t="s">
        <v>182</v>
      </c>
      <c r="BE312" s="156">
        <f>IF(N312="základná",J312,0)</f>
        <v>0</v>
      </c>
      <c r="BF312" s="156">
        <f>IF(N312="znížená",J312,0)</f>
        <v>0</v>
      </c>
      <c r="BG312" s="156">
        <f>IF(N312="zákl. prenesená",J312,0)</f>
        <v>0</v>
      </c>
      <c r="BH312" s="156">
        <f>IF(N312="zníž. prenesená",J312,0)</f>
        <v>0</v>
      </c>
      <c r="BI312" s="156">
        <f>IF(N312="nulová",J312,0)</f>
        <v>0</v>
      </c>
      <c r="BJ312" s="17" t="s">
        <v>88</v>
      </c>
      <c r="BK312" s="156">
        <f>ROUND(I312*H312,2)</f>
        <v>0</v>
      </c>
      <c r="BL312" s="17" t="s">
        <v>1796</v>
      </c>
      <c r="BM312" s="155" t="s">
        <v>2592</v>
      </c>
    </row>
    <row r="313" spans="2:65" s="1" customFormat="1" ht="7" customHeight="1">
      <c r="B313" s="47"/>
      <c r="C313" s="48"/>
      <c r="D313" s="48"/>
      <c r="E313" s="48"/>
      <c r="F313" s="48"/>
      <c r="G313" s="48"/>
      <c r="H313" s="48"/>
      <c r="I313" s="48"/>
      <c r="J313" s="48"/>
      <c r="K313" s="48"/>
      <c r="L313" s="32"/>
    </row>
  </sheetData>
  <autoFilter ref="C129:K312" xr:uid="{00000000-0009-0000-0000-000006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55"/>
  <sheetViews>
    <sheetView showGridLines="0" topLeftCell="A19" workbookViewId="0">
      <selection activeCell="F55" sqref="F55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107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2593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ROUND(J117,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ROUND((SUM(BE117:BE254)),  2)</f>
        <v>0</v>
      </c>
      <c r="G33" s="99"/>
      <c r="H33" s="99"/>
      <c r="I33" s="100">
        <v>0.2</v>
      </c>
      <c r="J33" s="98">
        <f>ROUND(((SUM(BE117:BE254))*I33),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ROUND((SUM(BF117:BF254)),  2)</f>
        <v>0</v>
      </c>
      <c r="G34" s="99"/>
      <c r="H34" s="99"/>
      <c r="I34" s="100">
        <v>0.2</v>
      </c>
      <c r="J34" s="98">
        <f>ROUND(((SUM(BF117:BF254))*I34),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ROUND((SUM(BG117:BG254)),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ROUND((SUM(BH117:BH254)),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ROUND((SUM(BI117:BI254)),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SO-03 - Vonkajšie rozvody vody pitná + požiarna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J117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142</v>
      </c>
      <c r="E97" s="115"/>
      <c r="F97" s="115"/>
      <c r="G97" s="115"/>
      <c r="H97" s="115"/>
      <c r="I97" s="115"/>
      <c r="J97" s="116">
        <f>J118</f>
        <v>0</v>
      </c>
      <c r="L97" s="113"/>
    </row>
    <row r="98" spans="2:12" s="1" customFormat="1" ht="21.75" customHeight="1">
      <c r="B98" s="32"/>
      <c r="L98" s="32"/>
    </row>
    <row r="99" spans="2:12" s="1" customFormat="1" ht="7" customHeight="1"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32"/>
    </row>
    <row r="103" spans="2:12" s="1" customFormat="1" ht="7" customHeight="1"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32"/>
    </row>
    <row r="104" spans="2:12" s="1" customFormat="1" ht="25" customHeight="1">
      <c r="B104" s="32"/>
      <c r="C104" s="21" t="s">
        <v>168</v>
      </c>
      <c r="L104" s="32"/>
    </row>
    <row r="105" spans="2:12" s="1" customFormat="1" ht="7" customHeight="1">
      <c r="B105" s="32"/>
      <c r="L105" s="32"/>
    </row>
    <row r="106" spans="2:12" s="1" customFormat="1" ht="12" customHeight="1">
      <c r="B106" s="32"/>
      <c r="C106" s="27" t="s">
        <v>15</v>
      </c>
      <c r="L106" s="32"/>
    </row>
    <row r="107" spans="2:12" s="1" customFormat="1" ht="16.5" customHeight="1">
      <c r="B107" s="32"/>
      <c r="E107" s="249" t="str">
        <f>E7</f>
        <v>Chovná hala pre kury s voľným výbehom</v>
      </c>
      <c r="F107" s="250"/>
      <c r="G107" s="250"/>
      <c r="H107" s="250"/>
      <c r="L107" s="32"/>
    </row>
    <row r="108" spans="2:12" s="1" customFormat="1" ht="12" customHeight="1">
      <c r="B108" s="32"/>
      <c r="C108" s="27" t="s">
        <v>133</v>
      </c>
      <c r="L108" s="32"/>
    </row>
    <row r="109" spans="2:12" s="1" customFormat="1" ht="16.5" customHeight="1">
      <c r="B109" s="32"/>
      <c r="E109" s="211" t="str">
        <f>E9</f>
        <v>SO-03 - Vonkajšie rozvody vody pitná + požiarna</v>
      </c>
      <c r="F109" s="248"/>
      <c r="G109" s="248"/>
      <c r="H109" s="248"/>
      <c r="L109" s="32"/>
    </row>
    <row r="110" spans="2:12" s="1" customFormat="1" ht="7" customHeight="1">
      <c r="B110" s="32"/>
      <c r="L110" s="32"/>
    </row>
    <row r="111" spans="2:12" s="1" customFormat="1" ht="12" customHeight="1">
      <c r="B111" s="32"/>
      <c r="C111" s="27" t="s">
        <v>19</v>
      </c>
      <c r="F111" s="25" t="str">
        <f>F12</f>
        <v>Dolné Trhovište 224, 920 61 Dolné Trhovište</v>
      </c>
      <c r="I111" s="27" t="s">
        <v>21</v>
      </c>
      <c r="J111" s="55">
        <f>IF(J12="","",J12)</f>
        <v>45370</v>
      </c>
      <c r="L111" s="32"/>
    </row>
    <row r="112" spans="2:12" s="1" customFormat="1" ht="7" customHeight="1">
      <c r="B112" s="32"/>
      <c r="L112" s="32"/>
    </row>
    <row r="113" spans="2:65" s="1" customFormat="1" ht="15.25" customHeight="1">
      <c r="B113" s="32"/>
      <c r="C113" s="27" t="s">
        <v>22</v>
      </c>
      <c r="F113" s="25" t="str">
        <f>E15</f>
        <v>FOOD FARM s.r.o., Piešťanská 3, 917 03 Trnava</v>
      </c>
      <c r="I113" s="27" t="s">
        <v>28</v>
      </c>
      <c r="J113" s="30" t="str">
        <f>E21</f>
        <v>ALLA ARCHITEKTI</v>
      </c>
      <c r="L113" s="32"/>
    </row>
    <row r="114" spans="2:65" s="1" customFormat="1" ht="15.25" customHeight="1">
      <c r="B114" s="32"/>
      <c r="C114" s="27" t="s">
        <v>26</v>
      </c>
      <c r="F114" s="25" t="str">
        <f>IF(E18="","",E18)</f>
        <v>Vyplň údaj</v>
      </c>
      <c r="I114" s="27" t="s">
        <v>31</v>
      </c>
      <c r="J114" s="30" t="str">
        <f>E24</f>
        <v>Stanislav Hlubina</v>
      </c>
      <c r="L114" s="32"/>
    </row>
    <row r="115" spans="2:65" s="1" customFormat="1" ht="10.4" customHeight="1">
      <c r="B115" s="32"/>
      <c r="L115" s="32"/>
    </row>
    <row r="116" spans="2:65" s="10" customFormat="1" ht="29.25" customHeight="1">
      <c r="B116" s="121"/>
      <c r="C116" s="122" t="s">
        <v>169</v>
      </c>
      <c r="D116" s="123" t="s">
        <v>59</v>
      </c>
      <c r="E116" s="123" t="s">
        <v>55</v>
      </c>
      <c r="F116" s="123" t="s">
        <v>56</v>
      </c>
      <c r="G116" s="123" t="s">
        <v>170</v>
      </c>
      <c r="H116" s="123" t="s">
        <v>171</v>
      </c>
      <c r="I116" s="123" t="s">
        <v>172</v>
      </c>
      <c r="J116" s="124" t="s">
        <v>139</v>
      </c>
      <c r="K116" s="125" t="s">
        <v>173</v>
      </c>
      <c r="L116" s="121"/>
      <c r="M116" s="61" t="s">
        <v>1</v>
      </c>
      <c r="N116" s="62" t="s">
        <v>38</v>
      </c>
      <c r="O116" s="62" t="s">
        <v>174</v>
      </c>
      <c r="P116" s="62" t="s">
        <v>175</v>
      </c>
      <c r="Q116" s="62" t="s">
        <v>176</v>
      </c>
      <c r="R116" s="62" t="s">
        <v>177</v>
      </c>
      <c r="S116" s="62" t="s">
        <v>178</v>
      </c>
      <c r="T116" s="63" t="s">
        <v>179</v>
      </c>
    </row>
    <row r="117" spans="2:65" s="1" customFormat="1" ht="22.9" customHeight="1">
      <c r="B117" s="32"/>
      <c r="C117" s="66" t="s">
        <v>140</v>
      </c>
      <c r="J117" s="126">
        <f>BK117</f>
        <v>0</v>
      </c>
      <c r="L117" s="32"/>
      <c r="M117" s="64"/>
      <c r="N117" s="56"/>
      <c r="O117" s="56"/>
      <c r="P117" s="127">
        <f>P118</f>
        <v>0</v>
      </c>
      <c r="Q117" s="56"/>
      <c r="R117" s="127">
        <f>R118</f>
        <v>0</v>
      </c>
      <c r="S117" s="56"/>
      <c r="T117" s="128">
        <f>T118</f>
        <v>0</v>
      </c>
      <c r="AT117" s="17" t="s">
        <v>73</v>
      </c>
      <c r="AU117" s="17" t="s">
        <v>141</v>
      </c>
      <c r="BK117" s="129">
        <f>BK118</f>
        <v>0</v>
      </c>
    </row>
    <row r="118" spans="2:65" s="11" customFormat="1" ht="25.9" customHeight="1">
      <c r="B118" s="130"/>
      <c r="D118" s="131" t="s">
        <v>73</v>
      </c>
      <c r="E118" s="132" t="s">
        <v>180</v>
      </c>
      <c r="F118" s="132" t="s">
        <v>181</v>
      </c>
      <c r="I118" s="133"/>
      <c r="J118" s="134">
        <f>BK118</f>
        <v>0</v>
      </c>
      <c r="L118" s="130"/>
      <c r="M118" s="135"/>
      <c r="P118" s="136">
        <f>SUM(P119:P254)</f>
        <v>0</v>
      </c>
      <c r="R118" s="136">
        <f>SUM(R119:R254)</f>
        <v>0</v>
      </c>
      <c r="T118" s="137">
        <f>SUM(T119:T254)</f>
        <v>0</v>
      </c>
      <c r="AR118" s="131" t="s">
        <v>78</v>
      </c>
      <c r="AT118" s="138" t="s">
        <v>73</v>
      </c>
      <c r="AU118" s="138" t="s">
        <v>74</v>
      </c>
      <c r="AY118" s="131" t="s">
        <v>182</v>
      </c>
      <c r="BK118" s="139">
        <f>SUM(BK119:BK254)</f>
        <v>0</v>
      </c>
    </row>
    <row r="119" spans="2:65" s="1" customFormat="1" ht="16.5" customHeight="1">
      <c r="B119" s="142"/>
      <c r="C119" s="143" t="s">
        <v>78</v>
      </c>
      <c r="D119" s="143" t="s">
        <v>184</v>
      </c>
      <c r="E119" s="144" t="s">
        <v>1805</v>
      </c>
      <c r="F119" s="145" t="s">
        <v>2594</v>
      </c>
      <c r="G119" s="146" t="s">
        <v>2595</v>
      </c>
      <c r="H119" s="147">
        <v>0.314</v>
      </c>
      <c r="I119" s="148"/>
      <c r="J119" s="149">
        <f t="shared" ref="J119:J150" si="0">ROUND(I119*H119,2)</f>
        <v>0</v>
      </c>
      <c r="K119" s="150"/>
      <c r="L119" s="32"/>
      <c r="M119" s="151" t="s">
        <v>1</v>
      </c>
      <c r="N119" s="152" t="s">
        <v>40</v>
      </c>
      <c r="P119" s="153">
        <f t="shared" ref="P119:P150" si="1">O119*H119</f>
        <v>0</v>
      </c>
      <c r="Q119" s="153">
        <v>0</v>
      </c>
      <c r="R119" s="153">
        <f t="shared" ref="R119:R150" si="2">Q119*H119</f>
        <v>0</v>
      </c>
      <c r="S119" s="153">
        <v>0</v>
      </c>
      <c r="T119" s="154">
        <f t="shared" ref="T119:T150" si="3">S119*H119</f>
        <v>0</v>
      </c>
      <c r="AR119" s="155" t="s">
        <v>188</v>
      </c>
      <c r="AT119" s="155" t="s">
        <v>184</v>
      </c>
      <c r="AU119" s="155" t="s">
        <v>78</v>
      </c>
      <c r="AY119" s="17" t="s">
        <v>182</v>
      </c>
      <c r="BE119" s="156">
        <f t="shared" ref="BE119:BE150" si="4">IF(N119="základná",J119,0)</f>
        <v>0</v>
      </c>
      <c r="BF119" s="156">
        <f t="shared" ref="BF119:BF150" si="5">IF(N119="znížená",J119,0)</f>
        <v>0</v>
      </c>
      <c r="BG119" s="156">
        <f t="shared" ref="BG119:BG150" si="6">IF(N119="zákl. prenesená",J119,0)</f>
        <v>0</v>
      </c>
      <c r="BH119" s="156">
        <f t="shared" ref="BH119:BH150" si="7">IF(N119="zníž. prenesená",J119,0)</f>
        <v>0</v>
      </c>
      <c r="BI119" s="156">
        <f t="shared" ref="BI119:BI150" si="8">IF(N119="nulová",J119,0)</f>
        <v>0</v>
      </c>
      <c r="BJ119" s="17" t="s">
        <v>88</v>
      </c>
      <c r="BK119" s="156">
        <f t="shared" ref="BK119:BK150" si="9">ROUND(I119*H119,2)</f>
        <v>0</v>
      </c>
      <c r="BL119" s="17" t="s">
        <v>188</v>
      </c>
      <c r="BM119" s="155" t="s">
        <v>2596</v>
      </c>
    </row>
    <row r="120" spans="2:65" s="1" customFormat="1" ht="33" customHeight="1">
      <c r="B120" s="142"/>
      <c r="C120" s="143" t="s">
        <v>88</v>
      </c>
      <c r="D120" s="143" t="s">
        <v>184</v>
      </c>
      <c r="E120" s="144" t="s">
        <v>2597</v>
      </c>
      <c r="F120" s="145" t="s">
        <v>2598</v>
      </c>
      <c r="G120" s="146" t="s">
        <v>858</v>
      </c>
      <c r="H120" s="147">
        <v>11</v>
      </c>
      <c r="I120" s="148"/>
      <c r="J120" s="149">
        <f t="shared" si="0"/>
        <v>0</v>
      </c>
      <c r="K120" s="150"/>
      <c r="L120" s="32"/>
      <c r="M120" s="151" t="s">
        <v>1</v>
      </c>
      <c r="N120" s="152" t="s">
        <v>40</v>
      </c>
      <c r="P120" s="153">
        <f t="shared" si="1"/>
        <v>0</v>
      </c>
      <c r="Q120" s="153">
        <v>0</v>
      </c>
      <c r="R120" s="153">
        <f t="shared" si="2"/>
        <v>0</v>
      </c>
      <c r="S120" s="153">
        <v>0</v>
      </c>
      <c r="T120" s="154">
        <f t="shared" si="3"/>
        <v>0</v>
      </c>
      <c r="AR120" s="155" t="s">
        <v>188</v>
      </c>
      <c r="AT120" s="155" t="s">
        <v>184</v>
      </c>
      <c r="AU120" s="155" t="s">
        <v>78</v>
      </c>
      <c r="AY120" s="17" t="s">
        <v>182</v>
      </c>
      <c r="BE120" s="156">
        <f t="shared" si="4"/>
        <v>0</v>
      </c>
      <c r="BF120" s="156">
        <f t="shared" si="5"/>
        <v>0</v>
      </c>
      <c r="BG120" s="156">
        <f t="shared" si="6"/>
        <v>0</v>
      </c>
      <c r="BH120" s="156">
        <f t="shared" si="7"/>
        <v>0</v>
      </c>
      <c r="BI120" s="156">
        <f t="shared" si="8"/>
        <v>0</v>
      </c>
      <c r="BJ120" s="17" t="s">
        <v>88</v>
      </c>
      <c r="BK120" s="156">
        <f t="shared" si="9"/>
        <v>0</v>
      </c>
      <c r="BL120" s="17" t="s">
        <v>188</v>
      </c>
      <c r="BM120" s="155" t="s">
        <v>2599</v>
      </c>
    </row>
    <row r="121" spans="2:65" s="1" customFormat="1" ht="24.25" customHeight="1">
      <c r="B121" s="142"/>
      <c r="C121" s="185" t="s">
        <v>196</v>
      </c>
      <c r="D121" s="185" t="s">
        <v>379</v>
      </c>
      <c r="E121" s="186" t="s">
        <v>2600</v>
      </c>
      <c r="F121" s="187" t="s">
        <v>2601</v>
      </c>
      <c r="G121" s="188" t="s">
        <v>858</v>
      </c>
      <c r="H121" s="189">
        <v>3</v>
      </c>
      <c r="I121" s="190"/>
      <c r="J121" s="191">
        <f t="shared" si="0"/>
        <v>0</v>
      </c>
      <c r="K121" s="192"/>
      <c r="L121" s="193"/>
      <c r="M121" s="194" t="s">
        <v>1</v>
      </c>
      <c r="N121" s="195" t="s">
        <v>40</v>
      </c>
      <c r="P121" s="153">
        <f t="shared" si="1"/>
        <v>0</v>
      </c>
      <c r="Q121" s="153">
        <v>0</v>
      </c>
      <c r="R121" s="153">
        <f t="shared" si="2"/>
        <v>0</v>
      </c>
      <c r="S121" s="153">
        <v>0</v>
      </c>
      <c r="T121" s="154">
        <f t="shared" si="3"/>
        <v>0</v>
      </c>
      <c r="AR121" s="155" t="s">
        <v>259</v>
      </c>
      <c r="AT121" s="155" t="s">
        <v>379</v>
      </c>
      <c r="AU121" s="155" t="s">
        <v>78</v>
      </c>
      <c r="AY121" s="17" t="s">
        <v>182</v>
      </c>
      <c r="BE121" s="156">
        <f t="shared" si="4"/>
        <v>0</v>
      </c>
      <c r="BF121" s="156">
        <f t="shared" si="5"/>
        <v>0</v>
      </c>
      <c r="BG121" s="156">
        <f t="shared" si="6"/>
        <v>0</v>
      </c>
      <c r="BH121" s="156">
        <f t="shared" si="7"/>
        <v>0</v>
      </c>
      <c r="BI121" s="156">
        <f t="shared" si="8"/>
        <v>0</v>
      </c>
      <c r="BJ121" s="17" t="s">
        <v>88</v>
      </c>
      <c r="BK121" s="156">
        <f t="shared" si="9"/>
        <v>0</v>
      </c>
      <c r="BL121" s="17" t="s">
        <v>188</v>
      </c>
      <c r="BM121" s="155" t="s">
        <v>2602</v>
      </c>
    </row>
    <row r="122" spans="2:65" s="1" customFormat="1" ht="24.25" customHeight="1">
      <c r="B122" s="142"/>
      <c r="C122" s="185" t="s">
        <v>188</v>
      </c>
      <c r="D122" s="185" t="s">
        <v>379</v>
      </c>
      <c r="E122" s="186" t="s">
        <v>2603</v>
      </c>
      <c r="F122" s="187" t="s">
        <v>2604</v>
      </c>
      <c r="G122" s="188" t="s">
        <v>858</v>
      </c>
      <c r="H122" s="189">
        <v>1</v>
      </c>
      <c r="I122" s="190"/>
      <c r="J122" s="191">
        <f t="shared" si="0"/>
        <v>0</v>
      </c>
      <c r="K122" s="192"/>
      <c r="L122" s="193"/>
      <c r="M122" s="194" t="s">
        <v>1</v>
      </c>
      <c r="N122" s="195" t="s">
        <v>40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259</v>
      </c>
      <c r="AT122" s="155" t="s">
        <v>379</v>
      </c>
      <c r="AU122" s="155" t="s">
        <v>78</v>
      </c>
      <c r="AY122" s="17" t="s">
        <v>182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88</v>
      </c>
      <c r="BK122" s="156">
        <f t="shared" si="9"/>
        <v>0</v>
      </c>
      <c r="BL122" s="17" t="s">
        <v>188</v>
      </c>
      <c r="BM122" s="155" t="s">
        <v>2605</v>
      </c>
    </row>
    <row r="123" spans="2:65" s="1" customFormat="1" ht="24.25" customHeight="1">
      <c r="B123" s="142"/>
      <c r="C123" s="185" t="s">
        <v>235</v>
      </c>
      <c r="D123" s="185" t="s">
        <v>379</v>
      </c>
      <c r="E123" s="186" t="s">
        <v>2606</v>
      </c>
      <c r="F123" s="187" t="s">
        <v>2607</v>
      </c>
      <c r="G123" s="188" t="s">
        <v>858</v>
      </c>
      <c r="H123" s="189">
        <v>2</v>
      </c>
      <c r="I123" s="190"/>
      <c r="J123" s="191">
        <f t="shared" si="0"/>
        <v>0</v>
      </c>
      <c r="K123" s="192"/>
      <c r="L123" s="193"/>
      <c r="M123" s="194" t="s">
        <v>1</v>
      </c>
      <c r="N123" s="195" t="s">
        <v>40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259</v>
      </c>
      <c r="AT123" s="155" t="s">
        <v>379</v>
      </c>
      <c r="AU123" s="155" t="s">
        <v>78</v>
      </c>
      <c r="AY123" s="17" t="s">
        <v>182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88</v>
      </c>
      <c r="BK123" s="156">
        <f t="shared" si="9"/>
        <v>0</v>
      </c>
      <c r="BL123" s="17" t="s">
        <v>188</v>
      </c>
      <c r="BM123" s="155" t="s">
        <v>2608</v>
      </c>
    </row>
    <row r="124" spans="2:65" s="1" customFormat="1" ht="16.5" customHeight="1">
      <c r="B124" s="142"/>
      <c r="C124" s="185" t="s">
        <v>248</v>
      </c>
      <c r="D124" s="185" t="s">
        <v>379</v>
      </c>
      <c r="E124" s="186" t="s">
        <v>2609</v>
      </c>
      <c r="F124" s="187" t="s">
        <v>2610</v>
      </c>
      <c r="G124" s="188" t="s">
        <v>858</v>
      </c>
      <c r="H124" s="189">
        <v>1</v>
      </c>
      <c r="I124" s="190"/>
      <c r="J124" s="191">
        <f t="shared" si="0"/>
        <v>0</v>
      </c>
      <c r="K124" s="192"/>
      <c r="L124" s="193"/>
      <c r="M124" s="194" t="s">
        <v>1</v>
      </c>
      <c r="N124" s="195" t="s">
        <v>40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259</v>
      </c>
      <c r="AT124" s="155" t="s">
        <v>379</v>
      </c>
      <c r="AU124" s="155" t="s">
        <v>78</v>
      </c>
      <c r="AY124" s="17" t="s">
        <v>182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88</v>
      </c>
      <c r="BK124" s="156">
        <f t="shared" si="9"/>
        <v>0</v>
      </c>
      <c r="BL124" s="17" t="s">
        <v>188</v>
      </c>
      <c r="BM124" s="155" t="s">
        <v>2611</v>
      </c>
    </row>
    <row r="125" spans="2:65" s="1" customFormat="1" ht="16.5" customHeight="1">
      <c r="B125" s="142"/>
      <c r="C125" s="185" t="s">
        <v>253</v>
      </c>
      <c r="D125" s="185" t="s">
        <v>379</v>
      </c>
      <c r="E125" s="186" t="s">
        <v>2612</v>
      </c>
      <c r="F125" s="187" t="s">
        <v>2613</v>
      </c>
      <c r="G125" s="188" t="s">
        <v>858</v>
      </c>
      <c r="H125" s="189">
        <v>1</v>
      </c>
      <c r="I125" s="190"/>
      <c r="J125" s="191">
        <f t="shared" si="0"/>
        <v>0</v>
      </c>
      <c r="K125" s="192"/>
      <c r="L125" s="193"/>
      <c r="M125" s="194" t="s">
        <v>1</v>
      </c>
      <c r="N125" s="195" t="s">
        <v>40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259</v>
      </c>
      <c r="AT125" s="155" t="s">
        <v>379</v>
      </c>
      <c r="AU125" s="155" t="s">
        <v>78</v>
      </c>
      <c r="AY125" s="17" t="s">
        <v>182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88</v>
      </c>
      <c r="BK125" s="156">
        <f t="shared" si="9"/>
        <v>0</v>
      </c>
      <c r="BL125" s="17" t="s">
        <v>188</v>
      </c>
      <c r="BM125" s="155" t="s">
        <v>2614</v>
      </c>
    </row>
    <row r="126" spans="2:65" s="1" customFormat="1" ht="21.75" customHeight="1">
      <c r="B126" s="142"/>
      <c r="C126" s="185" t="s">
        <v>259</v>
      </c>
      <c r="D126" s="185" t="s">
        <v>379</v>
      </c>
      <c r="E126" s="186" t="s">
        <v>2615</v>
      </c>
      <c r="F126" s="187" t="s">
        <v>2616</v>
      </c>
      <c r="G126" s="188" t="s">
        <v>858</v>
      </c>
      <c r="H126" s="189">
        <v>1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40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259</v>
      </c>
      <c r="AT126" s="155" t="s">
        <v>379</v>
      </c>
      <c r="AU126" s="155" t="s">
        <v>78</v>
      </c>
      <c r="AY126" s="17" t="s">
        <v>182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88</v>
      </c>
      <c r="BK126" s="156">
        <f t="shared" si="9"/>
        <v>0</v>
      </c>
      <c r="BL126" s="17" t="s">
        <v>188</v>
      </c>
      <c r="BM126" s="155" t="s">
        <v>2617</v>
      </c>
    </row>
    <row r="127" spans="2:65" s="1" customFormat="1" ht="24.25" customHeight="1">
      <c r="B127" s="142"/>
      <c r="C127" s="185" t="s">
        <v>264</v>
      </c>
      <c r="D127" s="185" t="s">
        <v>379</v>
      </c>
      <c r="E127" s="186" t="s">
        <v>2618</v>
      </c>
      <c r="F127" s="187" t="s">
        <v>2619</v>
      </c>
      <c r="G127" s="188" t="s">
        <v>858</v>
      </c>
      <c r="H127" s="189">
        <v>1</v>
      </c>
      <c r="I127" s="190"/>
      <c r="J127" s="191">
        <f t="shared" si="0"/>
        <v>0</v>
      </c>
      <c r="K127" s="192"/>
      <c r="L127" s="193"/>
      <c r="M127" s="194" t="s">
        <v>1</v>
      </c>
      <c r="N127" s="195" t="s">
        <v>40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259</v>
      </c>
      <c r="AT127" s="155" t="s">
        <v>379</v>
      </c>
      <c r="AU127" s="155" t="s">
        <v>78</v>
      </c>
      <c r="AY127" s="17" t="s">
        <v>182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88</v>
      </c>
      <c r="BK127" s="156">
        <f t="shared" si="9"/>
        <v>0</v>
      </c>
      <c r="BL127" s="17" t="s">
        <v>188</v>
      </c>
      <c r="BM127" s="155" t="s">
        <v>2620</v>
      </c>
    </row>
    <row r="128" spans="2:65" s="1" customFormat="1" ht="24.25" customHeight="1">
      <c r="B128" s="142"/>
      <c r="C128" s="185" t="s">
        <v>270</v>
      </c>
      <c r="D128" s="185" t="s">
        <v>379</v>
      </c>
      <c r="E128" s="186" t="s">
        <v>2621</v>
      </c>
      <c r="F128" s="187" t="s">
        <v>2622</v>
      </c>
      <c r="G128" s="188" t="s">
        <v>858</v>
      </c>
      <c r="H128" s="189">
        <v>1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259</v>
      </c>
      <c r="AT128" s="155" t="s">
        <v>379</v>
      </c>
      <c r="AU128" s="155" t="s">
        <v>78</v>
      </c>
      <c r="AY128" s="17" t="s">
        <v>182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88</v>
      </c>
      <c r="BK128" s="156">
        <f t="shared" si="9"/>
        <v>0</v>
      </c>
      <c r="BL128" s="17" t="s">
        <v>188</v>
      </c>
      <c r="BM128" s="155" t="s">
        <v>2623</v>
      </c>
    </row>
    <row r="129" spans="2:65" s="1" customFormat="1" ht="44.25" customHeight="1">
      <c r="B129" s="142"/>
      <c r="C129" s="143" t="s">
        <v>277</v>
      </c>
      <c r="D129" s="143" t="s">
        <v>184</v>
      </c>
      <c r="E129" s="144" t="s">
        <v>1835</v>
      </c>
      <c r="F129" s="145" t="s">
        <v>2624</v>
      </c>
      <c r="G129" s="146" t="s">
        <v>187</v>
      </c>
      <c r="H129" s="147">
        <v>321.74</v>
      </c>
      <c r="I129" s="148"/>
      <c r="J129" s="149">
        <f t="shared" si="0"/>
        <v>0</v>
      </c>
      <c r="K129" s="150"/>
      <c r="L129" s="32"/>
      <c r="M129" s="151" t="s">
        <v>1</v>
      </c>
      <c r="N129" s="152" t="s">
        <v>40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188</v>
      </c>
      <c r="AT129" s="155" t="s">
        <v>184</v>
      </c>
      <c r="AU129" s="155" t="s">
        <v>78</v>
      </c>
      <c r="AY129" s="17" t="s">
        <v>182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88</v>
      </c>
      <c r="BK129" s="156">
        <f t="shared" si="9"/>
        <v>0</v>
      </c>
      <c r="BL129" s="17" t="s">
        <v>188</v>
      </c>
      <c r="BM129" s="155" t="s">
        <v>2625</v>
      </c>
    </row>
    <row r="130" spans="2:65" s="1" customFormat="1" ht="21.75" customHeight="1">
      <c r="B130" s="142"/>
      <c r="C130" s="143" t="s">
        <v>282</v>
      </c>
      <c r="D130" s="143" t="s">
        <v>184</v>
      </c>
      <c r="E130" s="144" t="s">
        <v>2626</v>
      </c>
      <c r="F130" s="145" t="s">
        <v>2627</v>
      </c>
      <c r="G130" s="146" t="s">
        <v>858</v>
      </c>
      <c r="H130" s="147">
        <v>8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188</v>
      </c>
      <c r="AT130" s="155" t="s">
        <v>184</v>
      </c>
      <c r="AU130" s="155" t="s">
        <v>78</v>
      </c>
      <c r="AY130" s="17" t="s">
        <v>182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88</v>
      </c>
      <c r="BK130" s="156">
        <f t="shared" si="9"/>
        <v>0</v>
      </c>
      <c r="BL130" s="17" t="s">
        <v>188</v>
      </c>
      <c r="BM130" s="155" t="s">
        <v>2628</v>
      </c>
    </row>
    <row r="131" spans="2:65" s="1" customFormat="1" ht="21.75" customHeight="1">
      <c r="B131" s="142"/>
      <c r="C131" s="185" t="s">
        <v>286</v>
      </c>
      <c r="D131" s="185" t="s">
        <v>379</v>
      </c>
      <c r="E131" s="186" t="s">
        <v>2629</v>
      </c>
      <c r="F131" s="187" t="s">
        <v>2630</v>
      </c>
      <c r="G131" s="188" t="s">
        <v>386</v>
      </c>
      <c r="H131" s="189">
        <v>2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259</v>
      </c>
      <c r="AT131" s="155" t="s">
        <v>379</v>
      </c>
      <c r="AU131" s="155" t="s">
        <v>78</v>
      </c>
      <c r="AY131" s="17" t="s">
        <v>182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88</v>
      </c>
      <c r="BK131" s="156">
        <f t="shared" si="9"/>
        <v>0</v>
      </c>
      <c r="BL131" s="17" t="s">
        <v>188</v>
      </c>
      <c r="BM131" s="155" t="s">
        <v>2631</v>
      </c>
    </row>
    <row r="132" spans="2:65" s="1" customFormat="1" ht="16.5" customHeight="1">
      <c r="B132" s="142"/>
      <c r="C132" s="143" t="s">
        <v>292</v>
      </c>
      <c r="D132" s="143" t="s">
        <v>184</v>
      </c>
      <c r="E132" s="144" t="s">
        <v>2632</v>
      </c>
      <c r="F132" s="145" t="s">
        <v>2633</v>
      </c>
      <c r="G132" s="146" t="s">
        <v>386</v>
      </c>
      <c r="H132" s="147">
        <v>2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188</v>
      </c>
      <c r="AT132" s="155" t="s">
        <v>184</v>
      </c>
      <c r="AU132" s="155" t="s">
        <v>78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188</v>
      </c>
      <c r="BM132" s="155" t="s">
        <v>2634</v>
      </c>
    </row>
    <row r="133" spans="2:65" s="1" customFormat="1" ht="16.5" customHeight="1">
      <c r="B133" s="142"/>
      <c r="C133" s="143" t="s">
        <v>297</v>
      </c>
      <c r="D133" s="143" t="s">
        <v>184</v>
      </c>
      <c r="E133" s="144" t="s">
        <v>2635</v>
      </c>
      <c r="F133" s="145" t="s">
        <v>2636</v>
      </c>
      <c r="G133" s="146" t="s">
        <v>858</v>
      </c>
      <c r="H133" s="147">
        <v>1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188</v>
      </c>
      <c r="AT133" s="155" t="s">
        <v>184</v>
      </c>
      <c r="AU133" s="155" t="s">
        <v>78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188</v>
      </c>
      <c r="BM133" s="155" t="s">
        <v>2637</v>
      </c>
    </row>
    <row r="134" spans="2:65" s="1" customFormat="1" ht="24.25" customHeight="1">
      <c r="B134" s="142"/>
      <c r="C134" s="185" t="s">
        <v>304</v>
      </c>
      <c r="D134" s="185" t="s">
        <v>379</v>
      </c>
      <c r="E134" s="186" t="s">
        <v>2638</v>
      </c>
      <c r="F134" s="187" t="s">
        <v>2639</v>
      </c>
      <c r="G134" s="188" t="s">
        <v>858</v>
      </c>
      <c r="H134" s="189">
        <v>1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259</v>
      </c>
      <c r="AT134" s="155" t="s">
        <v>379</v>
      </c>
      <c r="AU134" s="155" t="s">
        <v>78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188</v>
      </c>
      <c r="BM134" s="155" t="s">
        <v>2640</v>
      </c>
    </row>
    <row r="135" spans="2:65" s="1" customFormat="1" ht="21.75" customHeight="1">
      <c r="B135" s="142"/>
      <c r="C135" s="185" t="s">
        <v>309</v>
      </c>
      <c r="D135" s="185" t="s">
        <v>379</v>
      </c>
      <c r="E135" s="186" t="s">
        <v>2641</v>
      </c>
      <c r="F135" s="187" t="s">
        <v>2642</v>
      </c>
      <c r="G135" s="188" t="s">
        <v>858</v>
      </c>
      <c r="H135" s="189">
        <v>1</v>
      </c>
      <c r="I135" s="190"/>
      <c r="J135" s="191">
        <f t="shared" si="0"/>
        <v>0</v>
      </c>
      <c r="K135" s="192"/>
      <c r="L135" s="193"/>
      <c r="M135" s="194" t="s">
        <v>1</v>
      </c>
      <c r="N135" s="195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259</v>
      </c>
      <c r="AT135" s="155" t="s">
        <v>379</v>
      </c>
      <c r="AU135" s="155" t="s">
        <v>78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188</v>
      </c>
      <c r="BM135" s="155" t="s">
        <v>2643</v>
      </c>
    </row>
    <row r="136" spans="2:65" s="1" customFormat="1" ht="16.5" customHeight="1">
      <c r="B136" s="142"/>
      <c r="C136" s="185" t="s">
        <v>373</v>
      </c>
      <c r="D136" s="185" t="s">
        <v>379</v>
      </c>
      <c r="E136" s="186" t="s">
        <v>2644</v>
      </c>
      <c r="F136" s="187" t="s">
        <v>2645</v>
      </c>
      <c r="G136" s="188" t="s">
        <v>858</v>
      </c>
      <c r="H136" s="189">
        <v>1</v>
      </c>
      <c r="I136" s="190"/>
      <c r="J136" s="191">
        <f t="shared" si="0"/>
        <v>0</v>
      </c>
      <c r="K136" s="192"/>
      <c r="L136" s="193"/>
      <c r="M136" s="194" t="s">
        <v>1</v>
      </c>
      <c r="N136" s="195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259</v>
      </c>
      <c r="AT136" s="155" t="s">
        <v>379</v>
      </c>
      <c r="AU136" s="155" t="s">
        <v>78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188</v>
      </c>
      <c r="BM136" s="155" t="s">
        <v>2646</v>
      </c>
    </row>
    <row r="137" spans="2:65" s="1" customFormat="1" ht="24.25" customHeight="1">
      <c r="B137" s="142"/>
      <c r="C137" s="143" t="s">
        <v>378</v>
      </c>
      <c r="D137" s="143" t="s">
        <v>184</v>
      </c>
      <c r="E137" s="144" t="s">
        <v>2647</v>
      </c>
      <c r="F137" s="145" t="s">
        <v>2648</v>
      </c>
      <c r="G137" s="146" t="s">
        <v>858</v>
      </c>
      <c r="H137" s="147">
        <v>1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188</v>
      </c>
      <c r="AT137" s="155" t="s">
        <v>184</v>
      </c>
      <c r="AU137" s="155" t="s">
        <v>78</v>
      </c>
      <c r="AY137" s="17" t="s">
        <v>182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88</v>
      </c>
      <c r="BK137" s="156">
        <f t="shared" si="9"/>
        <v>0</v>
      </c>
      <c r="BL137" s="17" t="s">
        <v>188</v>
      </c>
      <c r="BM137" s="155" t="s">
        <v>2649</v>
      </c>
    </row>
    <row r="138" spans="2:65" s="1" customFormat="1" ht="55.5" customHeight="1">
      <c r="B138" s="142"/>
      <c r="C138" s="185" t="s">
        <v>7</v>
      </c>
      <c r="D138" s="185" t="s">
        <v>379</v>
      </c>
      <c r="E138" s="186" t="s">
        <v>2650</v>
      </c>
      <c r="F138" s="187" t="s">
        <v>2651</v>
      </c>
      <c r="G138" s="188" t="s">
        <v>858</v>
      </c>
      <c r="H138" s="189">
        <v>1</v>
      </c>
      <c r="I138" s="190"/>
      <c r="J138" s="191">
        <f t="shared" si="0"/>
        <v>0</v>
      </c>
      <c r="K138" s="192"/>
      <c r="L138" s="193"/>
      <c r="M138" s="194" t="s">
        <v>1</v>
      </c>
      <c r="N138" s="195" t="s">
        <v>40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259</v>
      </c>
      <c r="AT138" s="155" t="s">
        <v>379</v>
      </c>
      <c r="AU138" s="155" t="s">
        <v>78</v>
      </c>
      <c r="AY138" s="17" t="s">
        <v>182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88</v>
      </c>
      <c r="BK138" s="156">
        <f t="shared" si="9"/>
        <v>0</v>
      </c>
      <c r="BL138" s="17" t="s">
        <v>188</v>
      </c>
      <c r="BM138" s="155" t="s">
        <v>2652</v>
      </c>
    </row>
    <row r="139" spans="2:65" s="1" customFormat="1" ht="24.25" customHeight="1">
      <c r="B139" s="142"/>
      <c r="C139" s="185" t="s">
        <v>389</v>
      </c>
      <c r="D139" s="185" t="s">
        <v>379</v>
      </c>
      <c r="E139" s="186" t="s">
        <v>2653</v>
      </c>
      <c r="F139" s="187" t="s">
        <v>2654</v>
      </c>
      <c r="G139" s="188" t="s">
        <v>858</v>
      </c>
      <c r="H139" s="189">
        <v>1</v>
      </c>
      <c r="I139" s="190"/>
      <c r="J139" s="191">
        <f t="shared" si="0"/>
        <v>0</v>
      </c>
      <c r="K139" s="192"/>
      <c r="L139" s="193"/>
      <c r="M139" s="194" t="s">
        <v>1</v>
      </c>
      <c r="N139" s="195" t="s">
        <v>40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259</v>
      </c>
      <c r="AT139" s="155" t="s">
        <v>379</v>
      </c>
      <c r="AU139" s="155" t="s">
        <v>78</v>
      </c>
      <c r="AY139" s="17" t="s">
        <v>182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88</v>
      </c>
      <c r="BK139" s="156">
        <f t="shared" si="9"/>
        <v>0</v>
      </c>
      <c r="BL139" s="17" t="s">
        <v>188</v>
      </c>
      <c r="BM139" s="155" t="s">
        <v>2655</v>
      </c>
    </row>
    <row r="140" spans="2:65" s="1" customFormat="1" ht="16.5" customHeight="1">
      <c r="B140" s="142"/>
      <c r="C140" s="143" t="s">
        <v>397</v>
      </c>
      <c r="D140" s="143" t="s">
        <v>184</v>
      </c>
      <c r="E140" s="144" t="s">
        <v>2656</v>
      </c>
      <c r="F140" s="145" t="s">
        <v>2022</v>
      </c>
      <c r="G140" s="146" t="s">
        <v>858</v>
      </c>
      <c r="H140" s="147">
        <v>1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188</v>
      </c>
      <c r="AT140" s="155" t="s">
        <v>184</v>
      </c>
      <c r="AU140" s="155" t="s">
        <v>78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188</v>
      </c>
      <c r="BM140" s="155" t="s">
        <v>2657</v>
      </c>
    </row>
    <row r="141" spans="2:65" s="1" customFormat="1" ht="24.25" customHeight="1">
      <c r="B141" s="142"/>
      <c r="C141" s="185" t="s">
        <v>408</v>
      </c>
      <c r="D141" s="185" t="s">
        <v>379</v>
      </c>
      <c r="E141" s="186" t="s">
        <v>2658</v>
      </c>
      <c r="F141" s="187" t="s">
        <v>2659</v>
      </c>
      <c r="G141" s="188" t="s">
        <v>858</v>
      </c>
      <c r="H141" s="189">
        <v>1</v>
      </c>
      <c r="I141" s="190"/>
      <c r="J141" s="191">
        <f t="shared" si="0"/>
        <v>0</v>
      </c>
      <c r="K141" s="192"/>
      <c r="L141" s="193"/>
      <c r="M141" s="194" t="s">
        <v>1</v>
      </c>
      <c r="N141" s="195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259</v>
      </c>
      <c r="AT141" s="155" t="s">
        <v>379</v>
      </c>
      <c r="AU141" s="155" t="s">
        <v>78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188</v>
      </c>
      <c r="BM141" s="155" t="s">
        <v>2660</v>
      </c>
    </row>
    <row r="142" spans="2:65" s="1" customFormat="1" ht="16.5" customHeight="1">
      <c r="B142" s="142"/>
      <c r="C142" s="143" t="s">
        <v>420</v>
      </c>
      <c r="D142" s="143" t="s">
        <v>184</v>
      </c>
      <c r="E142" s="144" t="s">
        <v>2661</v>
      </c>
      <c r="F142" s="145" t="s">
        <v>2662</v>
      </c>
      <c r="G142" s="146" t="s">
        <v>858</v>
      </c>
      <c r="H142" s="147">
        <v>1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188</v>
      </c>
      <c r="AT142" s="155" t="s">
        <v>184</v>
      </c>
      <c r="AU142" s="155" t="s">
        <v>78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188</v>
      </c>
      <c r="BM142" s="155" t="s">
        <v>2663</v>
      </c>
    </row>
    <row r="143" spans="2:65" s="1" customFormat="1" ht="21.75" customHeight="1">
      <c r="B143" s="142"/>
      <c r="C143" s="185" t="s">
        <v>426</v>
      </c>
      <c r="D143" s="185" t="s">
        <v>379</v>
      </c>
      <c r="E143" s="186" t="s">
        <v>2664</v>
      </c>
      <c r="F143" s="187" t="s">
        <v>2665</v>
      </c>
      <c r="G143" s="188" t="s">
        <v>858</v>
      </c>
      <c r="H143" s="189">
        <v>1</v>
      </c>
      <c r="I143" s="190"/>
      <c r="J143" s="191">
        <f t="shared" si="0"/>
        <v>0</v>
      </c>
      <c r="K143" s="192"/>
      <c r="L143" s="193"/>
      <c r="M143" s="194" t="s">
        <v>1</v>
      </c>
      <c r="N143" s="195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259</v>
      </c>
      <c r="AT143" s="155" t="s">
        <v>379</v>
      </c>
      <c r="AU143" s="155" t="s">
        <v>78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188</v>
      </c>
      <c r="BM143" s="155" t="s">
        <v>2666</v>
      </c>
    </row>
    <row r="144" spans="2:65" s="1" customFormat="1" ht="21.75" customHeight="1">
      <c r="B144" s="142"/>
      <c r="C144" s="185" t="s">
        <v>432</v>
      </c>
      <c r="D144" s="185" t="s">
        <v>379</v>
      </c>
      <c r="E144" s="186" t="s">
        <v>1829</v>
      </c>
      <c r="F144" s="187" t="s">
        <v>1830</v>
      </c>
      <c r="G144" s="188" t="s">
        <v>386</v>
      </c>
      <c r="H144" s="189">
        <v>2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40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259</v>
      </c>
      <c r="AT144" s="155" t="s">
        <v>379</v>
      </c>
      <c r="AU144" s="155" t="s">
        <v>78</v>
      </c>
      <c r="AY144" s="17" t="s">
        <v>182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88</v>
      </c>
      <c r="BK144" s="156">
        <f t="shared" si="9"/>
        <v>0</v>
      </c>
      <c r="BL144" s="17" t="s">
        <v>188</v>
      </c>
      <c r="BM144" s="155" t="s">
        <v>2667</v>
      </c>
    </row>
    <row r="145" spans="2:65" s="1" customFormat="1" ht="16.5" customHeight="1">
      <c r="B145" s="142"/>
      <c r="C145" s="143" t="s">
        <v>442</v>
      </c>
      <c r="D145" s="143" t="s">
        <v>184</v>
      </c>
      <c r="E145" s="144" t="s">
        <v>2668</v>
      </c>
      <c r="F145" s="145" t="s">
        <v>2669</v>
      </c>
      <c r="G145" s="146" t="s">
        <v>1100</v>
      </c>
      <c r="H145" s="147">
        <v>1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40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188</v>
      </c>
      <c r="AT145" s="155" t="s">
        <v>184</v>
      </c>
      <c r="AU145" s="155" t="s">
        <v>78</v>
      </c>
      <c r="AY145" s="17" t="s">
        <v>182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88</v>
      </c>
      <c r="BK145" s="156">
        <f t="shared" si="9"/>
        <v>0</v>
      </c>
      <c r="BL145" s="17" t="s">
        <v>188</v>
      </c>
      <c r="BM145" s="155" t="s">
        <v>2670</v>
      </c>
    </row>
    <row r="146" spans="2:65" s="1" customFormat="1" ht="16.5" customHeight="1">
      <c r="B146" s="142"/>
      <c r="C146" s="143" t="s">
        <v>446</v>
      </c>
      <c r="D146" s="143" t="s">
        <v>184</v>
      </c>
      <c r="E146" s="144" t="s">
        <v>2671</v>
      </c>
      <c r="F146" s="145" t="s">
        <v>2672</v>
      </c>
      <c r="G146" s="146" t="s">
        <v>1100</v>
      </c>
      <c r="H146" s="147">
        <v>2</v>
      </c>
      <c r="I146" s="148"/>
      <c r="J146" s="149">
        <f t="shared" si="0"/>
        <v>0</v>
      </c>
      <c r="K146" s="150"/>
      <c r="L146" s="32"/>
      <c r="M146" s="151" t="s">
        <v>1</v>
      </c>
      <c r="N146" s="152" t="s">
        <v>40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188</v>
      </c>
      <c r="AT146" s="155" t="s">
        <v>184</v>
      </c>
      <c r="AU146" s="155" t="s">
        <v>78</v>
      </c>
      <c r="AY146" s="17" t="s">
        <v>182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88</v>
      </c>
      <c r="BK146" s="156">
        <f t="shared" si="9"/>
        <v>0</v>
      </c>
      <c r="BL146" s="17" t="s">
        <v>188</v>
      </c>
      <c r="BM146" s="155" t="s">
        <v>2673</v>
      </c>
    </row>
    <row r="147" spans="2:65" s="1" customFormat="1" ht="44.25" customHeight="1">
      <c r="B147" s="142"/>
      <c r="C147" s="185" t="s">
        <v>454</v>
      </c>
      <c r="D147" s="185" t="s">
        <v>379</v>
      </c>
      <c r="E147" s="186" t="s">
        <v>2674</v>
      </c>
      <c r="F147" s="187" t="s">
        <v>2675</v>
      </c>
      <c r="G147" s="188" t="s">
        <v>1100</v>
      </c>
      <c r="H147" s="189">
        <v>1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40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259</v>
      </c>
      <c r="AT147" s="155" t="s">
        <v>379</v>
      </c>
      <c r="AU147" s="155" t="s">
        <v>78</v>
      </c>
      <c r="AY147" s="17" t="s">
        <v>182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88</v>
      </c>
      <c r="BK147" s="156">
        <f t="shared" si="9"/>
        <v>0</v>
      </c>
      <c r="BL147" s="17" t="s">
        <v>188</v>
      </c>
      <c r="BM147" s="155" t="s">
        <v>2676</v>
      </c>
    </row>
    <row r="148" spans="2:65" s="1" customFormat="1" ht="49.15" customHeight="1">
      <c r="B148" s="142"/>
      <c r="C148" s="185" t="s">
        <v>462</v>
      </c>
      <c r="D148" s="185" t="s">
        <v>379</v>
      </c>
      <c r="E148" s="186" t="s">
        <v>2677</v>
      </c>
      <c r="F148" s="187" t="s">
        <v>2678</v>
      </c>
      <c r="G148" s="188" t="s">
        <v>1100</v>
      </c>
      <c r="H148" s="189">
        <v>1</v>
      </c>
      <c r="I148" s="190"/>
      <c r="J148" s="191">
        <f t="shared" si="0"/>
        <v>0</v>
      </c>
      <c r="K148" s="192"/>
      <c r="L148" s="193"/>
      <c r="M148" s="194" t="s">
        <v>1</v>
      </c>
      <c r="N148" s="195" t="s">
        <v>40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259</v>
      </c>
      <c r="AT148" s="155" t="s">
        <v>379</v>
      </c>
      <c r="AU148" s="155" t="s">
        <v>78</v>
      </c>
      <c r="AY148" s="17" t="s">
        <v>182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88</v>
      </c>
      <c r="BK148" s="156">
        <f t="shared" si="9"/>
        <v>0</v>
      </c>
      <c r="BL148" s="17" t="s">
        <v>188</v>
      </c>
      <c r="BM148" s="155" t="s">
        <v>2679</v>
      </c>
    </row>
    <row r="149" spans="2:65" s="1" customFormat="1" ht="24.25" customHeight="1">
      <c r="B149" s="142"/>
      <c r="C149" s="185" t="s">
        <v>470</v>
      </c>
      <c r="D149" s="185" t="s">
        <v>379</v>
      </c>
      <c r="E149" s="186" t="s">
        <v>2680</v>
      </c>
      <c r="F149" s="187" t="s">
        <v>2681</v>
      </c>
      <c r="G149" s="188" t="s">
        <v>1100</v>
      </c>
      <c r="H149" s="189">
        <v>1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40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259</v>
      </c>
      <c r="AT149" s="155" t="s">
        <v>379</v>
      </c>
      <c r="AU149" s="155" t="s">
        <v>78</v>
      </c>
      <c r="AY149" s="17" t="s">
        <v>182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88</v>
      </c>
      <c r="BK149" s="156">
        <f t="shared" si="9"/>
        <v>0</v>
      </c>
      <c r="BL149" s="17" t="s">
        <v>188</v>
      </c>
      <c r="BM149" s="155" t="s">
        <v>2682</v>
      </c>
    </row>
    <row r="150" spans="2:65" s="1" customFormat="1" ht="24.25" customHeight="1">
      <c r="B150" s="142"/>
      <c r="C150" s="185" t="s">
        <v>474</v>
      </c>
      <c r="D150" s="185" t="s">
        <v>379</v>
      </c>
      <c r="E150" s="186" t="s">
        <v>2683</v>
      </c>
      <c r="F150" s="187" t="s">
        <v>2684</v>
      </c>
      <c r="G150" s="188" t="s">
        <v>1100</v>
      </c>
      <c r="H150" s="189">
        <v>1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40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259</v>
      </c>
      <c r="AT150" s="155" t="s">
        <v>379</v>
      </c>
      <c r="AU150" s="155" t="s">
        <v>78</v>
      </c>
      <c r="AY150" s="17" t="s">
        <v>182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88</v>
      </c>
      <c r="BK150" s="156">
        <f t="shared" si="9"/>
        <v>0</v>
      </c>
      <c r="BL150" s="17" t="s">
        <v>188</v>
      </c>
      <c r="BM150" s="155" t="s">
        <v>2685</v>
      </c>
    </row>
    <row r="151" spans="2:65" s="1" customFormat="1" ht="33" customHeight="1">
      <c r="B151" s="142"/>
      <c r="C151" s="185" t="s">
        <v>482</v>
      </c>
      <c r="D151" s="185" t="s">
        <v>379</v>
      </c>
      <c r="E151" s="186" t="s">
        <v>2686</v>
      </c>
      <c r="F151" s="187" t="s">
        <v>2687</v>
      </c>
      <c r="G151" s="188" t="s">
        <v>1100</v>
      </c>
      <c r="H151" s="189">
        <v>1</v>
      </c>
      <c r="I151" s="190"/>
      <c r="J151" s="191">
        <f t="shared" ref="J151:J182" si="10">ROUND(I151*H151,2)</f>
        <v>0</v>
      </c>
      <c r="K151" s="192"/>
      <c r="L151" s="193"/>
      <c r="M151" s="194" t="s">
        <v>1</v>
      </c>
      <c r="N151" s="195" t="s">
        <v>40</v>
      </c>
      <c r="P151" s="153">
        <f t="shared" ref="P151:P182" si="11">O151*H151</f>
        <v>0</v>
      </c>
      <c r="Q151" s="153">
        <v>0</v>
      </c>
      <c r="R151" s="153">
        <f t="shared" ref="R151:R182" si="12">Q151*H151</f>
        <v>0</v>
      </c>
      <c r="S151" s="153">
        <v>0</v>
      </c>
      <c r="T151" s="154">
        <f t="shared" ref="T151:T182" si="13">S151*H151</f>
        <v>0</v>
      </c>
      <c r="AR151" s="155" t="s">
        <v>259</v>
      </c>
      <c r="AT151" s="155" t="s">
        <v>379</v>
      </c>
      <c r="AU151" s="155" t="s">
        <v>78</v>
      </c>
      <c r="AY151" s="17" t="s">
        <v>182</v>
      </c>
      <c r="BE151" s="156">
        <f t="shared" ref="BE151:BE182" si="14">IF(N151="základná",J151,0)</f>
        <v>0</v>
      </c>
      <c r="BF151" s="156">
        <f t="shared" ref="BF151:BF182" si="15">IF(N151="znížená",J151,0)</f>
        <v>0</v>
      </c>
      <c r="BG151" s="156">
        <f t="shared" ref="BG151:BG182" si="16">IF(N151="zákl. prenesená",J151,0)</f>
        <v>0</v>
      </c>
      <c r="BH151" s="156">
        <f t="shared" ref="BH151:BH182" si="17">IF(N151="zníž. prenesená",J151,0)</f>
        <v>0</v>
      </c>
      <c r="BI151" s="156">
        <f t="shared" ref="BI151:BI182" si="18">IF(N151="nulová",J151,0)</f>
        <v>0</v>
      </c>
      <c r="BJ151" s="17" t="s">
        <v>88</v>
      </c>
      <c r="BK151" s="156">
        <f t="shared" ref="BK151:BK182" si="19">ROUND(I151*H151,2)</f>
        <v>0</v>
      </c>
      <c r="BL151" s="17" t="s">
        <v>188</v>
      </c>
      <c r="BM151" s="155" t="s">
        <v>2688</v>
      </c>
    </row>
    <row r="152" spans="2:65" s="1" customFormat="1" ht="37.9" customHeight="1">
      <c r="B152" s="142"/>
      <c r="C152" s="185" t="s">
        <v>495</v>
      </c>
      <c r="D152" s="185" t="s">
        <v>379</v>
      </c>
      <c r="E152" s="186" t="s">
        <v>2689</v>
      </c>
      <c r="F152" s="187" t="s">
        <v>2690</v>
      </c>
      <c r="G152" s="188" t="s">
        <v>1100</v>
      </c>
      <c r="H152" s="189">
        <v>1</v>
      </c>
      <c r="I152" s="190"/>
      <c r="J152" s="191">
        <f t="shared" si="10"/>
        <v>0</v>
      </c>
      <c r="K152" s="192"/>
      <c r="L152" s="193"/>
      <c r="M152" s="194" t="s">
        <v>1</v>
      </c>
      <c r="N152" s="195" t="s">
        <v>40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259</v>
      </c>
      <c r="AT152" s="155" t="s">
        <v>379</v>
      </c>
      <c r="AU152" s="155" t="s">
        <v>78</v>
      </c>
      <c r="AY152" s="17" t="s">
        <v>182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88</v>
      </c>
      <c r="BK152" s="156">
        <f t="shared" si="19"/>
        <v>0</v>
      </c>
      <c r="BL152" s="17" t="s">
        <v>188</v>
      </c>
      <c r="BM152" s="155" t="s">
        <v>2691</v>
      </c>
    </row>
    <row r="153" spans="2:65" s="1" customFormat="1" ht="24.25" customHeight="1">
      <c r="B153" s="142"/>
      <c r="C153" s="185" t="s">
        <v>508</v>
      </c>
      <c r="D153" s="185" t="s">
        <v>379</v>
      </c>
      <c r="E153" s="186" t="s">
        <v>2692</v>
      </c>
      <c r="F153" s="187" t="s">
        <v>2693</v>
      </c>
      <c r="G153" s="188" t="s">
        <v>1100</v>
      </c>
      <c r="H153" s="189">
        <v>1</v>
      </c>
      <c r="I153" s="190"/>
      <c r="J153" s="191">
        <f t="shared" si="10"/>
        <v>0</v>
      </c>
      <c r="K153" s="192"/>
      <c r="L153" s="193"/>
      <c r="M153" s="194" t="s">
        <v>1</v>
      </c>
      <c r="N153" s="195" t="s">
        <v>40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259</v>
      </c>
      <c r="AT153" s="155" t="s">
        <v>379</v>
      </c>
      <c r="AU153" s="155" t="s">
        <v>78</v>
      </c>
      <c r="AY153" s="17" t="s">
        <v>182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88</v>
      </c>
      <c r="BK153" s="156">
        <f t="shared" si="19"/>
        <v>0</v>
      </c>
      <c r="BL153" s="17" t="s">
        <v>188</v>
      </c>
      <c r="BM153" s="155" t="s">
        <v>2694</v>
      </c>
    </row>
    <row r="154" spans="2:65" s="1" customFormat="1" ht="24.25" customHeight="1">
      <c r="B154" s="142"/>
      <c r="C154" s="185" t="s">
        <v>512</v>
      </c>
      <c r="D154" s="185" t="s">
        <v>379</v>
      </c>
      <c r="E154" s="186" t="s">
        <v>2695</v>
      </c>
      <c r="F154" s="187" t="s">
        <v>2696</v>
      </c>
      <c r="G154" s="188" t="s">
        <v>1100</v>
      </c>
      <c r="H154" s="189">
        <v>1</v>
      </c>
      <c r="I154" s="190"/>
      <c r="J154" s="191">
        <f t="shared" si="10"/>
        <v>0</v>
      </c>
      <c r="K154" s="192"/>
      <c r="L154" s="193"/>
      <c r="M154" s="194" t="s">
        <v>1</v>
      </c>
      <c r="N154" s="195" t="s">
        <v>40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259</v>
      </c>
      <c r="AT154" s="155" t="s">
        <v>379</v>
      </c>
      <c r="AU154" s="155" t="s">
        <v>78</v>
      </c>
      <c r="AY154" s="17" t="s">
        <v>182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88</v>
      </c>
      <c r="BK154" s="156">
        <f t="shared" si="19"/>
        <v>0</v>
      </c>
      <c r="BL154" s="17" t="s">
        <v>188</v>
      </c>
      <c r="BM154" s="155" t="s">
        <v>2697</v>
      </c>
    </row>
    <row r="155" spans="2:65" s="1" customFormat="1" ht="24.25" customHeight="1">
      <c r="B155" s="142"/>
      <c r="C155" s="185" t="s">
        <v>525</v>
      </c>
      <c r="D155" s="185" t="s">
        <v>379</v>
      </c>
      <c r="E155" s="186" t="s">
        <v>2653</v>
      </c>
      <c r="F155" s="187" t="s">
        <v>2654</v>
      </c>
      <c r="G155" s="188" t="s">
        <v>858</v>
      </c>
      <c r="H155" s="189">
        <v>1</v>
      </c>
      <c r="I155" s="190"/>
      <c r="J155" s="191">
        <f t="shared" si="10"/>
        <v>0</v>
      </c>
      <c r="K155" s="192"/>
      <c r="L155" s="193"/>
      <c r="M155" s="194" t="s">
        <v>1</v>
      </c>
      <c r="N155" s="195" t="s">
        <v>40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259</v>
      </c>
      <c r="AT155" s="155" t="s">
        <v>379</v>
      </c>
      <c r="AU155" s="155" t="s">
        <v>78</v>
      </c>
      <c r="AY155" s="17" t="s">
        <v>182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88</v>
      </c>
      <c r="BK155" s="156">
        <f t="shared" si="19"/>
        <v>0</v>
      </c>
      <c r="BL155" s="17" t="s">
        <v>188</v>
      </c>
      <c r="BM155" s="155" t="s">
        <v>2698</v>
      </c>
    </row>
    <row r="156" spans="2:65" s="1" customFormat="1" ht="24.25" customHeight="1">
      <c r="B156" s="142"/>
      <c r="C156" s="143" t="s">
        <v>533</v>
      </c>
      <c r="D156" s="143" t="s">
        <v>184</v>
      </c>
      <c r="E156" s="144" t="s">
        <v>93</v>
      </c>
      <c r="F156" s="145" t="s">
        <v>2699</v>
      </c>
      <c r="G156" s="146" t="s">
        <v>312</v>
      </c>
      <c r="H156" s="147">
        <v>43.13</v>
      </c>
      <c r="I156" s="148"/>
      <c r="J156" s="149">
        <f t="shared" si="10"/>
        <v>0</v>
      </c>
      <c r="K156" s="150"/>
      <c r="L156" s="32"/>
      <c r="M156" s="151" t="s">
        <v>1</v>
      </c>
      <c r="N156" s="152" t="s">
        <v>40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188</v>
      </c>
      <c r="AT156" s="155" t="s">
        <v>184</v>
      </c>
      <c r="AU156" s="155" t="s">
        <v>78</v>
      </c>
      <c r="AY156" s="17" t="s">
        <v>182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88</v>
      </c>
      <c r="BK156" s="156">
        <f t="shared" si="19"/>
        <v>0</v>
      </c>
      <c r="BL156" s="17" t="s">
        <v>188</v>
      </c>
      <c r="BM156" s="155" t="s">
        <v>2700</v>
      </c>
    </row>
    <row r="157" spans="2:65" s="1" customFormat="1" ht="24.25" customHeight="1">
      <c r="B157" s="142"/>
      <c r="C157" s="185" t="s">
        <v>538</v>
      </c>
      <c r="D157" s="185" t="s">
        <v>379</v>
      </c>
      <c r="E157" s="186" t="s">
        <v>96</v>
      </c>
      <c r="F157" s="187" t="s">
        <v>2701</v>
      </c>
      <c r="G157" s="188" t="s">
        <v>312</v>
      </c>
      <c r="H157" s="189">
        <v>86.26</v>
      </c>
      <c r="I157" s="190"/>
      <c r="J157" s="191">
        <f t="shared" si="10"/>
        <v>0</v>
      </c>
      <c r="K157" s="192"/>
      <c r="L157" s="193"/>
      <c r="M157" s="194" t="s">
        <v>1</v>
      </c>
      <c r="N157" s="195" t="s">
        <v>40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259</v>
      </c>
      <c r="AT157" s="155" t="s">
        <v>379</v>
      </c>
      <c r="AU157" s="155" t="s">
        <v>78</v>
      </c>
      <c r="AY157" s="17" t="s">
        <v>182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88</v>
      </c>
      <c r="BK157" s="156">
        <f t="shared" si="19"/>
        <v>0</v>
      </c>
      <c r="BL157" s="17" t="s">
        <v>188</v>
      </c>
      <c r="BM157" s="155" t="s">
        <v>2702</v>
      </c>
    </row>
    <row r="158" spans="2:65" s="1" customFormat="1" ht="24.25" customHeight="1">
      <c r="B158" s="142"/>
      <c r="C158" s="143" t="s">
        <v>542</v>
      </c>
      <c r="D158" s="143" t="s">
        <v>184</v>
      </c>
      <c r="E158" s="144" t="s">
        <v>2703</v>
      </c>
      <c r="F158" s="145" t="s">
        <v>2704</v>
      </c>
      <c r="G158" s="146" t="s">
        <v>858</v>
      </c>
      <c r="H158" s="147">
        <v>1</v>
      </c>
      <c r="I158" s="148"/>
      <c r="J158" s="149">
        <f t="shared" si="10"/>
        <v>0</v>
      </c>
      <c r="K158" s="150"/>
      <c r="L158" s="32"/>
      <c r="M158" s="151" t="s">
        <v>1</v>
      </c>
      <c r="N158" s="152" t="s">
        <v>40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188</v>
      </c>
      <c r="AT158" s="155" t="s">
        <v>184</v>
      </c>
      <c r="AU158" s="155" t="s">
        <v>78</v>
      </c>
      <c r="AY158" s="17" t="s">
        <v>182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88</v>
      </c>
      <c r="BK158" s="156">
        <f t="shared" si="19"/>
        <v>0</v>
      </c>
      <c r="BL158" s="17" t="s">
        <v>188</v>
      </c>
      <c r="BM158" s="155" t="s">
        <v>2705</v>
      </c>
    </row>
    <row r="159" spans="2:65" s="1" customFormat="1" ht="37.9" customHeight="1">
      <c r="B159" s="142"/>
      <c r="C159" s="185" t="s">
        <v>552</v>
      </c>
      <c r="D159" s="185" t="s">
        <v>379</v>
      </c>
      <c r="E159" s="186" t="s">
        <v>2706</v>
      </c>
      <c r="F159" s="187" t="s">
        <v>2707</v>
      </c>
      <c r="G159" s="188" t="s">
        <v>858</v>
      </c>
      <c r="H159" s="189">
        <v>1</v>
      </c>
      <c r="I159" s="190"/>
      <c r="J159" s="191">
        <f t="shared" si="10"/>
        <v>0</v>
      </c>
      <c r="K159" s="192"/>
      <c r="L159" s="193"/>
      <c r="M159" s="194" t="s">
        <v>1</v>
      </c>
      <c r="N159" s="195" t="s">
        <v>40</v>
      </c>
      <c r="P159" s="153">
        <f t="shared" si="11"/>
        <v>0</v>
      </c>
      <c r="Q159" s="153">
        <v>0</v>
      </c>
      <c r="R159" s="153">
        <f t="shared" si="12"/>
        <v>0</v>
      </c>
      <c r="S159" s="153">
        <v>0</v>
      </c>
      <c r="T159" s="154">
        <f t="shared" si="13"/>
        <v>0</v>
      </c>
      <c r="AR159" s="155" t="s">
        <v>259</v>
      </c>
      <c r="AT159" s="155" t="s">
        <v>379</v>
      </c>
      <c r="AU159" s="155" t="s">
        <v>78</v>
      </c>
      <c r="AY159" s="17" t="s">
        <v>182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7" t="s">
        <v>88</v>
      </c>
      <c r="BK159" s="156">
        <f t="shared" si="19"/>
        <v>0</v>
      </c>
      <c r="BL159" s="17" t="s">
        <v>188</v>
      </c>
      <c r="BM159" s="155" t="s">
        <v>2708</v>
      </c>
    </row>
    <row r="160" spans="2:65" s="1" customFormat="1" ht="33" customHeight="1">
      <c r="B160" s="142"/>
      <c r="C160" s="143" t="s">
        <v>585</v>
      </c>
      <c r="D160" s="143" t="s">
        <v>184</v>
      </c>
      <c r="E160" s="144" t="s">
        <v>2709</v>
      </c>
      <c r="F160" s="145" t="s">
        <v>2710</v>
      </c>
      <c r="G160" s="146" t="s">
        <v>386</v>
      </c>
      <c r="H160" s="147">
        <v>3</v>
      </c>
      <c r="I160" s="148"/>
      <c r="J160" s="149">
        <f t="shared" si="10"/>
        <v>0</v>
      </c>
      <c r="K160" s="150"/>
      <c r="L160" s="32"/>
      <c r="M160" s="151" t="s">
        <v>1</v>
      </c>
      <c r="N160" s="152" t="s">
        <v>40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188</v>
      </c>
      <c r="AT160" s="155" t="s">
        <v>184</v>
      </c>
      <c r="AU160" s="155" t="s">
        <v>78</v>
      </c>
      <c r="AY160" s="17" t="s">
        <v>182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88</v>
      </c>
      <c r="BK160" s="156">
        <f t="shared" si="19"/>
        <v>0</v>
      </c>
      <c r="BL160" s="17" t="s">
        <v>188</v>
      </c>
      <c r="BM160" s="155" t="s">
        <v>2711</v>
      </c>
    </row>
    <row r="161" spans="2:65" s="1" customFormat="1" ht="24.25" customHeight="1">
      <c r="B161" s="142"/>
      <c r="C161" s="185" t="s">
        <v>624</v>
      </c>
      <c r="D161" s="185" t="s">
        <v>379</v>
      </c>
      <c r="E161" s="186" t="s">
        <v>2712</v>
      </c>
      <c r="F161" s="187" t="s">
        <v>2713</v>
      </c>
      <c r="G161" s="188" t="s">
        <v>386</v>
      </c>
      <c r="H161" s="189">
        <v>3</v>
      </c>
      <c r="I161" s="190"/>
      <c r="J161" s="191">
        <f t="shared" si="10"/>
        <v>0</v>
      </c>
      <c r="K161" s="192"/>
      <c r="L161" s="193"/>
      <c r="M161" s="194" t="s">
        <v>1</v>
      </c>
      <c r="N161" s="195" t="s">
        <v>40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259</v>
      </c>
      <c r="AT161" s="155" t="s">
        <v>379</v>
      </c>
      <c r="AU161" s="155" t="s">
        <v>78</v>
      </c>
      <c r="AY161" s="17" t="s">
        <v>182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88</v>
      </c>
      <c r="BK161" s="156">
        <f t="shared" si="19"/>
        <v>0</v>
      </c>
      <c r="BL161" s="17" t="s">
        <v>188</v>
      </c>
      <c r="BM161" s="155" t="s">
        <v>2714</v>
      </c>
    </row>
    <row r="162" spans="2:65" s="1" customFormat="1" ht="16.5" customHeight="1">
      <c r="B162" s="142"/>
      <c r="C162" s="143" t="s">
        <v>628</v>
      </c>
      <c r="D162" s="143" t="s">
        <v>184</v>
      </c>
      <c r="E162" s="144" t="s">
        <v>2715</v>
      </c>
      <c r="F162" s="145" t="s">
        <v>2716</v>
      </c>
      <c r="G162" s="146" t="s">
        <v>858</v>
      </c>
      <c r="H162" s="147">
        <v>1</v>
      </c>
      <c r="I162" s="148"/>
      <c r="J162" s="149">
        <f t="shared" si="10"/>
        <v>0</v>
      </c>
      <c r="K162" s="150"/>
      <c r="L162" s="32"/>
      <c r="M162" s="151" t="s">
        <v>1</v>
      </c>
      <c r="N162" s="152" t="s">
        <v>40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188</v>
      </c>
      <c r="AT162" s="155" t="s">
        <v>184</v>
      </c>
      <c r="AU162" s="155" t="s">
        <v>78</v>
      </c>
      <c r="AY162" s="17" t="s">
        <v>182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88</v>
      </c>
      <c r="BK162" s="156">
        <f t="shared" si="19"/>
        <v>0</v>
      </c>
      <c r="BL162" s="17" t="s">
        <v>188</v>
      </c>
      <c r="BM162" s="155" t="s">
        <v>2717</v>
      </c>
    </row>
    <row r="163" spans="2:65" s="1" customFormat="1" ht="24.25" customHeight="1">
      <c r="B163" s="142"/>
      <c r="C163" s="185" t="s">
        <v>663</v>
      </c>
      <c r="D163" s="185" t="s">
        <v>379</v>
      </c>
      <c r="E163" s="186" t="s">
        <v>2718</v>
      </c>
      <c r="F163" s="187" t="s">
        <v>2719</v>
      </c>
      <c r="G163" s="188" t="s">
        <v>858</v>
      </c>
      <c r="H163" s="189">
        <v>1</v>
      </c>
      <c r="I163" s="190"/>
      <c r="J163" s="191">
        <f t="shared" si="10"/>
        <v>0</v>
      </c>
      <c r="K163" s="192"/>
      <c r="L163" s="193"/>
      <c r="M163" s="194" t="s">
        <v>1</v>
      </c>
      <c r="N163" s="195" t="s">
        <v>40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259</v>
      </c>
      <c r="AT163" s="155" t="s">
        <v>379</v>
      </c>
      <c r="AU163" s="155" t="s">
        <v>78</v>
      </c>
      <c r="AY163" s="17" t="s">
        <v>182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88</v>
      </c>
      <c r="BK163" s="156">
        <f t="shared" si="19"/>
        <v>0</v>
      </c>
      <c r="BL163" s="17" t="s">
        <v>188</v>
      </c>
      <c r="BM163" s="155" t="s">
        <v>2720</v>
      </c>
    </row>
    <row r="164" spans="2:65" s="1" customFormat="1" ht="16.5" customHeight="1">
      <c r="B164" s="142"/>
      <c r="C164" s="185" t="s">
        <v>671</v>
      </c>
      <c r="D164" s="185" t="s">
        <v>379</v>
      </c>
      <c r="E164" s="186" t="s">
        <v>2721</v>
      </c>
      <c r="F164" s="187" t="s">
        <v>2722</v>
      </c>
      <c r="G164" s="188" t="s">
        <v>1100</v>
      </c>
      <c r="H164" s="189">
        <v>1</v>
      </c>
      <c r="I164" s="190"/>
      <c r="J164" s="191">
        <f t="shared" si="10"/>
        <v>0</v>
      </c>
      <c r="K164" s="192"/>
      <c r="L164" s="193"/>
      <c r="M164" s="194" t="s">
        <v>1</v>
      </c>
      <c r="N164" s="195" t="s">
        <v>40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259</v>
      </c>
      <c r="AT164" s="155" t="s">
        <v>379</v>
      </c>
      <c r="AU164" s="155" t="s">
        <v>78</v>
      </c>
      <c r="AY164" s="17" t="s">
        <v>182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88</v>
      </c>
      <c r="BK164" s="156">
        <f t="shared" si="19"/>
        <v>0</v>
      </c>
      <c r="BL164" s="17" t="s">
        <v>188</v>
      </c>
      <c r="BM164" s="155" t="s">
        <v>2723</v>
      </c>
    </row>
    <row r="165" spans="2:65" s="1" customFormat="1" ht="16.5" customHeight="1">
      <c r="B165" s="142"/>
      <c r="C165" s="143" t="s">
        <v>677</v>
      </c>
      <c r="D165" s="143" t="s">
        <v>184</v>
      </c>
      <c r="E165" s="144" t="s">
        <v>2724</v>
      </c>
      <c r="F165" s="145" t="s">
        <v>2725</v>
      </c>
      <c r="G165" s="146" t="s">
        <v>858</v>
      </c>
      <c r="H165" s="147">
        <v>16</v>
      </c>
      <c r="I165" s="148"/>
      <c r="J165" s="149">
        <f t="shared" si="10"/>
        <v>0</v>
      </c>
      <c r="K165" s="150"/>
      <c r="L165" s="32"/>
      <c r="M165" s="151" t="s">
        <v>1</v>
      </c>
      <c r="N165" s="152" t="s">
        <v>40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188</v>
      </c>
      <c r="AT165" s="155" t="s">
        <v>184</v>
      </c>
      <c r="AU165" s="155" t="s">
        <v>78</v>
      </c>
      <c r="AY165" s="17" t="s">
        <v>182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88</v>
      </c>
      <c r="BK165" s="156">
        <f t="shared" si="19"/>
        <v>0</v>
      </c>
      <c r="BL165" s="17" t="s">
        <v>188</v>
      </c>
      <c r="BM165" s="155" t="s">
        <v>2726</v>
      </c>
    </row>
    <row r="166" spans="2:65" s="1" customFormat="1" ht="16.5" customHeight="1">
      <c r="B166" s="142"/>
      <c r="C166" s="185" t="s">
        <v>684</v>
      </c>
      <c r="D166" s="185" t="s">
        <v>379</v>
      </c>
      <c r="E166" s="186" t="s">
        <v>2727</v>
      </c>
      <c r="F166" s="187" t="s">
        <v>2728</v>
      </c>
      <c r="G166" s="188" t="s">
        <v>858</v>
      </c>
      <c r="H166" s="189">
        <v>1</v>
      </c>
      <c r="I166" s="190"/>
      <c r="J166" s="191">
        <f t="shared" si="10"/>
        <v>0</v>
      </c>
      <c r="K166" s="192"/>
      <c r="L166" s="193"/>
      <c r="M166" s="194" t="s">
        <v>1</v>
      </c>
      <c r="N166" s="195" t="s">
        <v>40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259</v>
      </c>
      <c r="AT166" s="155" t="s">
        <v>379</v>
      </c>
      <c r="AU166" s="155" t="s">
        <v>78</v>
      </c>
      <c r="AY166" s="17" t="s">
        <v>182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88</v>
      </c>
      <c r="BK166" s="156">
        <f t="shared" si="19"/>
        <v>0</v>
      </c>
      <c r="BL166" s="17" t="s">
        <v>188</v>
      </c>
      <c r="BM166" s="155" t="s">
        <v>2729</v>
      </c>
    </row>
    <row r="167" spans="2:65" s="1" customFormat="1" ht="24.25" customHeight="1">
      <c r="B167" s="142"/>
      <c r="C167" s="185" t="s">
        <v>691</v>
      </c>
      <c r="D167" s="185" t="s">
        <v>379</v>
      </c>
      <c r="E167" s="186" t="s">
        <v>2730</v>
      </c>
      <c r="F167" s="187" t="s">
        <v>2731</v>
      </c>
      <c r="G167" s="188" t="s">
        <v>858</v>
      </c>
      <c r="H167" s="189">
        <v>3</v>
      </c>
      <c r="I167" s="190"/>
      <c r="J167" s="191">
        <f t="shared" si="10"/>
        <v>0</v>
      </c>
      <c r="K167" s="192"/>
      <c r="L167" s="193"/>
      <c r="M167" s="194" t="s">
        <v>1</v>
      </c>
      <c r="N167" s="195" t="s">
        <v>40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259</v>
      </c>
      <c r="AT167" s="155" t="s">
        <v>379</v>
      </c>
      <c r="AU167" s="155" t="s">
        <v>78</v>
      </c>
      <c r="AY167" s="17" t="s">
        <v>182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88</v>
      </c>
      <c r="BK167" s="156">
        <f t="shared" si="19"/>
        <v>0</v>
      </c>
      <c r="BL167" s="17" t="s">
        <v>188</v>
      </c>
      <c r="BM167" s="155" t="s">
        <v>2732</v>
      </c>
    </row>
    <row r="168" spans="2:65" s="1" customFormat="1" ht="16.5" customHeight="1">
      <c r="B168" s="142"/>
      <c r="C168" s="185" t="s">
        <v>743</v>
      </c>
      <c r="D168" s="185" t="s">
        <v>379</v>
      </c>
      <c r="E168" s="186" t="s">
        <v>2733</v>
      </c>
      <c r="F168" s="187" t="s">
        <v>2734</v>
      </c>
      <c r="G168" s="188" t="s">
        <v>858</v>
      </c>
      <c r="H168" s="189">
        <v>1</v>
      </c>
      <c r="I168" s="190"/>
      <c r="J168" s="191">
        <f t="shared" si="10"/>
        <v>0</v>
      </c>
      <c r="K168" s="192"/>
      <c r="L168" s="193"/>
      <c r="M168" s="194" t="s">
        <v>1</v>
      </c>
      <c r="N168" s="195" t="s">
        <v>40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259</v>
      </c>
      <c r="AT168" s="155" t="s">
        <v>379</v>
      </c>
      <c r="AU168" s="155" t="s">
        <v>78</v>
      </c>
      <c r="AY168" s="17" t="s">
        <v>182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88</v>
      </c>
      <c r="BK168" s="156">
        <f t="shared" si="19"/>
        <v>0</v>
      </c>
      <c r="BL168" s="17" t="s">
        <v>188</v>
      </c>
      <c r="BM168" s="155" t="s">
        <v>2735</v>
      </c>
    </row>
    <row r="169" spans="2:65" s="1" customFormat="1" ht="16.5" customHeight="1">
      <c r="B169" s="142"/>
      <c r="C169" s="185" t="s">
        <v>749</v>
      </c>
      <c r="D169" s="185" t="s">
        <v>379</v>
      </c>
      <c r="E169" s="186" t="s">
        <v>2736</v>
      </c>
      <c r="F169" s="187" t="s">
        <v>2737</v>
      </c>
      <c r="G169" s="188" t="s">
        <v>858</v>
      </c>
      <c r="H169" s="189">
        <v>2</v>
      </c>
      <c r="I169" s="190"/>
      <c r="J169" s="191">
        <f t="shared" si="10"/>
        <v>0</v>
      </c>
      <c r="K169" s="192"/>
      <c r="L169" s="193"/>
      <c r="M169" s="194" t="s">
        <v>1</v>
      </c>
      <c r="N169" s="195" t="s">
        <v>40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259</v>
      </c>
      <c r="AT169" s="155" t="s">
        <v>379</v>
      </c>
      <c r="AU169" s="155" t="s">
        <v>78</v>
      </c>
      <c r="AY169" s="17" t="s">
        <v>182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88</v>
      </c>
      <c r="BK169" s="156">
        <f t="shared" si="19"/>
        <v>0</v>
      </c>
      <c r="BL169" s="17" t="s">
        <v>188</v>
      </c>
      <c r="BM169" s="155" t="s">
        <v>2738</v>
      </c>
    </row>
    <row r="170" spans="2:65" s="1" customFormat="1" ht="16.5" customHeight="1">
      <c r="B170" s="142"/>
      <c r="C170" s="185" t="s">
        <v>760</v>
      </c>
      <c r="D170" s="185" t="s">
        <v>379</v>
      </c>
      <c r="E170" s="186" t="s">
        <v>2739</v>
      </c>
      <c r="F170" s="187" t="s">
        <v>2740</v>
      </c>
      <c r="G170" s="188" t="s">
        <v>858</v>
      </c>
      <c r="H170" s="189">
        <v>1</v>
      </c>
      <c r="I170" s="190"/>
      <c r="J170" s="191">
        <f t="shared" si="10"/>
        <v>0</v>
      </c>
      <c r="K170" s="192"/>
      <c r="L170" s="193"/>
      <c r="M170" s="194" t="s">
        <v>1</v>
      </c>
      <c r="N170" s="195" t="s">
        <v>40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259</v>
      </c>
      <c r="AT170" s="155" t="s">
        <v>379</v>
      </c>
      <c r="AU170" s="155" t="s">
        <v>78</v>
      </c>
      <c r="AY170" s="17" t="s">
        <v>182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88</v>
      </c>
      <c r="BK170" s="156">
        <f t="shared" si="19"/>
        <v>0</v>
      </c>
      <c r="BL170" s="17" t="s">
        <v>188</v>
      </c>
      <c r="BM170" s="155" t="s">
        <v>2741</v>
      </c>
    </row>
    <row r="171" spans="2:65" s="1" customFormat="1" ht="16.5" customHeight="1">
      <c r="B171" s="142"/>
      <c r="C171" s="185" t="s">
        <v>764</v>
      </c>
      <c r="D171" s="185" t="s">
        <v>379</v>
      </c>
      <c r="E171" s="186" t="s">
        <v>2742</v>
      </c>
      <c r="F171" s="187" t="s">
        <v>2743</v>
      </c>
      <c r="G171" s="188" t="s">
        <v>858</v>
      </c>
      <c r="H171" s="189">
        <v>8</v>
      </c>
      <c r="I171" s="190"/>
      <c r="J171" s="191">
        <f t="shared" si="10"/>
        <v>0</v>
      </c>
      <c r="K171" s="192"/>
      <c r="L171" s="193"/>
      <c r="M171" s="194" t="s">
        <v>1</v>
      </c>
      <c r="N171" s="195" t="s">
        <v>40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259</v>
      </c>
      <c r="AT171" s="155" t="s">
        <v>379</v>
      </c>
      <c r="AU171" s="155" t="s">
        <v>78</v>
      </c>
      <c r="AY171" s="17" t="s">
        <v>182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88</v>
      </c>
      <c r="BK171" s="156">
        <f t="shared" si="19"/>
        <v>0</v>
      </c>
      <c r="BL171" s="17" t="s">
        <v>188</v>
      </c>
      <c r="BM171" s="155" t="s">
        <v>2744</v>
      </c>
    </row>
    <row r="172" spans="2:65" s="1" customFormat="1" ht="33" customHeight="1">
      <c r="B172" s="142"/>
      <c r="C172" s="143" t="s">
        <v>768</v>
      </c>
      <c r="D172" s="143" t="s">
        <v>184</v>
      </c>
      <c r="E172" s="144" t="s">
        <v>1845</v>
      </c>
      <c r="F172" s="145" t="s">
        <v>2710</v>
      </c>
      <c r="G172" s="146" t="s">
        <v>386</v>
      </c>
      <c r="H172" s="147">
        <v>18.45</v>
      </c>
      <c r="I172" s="148"/>
      <c r="J172" s="149">
        <f t="shared" si="10"/>
        <v>0</v>
      </c>
      <c r="K172" s="150"/>
      <c r="L172" s="32"/>
      <c r="M172" s="151" t="s">
        <v>1</v>
      </c>
      <c r="N172" s="152" t="s">
        <v>40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188</v>
      </c>
      <c r="AT172" s="155" t="s">
        <v>184</v>
      </c>
      <c r="AU172" s="155" t="s">
        <v>78</v>
      </c>
      <c r="AY172" s="17" t="s">
        <v>182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88</v>
      </c>
      <c r="BK172" s="156">
        <f t="shared" si="19"/>
        <v>0</v>
      </c>
      <c r="BL172" s="17" t="s">
        <v>188</v>
      </c>
      <c r="BM172" s="155" t="s">
        <v>2745</v>
      </c>
    </row>
    <row r="173" spans="2:65" s="1" customFormat="1" ht="24.25" customHeight="1">
      <c r="B173" s="142"/>
      <c r="C173" s="185" t="s">
        <v>776</v>
      </c>
      <c r="D173" s="185" t="s">
        <v>379</v>
      </c>
      <c r="E173" s="186" t="s">
        <v>2712</v>
      </c>
      <c r="F173" s="187" t="s">
        <v>2713</v>
      </c>
      <c r="G173" s="188" t="s">
        <v>386</v>
      </c>
      <c r="H173" s="189">
        <v>18.45</v>
      </c>
      <c r="I173" s="190"/>
      <c r="J173" s="191">
        <f t="shared" si="10"/>
        <v>0</v>
      </c>
      <c r="K173" s="192"/>
      <c r="L173" s="193"/>
      <c r="M173" s="194" t="s">
        <v>1</v>
      </c>
      <c r="N173" s="195" t="s">
        <v>40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259</v>
      </c>
      <c r="AT173" s="155" t="s">
        <v>379</v>
      </c>
      <c r="AU173" s="155" t="s">
        <v>78</v>
      </c>
      <c r="AY173" s="17" t="s">
        <v>182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88</v>
      </c>
      <c r="BK173" s="156">
        <f t="shared" si="19"/>
        <v>0</v>
      </c>
      <c r="BL173" s="17" t="s">
        <v>188</v>
      </c>
      <c r="BM173" s="155" t="s">
        <v>2746</v>
      </c>
    </row>
    <row r="174" spans="2:65" s="1" customFormat="1" ht="33" customHeight="1">
      <c r="B174" s="142"/>
      <c r="C174" s="143" t="s">
        <v>787</v>
      </c>
      <c r="D174" s="143" t="s">
        <v>184</v>
      </c>
      <c r="E174" s="144" t="s">
        <v>99</v>
      </c>
      <c r="F174" s="145" t="s">
        <v>2747</v>
      </c>
      <c r="G174" s="146" t="s">
        <v>386</v>
      </c>
      <c r="H174" s="147">
        <v>201.48</v>
      </c>
      <c r="I174" s="148"/>
      <c r="J174" s="149">
        <f t="shared" si="10"/>
        <v>0</v>
      </c>
      <c r="K174" s="150"/>
      <c r="L174" s="32"/>
      <c r="M174" s="151" t="s">
        <v>1</v>
      </c>
      <c r="N174" s="152" t="s">
        <v>40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188</v>
      </c>
      <c r="AT174" s="155" t="s">
        <v>184</v>
      </c>
      <c r="AU174" s="155" t="s">
        <v>78</v>
      </c>
      <c r="AY174" s="17" t="s">
        <v>182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88</v>
      </c>
      <c r="BK174" s="156">
        <f t="shared" si="19"/>
        <v>0</v>
      </c>
      <c r="BL174" s="17" t="s">
        <v>188</v>
      </c>
      <c r="BM174" s="155" t="s">
        <v>2748</v>
      </c>
    </row>
    <row r="175" spans="2:65" s="1" customFormat="1" ht="24.25" customHeight="1">
      <c r="B175" s="142"/>
      <c r="C175" s="185" t="s">
        <v>845</v>
      </c>
      <c r="D175" s="185" t="s">
        <v>379</v>
      </c>
      <c r="E175" s="186" t="s">
        <v>1848</v>
      </c>
      <c r="F175" s="187" t="s">
        <v>2749</v>
      </c>
      <c r="G175" s="188" t="s">
        <v>386</v>
      </c>
      <c r="H175" s="189">
        <v>201.48</v>
      </c>
      <c r="I175" s="190"/>
      <c r="J175" s="191">
        <f t="shared" si="10"/>
        <v>0</v>
      </c>
      <c r="K175" s="192"/>
      <c r="L175" s="193"/>
      <c r="M175" s="194" t="s">
        <v>1</v>
      </c>
      <c r="N175" s="195" t="s">
        <v>40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259</v>
      </c>
      <c r="AT175" s="155" t="s">
        <v>379</v>
      </c>
      <c r="AU175" s="155" t="s">
        <v>78</v>
      </c>
      <c r="AY175" s="17" t="s">
        <v>182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88</v>
      </c>
      <c r="BK175" s="156">
        <f t="shared" si="19"/>
        <v>0</v>
      </c>
      <c r="BL175" s="17" t="s">
        <v>188</v>
      </c>
      <c r="BM175" s="155" t="s">
        <v>2750</v>
      </c>
    </row>
    <row r="176" spans="2:65" s="1" customFormat="1" ht="24.25" customHeight="1">
      <c r="B176" s="142"/>
      <c r="C176" s="143" t="s">
        <v>849</v>
      </c>
      <c r="D176" s="143" t="s">
        <v>184</v>
      </c>
      <c r="E176" s="144" t="s">
        <v>1850</v>
      </c>
      <c r="F176" s="145" t="s">
        <v>2751</v>
      </c>
      <c r="G176" s="146" t="s">
        <v>858</v>
      </c>
      <c r="H176" s="147">
        <v>1</v>
      </c>
      <c r="I176" s="148"/>
      <c r="J176" s="149">
        <f t="shared" si="10"/>
        <v>0</v>
      </c>
      <c r="K176" s="150"/>
      <c r="L176" s="32"/>
      <c r="M176" s="151" t="s">
        <v>1</v>
      </c>
      <c r="N176" s="152" t="s">
        <v>40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188</v>
      </c>
      <c r="AT176" s="155" t="s">
        <v>184</v>
      </c>
      <c r="AU176" s="155" t="s">
        <v>78</v>
      </c>
      <c r="AY176" s="17" t="s">
        <v>182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88</v>
      </c>
      <c r="BK176" s="156">
        <f t="shared" si="19"/>
        <v>0</v>
      </c>
      <c r="BL176" s="17" t="s">
        <v>188</v>
      </c>
      <c r="BM176" s="155" t="s">
        <v>2752</v>
      </c>
    </row>
    <row r="177" spans="2:65" s="1" customFormat="1" ht="24.25" customHeight="1">
      <c r="B177" s="142"/>
      <c r="C177" s="185" t="s">
        <v>855</v>
      </c>
      <c r="D177" s="185" t="s">
        <v>379</v>
      </c>
      <c r="E177" s="186" t="s">
        <v>2753</v>
      </c>
      <c r="F177" s="187" t="s">
        <v>2754</v>
      </c>
      <c r="G177" s="188" t="s">
        <v>858</v>
      </c>
      <c r="H177" s="189">
        <v>1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40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259</v>
      </c>
      <c r="AT177" s="155" t="s">
        <v>379</v>
      </c>
      <c r="AU177" s="155" t="s">
        <v>78</v>
      </c>
      <c r="AY177" s="17" t="s">
        <v>182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88</v>
      </c>
      <c r="BK177" s="156">
        <f t="shared" si="19"/>
        <v>0</v>
      </c>
      <c r="BL177" s="17" t="s">
        <v>188</v>
      </c>
      <c r="BM177" s="155" t="s">
        <v>2755</v>
      </c>
    </row>
    <row r="178" spans="2:65" s="1" customFormat="1" ht="24.25" customHeight="1">
      <c r="B178" s="142"/>
      <c r="C178" s="143" t="s">
        <v>860</v>
      </c>
      <c r="D178" s="143" t="s">
        <v>184</v>
      </c>
      <c r="E178" s="144" t="s">
        <v>2756</v>
      </c>
      <c r="F178" s="145" t="s">
        <v>2757</v>
      </c>
      <c r="G178" s="146" t="s">
        <v>187</v>
      </c>
      <c r="H178" s="147">
        <v>469.98</v>
      </c>
      <c r="I178" s="148"/>
      <c r="J178" s="149">
        <f t="shared" si="10"/>
        <v>0</v>
      </c>
      <c r="K178" s="150"/>
      <c r="L178" s="32"/>
      <c r="M178" s="151" t="s">
        <v>1</v>
      </c>
      <c r="N178" s="152" t="s">
        <v>40</v>
      </c>
      <c r="P178" s="153">
        <f t="shared" si="11"/>
        <v>0</v>
      </c>
      <c r="Q178" s="153">
        <v>0</v>
      </c>
      <c r="R178" s="153">
        <f t="shared" si="12"/>
        <v>0</v>
      </c>
      <c r="S178" s="153">
        <v>0</v>
      </c>
      <c r="T178" s="154">
        <f t="shared" si="13"/>
        <v>0</v>
      </c>
      <c r="AR178" s="155" t="s">
        <v>188</v>
      </c>
      <c r="AT178" s="155" t="s">
        <v>184</v>
      </c>
      <c r="AU178" s="155" t="s">
        <v>78</v>
      </c>
      <c r="AY178" s="17" t="s">
        <v>182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88</v>
      </c>
      <c r="BK178" s="156">
        <f t="shared" si="19"/>
        <v>0</v>
      </c>
      <c r="BL178" s="17" t="s">
        <v>188</v>
      </c>
      <c r="BM178" s="155" t="s">
        <v>2758</v>
      </c>
    </row>
    <row r="179" spans="2:65" s="1" customFormat="1" ht="24.25" customHeight="1">
      <c r="B179" s="142"/>
      <c r="C179" s="143" t="s">
        <v>864</v>
      </c>
      <c r="D179" s="143" t="s">
        <v>184</v>
      </c>
      <c r="E179" s="144" t="s">
        <v>231</v>
      </c>
      <c r="F179" s="145" t="s">
        <v>232</v>
      </c>
      <c r="G179" s="146" t="s">
        <v>187</v>
      </c>
      <c r="H179" s="147">
        <v>469.98</v>
      </c>
      <c r="I179" s="148"/>
      <c r="J179" s="149">
        <f t="shared" si="10"/>
        <v>0</v>
      </c>
      <c r="K179" s="150"/>
      <c r="L179" s="32"/>
      <c r="M179" s="151" t="s">
        <v>1</v>
      </c>
      <c r="N179" s="152" t="s">
        <v>40</v>
      </c>
      <c r="P179" s="153">
        <f t="shared" si="11"/>
        <v>0</v>
      </c>
      <c r="Q179" s="153">
        <v>0</v>
      </c>
      <c r="R179" s="153">
        <f t="shared" si="12"/>
        <v>0</v>
      </c>
      <c r="S179" s="153">
        <v>0</v>
      </c>
      <c r="T179" s="154">
        <f t="shared" si="13"/>
        <v>0</v>
      </c>
      <c r="AR179" s="155" t="s">
        <v>188</v>
      </c>
      <c r="AT179" s="155" t="s">
        <v>184</v>
      </c>
      <c r="AU179" s="155" t="s">
        <v>78</v>
      </c>
      <c r="AY179" s="17" t="s">
        <v>182</v>
      </c>
      <c r="BE179" s="156">
        <f t="shared" si="14"/>
        <v>0</v>
      </c>
      <c r="BF179" s="156">
        <f t="shared" si="15"/>
        <v>0</v>
      </c>
      <c r="BG179" s="156">
        <f t="shared" si="16"/>
        <v>0</v>
      </c>
      <c r="BH179" s="156">
        <f t="shared" si="17"/>
        <v>0</v>
      </c>
      <c r="BI179" s="156">
        <f t="shared" si="18"/>
        <v>0</v>
      </c>
      <c r="BJ179" s="17" t="s">
        <v>88</v>
      </c>
      <c r="BK179" s="156">
        <f t="shared" si="19"/>
        <v>0</v>
      </c>
      <c r="BL179" s="17" t="s">
        <v>188</v>
      </c>
      <c r="BM179" s="155" t="s">
        <v>2759</v>
      </c>
    </row>
    <row r="180" spans="2:65" s="1" customFormat="1" ht="24.25" customHeight="1">
      <c r="B180" s="142"/>
      <c r="C180" s="143" t="s">
        <v>868</v>
      </c>
      <c r="D180" s="143" t="s">
        <v>184</v>
      </c>
      <c r="E180" s="144" t="s">
        <v>2760</v>
      </c>
      <c r="F180" s="145" t="s">
        <v>2761</v>
      </c>
      <c r="G180" s="146" t="s">
        <v>187</v>
      </c>
      <c r="H180" s="147">
        <v>257.38</v>
      </c>
      <c r="I180" s="148"/>
      <c r="J180" s="149">
        <f t="shared" si="10"/>
        <v>0</v>
      </c>
      <c r="K180" s="150"/>
      <c r="L180" s="32"/>
      <c r="M180" s="151" t="s">
        <v>1</v>
      </c>
      <c r="N180" s="152" t="s">
        <v>40</v>
      </c>
      <c r="P180" s="153">
        <f t="shared" si="11"/>
        <v>0</v>
      </c>
      <c r="Q180" s="153">
        <v>0</v>
      </c>
      <c r="R180" s="153">
        <f t="shared" si="12"/>
        <v>0</v>
      </c>
      <c r="S180" s="153">
        <v>0</v>
      </c>
      <c r="T180" s="154">
        <f t="shared" si="13"/>
        <v>0</v>
      </c>
      <c r="AR180" s="155" t="s">
        <v>188</v>
      </c>
      <c r="AT180" s="155" t="s">
        <v>184</v>
      </c>
      <c r="AU180" s="155" t="s">
        <v>78</v>
      </c>
      <c r="AY180" s="17" t="s">
        <v>182</v>
      </c>
      <c r="BE180" s="156">
        <f t="shared" si="14"/>
        <v>0</v>
      </c>
      <c r="BF180" s="156">
        <f t="shared" si="15"/>
        <v>0</v>
      </c>
      <c r="BG180" s="156">
        <f t="shared" si="16"/>
        <v>0</v>
      </c>
      <c r="BH180" s="156">
        <f t="shared" si="17"/>
        <v>0</v>
      </c>
      <c r="BI180" s="156">
        <f t="shared" si="18"/>
        <v>0</v>
      </c>
      <c r="BJ180" s="17" t="s">
        <v>88</v>
      </c>
      <c r="BK180" s="156">
        <f t="shared" si="19"/>
        <v>0</v>
      </c>
      <c r="BL180" s="17" t="s">
        <v>188</v>
      </c>
      <c r="BM180" s="155" t="s">
        <v>2762</v>
      </c>
    </row>
    <row r="181" spans="2:65" s="1" customFormat="1" ht="24.25" customHeight="1">
      <c r="B181" s="142"/>
      <c r="C181" s="143" t="s">
        <v>872</v>
      </c>
      <c r="D181" s="143" t="s">
        <v>184</v>
      </c>
      <c r="E181" s="144" t="s">
        <v>2763</v>
      </c>
      <c r="F181" s="145" t="s">
        <v>2764</v>
      </c>
      <c r="G181" s="146" t="s">
        <v>312</v>
      </c>
      <c r="H181" s="147">
        <v>1061.21</v>
      </c>
      <c r="I181" s="148"/>
      <c r="J181" s="149">
        <f t="shared" si="10"/>
        <v>0</v>
      </c>
      <c r="K181" s="150"/>
      <c r="L181" s="32"/>
      <c r="M181" s="151" t="s">
        <v>1</v>
      </c>
      <c r="N181" s="152" t="s">
        <v>40</v>
      </c>
      <c r="P181" s="153">
        <f t="shared" si="11"/>
        <v>0</v>
      </c>
      <c r="Q181" s="153">
        <v>0</v>
      </c>
      <c r="R181" s="153">
        <f t="shared" si="12"/>
        <v>0</v>
      </c>
      <c r="S181" s="153">
        <v>0</v>
      </c>
      <c r="T181" s="154">
        <f t="shared" si="13"/>
        <v>0</v>
      </c>
      <c r="AR181" s="155" t="s">
        <v>188</v>
      </c>
      <c r="AT181" s="155" t="s">
        <v>184</v>
      </c>
      <c r="AU181" s="155" t="s">
        <v>78</v>
      </c>
      <c r="AY181" s="17" t="s">
        <v>182</v>
      </c>
      <c r="BE181" s="156">
        <f t="shared" si="14"/>
        <v>0</v>
      </c>
      <c r="BF181" s="156">
        <f t="shared" si="15"/>
        <v>0</v>
      </c>
      <c r="BG181" s="156">
        <f t="shared" si="16"/>
        <v>0</v>
      </c>
      <c r="BH181" s="156">
        <f t="shared" si="17"/>
        <v>0</v>
      </c>
      <c r="BI181" s="156">
        <f t="shared" si="18"/>
        <v>0</v>
      </c>
      <c r="BJ181" s="17" t="s">
        <v>88</v>
      </c>
      <c r="BK181" s="156">
        <f t="shared" si="19"/>
        <v>0</v>
      </c>
      <c r="BL181" s="17" t="s">
        <v>188</v>
      </c>
      <c r="BM181" s="155" t="s">
        <v>2765</v>
      </c>
    </row>
    <row r="182" spans="2:65" s="1" customFormat="1" ht="24.25" customHeight="1">
      <c r="B182" s="142"/>
      <c r="C182" s="143" t="s">
        <v>876</v>
      </c>
      <c r="D182" s="143" t="s">
        <v>184</v>
      </c>
      <c r="E182" s="144" t="s">
        <v>2766</v>
      </c>
      <c r="F182" s="145" t="s">
        <v>2767</v>
      </c>
      <c r="G182" s="146" t="s">
        <v>312</v>
      </c>
      <c r="H182" s="147">
        <v>1061.21</v>
      </c>
      <c r="I182" s="148"/>
      <c r="J182" s="149">
        <f t="shared" si="10"/>
        <v>0</v>
      </c>
      <c r="K182" s="150"/>
      <c r="L182" s="32"/>
      <c r="M182" s="151" t="s">
        <v>1</v>
      </c>
      <c r="N182" s="152" t="s">
        <v>40</v>
      </c>
      <c r="P182" s="153">
        <f t="shared" si="11"/>
        <v>0</v>
      </c>
      <c r="Q182" s="153">
        <v>0</v>
      </c>
      <c r="R182" s="153">
        <f t="shared" si="12"/>
        <v>0</v>
      </c>
      <c r="S182" s="153">
        <v>0</v>
      </c>
      <c r="T182" s="154">
        <f t="shared" si="13"/>
        <v>0</v>
      </c>
      <c r="AR182" s="155" t="s">
        <v>188</v>
      </c>
      <c r="AT182" s="155" t="s">
        <v>184</v>
      </c>
      <c r="AU182" s="155" t="s">
        <v>78</v>
      </c>
      <c r="AY182" s="17" t="s">
        <v>182</v>
      </c>
      <c r="BE182" s="156">
        <f t="shared" si="14"/>
        <v>0</v>
      </c>
      <c r="BF182" s="156">
        <f t="shared" si="15"/>
        <v>0</v>
      </c>
      <c r="BG182" s="156">
        <f t="shared" si="16"/>
        <v>0</v>
      </c>
      <c r="BH182" s="156">
        <f t="shared" si="17"/>
        <v>0</v>
      </c>
      <c r="BI182" s="156">
        <f t="shared" si="18"/>
        <v>0</v>
      </c>
      <c r="BJ182" s="17" t="s">
        <v>88</v>
      </c>
      <c r="BK182" s="156">
        <f t="shared" si="19"/>
        <v>0</v>
      </c>
      <c r="BL182" s="17" t="s">
        <v>188</v>
      </c>
      <c r="BM182" s="155" t="s">
        <v>2768</v>
      </c>
    </row>
    <row r="183" spans="2:65" s="1" customFormat="1" ht="37.9" customHeight="1">
      <c r="B183" s="142"/>
      <c r="C183" s="143" t="s">
        <v>880</v>
      </c>
      <c r="D183" s="143" t="s">
        <v>184</v>
      </c>
      <c r="E183" s="144" t="s">
        <v>2769</v>
      </c>
      <c r="F183" s="145" t="s">
        <v>2770</v>
      </c>
      <c r="G183" s="146" t="s">
        <v>187</v>
      </c>
      <c r="H183" s="147">
        <v>469.98</v>
      </c>
      <c r="I183" s="148"/>
      <c r="J183" s="149">
        <f t="shared" ref="J183:J214" si="20">ROUND(I183*H183,2)</f>
        <v>0</v>
      </c>
      <c r="K183" s="150"/>
      <c r="L183" s="32"/>
      <c r="M183" s="151" t="s">
        <v>1</v>
      </c>
      <c r="N183" s="152" t="s">
        <v>40</v>
      </c>
      <c r="P183" s="153">
        <f t="shared" ref="P183:P214" si="21">O183*H183</f>
        <v>0</v>
      </c>
      <c r="Q183" s="153">
        <v>0</v>
      </c>
      <c r="R183" s="153">
        <f t="shared" ref="R183:R214" si="22">Q183*H183</f>
        <v>0</v>
      </c>
      <c r="S183" s="153">
        <v>0</v>
      </c>
      <c r="T183" s="154">
        <f t="shared" ref="T183:T214" si="23">S183*H183</f>
        <v>0</v>
      </c>
      <c r="AR183" s="155" t="s">
        <v>188</v>
      </c>
      <c r="AT183" s="155" t="s">
        <v>184</v>
      </c>
      <c r="AU183" s="155" t="s">
        <v>78</v>
      </c>
      <c r="AY183" s="17" t="s">
        <v>182</v>
      </c>
      <c r="BE183" s="156">
        <f t="shared" ref="BE183:BE214" si="24">IF(N183="základná",J183,0)</f>
        <v>0</v>
      </c>
      <c r="BF183" s="156">
        <f t="shared" ref="BF183:BF214" si="25">IF(N183="znížená",J183,0)</f>
        <v>0</v>
      </c>
      <c r="BG183" s="156">
        <f t="shared" ref="BG183:BG214" si="26">IF(N183="zákl. prenesená",J183,0)</f>
        <v>0</v>
      </c>
      <c r="BH183" s="156">
        <f t="shared" ref="BH183:BH214" si="27">IF(N183="zníž. prenesená",J183,0)</f>
        <v>0</v>
      </c>
      <c r="BI183" s="156">
        <f t="shared" ref="BI183:BI214" si="28">IF(N183="nulová",J183,0)</f>
        <v>0</v>
      </c>
      <c r="BJ183" s="17" t="s">
        <v>88</v>
      </c>
      <c r="BK183" s="156">
        <f t="shared" ref="BK183:BK214" si="29">ROUND(I183*H183,2)</f>
        <v>0</v>
      </c>
      <c r="BL183" s="17" t="s">
        <v>188</v>
      </c>
      <c r="BM183" s="155" t="s">
        <v>2771</v>
      </c>
    </row>
    <row r="184" spans="2:65" s="1" customFormat="1" ht="21.75" customHeight="1">
      <c r="B184" s="142"/>
      <c r="C184" s="143" t="s">
        <v>884</v>
      </c>
      <c r="D184" s="143" t="s">
        <v>184</v>
      </c>
      <c r="E184" s="144" t="s">
        <v>2431</v>
      </c>
      <c r="F184" s="145" t="s">
        <v>2432</v>
      </c>
      <c r="G184" s="146" t="s">
        <v>187</v>
      </c>
      <c r="H184" s="147">
        <v>469.98</v>
      </c>
      <c r="I184" s="148"/>
      <c r="J184" s="149">
        <f t="shared" si="20"/>
        <v>0</v>
      </c>
      <c r="K184" s="150"/>
      <c r="L184" s="32"/>
      <c r="M184" s="151" t="s">
        <v>1</v>
      </c>
      <c r="N184" s="152" t="s">
        <v>40</v>
      </c>
      <c r="P184" s="153">
        <f t="shared" si="21"/>
        <v>0</v>
      </c>
      <c r="Q184" s="153">
        <v>0</v>
      </c>
      <c r="R184" s="153">
        <f t="shared" si="22"/>
        <v>0</v>
      </c>
      <c r="S184" s="153">
        <v>0</v>
      </c>
      <c r="T184" s="154">
        <f t="shared" si="23"/>
        <v>0</v>
      </c>
      <c r="AR184" s="155" t="s">
        <v>188</v>
      </c>
      <c r="AT184" s="155" t="s">
        <v>184</v>
      </c>
      <c r="AU184" s="155" t="s">
        <v>78</v>
      </c>
      <c r="AY184" s="17" t="s">
        <v>182</v>
      </c>
      <c r="BE184" s="156">
        <f t="shared" si="24"/>
        <v>0</v>
      </c>
      <c r="BF184" s="156">
        <f t="shared" si="25"/>
        <v>0</v>
      </c>
      <c r="BG184" s="156">
        <f t="shared" si="26"/>
        <v>0</v>
      </c>
      <c r="BH184" s="156">
        <f t="shared" si="27"/>
        <v>0</v>
      </c>
      <c r="BI184" s="156">
        <f t="shared" si="28"/>
        <v>0</v>
      </c>
      <c r="BJ184" s="17" t="s">
        <v>88</v>
      </c>
      <c r="BK184" s="156">
        <f t="shared" si="29"/>
        <v>0</v>
      </c>
      <c r="BL184" s="17" t="s">
        <v>188</v>
      </c>
      <c r="BM184" s="155" t="s">
        <v>2772</v>
      </c>
    </row>
    <row r="185" spans="2:65" s="1" customFormat="1" ht="24.25" customHeight="1">
      <c r="B185" s="142"/>
      <c r="C185" s="143" t="s">
        <v>888</v>
      </c>
      <c r="D185" s="143" t="s">
        <v>184</v>
      </c>
      <c r="E185" s="144" t="s">
        <v>283</v>
      </c>
      <c r="F185" s="145" t="s">
        <v>284</v>
      </c>
      <c r="G185" s="146" t="s">
        <v>187</v>
      </c>
      <c r="H185" s="147">
        <v>469.98</v>
      </c>
      <c r="I185" s="148"/>
      <c r="J185" s="149">
        <f t="shared" si="20"/>
        <v>0</v>
      </c>
      <c r="K185" s="150"/>
      <c r="L185" s="32"/>
      <c r="M185" s="151" t="s">
        <v>1</v>
      </c>
      <c r="N185" s="152" t="s">
        <v>40</v>
      </c>
      <c r="P185" s="153">
        <f t="shared" si="21"/>
        <v>0</v>
      </c>
      <c r="Q185" s="153">
        <v>0</v>
      </c>
      <c r="R185" s="153">
        <f t="shared" si="22"/>
        <v>0</v>
      </c>
      <c r="S185" s="153">
        <v>0</v>
      </c>
      <c r="T185" s="154">
        <f t="shared" si="23"/>
        <v>0</v>
      </c>
      <c r="AR185" s="155" t="s">
        <v>188</v>
      </c>
      <c r="AT185" s="155" t="s">
        <v>184</v>
      </c>
      <c r="AU185" s="155" t="s">
        <v>78</v>
      </c>
      <c r="AY185" s="17" t="s">
        <v>182</v>
      </c>
      <c r="BE185" s="156">
        <f t="shared" si="24"/>
        <v>0</v>
      </c>
      <c r="BF185" s="156">
        <f t="shared" si="25"/>
        <v>0</v>
      </c>
      <c r="BG185" s="156">
        <f t="shared" si="26"/>
        <v>0</v>
      </c>
      <c r="BH185" s="156">
        <f t="shared" si="27"/>
        <v>0</v>
      </c>
      <c r="BI185" s="156">
        <f t="shared" si="28"/>
        <v>0</v>
      </c>
      <c r="BJ185" s="17" t="s">
        <v>88</v>
      </c>
      <c r="BK185" s="156">
        <f t="shared" si="29"/>
        <v>0</v>
      </c>
      <c r="BL185" s="17" t="s">
        <v>188</v>
      </c>
      <c r="BM185" s="155" t="s">
        <v>2773</v>
      </c>
    </row>
    <row r="186" spans="2:65" s="1" customFormat="1" ht="21.75" customHeight="1">
      <c r="B186" s="142"/>
      <c r="C186" s="143" t="s">
        <v>892</v>
      </c>
      <c r="D186" s="143" t="s">
        <v>184</v>
      </c>
      <c r="E186" s="144" t="s">
        <v>287</v>
      </c>
      <c r="F186" s="145" t="s">
        <v>2774</v>
      </c>
      <c r="G186" s="146" t="s">
        <v>187</v>
      </c>
      <c r="H186" s="147">
        <v>188.09</v>
      </c>
      <c r="I186" s="148"/>
      <c r="J186" s="149">
        <f t="shared" si="20"/>
        <v>0</v>
      </c>
      <c r="K186" s="150"/>
      <c r="L186" s="32"/>
      <c r="M186" s="151" t="s">
        <v>1</v>
      </c>
      <c r="N186" s="152" t="s">
        <v>40</v>
      </c>
      <c r="P186" s="153">
        <f t="shared" si="21"/>
        <v>0</v>
      </c>
      <c r="Q186" s="153">
        <v>0</v>
      </c>
      <c r="R186" s="153">
        <f t="shared" si="22"/>
        <v>0</v>
      </c>
      <c r="S186" s="153">
        <v>0</v>
      </c>
      <c r="T186" s="154">
        <f t="shared" si="23"/>
        <v>0</v>
      </c>
      <c r="AR186" s="155" t="s">
        <v>188</v>
      </c>
      <c r="AT186" s="155" t="s">
        <v>184</v>
      </c>
      <c r="AU186" s="155" t="s">
        <v>78</v>
      </c>
      <c r="AY186" s="17" t="s">
        <v>182</v>
      </c>
      <c r="BE186" s="156">
        <f t="shared" si="24"/>
        <v>0</v>
      </c>
      <c r="BF186" s="156">
        <f t="shared" si="25"/>
        <v>0</v>
      </c>
      <c r="BG186" s="156">
        <f t="shared" si="26"/>
        <v>0</v>
      </c>
      <c r="BH186" s="156">
        <f t="shared" si="27"/>
        <v>0</v>
      </c>
      <c r="BI186" s="156">
        <f t="shared" si="28"/>
        <v>0</v>
      </c>
      <c r="BJ186" s="17" t="s">
        <v>88</v>
      </c>
      <c r="BK186" s="156">
        <f t="shared" si="29"/>
        <v>0</v>
      </c>
      <c r="BL186" s="17" t="s">
        <v>188</v>
      </c>
      <c r="BM186" s="155" t="s">
        <v>2775</v>
      </c>
    </row>
    <row r="187" spans="2:65" s="1" customFormat="1" ht="24.25" customHeight="1">
      <c r="B187" s="142"/>
      <c r="C187" s="143" t="s">
        <v>896</v>
      </c>
      <c r="D187" s="143" t="s">
        <v>184</v>
      </c>
      <c r="E187" s="144" t="s">
        <v>2776</v>
      </c>
      <c r="F187" s="145" t="s">
        <v>2777</v>
      </c>
      <c r="G187" s="146" t="s">
        <v>449</v>
      </c>
      <c r="H187" s="147">
        <v>422.84</v>
      </c>
      <c r="I187" s="148"/>
      <c r="J187" s="149">
        <f t="shared" si="20"/>
        <v>0</v>
      </c>
      <c r="K187" s="150"/>
      <c r="L187" s="32"/>
      <c r="M187" s="151" t="s">
        <v>1</v>
      </c>
      <c r="N187" s="152" t="s">
        <v>40</v>
      </c>
      <c r="P187" s="153">
        <f t="shared" si="21"/>
        <v>0</v>
      </c>
      <c r="Q187" s="153">
        <v>0</v>
      </c>
      <c r="R187" s="153">
        <f t="shared" si="22"/>
        <v>0</v>
      </c>
      <c r="S187" s="153">
        <v>0</v>
      </c>
      <c r="T187" s="154">
        <f t="shared" si="23"/>
        <v>0</v>
      </c>
      <c r="AR187" s="155" t="s">
        <v>188</v>
      </c>
      <c r="AT187" s="155" t="s">
        <v>184</v>
      </c>
      <c r="AU187" s="155" t="s">
        <v>78</v>
      </c>
      <c r="AY187" s="17" t="s">
        <v>182</v>
      </c>
      <c r="BE187" s="156">
        <f t="shared" si="24"/>
        <v>0</v>
      </c>
      <c r="BF187" s="156">
        <f t="shared" si="25"/>
        <v>0</v>
      </c>
      <c r="BG187" s="156">
        <f t="shared" si="26"/>
        <v>0</v>
      </c>
      <c r="BH187" s="156">
        <f t="shared" si="27"/>
        <v>0</v>
      </c>
      <c r="BI187" s="156">
        <f t="shared" si="28"/>
        <v>0</v>
      </c>
      <c r="BJ187" s="17" t="s">
        <v>88</v>
      </c>
      <c r="BK187" s="156">
        <f t="shared" si="29"/>
        <v>0</v>
      </c>
      <c r="BL187" s="17" t="s">
        <v>188</v>
      </c>
      <c r="BM187" s="155" t="s">
        <v>2778</v>
      </c>
    </row>
    <row r="188" spans="2:65" s="1" customFormat="1" ht="33" customHeight="1">
      <c r="B188" s="142"/>
      <c r="C188" s="143" t="s">
        <v>910</v>
      </c>
      <c r="D188" s="143" t="s">
        <v>184</v>
      </c>
      <c r="E188" s="144" t="s">
        <v>2779</v>
      </c>
      <c r="F188" s="145" t="s">
        <v>2780</v>
      </c>
      <c r="G188" s="146" t="s">
        <v>187</v>
      </c>
      <c r="H188" s="147">
        <v>28.5</v>
      </c>
      <c r="I188" s="148"/>
      <c r="J188" s="149">
        <f t="shared" si="20"/>
        <v>0</v>
      </c>
      <c r="K188" s="150"/>
      <c r="L188" s="32"/>
      <c r="M188" s="151" t="s">
        <v>1</v>
      </c>
      <c r="N188" s="152" t="s">
        <v>40</v>
      </c>
      <c r="P188" s="153">
        <f t="shared" si="21"/>
        <v>0</v>
      </c>
      <c r="Q188" s="153">
        <v>0</v>
      </c>
      <c r="R188" s="153">
        <f t="shared" si="22"/>
        <v>0</v>
      </c>
      <c r="S188" s="153">
        <v>0</v>
      </c>
      <c r="T188" s="154">
        <f t="shared" si="23"/>
        <v>0</v>
      </c>
      <c r="AR188" s="155" t="s">
        <v>188</v>
      </c>
      <c r="AT188" s="155" t="s">
        <v>184</v>
      </c>
      <c r="AU188" s="155" t="s">
        <v>78</v>
      </c>
      <c r="AY188" s="17" t="s">
        <v>182</v>
      </c>
      <c r="BE188" s="156">
        <f t="shared" si="24"/>
        <v>0</v>
      </c>
      <c r="BF188" s="156">
        <f t="shared" si="25"/>
        <v>0</v>
      </c>
      <c r="BG188" s="156">
        <f t="shared" si="26"/>
        <v>0</v>
      </c>
      <c r="BH188" s="156">
        <f t="shared" si="27"/>
        <v>0</v>
      </c>
      <c r="BI188" s="156">
        <f t="shared" si="28"/>
        <v>0</v>
      </c>
      <c r="BJ188" s="17" t="s">
        <v>88</v>
      </c>
      <c r="BK188" s="156">
        <f t="shared" si="29"/>
        <v>0</v>
      </c>
      <c r="BL188" s="17" t="s">
        <v>188</v>
      </c>
      <c r="BM188" s="155" t="s">
        <v>2781</v>
      </c>
    </row>
    <row r="189" spans="2:65" s="1" customFormat="1" ht="24.25" customHeight="1">
      <c r="B189" s="142"/>
      <c r="C189" s="143" t="s">
        <v>915</v>
      </c>
      <c r="D189" s="143" t="s">
        <v>184</v>
      </c>
      <c r="E189" s="144" t="s">
        <v>2782</v>
      </c>
      <c r="F189" s="145" t="s">
        <v>2783</v>
      </c>
      <c r="G189" s="146" t="s">
        <v>187</v>
      </c>
      <c r="H189" s="147">
        <v>159.59</v>
      </c>
      <c r="I189" s="148"/>
      <c r="J189" s="149">
        <f t="shared" si="20"/>
        <v>0</v>
      </c>
      <c r="K189" s="150"/>
      <c r="L189" s="32"/>
      <c r="M189" s="151" t="s">
        <v>1</v>
      </c>
      <c r="N189" s="152" t="s">
        <v>40</v>
      </c>
      <c r="P189" s="153">
        <f t="shared" si="21"/>
        <v>0</v>
      </c>
      <c r="Q189" s="153">
        <v>0</v>
      </c>
      <c r="R189" s="153">
        <f t="shared" si="22"/>
        <v>0</v>
      </c>
      <c r="S189" s="153">
        <v>0</v>
      </c>
      <c r="T189" s="154">
        <f t="shared" si="23"/>
        <v>0</v>
      </c>
      <c r="AR189" s="155" t="s">
        <v>188</v>
      </c>
      <c r="AT189" s="155" t="s">
        <v>184</v>
      </c>
      <c r="AU189" s="155" t="s">
        <v>78</v>
      </c>
      <c r="AY189" s="17" t="s">
        <v>182</v>
      </c>
      <c r="BE189" s="156">
        <f t="shared" si="24"/>
        <v>0</v>
      </c>
      <c r="BF189" s="156">
        <f t="shared" si="25"/>
        <v>0</v>
      </c>
      <c r="BG189" s="156">
        <f t="shared" si="26"/>
        <v>0</v>
      </c>
      <c r="BH189" s="156">
        <f t="shared" si="27"/>
        <v>0</v>
      </c>
      <c r="BI189" s="156">
        <f t="shared" si="28"/>
        <v>0</v>
      </c>
      <c r="BJ189" s="17" t="s">
        <v>88</v>
      </c>
      <c r="BK189" s="156">
        <f t="shared" si="29"/>
        <v>0</v>
      </c>
      <c r="BL189" s="17" t="s">
        <v>188</v>
      </c>
      <c r="BM189" s="155" t="s">
        <v>2784</v>
      </c>
    </row>
    <row r="190" spans="2:65" s="1" customFormat="1" ht="33" customHeight="1">
      <c r="B190" s="142"/>
      <c r="C190" s="143" t="s">
        <v>921</v>
      </c>
      <c r="D190" s="143" t="s">
        <v>184</v>
      </c>
      <c r="E190" s="144" t="s">
        <v>2785</v>
      </c>
      <c r="F190" s="145" t="s">
        <v>2786</v>
      </c>
      <c r="G190" s="146" t="s">
        <v>187</v>
      </c>
      <c r="H190" s="147">
        <v>44.1</v>
      </c>
      <c r="I190" s="148"/>
      <c r="J190" s="149">
        <f t="shared" si="20"/>
        <v>0</v>
      </c>
      <c r="K190" s="150"/>
      <c r="L190" s="32"/>
      <c r="M190" s="151" t="s">
        <v>1</v>
      </c>
      <c r="N190" s="152" t="s">
        <v>40</v>
      </c>
      <c r="P190" s="153">
        <f t="shared" si="21"/>
        <v>0</v>
      </c>
      <c r="Q190" s="153">
        <v>0</v>
      </c>
      <c r="R190" s="153">
        <f t="shared" si="22"/>
        <v>0</v>
      </c>
      <c r="S190" s="153">
        <v>0</v>
      </c>
      <c r="T190" s="154">
        <f t="shared" si="23"/>
        <v>0</v>
      </c>
      <c r="AR190" s="155" t="s">
        <v>188</v>
      </c>
      <c r="AT190" s="155" t="s">
        <v>184</v>
      </c>
      <c r="AU190" s="155" t="s">
        <v>78</v>
      </c>
      <c r="AY190" s="17" t="s">
        <v>182</v>
      </c>
      <c r="BE190" s="156">
        <f t="shared" si="24"/>
        <v>0</v>
      </c>
      <c r="BF190" s="156">
        <f t="shared" si="25"/>
        <v>0</v>
      </c>
      <c r="BG190" s="156">
        <f t="shared" si="26"/>
        <v>0</v>
      </c>
      <c r="BH190" s="156">
        <f t="shared" si="27"/>
        <v>0</v>
      </c>
      <c r="BI190" s="156">
        <f t="shared" si="28"/>
        <v>0</v>
      </c>
      <c r="BJ190" s="17" t="s">
        <v>88</v>
      </c>
      <c r="BK190" s="156">
        <f t="shared" si="29"/>
        <v>0</v>
      </c>
      <c r="BL190" s="17" t="s">
        <v>188</v>
      </c>
      <c r="BM190" s="155" t="s">
        <v>2787</v>
      </c>
    </row>
    <row r="191" spans="2:65" s="1" customFormat="1" ht="24.25" customHeight="1">
      <c r="B191" s="142"/>
      <c r="C191" s="143" t="s">
        <v>926</v>
      </c>
      <c r="D191" s="143" t="s">
        <v>184</v>
      </c>
      <c r="E191" s="144" t="s">
        <v>2788</v>
      </c>
      <c r="F191" s="145" t="s">
        <v>2789</v>
      </c>
      <c r="G191" s="146" t="s">
        <v>187</v>
      </c>
      <c r="H191" s="147">
        <v>12.36</v>
      </c>
      <c r="I191" s="148"/>
      <c r="J191" s="149">
        <f t="shared" si="20"/>
        <v>0</v>
      </c>
      <c r="K191" s="150"/>
      <c r="L191" s="32"/>
      <c r="M191" s="151" t="s">
        <v>1</v>
      </c>
      <c r="N191" s="152" t="s">
        <v>40</v>
      </c>
      <c r="P191" s="153">
        <f t="shared" si="21"/>
        <v>0</v>
      </c>
      <c r="Q191" s="153">
        <v>0</v>
      </c>
      <c r="R191" s="153">
        <f t="shared" si="22"/>
        <v>0</v>
      </c>
      <c r="S191" s="153">
        <v>0</v>
      </c>
      <c r="T191" s="154">
        <f t="shared" si="23"/>
        <v>0</v>
      </c>
      <c r="AR191" s="155" t="s">
        <v>188</v>
      </c>
      <c r="AT191" s="155" t="s">
        <v>184</v>
      </c>
      <c r="AU191" s="155" t="s">
        <v>78</v>
      </c>
      <c r="AY191" s="17" t="s">
        <v>182</v>
      </c>
      <c r="BE191" s="156">
        <f t="shared" si="24"/>
        <v>0</v>
      </c>
      <c r="BF191" s="156">
        <f t="shared" si="25"/>
        <v>0</v>
      </c>
      <c r="BG191" s="156">
        <f t="shared" si="26"/>
        <v>0</v>
      </c>
      <c r="BH191" s="156">
        <f t="shared" si="27"/>
        <v>0</v>
      </c>
      <c r="BI191" s="156">
        <f t="shared" si="28"/>
        <v>0</v>
      </c>
      <c r="BJ191" s="17" t="s">
        <v>88</v>
      </c>
      <c r="BK191" s="156">
        <f t="shared" si="29"/>
        <v>0</v>
      </c>
      <c r="BL191" s="17" t="s">
        <v>188</v>
      </c>
      <c r="BM191" s="155" t="s">
        <v>2790</v>
      </c>
    </row>
    <row r="192" spans="2:65" s="1" customFormat="1" ht="16.5" customHeight="1">
      <c r="B192" s="142"/>
      <c r="C192" s="185" t="s">
        <v>932</v>
      </c>
      <c r="D192" s="185" t="s">
        <v>379</v>
      </c>
      <c r="E192" s="186" t="s">
        <v>1841</v>
      </c>
      <c r="F192" s="187" t="s">
        <v>2791</v>
      </c>
      <c r="G192" s="188" t="s">
        <v>858</v>
      </c>
      <c r="H192" s="189">
        <v>25</v>
      </c>
      <c r="I192" s="190"/>
      <c r="J192" s="191">
        <f t="shared" si="20"/>
        <v>0</v>
      </c>
      <c r="K192" s="192"/>
      <c r="L192" s="193"/>
      <c r="M192" s="194" t="s">
        <v>1</v>
      </c>
      <c r="N192" s="195" t="s">
        <v>40</v>
      </c>
      <c r="P192" s="153">
        <f t="shared" si="21"/>
        <v>0</v>
      </c>
      <c r="Q192" s="153">
        <v>0</v>
      </c>
      <c r="R192" s="153">
        <f t="shared" si="22"/>
        <v>0</v>
      </c>
      <c r="S192" s="153">
        <v>0</v>
      </c>
      <c r="T192" s="154">
        <f t="shared" si="23"/>
        <v>0</v>
      </c>
      <c r="AR192" s="155" t="s">
        <v>259</v>
      </c>
      <c r="AT192" s="155" t="s">
        <v>379</v>
      </c>
      <c r="AU192" s="155" t="s">
        <v>78</v>
      </c>
      <c r="AY192" s="17" t="s">
        <v>182</v>
      </c>
      <c r="BE192" s="156">
        <f t="shared" si="24"/>
        <v>0</v>
      </c>
      <c r="BF192" s="156">
        <f t="shared" si="25"/>
        <v>0</v>
      </c>
      <c r="BG192" s="156">
        <f t="shared" si="26"/>
        <v>0</v>
      </c>
      <c r="BH192" s="156">
        <f t="shared" si="27"/>
        <v>0</v>
      </c>
      <c r="BI192" s="156">
        <f t="shared" si="28"/>
        <v>0</v>
      </c>
      <c r="BJ192" s="17" t="s">
        <v>88</v>
      </c>
      <c r="BK192" s="156">
        <f t="shared" si="29"/>
        <v>0</v>
      </c>
      <c r="BL192" s="17" t="s">
        <v>188</v>
      </c>
      <c r="BM192" s="155" t="s">
        <v>2792</v>
      </c>
    </row>
    <row r="193" spans="2:65" s="1" customFormat="1" ht="24.25" customHeight="1">
      <c r="B193" s="142"/>
      <c r="C193" s="143" t="s">
        <v>937</v>
      </c>
      <c r="D193" s="143" t="s">
        <v>184</v>
      </c>
      <c r="E193" s="144" t="s">
        <v>1930</v>
      </c>
      <c r="F193" s="145" t="s">
        <v>1931</v>
      </c>
      <c r="G193" s="146" t="s">
        <v>858</v>
      </c>
      <c r="H193" s="147">
        <v>2</v>
      </c>
      <c r="I193" s="148"/>
      <c r="J193" s="149">
        <f t="shared" si="20"/>
        <v>0</v>
      </c>
      <c r="K193" s="150"/>
      <c r="L193" s="32"/>
      <c r="M193" s="151" t="s">
        <v>1</v>
      </c>
      <c r="N193" s="152" t="s">
        <v>40</v>
      </c>
      <c r="P193" s="153">
        <f t="shared" si="21"/>
        <v>0</v>
      </c>
      <c r="Q193" s="153">
        <v>0</v>
      </c>
      <c r="R193" s="153">
        <f t="shared" si="22"/>
        <v>0</v>
      </c>
      <c r="S193" s="153">
        <v>0</v>
      </c>
      <c r="T193" s="154">
        <f t="shared" si="23"/>
        <v>0</v>
      </c>
      <c r="AR193" s="155" t="s">
        <v>188</v>
      </c>
      <c r="AT193" s="155" t="s">
        <v>184</v>
      </c>
      <c r="AU193" s="155" t="s">
        <v>78</v>
      </c>
      <c r="AY193" s="17" t="s">
        <v>182</v>
      </c>
      <c r="BE193" s="156">
        <f t="shared" si="24"/>
        <v>0</v>
      </c>
      <c r="BF193" s="156">
        <f t="shared" si="25"/>
        <v>0</v>
      </c>
      <c r="BG193" s="156">
        <f t="shared" si="26"/>
        <v>0</v>
      </c>
      <c r="BH193" s="156">
        <f t="shared" si="27"/>
        <v>0</v>
      </c>
      <c r="BI193" s="156">
        <f t="shared" si="28"/>
        <v>0</v>
      </c>
      <c r="BJ193" s="17" t="s">
        <v>88</v>
      </c>
      <c r="BK193" s="156">
        <f t="shared" si="29"/>
        <v>0</v>
      </c>
      <c r="BL193" s="17" t="s">
        <v>188</v>
      </c>
      <c r="BM193" s="155" t="s">
        <v>2793</v>
      </c>
    </row>
    <row r="194" spans="2:65" s="1" customFormat="1" ht="16.5" customHeight="1">
      <c r="B194" s="142"/>
      <c r="C194" s="185" t="s">
        <v>949</v>
      </c>
      <c r="D194" s="185" t="s">
        <v>379</v>
      </c>
      <c r="E194" s="186" t="s">
        <v>1932</v>
      </c>
      <c r="F194" s="187" t="s">
        <v>1933</v>
      </c>
      <c r="G194" s="188" t="s">
        <v>858</v>
      </c>
      <c r="H194" s="189">
        <v>2</v>
      </c>
      <c r="I194" s="190"/>
      <c r="J194" s="191">
        <f t="shared" si="20"/>
        <v>0</v>
      </c>
      <c r="K194" s="192"/>
      <c r="L194" s="193"/>
      <c r="M194" s="194" t="s">
        <v>1</v>
      </c>
      <c r="N194" s="195" t="s">
        <v>40</v>
      </c>
      <c r="P194" s="153">
        <f t="shared" si="21"/>
        <v>0</v>
      </c>
      <c r="Q194" s="153">
        <v>0</v>
      </c>
      <c r="R194" s="153">
        <f t="shared" si="22"/>
        <v>0</v>
      </c>
      <c r="S194" s="153">
        <v>0</v>
      </c>
      <c r="T194" s="154">
        <f t="shared" si="23"/>
        <v>0</v>
      </c>
      <c r="AR194" s="155" t="s">
        <v>259</v>
      </c>
      <c r="AT194" s="155" t="s">
        <v>379</v>
      </c>
      <c r="AU194" s="155" t="s">
        <v>78</v>
      </c>
      <c r="AY194" s="17" t="s">
        <v>182</v>
      </c>
      <c r="BE194" s="156">
        <f t="shared" si="24"/>
        <v>0</v>
      </c>
      <c r="BF194" s="156">
        <f t="shared" si="25"/>
        <v>0</v>
      </c>
      <c r="BG194" s="156">
        <f t="shared" si="26"/>
        <v>0</v>
      </c>
      <c r="BH194" s="156">
        <f t="shared" si="27"/>
        <v>0</v>
      </c>
      <c r="BI194" s="156">
        <f t="shared" si="28"/>
        <v>0</v>
      </c>
      <c r="BJ194" s="17" t="s">
        <v>88</v>
      </c>
      <c r="BK194" s="156">
        <f t="shared" si="29"/>
        <v>0</v>
      </c>
      <c r="BL194" s="17" t="s">
        <v>188</v>
      </c>
      <c r="BM194" s="155" t="s">
        <v>2794</v>
      </c>
    </row>
    <row r="195" spans="2:65" s="1" customFormat="1" ht="16.5" customHeight="1">
      <c r="B195" s="142"/>
      <c r="C195" s="143" t="s">
        <v>956</v>
      </c>
      <c r="D195" s="143" t="s">
        <v>184</v>
      </c>
      <c r="E195" s="144" t="s">
        <v>1967</v>
      </c>
      <c r="F195" s="145" t="s">
        <v>1968</v>
      </c>
      <c r="G195" s="146" t="s">
        <v>858</v>
      </c>
      <c r="H195" s="147">
        <v>1</v>
      </c>
      <c r="I195" s="148"/>
      <c r="J195" s="149">
        <f t="shared" si="20"/>
        <v>0</v>
      </c>
      <c r="K195" s="150"/>
      <c r="L195" s="32"/>
      <c r="M195" s="151" t="s">
        <v>1</v>
      </c>
      <c r="N195" s="152" t="s">
        <v>40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188</v>
      </c>
      <c r="AT195" s="155" t="s">
        <v>184</v>
      </c>
      <c r="AU195" s="155" t="s">
        <v>78</v>
      </c>
      <c r="AY195" s="17" t="s">
        <v>182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88</v>
      </c>
      <c r="BK195" s="156">
        <f t="shared" si="29"/>
        <v>0</v>
      </c>
      <c r="BL195" s="17" t="s">
        <v>188</v>
      </c>
      <c r="BM195" s="155" t="s">
        <v>2795</v>
      </c>
    </row>
    <row r="196" spans="2:65" s="1" customFormat="1" ht="24.25" customHeight="1">
      <c r="B196" s="142"/>
      <c r="C196" s="185" t="s">
        <v>967</v>
      </c>
      <c r="D196" s="185" t="s">
        <v>379</v>
      </c>
      <c r="E196" s="186" t="s">
        <v>1969</v>
      </c>
      <c r="F196" s="187" t="s">
        <v>1970</v>
      </c>
      <c r="G196" s="188" t="s">
        <v>858</v>
      </c>
      <c r="H196" s="189">
        <v>1</v>
      </c>
      <c r="I196" s="190"/>
      <c r="J196" s="191">
        <f t="shared" si="20"/>
        <v>0</v>
      </c>
      <c r="K196" s="192"/>
      <c r="L196" s="193"/>
      <c r="M196" s="194" t="s">
        <v>1</v>
      </c>
      <c r="N196" s="195" t="s">
        <v>40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259</v>
      </c>
      <c r="AT196" s="155" t="s">
        <v>379</v>
      </c>
      <c r="AU196" s="155" t="s">
        <v>78</v>
      </c>
      <c r="AY196" s="17" t="s">
        <v>182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88</v>
      </c>
      <c r="BK196" s="156">
        <f t="shared" si="29"/>
        <v>0</v>
      </c>
      <c r="BL196" s="17" t="s">
        <v>188</v>
      </c>
      <c r="BM196" s="155" t="s">
        <v>2796</v>
      </c>
    </row>
    <row r="197" spans="2:65" s="1" customFormat="1" ht="16.5" customHeight="1">
      <c r="B197" s="142"/>
      <c r="C197" s="143" t="s">
        <v>974</v>
      </c>
      <c r="D197" s="143" t="s">
        <v>184</v>
      </c>
      <c r="E197" s="144" t="s">
        <v>1972</v>
      </c>
      <c r="F197" s="145" t="s">
        <v>1973</v>
      </c>
      <c r="G197" s="146" t="s">
        <v>858</v>
      </c>
      <c r="H197" s="147">
        <v>1</v>
      </c>
      <c r="I197" s="148"/>
      <c r="J197" s="149">
        <f t="shared" si="20"/>
        <v>0</v>
      </c>
      <c r="K197" s="150"/>
      <c r="L197" s="32"/>
      <c r="M197" s="151" t="s">
        <v>1</v>
      </c>
      <c r="N197" s="152" t="s">
        <v>40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188</v>
      </c>
      <c r="AT197" s="155" t="s">
        <v>184</v>
      </c>
      <c r="AU197" s="155" t="s">
        <v>78</v>
      </c>
      <c r="AY197" s="17" t="s">
        <v>182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88</v>
      </c>
      <c r="BK197" s="156">
        <f t="shared" si="29"/>
        <v>0</v>
      </c>
      <c r="BL197" s="17" t="s">
        <v>188</v>
      </c>
      <c r="BM197" s="155" t="s">
        <v>2797</v>
      </c>
    </row>
    <row r="198" spans="2:65" s="1" customFormat="1" ht="16.5" customHeight="1">
      <c r="B198" s="142"/>
      <c r="C198" s="185" t="s">
        <v>989</v>
      </c>
      <c r="D198" s="185" t="s">
        <v>379</v>
      </c>
      <c r="E198" s="186" t="s">
        <v>1975</v>
      </c>
      <c r="F198" s="187" t="s">
        <v>1976</v>
      </c>
      <c r="G198" s="188" t="s">
        <v>858</v>
      </c>
      <c r="H198" s="189">
        <v>1</v>
      </c>
      <c r="I198" s="190"/>
      <c r="J198" s="191">
        <f t="shared" si="20"/>
        <v>0</v>
      </c>
      <c r="K198" s="192"/>
      <c r="L198" s="193"/>
      <c r="M198" s="194" t="s">
        <v>1</v>
      </c>
      <c r="N198" s="195" t="s">
        <v>40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259</v>
      </c>
      <c r="AT198" s="155" t="s">
        <v>379</v>
      </c>
      <c r="AU198" s="155" t="s">
        <v>78</v>
      </c>
      <c r="AY198" s="17" t="s">
        <v>182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88</v>
      </c>
      <c r="BK198" s="156">
        <f t="shared" si="29"/>
        <v>0</v>
      </c>
      <c r="BL198" s="17" t="s">
        <v>188</v>
      </c>
      <c r="BM198" s="155" t="s">
        <v>2798</v>
      </c>
    </row>
    <row r="199" spans="2:65" s="1" customFormat="1" ht="24.25" customHeight="1">
      <c r="B199" s="142"/>
      <c r="C199" s="143" t="s">
        <v>995</v>
      </c>
      <c r="D199" s="143" t="s">
        <v>184</v>
      </c>
      <c r="E199" s="144" t="s">
        <v>1978</v>
      </c>
      <c r="F199" s="145" t="s">
        <v>1979</v>
      </c>
      <c r="G199" s="146" t="s">
        <v>858</v>
      </c>
      <c r="H199" s="147">
        <v>1</v>
      </c>
      <c r="I199" s="148"/>
      <c r="J199" s="149">
        <f t="shared" si="20"/>
        <v>0</v>
      </c>
      <c r="K199" s="150"/>
      <c r="L199" s="32"/>
      <c r="M199" s="151" t="s">
        <v>1</v>
      </c>
      <c r="N199" s="152" t="s">
        <v>40</v>
      </c>
      <c r="P199" s="153">
        <f t="shared" si="21"/>
        <v>0</v>
      </c>
      <c r="Q199" s="153">
        <v>0</v>
      </c>
      <c r="R199" s="153">
        <f t="shared" si="22"/>
        <v>0</v>
      </c>
      <c r="S199" s="153">
        <v>0</v>
      </c>
      <c r="T199" s="154">
        <f t="shared" si="23"/>
        <v>0</v>
      </c>
      <c r="AR199" s="155" t="s">
        <v>188</v>
      </c>
      <c r="AT199" s="155" t="s">
        <v>184</v>
      </c>
      <c r="AU199" s="155" t="s">
        <v>78</v>
      </c>
      <c r="AY199" s="17" t="s">
        <v>182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88</v>
      </c>
      <c r="BK199" s="156">
        <f t="shared" si="29"/>
        <v>0</v>
      </c>
      <c r="BL199" s="17" t="s">
        <v>188</v>
      </c>
      <c r="BM199" s="155" t="s">
        <v>2799</v>
      </c>
    </row>
    <row r="200" spans="2:65" s="1" customFormat="1" ht="24.25" customHeight="1">
      <c r="B200" s="142"/>
      <c r="C200" s="185" t="s">
        <v>1000</v>
      </c>
      <c r="D200" s="185" t="s">
        <v>379</v>
      </c>
      <c r="E200" s="186" t="s">
        <v>1981</v>
      </c>
      <c r="F200" s="187" t="s">
        <v>1982</v>
      </c>
      <c r="G200" s="188" t="s">
        <v>858</v>
      </c>
      <c r="H200" s="189">
        <v>1</v>
      </c>
      <c r="I200" s="190"/>
      <c r="J200" s="191">
        <f t="shared" si="20"/>
        <v>0</v>
      </c>
      <c r="K200" s="192"/>
      <c r="L200" s="193"/>
      <c r="M200" s="194" t="s">
        <v>1</v>
      </c>
      <c r="N200" s="195" t="s">
        <v>40</v>
      </c>
      <c r="P200" s="153">
        <f t="shared" si="21"/>
        <v>0</v>
      </c>
      <c r="Q200" s="153">
        <v>0</v>
      </c>
      <c r="R200" s="153">
        <f t="shared" si="22"/>
        <v>0</v>
      </c>
      <c r="S200" s="153">
        <v>0</v>
      </c>
      <c r="T200" s="154">
        <f t="shared" si="23"/>
        <v>0</v>
      </c>
      <c r="AR200" s="155" t="s">
        <v>259</v>
      </c>
      <c r="AT200" s="155" t="s">
        <v>379</v>
      </c>
      <c r="AU200" s="155" t="s">
        <v>78</v>
      </c>
      <c r="AY200" s="17" t="s">
        <v>182</v>
      </c>
      <c r="BE200" s="156">
        <f t="shared" si="24"/>
        <v>0</v>
      </c>
      <c r="BF200" s="156">
        <f t="shared" si="25"/>
        <v>0</v>
      </c>
      <c r="BG200" s="156">
        <f t="shared" si="26"/>
        <v>0</v>
      </c>
      <c r="BH200" s="156">
        <f t="shared" si="27"/>
        <v>0</v>
      </c>
      <c r="BI200" s="156">
        <f t="shared" si="28"/>
        <v>0</v>
      </c>
      <c r="BJ200" s="17" t="s">
        <v>88</v>
      </c>
      <c r="BK200" s="156">
        <f t="shared" si="29"/>
        <v>0</v>
      </c>
      <c r="BL200" s="17" t="s">
        <v>188</v>
      </c>
      <c r="BM200" s="155" t="s">
        <v>2800</v>
      </c>
    </row>
    <row r="201" spans="2:65" s="1" customFormat="1" ht="24.25" customHeight="1">
      <c r="B201" s="142"/>
      <c r="C201" s="185" t="s">
        <v>1005</v>
      </c>
      <c r="D201" s="185" t="s">
        <v>379</v>
      </c>
      <c r="E201" s="186" t="s">
        <v>1984</v>
      </c>
      <c r="F201" s="187" t="s">
        <v>1985</v>
      </c>
      <c r="G201" s="188" t="s">
        <v>858</v>
      </c>
      <c r="H201" s="189">
        <v>1</v>
      </c>
      <c r="I201" s="190"/>
      <c r="J201" s="191">
        <f t="shared" si="20"/>
        <v>0</v>
      </c>
      <c r="K201" s="192"/>
      <c r="L201" s="193"/>
      <c r="M201" s="194" t="s">
        <v>1</v>
      </c>
      <c r="N201" s="195" t="s">
        <v>40</v>
      </c>
      <c r="P201" s="153">
        <f t="shared" si="21"/>
        <v>0</v>
      </c>
      <c r="Q201" s="153">
        <v>0</v>
      </c>
      <c r="R201" s="153">
        <f t="shared" si="22"/>
        <v>0</v>
      </c>
      <c r="S201" s="153">
        <v>0</v>
      </c>
      <c r="T201" s="154">
        <f t="shared" si="23"/>
        <v>0</v>
      </c>
      <c r="AR201" s="155" t="s">
        <v>259</v>
      </c>
      <c r="AT201" s="155" t="s">
        <v>379</v>
      </c>
      <c r="AU201" s="155" t="s">
        <v>78</v>
      </c>
      <c r="AY201" s="17" t="s">
        <v>182</v>
      </c>
      <c r="BE201" s="156">
        <f t="shared" si="24"/>
        <v>0</v>
      </c>
      <c r="BF201" s="156">
        <f t="shared" si="25"/>
        <v>0</v>
      </c>
      <c r="BG201" s="156">
        <f t="shared" si="26"/>
        <v>0</v>
      </c>
      <c r="BH201" s="156">
        <f t="shared" si="27"/>
        <v>0</v>
      </c>
      <c r="BI201" s="156">
        <f t="shared" si="28"/>
        <v>0</v>
      </c>
      <c r="BJ201" s="17" t="s">
        <v>88</v>
      </c>
      <c r="BK201" s="156">
        <f t="shared" si="29"/>
        <v>0</v>
      </c>
      <c r="BL201" s="17" t="s">
        <v>188</v>
      </c>
      <c r="BM201" s="155" t="s">
        <v>2801</v>
      </c>
    </row>
    <row r="202" spans="2:65" s="1" customFormat="1" ht="24.25" customHeight="1">
      <c r="B202" s="142"/>
      <c r="C202" s="185" t="s">
        <v>1010</v>
      </c>
      <c r="D202" s="185" t="s">
        <v>379</v>
      </c>
      <c r="E202" s="186" t="s">
        <v>2802</v>
      </c>
      <c r="F202" s="187" t="s">
        <v>2803</v>
      </c>
      <c r="G202" s="188" t="s">
        <v>858</v>
      </c>
      <c r="H202" s="189">
        <v>1</v>
      </c>
      <c r="I202" s="190"/>
      <c r="J202" s="191">
        <f t="shared" si="20"/>
        <v>0</v>
      </c>
      <c r="K202" s="192"/>
      <c r="L202" s="193"/>
      <c r="M202" s="194" t="s">
        <v>1</v>
      </c>
      <c r="N202" s="195" t="s">
        <v>40</v>
      </c>
      <c r="P202" s="153">
        <f t="shared" si="21"/>
        <v>0</v>
      </c>
      <c r="Q202" s="153">
        <v>0</v>
      </c>
      <c r="R202" s="153">
        <f t="shared" si="22"/>
        <v>0</v>
      </c>
      <c r="S202" s="153">
        <v>0</v>
      </c>
      <c r="T202" s="154">
        <f t="shared" si="23"/>
        <v>0</v>
      </c>
      <c r="AR202" s="155" t="s">
        <v>259</v>
      </c>
      <c r="AT202" s="155" t="s">
        <v>379</v>
      </c>
      <c r="AU202" s="155" t="s">
        <v>78</v>
      </c>
      <c r="AY202" s="17" t="s">
        <v>182</v>
      </c>
      <c r="BE202" s="156">
        <f t="shared" si="24"/>
        <v>0</v>
      </c>
      <c r="BF202" s="156">
        <f t="shared" si="25"/>
        <v>0</v>
      </c>
      <c r="BG202" s="156">
        <f t="shared" si="26"/>
        <v>0</v>
      </c>
      <c r="BH202" s="156">
        <f t="shared" si="27"/>
        <v>0</v>
      </c>
      <c r="BI202" s="156">
        <f t="shared" si="28"/>
        <v>0</v>
      </c>
      <c r="BJ202" s="17" t="s">
        <v>88</v>
      </c>
      <c r="BK202" s="156">
        <f t="shared" si="29"/>
        <v>0</v>
      </c>
      <c r="BL202" s="17" t="s">
        <v>188</v>
      </c>
      <c r="BM202" s="155" t="s">
        <v>2804</v>
      </c>
    </row>
    <row r="203" spans="2:65" s="1" customFormat="1" ht="16.5" customHeight="1">
      <c r="B203" s="142"/>
      <c r="C203" s="185" t="s">
        <v>1017</v>
      </c>
      <c r="D203" s="185" t="s">
        <v>379</v>
      </c>
      <c r="E203" s="186" t="s">
        <v>2805</v>
      </c>
      <c r="F203" s="187" t="s">
        <v>2806</v>
      </c>
      <c r="G203" s="188" t="s">
        <v>858</v>
      </c>
      <c r="H203" s="189">
        <v>1</v>
      </c>
      <c r="I203" s="190"/>
      <c r="J203" s="191">
        <f t="shared" si="20"/>
        <v>0</v>
      </c>
      <c r="K203" s="192"/>
      <c r="L203" s="193"/>
      <c r="M203" s="194" t="s">
        <v>1</v>
      </c>
      <c r="N203" s="195" t="s">
        <v>40</v>
      </c>
      <c r="P203" s="153">
        <f t="shared" si="21"/>
        <v>0</v>
      </c>
      <c r="Q203" s="153">
        <v>0</v>
      </c>
      <c r="R203" s="153">
        <f t="shared" si="22"/>
        <v>0</v>
      </c>
      <c r="S203" s="153">
        <v>0</v>
      </c>
      <c r="T203" s="154">
        <f t="shared" si="23"/>
        <v>0</v>
      </c>
      <c r="AR203" s="155" t="s">
        <v>259</v>
      </c>
      <c r="AT203" s="155" t="s">
        <v>379</v>
      </c>
      <c r="AU203" s="155" t="s">
        <v>78</v>
      </c>
      <c r="AY203" s="17" t="s">
        <v>182</v>
      </c>
      <c r="BE203" s="156">
        <f t="shared" si="24"/>
        <v>0</v>
      </c>
      <c r="BF203" s="156">
        <f t="shared" si="25"/>
        <v>0</v>
      </c>
      <c r="BG203" s="156">
        <f t="shared" si="26"/>
        <v>0</v>
      </c>
      <c r="BH203" s="156">
        <f t="shared" si="27"/>
        <v>0</v>
      </c>
      <c r="BI203" s="156">
        <f t="shared" si="28"/>
        <v>0</v>
      </c>
      <c r="BJ203" s="17" t="s">
        <v>88</v>
      </c>
      <c r="BK203" s="156">
        <f t="shared" si="29"/>
        <v>0</v>
      </c>
      <c r="BL203" s="17" t="s">
        <v>188</v>
      </c>
      <c r="BM203" s="155" t="s">
        <v>2807</v>
      </c>
    </row>
    <row r="204" spans="2:65" s="1" customFormat="1" ht="16.5" customHeight="1">
      <c r="B204" s="142"/>
      <c r="C204" s="185" t="s">
        <v>1023</v>
      </c>
      <c r="D204" s="185" t="s">
        <v>379</v>
      </c>
      <c r="E204" s="186" t="s">
        <v>2808</v>
      </c>
      <c r="F204" s="187" t="s">
        <v>2809</v>
      </c>
      <c r="G204" s="188" t="s">
        <v>858</v>
      </c>
      <c r="H204" s="189">
        <v>1</v>
      </c>
      <c r="I204" s="190"/>
      <c r="J204" s="191">
        <f t="shared" si="20"/>
        <v>0</v>
      </c>
      <c r="K204" s="192"/>
      <c r="L204" s="193"/>
      <c r="M204" s="194" t="s">
        <v>1</v>
      </c>
      <c r="N204" s="195" t="s">
        <v>40</v>
      </c>
      <c r="P204" s="153">
        <f t="shared" si="21"/>
        <v>0</v>
      </c>
      <c r="Q204" s="153">
        <v>0</v>
      </c>
      <c r="R204" s="153">
        <f t="shared" si="22"/>
        <v>0</v>
      </c>
      <c r="S204" s="153">
        <v>0</v>
      </c>
      <c r="T204" s="154">
        <f t="shared" si="23"/>
        <v>0</v>
      </c>
      <c r="AR204" s="155" t="s">
        <v>259</v>
      </c>
      <c r="AT204" s="155" t="s">
        <v>379</v>
      </c>
      <c r="AU204" s="155" t="s">
        <v>78</v>
      </c>
      <c r="AY204" s="17" t="s">
        <v>182</v>
      </c>
      <c r="BE204" s="156">
        <f t="shared" si="24"/>
        <v>0</v>
      </c>
      <c r="BF204" s="156">
        <f t="shared" si="25"/>
        <v>0</v>
      </c>
      <c r="BG204" s="156">
        <f t="shared" si="26"/>
        <v>0</v>
      </c>
      <c r="BH204" s="156">
        <f t="shared" si="27"/>
        <v>0</v>
      </c>
      <c r="BI204" s="156">
        <f t="shared" si="28"/>
        <v>0</v>
      </c>
      <c r="BJ204" s="17" t="s">
        <v>88</v>
      </c>
      <c r="BK204" s="156">
        <f t="shared" si="29"/>
        <v>0</v>
      </c>
      <c r="BL204" s="17" t="s">
        <v>188</v>
      </c>
      <c r="BM204" s="155" t="s">
        <v>2810</v>
      </c>
    </row>
    <row r="205" spans="2:65" s="1" customFormat="1" ht="16.5" customHeight="1">
      <c r="B205" s="142"/>
      <c r="C205" s="185" t="s">
        <v>1032</v>
      </c>
      <c r="D205" s="185" t="s">
        <v>379</v>
      </c>
      <c r="E205" s="186" t="s">
        <v>2811</v>
      </c>
      <c r="F205" s="187" t="s">
        <v>2812</v>
      </c>
      <c r="G205" s="188" t="s">
        <v>858</v>
      </c>
      <c r="H205" s="189">
        <v>1</v>
      </c>
      <c r="I205" s="190"/>
      <c r="J205" s="191">
        <f t="shared" si="20"/>
        <v>0</v>
      </c>
      <c r="K205" s="192"/>
      <c r="L205" s="193"/>
      <c r="M205" s="194" t="s">
        <v>1</v>
      </c>
      <c r="N205" s="195" t="s">
        <v>40</v>
      </c>
      <c r="P205" s="153">
        <f t="shared" si="21"/>
        <v>0</v>
      </c>
      <c r="Q205" s="153">
        <v>0</v>
      </c>
      <c r="R205" s="153">
        <f t="shared" si="22"/>
        <v>0</v>
      </c>
      <c r="S205" s="153">
        <v>0</v>
      </c>
      <c r="T205" s="154">
        <f t="shared" si="23"/>
        <v>0</v>
      </c>
      <c r="AR205" s="155" t="s">
        <v>259</v>
      </c>
      <c r="AT205" s="155" t="s">
        <v>379</v>
      </c>
      <c r="AU205" s="155" t="s">
        <v>78</v>
      </c>
      <c r="AY205" s="17" t="s">
        <v>182</v>
      </c>
      <c r="BE205" s="156">
        <f t="shared" si="24"/>
        <v>0</v>
      </c>
      <c r="BF205" s="156">
        <f t="shared" si="25"/>
        <v>0</v>
      </c>
      <c r="BG205" s="156">
        <f t="shared" si="26"/>
        <v>0</v>
      </c>
      <c r="BH205" s="156">
        <f t="shared" si="27"/>
        <v>0</v>
      </c>
      <c r="BI205" s="156">
        <f t="shared" si="28"/>
        <v>0</v>
      </c>
      <c r="BJ205" s="17" t="s">
        <v>88</v>
      </c>
      <c r="BK205" s="156">
        <f t="shared" si="29"/>
        <v>0</v>
      </c>
      <c r="BL205" s="17" t="s">
        <v>188</v>
      </c>
      <c r="BM205" s="155" t="s">
        <v>2813</v>
      </c>
    </row>
    <row r="206" spans="2:65" s="1" customFormat="1" ht="16.5" customHeight="1">
      <c r="B206" s="142"/>
      <c r="C206" s="185" t="s">
        <v>1038</v>
      </c>
      <c r="D206" s="185" t="s">
        <v>379</v>
      </c>
      <c r="E206" s="186" t="s">
        <v>2814</v>
      </c>
      <c r="F206" s="187" t="s">
        <v>2815</v>
      </c>
      <c r="G206" s="188" t="s">
        <v>858</v>
      </c>
      <c r="H206" s="189">
        <v>1</v>
      </c>
      <c r="I206" s="190"/>
      <c r="J206" s="191">
        <f t="shared" si="20"/>
        <v>0</v>
      </c>
      <c r="K206" s="192"/>
      <c r="L206" s="193"/>
      <c r="M206" s="194" t="s">
        <v>1</v>
      </c>
      <c r="N206" s="195" t="s">
        <v>40</v>
      </c>
      <c r="P206" s="153">
        <f t="shared" si="21"/>
        <v>0</v>
      </c>
      <c r="Q206" s="153">
        <v>0</v>
      </c>
      <c r="R206" s="153">
        <f t="shared" si="22"/>
        <v>0</v>
      </c>
      <c r="S206" s="153">
        <v>0</v>
      </c>
      <c r="T206" s="154">
        <f t="shared" si="23"/>
        <v>0</v>
      </c>
      <c r="AR206" s="155" t="s">
        <v>259</v>
      </c>
      <c r="AT206" s="155" t="s">
        <v>379</v>
      </c>
      <c r="AU206" s="155" t="s">
        <v>78</v>
      </c>
      <c r="AY206" s="17" t="s">
        <v>182</v>
      </c>
      <c r="BE206" s="156">
        <f t="shared" si="24"/>
        <v>0</v>
      </c>
      <c r="BF206" s="156">
        <f t="shared" si="25"/>
        <v>0</v>
      </c>
      <c r="BG206" s="156">
        <f t="shared" si="26"/>
        <v>0</v>
      </c>
      <c r="BH206" s="156">
        <f t="shared" si="27"/>
        <v>0</v>
      </c>
      <c r="BI206" s="156">
        <f t="shared" si="28"/>
        <v>0</v>
      </c>
      <c r="BJ206" s="17" t="s">
        <v>88</v>
      </c>
      <c r="BK206" s="156">
        <f t="shared" si="29"/>
        <v>0</v>
      </c>
      <c r="BL206" s="17" t="s">
        <v>188</v>
      </c>
      <c r="BM206" s="155" t="s">
        <v>2816</v>
      </c>
    </row>
    <row r="207" spans="2:65" s="1" customFormat="1" ht="16.5" customHeight="1">
      <c r="B207" s="142"/>
      <c r="C207" s="185" t="s">
        <v>1043</v>
      </c>
      <c r="D207" s="185" t="s">
        <v>379</v>
      </c>
      <c r="E207" s="186" t="s">
        <v>2817</v>
      </c>
      <c r="F207" s="187" t="s">
        <v>2818</v>
      </c>
      <c r="G207" s="188" t="s">
        <v>858</v>
      </c>
      <c r="H207" s="189">
        <v>1</v>
      </c>
      <c r="I207" s="190"/>
      <c r="J207" s="191">
        <f t="shared" si="20"/>
        <v>0</v>
      </c>
      <c r="K207" s="192"/>
      <c r="L207" s="193"/>
      <c r="M207" s="194" t="s">
        <v>1</v>
      </c>
      <c r="N207" s="195" t="s">
        <v>40</v>
      </c>
      <c r="P207" s="153">
        <f t="shared" si="21"/>
        <v>0</v>
      </c>
      <c r="Q207" s="153">
        <v>0</v>
      </c>
      <c r="R207" s="153">
        <f t="shared" si="22"/>
        <v>0</v>
      </c>
      <c r="S207" s="153">
        <v>0</v>
      </c>
      <c r="T207" s="154">
        <f t="shared" si="23"/>
        <v>0</v>
      </c>
      <c r="AR207" s="155" t="s">
        <v>259</v>
      </c>
      <c r="AT207" s="155" t="s">
        <v>379</v>
      </c>
      <c r="AU207" s="155" t="s">
        <v>78</v>
      </c>
      <c r="AY207" s="17" t="s">
        <v>182</v>
      </c>
      <c r="BE207" s="156">
        <f t="shared" si="24"/>
        <v>0</v>
      </c>
      <c r="BF207" s="156">
        <f t="shared" si="25"/>
        <v>0</v>
      </c>
      <c r="BG207" s="156">
        <f t="shared" si="26"/>
        <v>0</v>
      </c>
      <c r="BH207" s="156">
        <f t="shared" si="27"/>
        <v>0</v>
      </c>
      <c r="BI207" s="156">
        <f t="shared" si="28"/>
        <v>0</v>
      </c>
      <c r="BJ207" s="17" t="s">
        <v>88</v>
      </c>
      <c r="BK207" s="156">
        <f t="shared" si="29"/>
        <v>0</v>
      </c>
      <c r="BL207" s="17" t="s">
        <v>188</v>
      </c>
      <c r="BM207" s="155" t="s">
        <v>2819</v>
      </c>
    </row>
    <row r="208" spans="2:65" s="1" customFormat="1" ht="37.9" customHeight="1">
      <c r="B208" s="142"/>
      <c r="C208" s="143" t="s">
        <v>1063</v>
      </c>
      <c r="D208" s="143" t="s">
        <v>184</v>
      </c>
      <c r="E208" s="144" t="s">
        <v>2820</v>
      </c>
      <c r="F208" s="145" t="s">
        <v>2821</v>
      </c>
      <c r="G208" s="146" t="s">
        <v>386</v>
      </c>
      <c r="H208" s="147">
        <v>236.4</v>
      </c>
      <c r="I208" s="148"/>
      <c r="J208" s="149">
        <f t="shared" si="20"/>
        <v>0</v>
      </c>
      <c r="K208" s="150"/>
      <c r="L208" s="32"/>
      <c r="M208" s="151" t="s">
        <v>1</v>
      </c>
      <c r="N208" s="152" t="s">
        <v>40</v>
      </c>
      <c r="P208" s="153">
        <f t="shared" si="21"/>
        <v>0</v>
      </c>
      <c r="Q208" s="153">
        <v>0</v>
      </c>
      <c r="R208" s="153">
        <f t="shared" si="22"/>
        <v>0</v>
      </c>
      <c r="S208" s="153">
        <v>0</v>
      </c>
      <c r="T208" s="154">
        <f t="shared" si="23"/>
        <v>0</v>
      </c>
      <c r="AR208" s="155" t="s">
        <v>188</v>
      </c>
      <c r="AT208" s="155" t="s">
        <v>184</v>
      </c>
      <c r="AU208" s="155" t="s">
        <v>78</v>
      </c>
      <c r="AY208" s="17" t="s">
        <v>182</v>
      </c>
      <c r="BE208" s="156">
        <f t="shared" si="24"/>
        <v>0</v>
      </c>
      <c r="BF208" s="156">
        <f t="shared" si="25"/>
        <v>0</v>
      </c>
      <c r="BG208" s="156">
        <f t="shared" si="26"/>
        <v>0</v>
      </c>
      <c r="BH208" s="156">
        <f t="shared" si="27"/>
        <v>0</v>
      </c>
      <c r="BI208" s="156">
        <f t="shared" si="28"/>
        <v>0</v>
      </c>
      <c r="BJ208" s="17" t="s">
        <v>88</v>
      </c>
      <c r="BK208" s="156">
        <f t="shared" si="29"/>
        <v>0</v>
      </c>
      <c r="BL208" s="17" t="s">
        <v>188</v>
      </c>
      <c r="BM208" s="155" t="s">
        <v>2822</v>
      </c>
    </row>
    <row r="209" spans="2:65" s="1" customFormat="1" ht="24.25" customHeight="1">
      <c r="B209" s="142"/>
      <c r="C209" s="185" t="s">
        <v>1068</v>
      </c>
      <c r="D209" s="185" t="s">
        <v>379</v>
      </c>
      <c r="E209" s="186" t="s">
        <v>2823</v>
      </c>
      <c r="F209" s="187" t="s">
        <v>2824</v>
      </c>
      <c r="G209" s="188" t="s">
        <v>386</v>
      </c>
      <c r="H209" s="189">
        <v>236.4</v>
      </c>
      <c r="I209" s="190"/>
      <c r="J209" s="191">
        <f t="shared" si="20"/>
        <v>0</v>
      </c>
      <c r="K209" s="192"/>
      <c r="L209" s="193"/>
      <c r="M209" s="194" t="s">
        <v>1</v>
      </c>
      <c r="N209" s="195" t="s">
        <v>40</v>
      </c>
      <c r="P209" s="153">
        <f t="shared" si="21"/>
        <v>0</v>
      </c>
      <c r="Q209" s="153">
        <v>0</v>
      </c>
      <c r="R209" s="153">
        <f t="shared" si="22"/>
        <v>0</v>
      </c>
      <c r="S209" s="153">
        <v>0</v>
      </c>
      <c r="T209" s="154">
        <f t="shared" si="23"/>
        <v>0</v>
      </c>
      <c r="AR209" s="155" t="s">
        <v>259</v>
      </c>
      <c r="AT209" s="155" t="s">
        <v>379</v>
      </c>
      <c r="AU209" s="155" t="s">
        <v>78</v>
      </c>
      <c r="AY209" s="17" t="s">
        <v>182</v>
      </c>
      <c r="BE209" s="156">
        <f t="shared" si="24"/>
        <v>0</v>
      </c>
      <c r="BF209" s="156">
        <f t="shared" si="25"/>
        <v>0</v>
      </c>
      <c r="BG209" s="156">
        <f t="shared" si="26"/>
        <v>0</v>
      </c>
      <c r="BH209" s="156">
        <f t="shared" si="27"/>
        <v>0</v>
      </c>
      <c r="BI209" s="156">
        <f t="shared" si="28"/>
        <v>0</v>
      </c>
      <c r="BJ209" s="17" t="s">
        <v>88</v>
      </c>
      <c r="BK209" s="156">
        <f t="shared" si="29"/>
        <v>0</v>
      </c>
      <c r="BL209" s="17" t="s">
        <v>188</v>
      </c>
      <c r="BM209" s="155" t="s">
        <v>2825</v>
      </c>
    </row>
    <row r="210" spans="2:65" s="1" customFormat="1" ht="37.9" customHeight="1">
      <c r="B210" s="142"/>
      <c r="C210" s="143" t="s">
        <v>1072</v>
      </c>
      <c r="D210" s="143" t="s">
        <v>184</v>
      </c>
      <c r="E210" s="144" t="s">
        <v>2820</v>
      </c>
      <c r="F210" s="145" t="s">
        <v>2821</v>
      </c>
      <c r="G210" s="146" t="s">
        <v>386</v>
      </c>
      <c r="H210" s="147">
        <v>1</v>
      </c>
      <c r="I210" s="148"/>
      <c r="J210" s="149">
        <f t="shared" si="20"/>
        <v>0</v>
      </c>
      <c r="K210" s="150"/>
      <c r="L210" s="32"/>
      <c r="M210" s="151" t="s">
        <v>1</v>
      </c>
      <c r="N210" s="152" t="s">
        <v>40</v>
      </c>
      <c r="P210" s="153">
        <f t="shared" si="21"/>
        <v>0</v>
      </c>
      <c r="Q210" s="153">
        <v>0</v>
      </c>
      <c r="R210" s="153">
        <f t="shared" si="22"/>
        <v>0</v>
      </c>
      <c r="S210" s="153">
        <v>0</v>
      </c>
      <c r="T210" s="154">
        <f t="shared" si="23"/>
        <v>0</v>
      </c>
      <c r="AR210" s="155" t="s">
        <v>188</v>
      </c>
      <c r="AT210" s="155" t="s">
        <v>184</v>
      </c>
      <c r="AU210" s="155" t="s">
        <v>78</v>
      </c>
      <c r="AY210" s="17" t="s">
        <v>182</v>
      </c>
      <c r="BE210" s="156">
        <f t="shared" si="24"/>
        <v>0</v>
      </c>
      <c r="BF210" s="156">
        <f t="shared" si="25"/>
        <v>0</v>
      </c>
      <c r="BG210" s="156">
        <f t="shared" si="26"/>
        <v>0</v>
      </c>
      <c r="BH210" s="156">
        <f t="shared" si="27"/>
        <v>0</v>
      </c>
      <c r="BI210" s="156">
        <f t="shared" si="28"/>
        <v>0</v>
      </c>
      <c r="BJ210" s="17" t="s">
        <v>88</v>
      </c>
      <c r="BK210" s="156">
        <f t="shared" si="29"/>
        <v>0</v>
      </c>
      <c r="BL210" s="17" t="s">
        <v>188</v>
      </c>
      <c r="BM210" s="155" t="s">
        <v>2826</v>
      </c>
    </row>
    <row r="211" spans="2:65" s="1" customFormat="1" ht="24.25" customHeight="1">
      <c r="B211" s="142"/>
      <c r="C211" s="185" t="s">
        <v>1077</v>
      </c>
      <c r="D211" s="185" t="s">
        <v>379</v>
      </c>
      <c r="E211" s="186" t="s">
        <v>2823</v>
      </c>
      <c r="F211" s="187" t="s">
        <v>2824</v>
      </c>
      <c r="G211" s="188" t="s">
        <v>386</v>
      </c>
      <c r="H211" s="189">
        <v>1</v>
      </c>
      <c r="I211" s="190"/>
      <c r="J211" s="191">
        <f t="shared" si="20"/>
        <v>0</v>
      </c>
      <c r="K211" s="192"/>
      <c r="L211" s="193"/>
      <c r="M211" s="194" t="s">
        <v>1</v>
      </c>
      <c r="N211" s="195" t="s">
        <v>40</v>
      </c>
      <c r="P211" s="153">
        <f t="shared" si="21"/>
        <v>0</v>
      </c>
      <c r="Q211" s="153">
        <v>0</v>
      </c>
      <c r="R211" s="153">
        <f t="shared" si="22"/>
        <v>0</v>
      </c>
      <c r="S211" s="153">
        <v>0</v>
      </c>
      <c r="T211" s="154">
        <f t="shared" si="23"/>
        <v>0</v>
      </c>
      <c r="AR211" s="155" t="s">
        <v>259</v>
      </c>
      <c r="AT211" s="155" t="s">
        <v>379</v>
      </c>
      <c r="AU211" s="155" t="s">
        <v>78</v>
      </c>
      <c r="AY211" s="17" t="s">
        <v>182</v>
      </c>
      <c r="BE211" s="156">
        <f t="shared" si="24"/>
        <v>0</v>
      </c>
      <c r="BF211" s="156">
        <f t="shared" si="25"/>
        <v>0</v>
      </c>
      <c r="BG211" s="156">
        <f t="shared" si="26"/>
        <v>0</v>
      </c>
      <c r="BH211" s="156">
        <f t="shared" si="27"/>
        <v>0</v>
      </c>
      <c r="BI211" s="156">
        <f t="shared" si="28"/>
        <v>0</v>
      </c>
      <c r="BJ211" s="17" t="s">
        <v>88</v>
      </c>
      <c r="BK211" s="156">
        <f t="shared" si="29"/>
        <v>0</v>
      </c>
      <c r="BL211" s="17" t="s">
        <v>188</v>
      </c>
      <c r="BM211" s="155" t="s">
        <v>2827</v>
      </c>
    </row>
    <row r="212" spans="2:65" s="1" customFormat="1" ht="37.9" customHeight="1">
      <c r="B212" s="142"/>
      <c r="C212" s="143" t="s">
        <v>1084</v>
      </c>
      <c r="D212" s="143" t="s">
        <v>184</v>
      </c>
      <c r="E212" s="144" t="s">
        <v>1906</v>
      </c>
      <c r="F212" s="145" t="s">
        <v>1907</v>
      </c>
      <c r="G212" s="146" t="s">
        <v>386</v>
      </c>
      <c r="H212" s="147">
        <v>4.3</v>
      </c>
      <c r="I212" s="148"/>
      <c r="J212" s="149">
        <f t="shared" si="20"/>
        <v>0</v>
      </c>
      <c r="K212" s="150"/>
      <c r="L212" s="32"/>
      <c r="M212" s="151" t="s">
        <v>1</v>
      </c>
      <c r="N212" s="152" t="s">
        <v>40</v>
      </c>
      <c r="P212" s="153">
        <f t="shared" si="21"/>
        <v>0</v>
      </c>
      <c r="Q212" s="153">
        <v>0</v>
      </c>
      <c r="R212" s="153">
        <f t="shared" si="22"/>
        <v>0</v>
      </c>
      <c r="S212" s="153">
        <v>0</v>
      </c>
      <c r="T212" s="154">
        <f t="shared" si="23"/>
        <v>0</v>
      </c>
      <c r="AR212" s="155" t="s">
        <v>188</v>
      </c>
      <c r="AT212" s="155" t="s">
        <v>184</v>
      </c>
      <c r="AU212" s="155" t="s">
        <v>78</v>
      </c>
      <c r="AY212" s="17" t="s">
        <v>182</v>
      </c>
      <c r="BE212" s="156">
        <f t="shared" si="24"/>
        <v>0</v>
      </c>
      <c r="BF212" s="156">
        <f t="shared" si="25"/>
        <v>0</v>
      </c>
      <c r="BG212" s="156">
        <f t="shared" si="26"/>
        <v>0</v>
      </c>
      <c r="BH212" s="156">
        <f t="shared" si="27"/>
        <v>0</v>
      </c>
      <c r="BI212" s="156">
        <f t="shared" si="28"/>
        <v>0</v>
      </c>
      <c r="BJ212" s="17" t="s">
        <v>88</v>
      </c>
      <c r="BK212" s="156">
        <f t="shared" si="29"/>
        <v>0</v>
      </c>
      <c r="BL212" s="17" t="s">
        <v>188</v>
      </c>
      <c r="BM212" s="155" t="s">
        <v>2828</v>
      </c>
    </row>
    <row r="213" spans="2:65" s="1" customFormat="1" ht="24.25" customHeight="1">
      <c r="B213" s="142"/>
      <c r="C213" s="185" t="s">
        <v>1090</v>
      </c>
      <c r="D213" s="185" t="s">
        <v>379</v>
      </c>
      <c r="E213" s="186" t="s">
        <v>1908</v>
      </c>
      <c r="F213" s="187" t="s">
        <v>1909</v>
      </c>
      <c r="G213" s="188" t="s">
        <v>386</v>
      </c>
      <c r="H213" s="189">
        <v>4.3</v>
      </c>
      <c r="I213" s="190"/>
      <c r="J213" s="191">
        <f t="shared" si="20"/>
        <v>0</v>
      </c>
      <c r="K213" s="192"/>
      <c r="L213" s="193"/>
      <c r="M213" s="194" t="s">
        <v>1</v>
      </c>
      <c r="N213" s="195" t="s">
        <v>40</v>
      </c>
      <c r="P213" s="153">
        <f t="shared" si="21"/>
        <v>0</v>
      </c>
      <c r="Q213" s="153">
        <v>0</v>
      </c>
      <c r="R213" s="153">
        <f t="shared" si="22"/>
        <v>0</v>
      </c>
      <c r="S213" s="153">
        <v>0</v>
      </c>
      <c r="T213" s="154">
        <f t="shared" si="23"/>
        <v>0</v>
      </c>
      <c r="AR213" s="155" t="s">
        <v>259</v>
      </c>
      <c r="AT213" s="155" t="s">
        <v>379</v>
      </c>
      <c r="AU213" s="155" t="s">
        <v>78</v>
      </c>
      <c r="AY213" s="17" t="s">
        <v>182</v>
      </c>
      <c r="BE213" s="156">
        <f t="shared" si="24"/>
        <v>0</v>
      </c>
      <c r="BF213" s="156">
        <f t="shared" si="25"/>
        <v>0</v>
      </c>
      <c r="BG213" s="156">
        <f t="shared" si="26"/>
        <v>0</v>
      </c>
      <c r="BH213" s="156">
        <f t="shared" si="27"/>
        <v>0</v>
      </c>
      <c r="BI213" s="156">
        <f t="shared" si="28"/>
        <v>0</v>
      </c>
      <c r="BJ213" s="17" t="s">
        <v>88</v>
      </c>
      <c r="BK213" s="156">
        <f t="shared" si="29"/>
        <v>0</v>
      </c>
      <c r="BL213" s="17" t="s">
        <v>188</v>
      </c>
      <c r="BM213" s="155" t="s">
        <v>2829</v>
      </c>
    </row>
    <row r="214" spans="2:65" s="1" customFormat="1" ht="24.25" customHeight="1">
      <c r="B214" s="142"/>
      <c r="C214" s="143" t="s">
        <v>1097</v>
      </c>
      <c r="D214" s="143" t="s">
        <v>184</v>
      </c>
      <c r="E214" s="144" t="s">
        <v>2830</v>
      </c>
      <c r="F214" s="145" t="s">
        <v>2831</v>
      </c>
      <c r="G214" s="146" t="s">
        <v>858</v>
      </c>
      <c r="H214" s="147">
        <v>1</v>
      </c>
      <c r="I214" s="148"/>
      <c r="J214" s="149">
        <f t="shared" si="20"/>
        <v>0</v>
      </c>
      <c r="K214" s="150"/>
      <c r="L214" s="32"/>
      <c r="M214" s="151" t="s">
        <v>1</v>
      </c>
      <c r="N214" s="152" t="s">
        <v>40</v>
      </c>
      <c r="P214" s="153">
        <f t="shared" si="21"/>
        <v>0</v>
      </c>
      <c r="Q214" s="153">
        <v>0</v>
      </c>
      <c r="R214" s="153">
        <f t="shared" si="22"/>
        <v>0</v>
      </c>
      <c r="S214" s="153">
        <v>0</v>
      </c>
      <c r="T214" s="154">
        <f t="shared" si="23"/>
        <v>0</v>
      </c>
      <c r="AR214" s="155" t="s">
        <v>188</v>
      </c>
      <c r="AT214" s="155" t="s">
        <v>184</v>
      </c>
      <c r="AU214" s="155" t="s">
        <v>78</v>
      </c>
      <c r="AY214" s="17" t="s">
        <v>182</v>
      </c>
      <c r="BE214" s="156">
        <f t="shared" si="24"/>
        <v>0</v>
      </c>
      <c r="BF214" s="156">
        <f t="shared" si="25"/>
        <v>0</v>
      </c>
      <c r="BG214" s="156">
        <f t="shared" si="26"/>
        <v>0</v>
      </c>
      <c r="BH214" s="156">
        <f t="shared" si="27"/>
        <v>0</v>
      </c>
      <c r="BI214" s="156">
        <f t="shared" si="28"/>
        <v>0</v>
      </c>
      <c r="BJ214" s="17" t="s">
        <v>88</v>
      </c>
      <c r="BK214" s="156">
        <f t="shared" si="29"/>
        <v>0</v>
      </c>
      <c r="BL214" s="17" t="s">
        <v>188</v>
      </c>
      <c r="BM214" s="155" t="s">
        <v>2832</v>
      </c>
    </row>
    <row r="215" spans="2:65" s="1" customFormat="1" ht="24.25" customHeight="1">
      <c r="B215" s="142"/>
      <c r="C215" s="185" t="s">
        <v>1102</v>
      </c>
      <c r="D215" s="185" t="s">
        <v>379</v>
      </c>
      <c r="E215" s="186" t="s">
        <v>2833</v>
      </c>
      <c r="F215" s="187" t="s">
        <v>2834</v>
      </c>
      <c r="G215" s="188" t="s">
        <v>858</v>
      </c>
      <c r="H215" s="189">
        <v>1</v>
      </c>
      <c r="I215" s="190"/>
      <c r="J215" s="191">
        <f t="shared" ref="J215:J246" si="30">ROUND(I215*H215,2)</f>
        <v>0</v>
      </c>
      <c r="K215" s="192"/>
      <c r="L215" s="193"/>
      <c r="M215" s="194" t="s">
        <v>1</v>
      </c>
      <c r="N215" s="195" t="s">
        <v>40</v>
      </c>
      <c r="P215" s="153">
        <f t="shared" ref="P215:P246" si="31">O215*H215</f>
        <v>0</v>
      </c>
      <c r="Q215" s="153">
        <v>0</v>
      </c>
      <c r="R215" s="153">
        <f t="shared" ref="R215:R246" si="32">Q215*H215</f>
        <v>0</v>
      </c>
      <c r="S215" s="153">
        <v>0</v>
      </c>
      <c r="T215" s="154">
        <f t="shared" ref="T215:T246" si="33">S215*H215</f>
        <v>0</v>
      </c>
      <c r="AR215" s="155" t="s">
        <v>259</v>
      </c>
      <c r="AT215" s="155" t="s">
        <v>379</v>
      </c>
      <c r="AU215" s="155" t="s">
        <v>78</v>
      </c>
      <c r="AY215" s="17" t="s">
        <v>182</v>
      </c>
      <c r="BE215" s="156">
        <f t="shared" ref="BE215:BE246" si="34">IF(N215="základná",J215,0)</f>
        <v>0</v>
      </c>
      <c r="BF215" s="156">
        <f t="shared" ref="BF215:BF246" si="35">IF(N215="znížená",J215,0)</f>
        <v>0</v>
      </c>
      <c r="BG215" s="156">
        <f t="shared" ref="BG215:BG246" si="36">IF(N215="zákl. prenesená",J215,0)</f>
        <v>0</v>
      </c>
      <c r="BH215" s="156">
        <f t="shared" ref="BH215:BH246" si="37">IF(N215="zníž. prenesená",J215,0)</f>
        <v>0</v>
      </c>
      <c r="BI215" s="156">
        <f t="shared" ref="BI215:BI246" si="38">IF(N215="nulová",J215,0)</f>
        <v>0</v>
      </c>
      <c r="BJ215" s="17" t="s">
        <v>88</v>
      </c>
      <c r="BK215" s="156">
        <f t="shared" ref="BK215:BK246" si="39">ROUND(I215*H215,2)</f>
        <v>0</v>
      </c>
      <c r="BL215" s="17" t="s">
        <v>188</v>
      </c>
      <c r="BM215" s="155" t="s">
        <v>2835</v>
      </c>
    </row>
    <row r="216" spans="2:65" s="1" customFormat="1" ht="16.5" customHeight="1">
      <c r="B216" s="142"/>
      <c r="C216" s="185" t="s">
        <v>1106</v>
      </c>
      <c r="D216" s="185" t="s">
        <v>379</v>
      </c>
      <c r="E216" s="186" t="s">
        <v>2836</v>
      </c>
      <c r="F216" s="187" t="s">
        <v>2837</v>
      </c>
      <c r="G216" s="188" t="s">
        <v>858</v>
      </c>
      <c r="H216" s="189">
        <v>1</v>
      </c>
      <c r="I216" s="190"/>
      <c r="J216" s="191">
        <f t="shared" si="30"/>
        <v>0</v>
      </c>
      <c r="K216" s="192"/>
      <c r="L216" s="193"/>
      <c r="M216" s="194" t="s">
        <v>1</v>
      </c>
      <c r="N216" s="195" t="s">
        <v>40</v>
      </c>
      <c r="P216" s="153">
        <f t="shared" si="31"/>
        <v>0</v>
      </c>
      <c r="Q216" s="153">
        <v>0</v>
      </c>
      <c r="R216" s="153">
        <f t="shared" si="32"/>
        <v>0</v>
      </c>
      <c r="S216" s="153">
        <v>0</v>
      </c>
      <c r="T216" s="154">
        <f t="shared" si="33"/>
        <v>0</v>
      </c>
      <c r="AR216" s="155" t="s">
        <v>259</v>
      </c>
      <c r="AT216" s="155" t="s">
        <v>379</v>
      </c>
      <c r="AU216" s="155" t="s">
        <v>78</v>
      </c>
      <c r="AY216" s="17" t="s">
        <v>182</v>
      </c>
      <c r="BE216" s="156">
        <f t="shared" si="34"/>
        <v>0</v>
      </c>
      <c r="BF216" s="156">
        <f t="shared" si="35"/>
        <v>0</v>
      </c>
      <c r="BG216" s="156">
        <f t="shared" si="36"/>
        <v>0</v>
      </c>
      <c r="BH216" s="156">
        <f t="shared" si="37"/>
        <v>0</v>
      </c>
      <c r="BI216" s="156">
        <f t="shared" si="38"/>
        <v>0</v>
      </c>
      <c r="BJ216" s="17" t="s">
        <v>88</v>
      </c>
      <c r="BK216" s="156">
        <f t="shared" si="39"/>
        <v>0</v>
      </c>
      <c r="BL216" s="17" t="s">
        <v>188</v>
      </c>
      <c r="BM216" s="155" t="s">
        <v>2838</v>
      </c>
    </row>
    <row r="217" spans="2:65" s="1" customFormat="1" ht="24.25" customHeight="1">
      <c r="B217" s="142"/>
      <c r="C217" s="143" t="s">
        <v>1015</v>
      </c>
      <c r="D217" s="143" t="s">
        <v>184</v>
      </c>
      <c r="E217" s="144" t="s">
        <v>2839</v>
      </c>
      <c r="F217" s="145" t="s">
        <v>2840</v>
      </c>
      <c r="G217" s="146" t="s">
        <v>858</v>
      </c>
      <c r="H217" s="147">
        <v>1</v>
      </c>
      <c r="I217" s="148"/>
      <c r="J217" s="149">
        <f t="shared" si="30"/>
        <v>0</v>
      </c>
      <c r="K217" s="150"/>
      <c r="L217" s="32"/>
      <c r="M217" s="151" t="s">
        <v>1</v>
      </c>
      <c r="N217" s="152" t="s">
        <v>40</v>
      </c>
      <c r="P217" s="153">
        <f t="shared" si="31"/>
        <v>0</v>
      </c>
      <c r="Q217" s="153">
        <v>0</v>
      </c>
      <c r="R217" s="153">
        <f t="shared" si="32"/>
        <v>0</v>
      </c>
      <c r="S217" s="153">
        <v>0</v>
      </c>
      <c r="T217" s="154">
        <f t="shared" si="33"/>
        <v>0</v>
      </c>
      <c r="AR217" s="155" t="s">
        <v>188</v>
      </c>
      <c r="AT217" s="155" t="s">
        <v>184</v>
      </c>
      <c r="AU217" s="155" t="s">
        <v>78</v>
      </c>
      <c r="AY217" s="17" t="s">
        <v>182</v>
      </c>
      <c r="BE217" s="156">
        <f t="shared" si="34"/>
        <v>0</v>
      </c>
      <c r="BF217" s="156">
        <f t="shared" si="35"/>
        <v>0</v>
      </c>
      <c r="BG217" s="156">
        <f t="shared" si="36"/>
        <v>0</v>
      </c>
      <c r="BH217" s="156">
        <f t="shared" si="37"/>
        <v>0</v>
      </c>
      <c r="BI217" s="156">
        <f t="shared" si="38"/>
        <v>0</v>
      </c>
      <c r="BJ217" s="17" t="s">
        <v>88</v>
      </c>
      <c r="BK217" s="156">
        <f t="shared" si="39"/>
        <v>0</v>
      </c>
      <c r="BL217" s="17" t="s">
        <v>188</v>
      </c>
      <c r="BM217" s="155" t="s">
        <v>2841</v>
      </c>
    </row>
    <row r="218" spans="2:65" s="1" customFormat="1" ht="16.5" customHeight="1">
      <c r="B218" s="142"/>
      <c r="C218" s="185" t="s">
        <v>1117</v>
      </c>
      <c r="D218" s="185" t="s">
        <v>379</v>
      </c>
      <c r="E218" s="186" t="s">
        <v>2842</v>
      </c>
      <c r="F218" s="187" t="s">
        <v>2843</v>
      </c>
      <c r="G218" s="188" t="s">
        <v>858</v>
      </c>
      <c r="H218" s="189">
        <v>1</v>
      </c>
      <c r="I218" s="190"/>
      <c r="J218" s="191">
        <f t="shared" si="30"/>
        <v>0</v>
      </c>
      <c r="K218" s="192"/>
      <c r="L218" s="193"/>
      <c r="M218" s="194" t="s">
        <v>1</v>
      </c>
      <c r="N218" s="195" t="s">
        <v>40</v>
      </c>
      <c r="P218" s="153">
        <f t="shared" si="31"/>
        <v>0</v>
      </c>
      <c r="Q218" s="153">
        <v>0</v>
      </c>
      <c r="R218" s="153">
        <f t="shared" si="32"/>
        <v>0</v>
      </c>
      <c r="S218" s="153">
        <v>0</v>
      </c>
      <c r="T218" s="154">
        <f t="shared" si="33"/>
        <v>0</v>
      </c>
      <c r="AR218" s="155" t="s">
        <v>259</v>
      </c>
      <c r="AT218" s="155" t="s">
        <v>379</v>
      </c>
      <c r="AU218" s="155" t="s">
        <v>78</v>
      </c>
      <c r="AY218" s="17" t="s">
        <v>182</v>
      </c>
      <c r="BE218" s="156">
        <f t="shared" si="34"/>
        <v>0</v>
      </c>
      <c r="BF218" s="156">
        <f t="shared" si="35"/>
        <v>0</v>
      </c>
      <c r="BG218" s="156">
        <f t="shared" si="36"/>
        <v>0</v>
      </c>
      <c r="BH218" s="156">
        <f t="shared" si="37"/>
        <v>0</v>
      </c>
      <c r="BI218" s="156">
        <f t="shared" si="38"/>
        <v>0</v>
      </c>
      <c r="BJ218" s="17" t="s">
        <v>88</v>
      </c>
      <c r="BK218" s="156">
        <f t="shared" si="39"/>
        <v>0</v>
      </c>
      <c r="BL218" s="17" t="s">
        <v>188</v>
      </c>
      <c r="BM218" s="155" t="s">
        <v>2844</v>
      </c>
    </row>
    <row r="219" spans="2:65" s="1" customFormat="1" ht="24.25" customHeight="1">
      <c r="B219" s="142"/>
      <c r="C219" s="143" t="s">
        <v>1122</v>
      </c>
      <c r="D219" s="143" t="s">
        <v>184</v>
      </c>
      <c r="E219" s="144" t="s">
        <v>2845</v>
      </c>
      <c r="F219" s="145" t="s">
        <v>2846</v>
      </c>
      <c r="G219" s="146" t="s">
        <v>858</v>
      </c>
      <c r="H219" s="147">
        <v>1</v>
      </c>
      <c r="I219" s="148"/>
      <c r="J219" s="149">
        <f t="shared" si="30"/>
        <v>0</v>
      </c>
      <c r="K219" s="150"/>
      <c r="L219" s="32"/>
      <c r="M219" s="151" t="s">
        <v>1</v>
      </c>
      <c r="N219" s="152" t="s">
        <v>40</v>
      </c>
      <c r="P219" s="153">
        <f t="shared" si="31"/>
        <v>0</v>
      </c>
      <c r="Q219" s="153">
        <v>0</v>
      </c>
      <c r="R219" s="153">
        <f t="shared" si="32"/>
        <v>0</v>
      </c>
      <c r="S219" s="153">
        <v>0</v>
      </c>
      <c r="T219" s="154">
        <f t="shared" si="33"/>
        <v>0</v>
      </c>
      <c r="AR219" s="155" t="s">
        <v>188</v>
      </c>
      <c r="AT219" s="155" t="s">
        <v>184</v>
      </c>
      <c r="AU219" s="155" t="s">
        <v>78</v>
      </c>
      <c r="AY219" s="17" t="s">
        <v>182</v>
      </c>
      <c r="BE219" s="156">
        <f t="shared" si="34"/>
        <v>0</v>
      </c>
      <c r="BF219" s="156">
        <f t="shared" si="35"/>
        <v>0</v>
      </c>
      <c r="BG219" s="156">
        <f t="shared" si="36"/>
        <v>0</v>
      </c>
      <c r="BH219" s="156">
        <f t="shared" si="37"/>
        <v>0</v>
      </c>
      <c r="BI219" s="156">
        <f t="shared" si="38"/>
        <v>0</v>
      </c>
      <c r="BJ219" s="17" t="s">
        <v>88</v>
      </c>
      <c r="BK219" s="156">
        <f t="shared" si="39"/>
        <v>0</v>
      </c>
      <c r="BL219" s="17" t="s">
        <v>188</v>
      </c>
      <c r="BM219" s="155" t="s">
        <v>2847</v>
      </c>
    </row>
    <row r="220" spans="2:65" s="1" customFormat="1" ht="16.5" customHeight="1">
      <c r="B220" s="142"/>
      <c r="C220" s="185" t="s">
        <v>1126</v>
      </c>
      <c r="D220" s="185" t="s">
        <v>379</v>
      </c>
      <c r="E220" s="186" t="s">
        <v>2848</v>
      </c>
      <c r="F220" s="187" t="s">
        <v>2849</v>
      </c>
      <c r="G220" s="188" t="s">
        <v>858</v>
      </c>
      <c r="H220" s="189">
        <v>1</v>
      </c>
      <c r="I220" s="190"/>
      <c r="J220" s="191">
        <f t="shared" si="30"/>
        <v>0</v>
      </c>
      <c r="K220" s="192"/>
      <c r="L220" s="193"/>
      <c r="M220" s="194" t="s">
        <v>1</v>
      </c>
      <c r="N220" s="195" t="s">
        <v>40</v>
      </c>
      <c r="P220" s="153">
        <f t="shared" si="31"/>
        <v>0</v>
      </c>
      <c r="Q220" s="153">
        <v>0</v>
      </c>
      <c r="R220" s="153">
        <f t="shared" si="32"/>
        <v>0</v>
      </c>
      <c r="S220" s="153">
        <v>0</v>
      </c>
      <c r="T220" s="154">
        <f t="shared" si="33"/>
        <v>0</v>
      </c>
      <c r="AR220" s="155" t="s">
        <v>259</v>
      </c>
      <c r="AT220" s="155" t="s">
        <v>379</v>
      </c>
      <c r="AU220" s="155" t="s">
        <v>78</v>
      </c>
      <c r="AY220" s="17" t="s">
        <v>182</v>
      </c>
      <c r="BE220" s="156">
        <f t="shared" si="34"/>
        <v>0</v>
      </c>
      <c r="BF220" s="156">
        <f t="shared" si="35"/>
        <v>0</v>
      </c>
      <c r="BG220" s="156">
        <f t="shared" si="36"/>
        <v>0</v>
      </c>
      <c r="BH220" s="156">
        <f t="shared" si="37"/>
        <v>0</v>
      </c>
      <c r="BI220" s="156">
        <f t="shared" si="38"/>
        <v>0</v>
      </c>
      <c r="BJ220" s="17" t="s">
        <v>88</v>
      </c>
      <c r="BK220" s="156">
        <f t="shared" si="39"/>
        <v>0</v>
      </c>
      <c r="BL220" s="17" t="s">
        <v>188</v>
      </c>
      <c r="BM220" s="155" t="s">
        <v>2850</v>
      </c>
    </row>
    <row r="221" spans="2:65" s="1" customFormat="1" ht="24.25" customHeight="1">
      <c r="B221" s="142"/>
      <c r="C221" s="143" t="s">
        <v>1130</v>
      </c>
      <c r="D221" s="143" t="s">
        <v>184</v>
      </c>
      <c r="E221" s="144" t="s">
        <v>2851</v>
      </c>
      <c r="F221" s="145" t="s">
        <v>2852</v>
      </c>
      <c r="G221" s="146" t="s">
        <v>386</v>
      </c>
      <c r="H221" s="147">
        <v>259.14999999999998</v>
      </c>
      <c r="I221" s="148"/>
      <c r="J221" s="149">
        <f t="shared" si="30"/>
        <v>0</v>
      </c>
      <c r="K221" s="150"/>
      <c r="L221" s="32"/>
      <c r="M221" s="151" t="s">
        <v>1</v>
      </c>
      <c r="N221" s="152" t="s">
        <v>40</v>
      </c>
      <c r="P221" s="153">
        <f t="shared" si="31"/>
        <v>0</v>
      </c>
      <c r="Q221" s="153">
        <v>0</v>
      </c>
      <c r="R221" s="153">
        <f t="shared" si="32"/>
        <v>0</v>
      </c>
      <c r="S221" s="153">
        <v>0</v>
      </c>
      <c r="T221" s="154">
        <f t="shared" si="33"/>
        <v>0</v>
      </c>
      <c r="AR221" s="155" t="s">
        <v>188</v>
      </c>
      <c r="AT221" s="155" t="s">
        <v>184</v>
      </c>
      <c r="AU221" s="155" t="s">
        <v>78</v>
      </c>
      <c r="AY221" s="17" t="s">
        <v>182</v>
      </c>
      <c r="BE221" s="156">
        <f t="shared" si="34"/>
        <v>0</v>
      </c>
      <c r="BF221" s="156">
        <f t="shared" si="35"/>
        <v>0</v>
      </c>
      <c r="BG221" s="156">
        <f t="shared" si="36"/>
        <v>0</v>
      </c>
      <c r="BH221" s="156">
        <f t="shared" si="37"/>
        <v>0</v>
      </c>
      <c r="BI221" s="156">
        <f t="shared" si="38"/>
        <v>0</v>
      </c>
      <c r="BJ221" s="17" t="s">
        <v>88</v>
      </c>
      <c r="BK221" s="156">
        <f t="shared" si="39"/>
        <v>0</v>
      </c>
      <c r="BL221" s="17" t="s">
        <v>188</v>
      </c>
      <c r="BM221" s="155" t="s">
        <v>2853</v>
      </c>
    </row>
    <row r="222" spans="2:65" s="1" customFormat="1" ht="24.25" customHeight="1">
      <c r="B222" s="142"/>
      <c r="C222" s="143" t="s">
        <v>1133</v>
      </c>
      <c r="D222" s="143" t="s">
        <v>184</v>
      </c>
      <c r="E222" s="144" t="s">
        <v>2854</v>
      </c>
      <c r="F222" s="145" t="s">
        <v>2855</v>
      </c>
      <c r="G222" s="146" t="s">
        <v>386</v>
      </c>
      <c r="H222" s="147">
        <v>201.48</v>
      </c>
      <c r="I222" s="148"/>
      <c r="J222" s="149">
        <f t="shared" si="30"/>
        <v>0</v>
      </c>
      <c r="K222" s="150"/>
      <c r="L222" s="32"/>
      <c r="M222" s="151" t="s">
        <v>1</v>
      </c>
      <c r="N222" s="152" t="s">
        <v>40</v>
      </c>
      <c r="P222" s="153">
        <f t="shared" si="31"/>
        <v>0</v>
      </c>
      <c r="Q222" s="153">
        <v>0</v>
      </c>
      <c r="R222" s="153">
        <f t="shared" si="32"/>
        <v>0</v>
      </c>
      <c r="S222" s="153">
        <v>0</v>
      </c>
      <c r="T222" s="154">
        <f t="shared" si="33"/>
        <v>0</v>
      </c>
      <c r="AR222" s="155" t="s">
        <v>188</v>
      </c>
      <c r="AT222" s="155" t="s">
        <v>184</v>
      </c>
      <c r="AU222" s="155" t="s">
        <v>78</v>
      </c>
      <c r="AY222" s="17" t="s">
        <v>182</v>
      </c>
      <c r="BE222" s="156">
        <f t="shared" si="34"/>
        <v>0</v>
      </c>
      <c r="BF222" s="156">
        <f t="shared" si="35"/>
        <v>0</v>
      </c>
      <c r="BG222" s="156">
        <f t="shared" si="36"/>
        <v>0</v>
      </c>
      <c r="BH222" s="156">
        <f t="shared" si="37"/>
        <v>0</v>
      </c>
      <c r="BI222" s="156">
        <f t="shared" si="38"/>
        <v>0</v>
      </c>
      <c r="BJ222" s="17" t="s">
        <v>88</v>
      </c>
      <c r="BK222" s="156">
        <f t="shared" si="39"/>
        <v>0</v>
      </c>
      <c r="BL222" s="17" t="s">
        <v>188</v>
      </c>
      <c r="BM222" s="155" t="s">
        <v>2856</v>
      </c>
    </row>
    <row r="223" spans="2:65" s="1" customFormat="1" ht="21.75" customHeight="1">
      <c r="B223" s="142"/>
      <c r="C223" s="185" t="s">
        <v>1137</v>
      </c>
      <c r="D223" s="185" t="s">
        <v>379</v>
      </c>
      <c r="E223" s="186" t="s">
        <v>2857</v>
      </c>
      <c r="F223" s="187" t="s">
        <v>2858</v>
      </c>
      <c r="G223" s="188" t="s">
        <v>386</v>
      </c>
      <c r="H223" s="189">
        <v>44.5</v>
      </c>
      <c r="I223" s="190"/>
      <c r="J223" s="191">
        <f t="shared" si="30"/>
        <v>0</v>
      </c>
      <c r="K223" s="192"/>
      <c r="L223" s="193"/>
      <c r="M223" s="194" t="s">
        <v>1</v>
      </c>
      <c r="N223" s="195" t="s">
        <v>40</v>
      </c>
      <c r="P223" s="153">
        <f t="shared" si="31"/>
        <v>0</v>
      </c>
      <c r="Q223" s="153">
        <v>0</v>
      </c>
      <c r="R223" s="153">
        <f t="shared" si="32"/>
        <v>0</v>
      </c>
      <c r="S223" s="153">
        <v>0</v>
      </c>
      <c r="T223" s="154">
        <f t="shared" si="33"/>
        <v>0</v>
      </c>
      <c r="AR223" s="155" t="s">
        <v>259</v>
      </c>
      <c r="AT223" s="155" t="s">
        <v>379</v>
      </c>
      <c r="AU223" s="155" t="s">
        <v>78</v>
      </c>
      <c r="AY223" s="17" t="s">
        <v>182</v>
      </c>
      <c r="BE223" s="156">
        <f t="shared" si="34"/>
        <v>0</v>
      </c>
      <c r="BF223" s="156">
        <f t="shared" si="35"/>
        <v>0</v>
      </c>
      <c r="BG223" s="156">
        <f t="shared" si="36"/>
        <v>0</v>
      </c>
      <c r="BH223" s="156">
        <f t="shared" si="37"/>
        <v>0</v>
      </c>
      <c r="BI223" s="156">
        <f t="shared" si="38"/>
        <v>0</v>
      </c>
      <c r="BJ223" s="17" t="s">
        <v>88</v>
      </c>
      <c r="BK223" s="156">
        <f t="shared" si="39"/>
        <v>0</v>
      </c>
      <c r="BL223" s="17" t="s">
        <v>188</v>
      </c>
      <c r="BM223" s="155" t="s">
        <v>2859</v>
      </c>
    </row>
    <row r="224" spans="2:65" s="1" customFormat="1" ht="24.25" customHeight="1">
      <c r="B224" s="142"/>
      <c r="C224" s="143" t="s">
        <v>1144</v>
      </c>
      <c r="D224" s="143" t="s">
        <v>184</v>
      </c>
      <c r="E224" s="144" t="s">
        <v>2860</v>
      </c>
      <c r="F224" s="145" t="s">
        <v>2861</v>
      </c>
      <c r="G224" s="146" t="s">
        <v>386</v>
      </c>
      <c r="H224" s="147">
        <v>460.63</v>
      </c>
      <c r="I224" s="148"/>
      <c r="J224" s="149">
        <f t="shared" si="30"/>
        <v>0</v>
      </c>
      <c r="K224" s="150"/>
      <c r="L224" s="32"/>
      <c r="M224" s="151" t="s">
        <v>1</v>
      </c>
      <c r="N224" s="152" t="s">
        <v>40</v>
      </c>
      <c r="P224" s="153">
        <f t="shared" si="31"/>
        <v>0</v>
      </c>
      <c r="Q224" s="153">
        <v>0</v>
      </c>
      <c r="R224" s="153">
        <f t="shared" si="32"/>
        <v>0</v>
      </c>
      <c r="S224" s="153">
        <v>0</v>
      </c>
      <c r="T224" s="154">
        <f t="shared" si="33"/>
        <v>0</v>
      </c>
      <c r="AR224" s="155" t="s">
        <v>188</v>
      </c>
      <c r="AT224" s="155" t="s">
        <v>184</v>
      </c>
      <c r="AU224" s="155" t="s">
        <v>78</v>
      </c>
      <c r="AY224" s="17" t="s">
        <v>182</v>
      </c>
      <c r="BE224" s="156">
        <f t="shared" si="34"/>
        <v>0</v>
      </c>
      <c r="BF224" s="156">
        <f t="shared" si="35"/>
        <v>0</v>
      </c>
      <c r="BG224" s="156">
        <f t="shared" si="36"/>
        <v>0</v>
      </c>
      <c r="BH224" s="156">
        <f t="shared" si="37"/>
        <v>0</v>
      </c>
      <c r="BI224" s="156">
        <f t="shared" si="38"/>
        <v>0</v>
      </c>
      <c r="BJ224" s="17" t="s">
        <v>88</v>
      </c>
      <c r="BK224" s="156">
        <f t="shared" si="39"/>
        <v>0</v>
      </c>
      <c r="BL224" s="17" t="s">
        <v>188</v>
      </c>
      <c r="BM224" s="155" t="s">
        <v>2862</v>
      </c>
    </row>
    <row r="225" spans="2:65" s="1" customFormat="1" ht="16.5" customHeight="1">
      <c r="B225" s="142"/>
      <c r="C225" s="143" t="s">
        <v>1149</v>
      </c>
      <c r="D225" s="143" t="s">
        <v>184</v>
      </c>
      <c r="E225" s="144" t="s">
        <v>2863</v>
      </c>
      <c r="F225" s="145" t="s">
        <v>2864</v>
      </c>
      <c r="G225" s="146" t="s">
        <v>858</v>
      </c>
      <c r="H225" s="147">
        <v>2</v>
      </c>
      <c r="I225" s="148"/>
      <c r="J225" s="149">
        <f t="shared" si="30"/>
        <v>0</v>
      </c>
      <c r="K225" s="150"/>
      <c r="L225" s="32"/>
      <c r="M225" s="151" t="s">
        <v>1</v>
      </c>
      <c r="N225" s="152" t="s">
        <v>40</v>
      </c>
      <c r="P225" s="153">
        <f t="shared" si="31"/>
        <v>0</v>
      </c>
      <c r="Q225" s="153">
        <v>0</v>
      </c>
      <c r="R225" s="153">
        <f t="shared" si="32"/>
        <v>0</v>
      </c>
      <c r="S225" s="153">
        <v>0</v>
      </c>
      <c r="T225" s="154">
        <f t="shared" si="33"/>
        <v>0</v>
      </c>
      <c r="AR225" s="155" t="s">
        <v>188</v>
      </c>
      <c r="AT225" s="155" t="s">
        <v>184</v>
      </c>
      <c r="AU225" s="155" t="s">
        <v>78</v>
      </c>
      <c r="AY225" s="17" t="s">
        <v>182</v>
      </c>
      <c r="BE225" s="156">
        <f t="shared" si="34"/>
        <v>0</v>
      </c>
      <c r="BF225" s="156">
        <f t="shared" si="35"/>
        <v>0</v>
      </c>
      <c r="BG225" s="156">
        <f t="shared" si="36"/>
        <v>0</v>
      </c>
      <c r="BH225" s="156">
        <f t="shared" si="37"/>
        <v>0</v>
      </c>
      <c r="BI225" s="156">
        <f t="shared" si="38"/>
        <v>0</v>
      </c>
      <c r="BJ225" s="17" t="s">
        <v>88</v>
      </c>
      <c r="BK225" s="156">
        <f t="shared" si="39"/>
        <v>0</v>
      </c>
      <c r="BL225" s="17" t="s">
        <v>188</v>
      </c>
      <c r="BM225" s="155" t="s">
        <v>2865</v>
      </c>
    </row>
    <row r="226" spans="2:65" s="1" customFormat="1" ht="33" customHeight="1">
      <c r="B226" s="142"/>
      <c r="C226" s="143" t="s">
        <v>1154</v>
      </c>
      <c r="D226" s="143" t="s">
        <v>184</v>
      </c>
      <c r="E226" s="144" t="s">
        <v>2866</v>
      </c>
      <c r="F226" s="145" t="s">
        <v>2867</v>
      </c>
      <c r="G226" s="146" t="s">
        <v>858</v>
      </c>
      <c r="H226" s="147">
        <v>1</v>
      </c>
      <c r="I226" s="148"/>
      <c r="J226" s="149">
        <f t="shared" si="30"/>
        <v>0</v>
      </c>
      <c r="K226" s="150"/>
      <c r="L226" s="32"/>
      <c r="M226" s="151" t="s">
        <v>1</v>
      </c>
      <c r="N226" s="152" t="s">
        <v>40</v>
      </c>
      <c r="P226" s="153">
        <f t="shared" si="31"/>
        <v>0</v>
      </c>
      <c r="Q226" s="153">
        <v>0</v>
      </c>
      <c r="R226" s="153">
        <f t="shared" si="32"/>
        <v>0</v>
      </c>
      <c r="S226" s="153">
        <v>0</v>
      </c>
      <c r="T226" s="154">
        <f t="shared" si="33"/>
        <v>0</v>
      </c>
      <c r="AR226" s="155" t="s">
        <v>188</v>
      </c>
      <c r="AT226" s="155" t="s">
        <v>184</v>
      </c>
      <c r="AU226" s="155" t="s">
        <v>78</v>
      </c>
      <c r="AY226" s="17" t="s">
        <v>182</v>
      </c>
      <c r="BE226" s="156">
        <f t="shared" si="34"/>
        <v>0</v>
      </c>
      <c r="BF226" s="156">
        <f t="shared" si="35"/>
        <v>0</v>
      </c>
      <c r="BG226" s="156">
        <f t="shared" si="36"/>
        <v>0</v>
      </c>
      <c r="BH226" s="156">
        <f t="shared" si="37"/>
        <v>0</v>
      </c>
      <c r="BI226" s="156">
        <f t="shared" si="38"/>
        <v>0</v>
      </c>
      <c r="BJ226" s="17" t="s">
        <v>88</v>
      </c>
      <c r="BK226" s="156">
        <f t="shared" si="39"/>
        <v>0</v>
      </c>
      <c r="BL226" s="17" t="s">
        <v>188</v>
      </c>
      <c r="BM226" s="155" t="s">
        <v>2868</v>
      </c>
    </row>
    <row r="227" spans="2:65" s="1" customFormat="1" ht="33" customHeight="1">
      <c r="B227" s="142"/>
      <c r="C227" s="185" t="s">
        <v>1160</v>
      </c>
      <c r="D227" s="185" t="s">
        <v>379</v>
      </c>
      <c r="E227" s="186" t="s">
        <v>2869</v>
      </c>
      <c r="F227" s="187" t="s">
        <v>2870</v>
      </c>
      <c r="G227" s="188" t="s">
        <v>858</v>
      </c>
      <c r="H227" s="189">
        <v>1</v>
      </c>
      <c r="I227" s="190"/>
      <c r="J227" s="191">
        <f t="shared" si="30"/>
        <v>0</v>
      </c>
      <c r="K227" s="192"/>
      <c r="L227" s="193"/>
      <c r="M227" s="194" t="s">
        <v>1</v>
      </c>
      <c r="N227" s="195" t="s">
        <v>40</v>
      </c>
      <c r="P227" s="153">
        <f t="shared" si="31"/>
        <v>0</v>
      </c>
      <c r="Q227" s="153">
        <v>0</v>
      </c>
      <c r="R227" s="153">
        <f t="shared" si="32"/>
        <v>0</v>
      </c>
      <c r="S227" s="153">
        <v>0</v>
      </c>
      <c r="T227" s="154">
        <f t="shared" si="33"/>
        <v>0</v>
      </c>
      <c r="AR227" s="155" t="s">
        <v>259</v>
      </c>
      <c r="AT227" s="155" t="s">
        <v>379</v>
      </c>
      <c r="AU227" s="155" t="s">
        <v>78</v>
      </c>
      <c r="AY227" s="17" t="s">
        <v>182</v>
      </c>
      <c r="BE227" s="156">
        <f t="shared" si="34"/>
        <v>0</v>
      </c>
      <c r="BF227" s="156">
        <f t="shared" si="35"/>
        <v>0</v>
      </c>
      <c r="BG227" s="156">
        <f t="shared" si="36"/>
        <v>0</v>
      </c>
      <c r="BH227" s="156">
        <f t="shared" si="37"/>
        <v>0</v>
      </c>
      <c r="BI227" s="156">
        <f t="shared" si="38"/>
        <v>0</v>
      </c>
      <c r="BJ227" s="17" t="s">
        <v>88</v>
      </c>
      <c r="BK227" s="156">
        <f t="shared" si="39"/>
        <v>0</v>
      </c>
      <c r="BL227" s="17" t="s">
        <v>188</v>
      </c>
      <c r="BM227" s="155" t="s">
        <v>2871</v>
      </c>
    </row>
    <row r="228" spans="2:65" s="1" customFormat="1" ht="24.25" customHeight="1">
      <c r="B228" s="142"/>
      <c r="C228" s="143" t="s">
        <v>1165</v>
      </c>
      <c r="D228" s="143" t="s">
        <v>184</v>
      </c>
      <c r="E228" s="144" t="s">
        <v>2872</v>
      </c>
      <c r="F228" s="145" t="s">
        <v>2873</v>
      </c>
      <c r="G228" s="146" t="s">
        <v>858</v>
      </c>
      <c r="H228" s="147">
        <v>3</v>
      </c>
      <c r="I228" s="148"/>
      <c r="J228" s="149">
        <f t="shared" si="30"/>
        <v>0</v>
      </c>
      <c r="K228" s="150"/>
      <c r="L228" s="32"/>
      <c r="M228" s="151" t="s">
        <v>1</v>
      </c>
      <c r="N228" s="152" t="s">
        <v>40</v>
      </c>
      <c r="P228" s="153">
        <f t="shared" si="31"/>
        <v>0</v>
      </c>
      <c r="Q228" s="153">
        <v>0</v>
      </c>
      <c r="R228" s="153">
        <f t="shared" si="32"/>
        <v>0</v>
      </c>
      <c r="S228" s="153">
        <v>0</v>
      </c>
      <c r="T228" s="154">
        <f t="shared" si="33"/>
        <v>0</v>
      </c>
      <c r="AR228" s="155" t="s">
        <v>188</v>
      </c>
      <c r="AT228" s="155" t="s">
        <v>184</v>
      </c>
      <c r="AU228" s="155" t="s">
        <v>78</v>
      </c>
      <c r="AY228" s="17" t="s">
        <v>182</v>
      </c>
      <c r="BE228" s="156">
        <f t="shared" si="34"/>
        <v>0</v>
      </c>
      <c r="BF228" s="156">
        <f t="shared" si="35"/>
        <v>0</v>
      </c>
      <c r="BG228" s="156">
        <f t="shared" si="36"/>
        <v>0</v>
      </c>
      <c r="BH228" s="156">
        <f t="shared" si="37"/>
        <v>0</v>
      </c>
      <c r="BI228" s="156">
        <f t="shared" si="38"/>
        <v>0</v>
      </c>
      <c r="BJ228" s="17" t="s">
        <v>88</v>
      </c>
      <c r="BK228" s="156">
        <f t="shared" si="39"/>
        <v>0</v>
      </c>
      <c r="BL228" s="17" t="s">
        <v>188</v>
      </c>
      <c r="BM228" s="155" t="s">
        <v>2874</v>
      </c>
    </row>
    <row r="229" spans="2:65" s="1" customFormat="1" ht="33" customHeight="1">
      <c r="B229" s="142"/>
      <c r="C229" s="185" t="s">
        <v>1171</v>
      </c>
      <c r="D229" s="185" t="s">
        <v>379</v>
      </c>
      <c r="E229" s="186" t="s">
        <v>2875</v>
      </c>
      <c r="F229" s="187" t="s">
        <v>2876</v>
      </c>
      <c r="G229" s="188" t="s">
        <v>858</v>
      </c>
      <c r="H229" s="189">
        <v>1</v>
      </c>
      <c r="I229" s="190"/>
      <c r="J229" s="191">
        <f t="shared" si="30"/>
        <v>0</v>
      </c>
      <c r="K229" s="192"/>
      <c r="L229" s="193"/>
      <c r="M229" s="194" t="s">
        <v>1</v>
      </c>
      <c r="N229" s="195" t="s">
        <v>40</v>
      </c>
      <c r="P229" s="153">
        <f t="shared" si="31"/>
        <v>0</v>
      </c>
      <c r="Q229" s="153">
        <v>0</v>
      </c>
      <c r="R229" s="153">
        <f t="shared" si="32"/>
        <v>0</v>
      </c>
      <c r="S229" s="153">
        <v>0</v>
      </c>
      <c r="T229" s="154">
        <f t="shared" si="33"/>
        <v>0</v>
      </c>
      <c r="AR229" s="155" t="s">
        <v>259</v>
      </c>
      <c r="AT229" s="155" t="s">
        <v>379</v>
      </c>
      <c r="AU229" s="155" t="s">
        <v>78</v>
      </c>
      <c r="AY229" s="17" t="s">
        <v>182</v>
      </c>
      <c r="BE229" s="156">
        <f t="shared" si="34"/>
        <v>0</v>
      </c>
      <c r="BF229" s="156">
        <f t="shared" si="35"/>
        <v>0</v>
      </c>
      <c r="BG229" s="156">
        <f t="shared" si="36"/>
        <v>0</v>
      </c>
      <c r="BH229" s="156">
        <f t="shared" si="37"/>
        <v>0</v>
      </c>
      <c r="BI229" s="156">
        <f t="shared" si="38"/>
        <v>0</v>
      </c>
      <c r="BJ229" s="17" t="s">
        <v>88</v>
      </c>
      <c r="BK229" s="156">
        <f t="shared" si="39"/>
        <v>0</v>
      </c>
      <c r="BL229" s="17" t="s">
        <v>188</v>
      </c>
      <c r="BM229" s="155" t="s">
        <v>2877</v>
      </c>
    </row>
    <row r="230" spans="2:65" s="1" customFormat="1" ht="37.9" customHeight="1">
      <c r="B230" s="142"/>
      <c r="C230" s="185" t="s">
        <v>1175</v>
      </c>
      <c r="D230" s="185" t="s">
        <v>379</v>
      </c>
      <c r="E230" s="186" t="s">
        <v>2878</v>
      </c>
      <c r="F230" s="187" t="s">
        <v>2879</v>
      </c>
      <c r="G230" s="188" t="s">
        <v>858</v>
      </c>
      <c r="H230" s="189">
        <v>2</v>
      </c>
      <c r="I230" s="190"/>
      <c r="J230" s="191">
        <f t="shared" si="30"/>
        <v>0</v>
      </c>
      <c r="K230" s="192"/>
      <c r="L230" s="193"/>
      <c r="M230" s="194" t="s">
        <v>1</v>
      </c>
      <c r="N230" s="195" t="s">
        <v>40</v>
      </c>
      <c r="P230" s="153">
        <f t="shared" si="31"/>
        <v>0</v>
      </c>
      <c r="Q230" s="153">
        <v>0</v>
      </c>
      <c r="R230" s="153">
        <f t="shared" si="32"/>
        <v>0</v>
      </c>
      <c r="S230" s="153">
        <v>0</v>
      </c>
      <c r="T230" s="154">
        <f t="shared" si="33"/>
        <v>0</v>
      </c>
      <c r="AR230" s="155" t="s">
        <v>259</v>
      </c>
      <c r="AT230" s="155" t="s">
        <v>379</v>
      </c>
      <c r="AU230" s="155" t="s">
        <v>78</v>
      </c>
      <c r="AY230" s="17" t="s">
        <v>182</v>
      </c>
      <c r="BE230" s="156">
        <f t="shared" si="34"/>
        <v>0</v>
      </c>
      <c r="BF230" s="156">
        <f t="shared" si="35"/>
        <v>0</v>
      </c>
      <c r="BG230" s="156">
        <f t="shared" si="36"/>
        <v>0</v>
      </c>
      <c r="BH230" s="156">
        <f t="shared" si="37"/>
        <v>0</v>
      </c>
      <c r="BI230" s="156">
        <f t="shared" si="38"/>
        <v>0</v>
      </c>
      <c r="BJ230" s="17" t="s">
        <v>88</v>
      </c>
      <c r="BK230" s="156">
        <f t="shared" si="39"/>
        <v>0</v>
      </c>
      <c r="BL230" s="17" t="s">
        <v>188</v>
      </c>
      <c r="BM230" s="155" t="s">
        <v>2880</v>
      </c>
    </row>
    <row r="231" spans="2:65" s="1" customFormat="1" ht="16.5" customHeight="1">
      <c r="B231" s="142"/>
      <c r="C231" s="185" t="s">
        <v>1180</v>
      </c>
      <c r="D231" s="185" t="s">
        <v>379</v>
      </c>
      <c r="E231" s="186" t="s">
        <v>2881</v>
      </c>
      <c r="F231" s="187" t="s">
        <v>2882</v>
      </c>
      <c r="G231" s="188" t="s">
        <v>858</v>
      </c>
      <c r="H231" s="189">
        <v>1</v>
      </c>
      <c r="I231" s="190"/>
      <c r="J231" s="191">
        <f t="shared" si="30"/>
        <v>0</v>
      </c>
      <c r="K231" s="192"/>
      <c r="L231" s="193"/>
      <c r="M231" s="194" t="s">
        <v>1</v>
      </c>
      <c r="N231" s="195" t="s">
        <v>40</v>
      </c>
      <c r="P231" s="153">
        <f t="shared" si="31"/>
        <v>0</v>
      </c>
      <c r="Q231" s="153">
        <v>0</v>
      </c>
      <c r="R231" s="153">
        <f t="shared" si="32"/>
        <v>0</v>
      </c>
      <c r="S231" s="153">
        <v>0</v>
      </c>
      <c r="T231" s="154">
        <f t="shared" si="33"/>
        <v>0</v>
      </c>
      <c r="AR231" s="155" t="s">
        <v>259</v>
      </c>
      <c r="AT231" s="155" t="s">
        <v>379</v>
      </c>
      <c r="AU231" s="155" t="s">
        <v>78</v>
      </c>
      <c r="AY231" s="17" t="s">
        <v>182</v>
      </c>
      <c r="BE231" s="156">
        <f t="shared" si="34"/>
        <v>0</v>
      </c>
      <c r="BF231" s="156">
        <f t="shared" si="35"/>
        <v>0</v>
      </c>
      <c r="BG231" s="156">
        <f t="shared" si="36"/>
        <v>0</v>
      </c>
      <c r="BH231" s="156">
        <f t="shared" si="37"/>
        <v>0</v>
      </c>
      <c r="BI231" s="156">
        <f t="shared" si="38"/>
        <v>0</v>
      </c>
      <c r="BJ231" s="17" t="s">
        <v>88</v>
      </c>
      <c r="BK231" s="156">
        <f t="shared" si="39"/>
        <v>0</v>
      </c>
      <c r="BL231" s="17" t="s">
        <v>188</v>
      </c>
      <c r="BM231" s="155" t="s">
        <v>2883</v>
      </c>
    </row>
    <row r="232" spans="2:65" s="1" customFormat="1" ht="16.5" customHeight="1">
      <c r="B232" s="142"/>
      <c r="C232" s="143" t="s">
        <v>1184</v>
      </c>
      <c r="D232" s="143" t="s">
        <v>184</v>
      </c>
      <c r="E232" s="144" t="s">
        <v>2884</v>
      </c>
      <c r="F232" s="145" t="s">
        <v>2885</v>
      </c>
      <c r="G232" s="146" t="s">
        <v>858</v>
      </c>
      <c r="H232" s="147">
        <v>1</v>
      </c>
      <c r="I232" s="148"/>
      <c r="J232" s="149">
        <f t="shared" si="30"/>
        <v>0</v>
      </c>
      <c r="K232" s="150"/>
      <c r="L232" s="32"/>
      <c r="M232" s="151" t="s">
        <v>1</v>
      </c>
      <c r="N232" s="152" t="s">
        <v>40</v>
      </c>
      <c r="P232" s="153">
        <f t="shared" si="31"/>
        <v>0</v>
      </c>
      <c r="Q232" s="153">
        <v>0</v>
      </c>
      <c r="R232" s="153">
        <f t="shared" si="32"/>
        <v>0</v>
      </c>
      <c r="S232" s="153">
        <v>0</v>
      </c>
      <c r="T232" s="154">
        <f t="shared" si="33"/>
        <v>0</v>
      </c>
      <c r="AR232" s="155" t="s">
        <v>188</v>
      </c>
      <c r="AT232" s="155" t="s">
        <v>184</v>
      </c>
      <c r="AU232" s="155" t="s">
        <v>78</v>
      </c>
      <c r="AY232" s="17" t="s">
        <v>182</v>
      </c>
      <c r="BE232" s="156">
        <f t="shared" si="34"/>
        <v>0</v>
      </c>
      <c r="BF232" s="156">
        <f t="shared" si="35"/>
        <v>0</v>
      </c>
      <c r="BG232" s="156">
        <f t="shared" si="36"/>
        <v>0</v>
      </c>
      <c r="BH232" s="156">
        <f t="shared" si="37"/>
        <v>0</v>
      </c>
      <c r="BI232" s="156">
        <f t="shared" si="38"/>
        <v>0</v>
      </c>
      <c r="BJ232" s="17" t="s">
        <v>88</v>
      </c>
      <c r="BK232" s="156">
        <f t="shared" si="39"/>
        <v>0</v>
      </c>
      <c r="BL232" s="17" t="s">
        <v>188</v>
      </c>
      <c r="BM232" s="155" t="s">
        <v>2886</v>
      </c>
    </row>
    <row r="233" spans="2:65" s="1" customFormat="1" ht="24.25" customHeight="1">
      <c r="B233" s="142"/>
      <c r="C233" s="185" t="s">
        <v>1190</v>
      </c>
      <c r="D233" s="185" t="s">
        <v>379</v>
      </c>
      <c r="E233" s="186" t="s">
        <v>2887</v>
      </c>
      <c r="F233" s="187" t="s">
        <v>2888</v>
      </c>
      <c r="G233" s="188" t="s">
        <v>858</v>
      </c>
      <c r="H233" s="189">
        <v>1</v>
      </c>
      <c r="I233" s="190"/>
      <c r="J233" s="191">
        <f t="shared" si="30"/>
        <v>0</v>
      </c>
      <c r="K233" s="192"/>
      <c r="L233" s="193"/>
      <c r="M233" s="194" t="s">
        <v>1</v>
      </c>
      <c r="N233" s="195" t="s">
        <v>40</v>
      </c>
      <c r="P233" s="153">
        <f t="shared" si="31"/>
        <v>0</v>
      </c>
      <c r="Q233" s="153">
        <v>0</v>
      </c>
      <c r="R233" s="153">
        <f t="shared" si="32"/>
        <v>0</v>
      </c>
      <c r="S233" s="153">
        <v>0</v>
      </c>
      <c r="T233" s="154">
        <f t="shared" si="33"/>
        <v>0</v>
      </c>
      <c r="AR233" s="155" t="s">
        <v>259</v>
      </c>
      <c r="AT233" s="155" t="s">
        <v>379</v>
      </c>
      <c r="AU233" s="155" t="s">
        <v>78</v>
      </c>
      <c r="AY233" s="17" t="s">
        <v>182</v>
      </c>
      <c r="BE233" s="156">
        <f t="shared" si="34"/>
        <v>0</v>
      </c>
      <c r="BF233" s="156">
        <f t="shared" si="35"/>
        <v>0</v>
      </c>
      <c r="BG233" s="156">
        <f t="shared" si="36"/>
        <v>0</v>
      </c>
      <c r="BH233" s="156">
        <f t="shared" si="37"/>
        <v>0</v>
      </c>
      <c r="BI233" s="156">
        <f t="shared" si="38"/>
        <v>0</v>
      </c>
      <c r="BJ233" s="17" t="s">
        <v>88</v>
      </c>
      <c r="BK233" s="156">
        <f t="shared" si="39"/>
        <v>0</v>
      </c>
      <c r="BL233" s="17" t="s">
        <v>188</v>
      </c>
      <c r="BM233" s="155" t="s">
        <v>2889</v>
      </c>
    </row>
    <row r="234" spans="2:65" s="1" customFormat="1" ht="78" customHeight="1">
      <c r="B234" s="142"/>
      <c r="C234" s="185" t="s">
        <v>1194</v>
      </c>
      <c r="D234" s="185" t="s">
        <v>379</v>
      </c>
      <c r="E234" s="186" t="s">
        <v>2890</v>
      </c>
      <c r="F234" s="187" t="s">
        <v>2891</v>
      </c>
      <c r="G234" s="188" t="s">
        <v>858</v>
      </c>
      <c r="H234" s="189">
        <v>1</v>
      </c>
      <c r="I234" s="190"/>
      <c r="J234" s="191">
        <f t="shared" si="30"/>
        <v>0</v>
      </c>
      <c r="K234" s="192"/>
      <c r="L234" s="193"/>
      <c r="M234" s="194" t="s">
        <v>1</v>
      </c>
      <c r="N234" s="195" t="s">
        <v>40</v>
      </c>
      <c r="P234" s="153">
        <f t="shared" si="31"/>
        <v>0</v>
      </c>
      <c r="Q234" s="153">
        <v>0</v>
      </c>
      <c r="R234" s="153">
        <f t="shared" si="32"/>
        <v>0</v>
      </c>
      <c r="S234" s="153">
        <v>0</v>
      </c>
      <c r="T234" s="154">
        <f t="shared" si="33"/>
        <v>0</v>
      </c>
      <c r="AR234" s="155" t="s">
        <v>259</v>
      </c>
      <c r="AT234" s="155" t="s">
        <v>379</v>
      </c>
      <c r="AU234" s="155" t="s">
        <v>78</v>
      </c>
      <c r="AY234" s="17" t="s">
        <v>182</v>
      </c>
      <c r="BE234" s="156">
        <f t="shared" si="34"/>
        <v>0</v>
      </c>
      <c r="BF234" s="156">
        <f t="shared" si="35"/>
        <v>0</v>
      </c>
      <c r="BG234" s="156">
        <f t="shared" si="36"/>
        <v>0</v>
      </c>
      <c r="BH234" s="156">
        <f t="shared" si="37"/>
        <v>0</v>
      </c>
      <c r="BI234" s="156">
        <f t="shared" si="38"/>
        <v>0</v>
      </c>
      <c r="BJ234" s="17" t="s">
        <v>88</v>
      </c>
      <c r="BK234" s="156">
        <f t="shared" si="39"/>
        <v>0</v>
      </c>
      <c r="BL234" s="17" t="s">
        <v>188</v>
      </c>
      <c r="BM234" s="155" t="s">
        <v>2892</v>
      </c>
    </row>
    <row r="235" spans="2:65" s="1" customFormat="1" ht="16.5" customHeight="1">
      <c r="B235" s="142"/>
      <c r="C235" s="143" t="s">
        <v>1198</v>
      </c>
      <c r="D235" s="143" t="s">
        <v>184</v>
      </c>
      <c r="E235" s="144" t="s">
        <v>2884</v>
      </c>
      <c r="F235" s="145" t="s">
        <v>2885</v>
      </c>
      <c r="G235" s="146" t="s">
        <v>858</v>
      </c>
      <c r="H235" s="147">
        <v>1</v>
      </c>
      <c r="I235" s="148"/>
      <c r="J235" s="149">
        <f t="shared" si="30"/>
        <v>0</v>
      </c>
      <c r="K235" s="150"/>
      <c r="L235" s="32"/>
      <c r="M235" s="151" t="s">
        <v>1</v>
      </c>
      <c r="N235" s="152" t="s">
        <v>40</v>
      </c>
      <c r="P235" s="153">
        <f t="shared" si="31"/>
        <v>0</v>
      </c>
      <c r="Q235" s="153">
        <v>0</v>
      </c>
      <c r="R235" s="153">
        <f t="shared" si="32"/>
        <v>0</v>
      </c>
      <c r="S235" s="153">
        <v>0</v>
      </c>
      <c r="T235" s="154">
        <f t="shared" si="33"/>
        <v>0</v>
      </c>
      <c r="AR235" s="155" t="s">
        <v>188</v>
      </c>
      <c r="AT235" s="155" t="s">
        <v>184</v>
      </c>
      <c r="AU235" s="155" t="s">
        <v>78</v>
      </c>
      <c r="AY235" s="17" t="s">
        <v>182</v>
      </c>
      <c r="BE235" s="156">
        <f t="shared" si="34"/>
        <v>0</v>
      </c>
      <c r="BF235" s="156">
        <f t="shared" si="35"/>
        <v>0</v>
      </c>
      <c r="BG235" s="156">
        <f t="shared" si="36"/>
        <v>0</v>
      </c>
      <c r="BH235" s="156">
        <f t="shared" si="37"/>
        <v>0</v>
      </c>
      <c r="BI235" s="156">
        <f t="shared" si="38"/>
        <v>0</v>
      </c>
      <c r="BJ235" s="17" t="s">
        <v>88</v>
      </c>
      <c r="BK235" s="156">
        <f t="shared" si="39"/>
        <v>0</v>
      </c>
      <c r="BL235" s="17" t="s">
        <v>188</v>
      </c>
      <c r="BM235" s="155" t="s">
        <v>2893</v>
      </c>
    </row>
    <row r="236" spans="2:65" s="1" customFormat="1" ht="24.25" customHeight="1">
      <c r="B236" s="142"/>
      <c r="C236" s="185" t="s">
        <v>1202</v>
      </c>
      <c r="D236" s="185" t="s">
        <v>379</v>
      </c>
      <c r="E236" s="186" t="s">
        <v>2894</v>
      </c>
      <c r="F236" s="187" t="s">
        <v>2888</v>
      </c>
      <c r="G236" s="188" t="s">
        <v>858</v>
      </c>
      <c r="H236" s="189">
        <v>1</v>
      </c>
      <c r="I236" s="190"/>
      <c r="J236" s="191">
        <f t="shared" si="30"/>
        <v>0</v>
      </c>
      <c r="K236" s="192"/>
      <c r="L236" s="193"/>
      <c r="M236" s="194" t="s">
        <v>1</v>
      </c>
      <c r="N236" s="195" t="s">
        <v>40</v>
      </c>
      <c r="P236" s="153">
        <f t="shared" si="31"/>
        <v>0</v>
      </c>
      <c r="Q236" s="153">
        <v>0</v>
      </c>
      <c r="R236" s="153">
        <f t="shared" si="32"/>
        <v>0</v>
      </c>
      <c r="S236" s="153">
        <v>0</v>
      </c>
      <c r="T236" s="154">
        <f t="shared" si="33"/>
        <v>0</v>
      </c>
      <c r="AR236" s="155" t="s">
        <v>259</v>
      </c>
      <c r="AT236" s="155" t="s">
        <v>379</v>
      </c>
      <c r="AU236" s="155" t="s">
        <v>78</v>
      </c>
      <c r="AY236" s="17" t="s">
        <v>182</v>
      </c>
      <c r="BE236" s="156">
        <f t="shared" si="34"/>
        <v>0</v>
      </c>
      <c r="BF236" s="156">
        <f t="shared" si="35"/>
        <v>0</v>
      </c>
      <c r="BG236" s="156">
        <f t="shared" si="36"/>
        <v>0</v>
      </c>
      <c r="BH236" s="156">
        <f t="shared" si="37"/>
        <v>0</v>
      </c>
      <c r="BI236" s="156">
        <f t="shared" si="38"/>
        <v>0</v>
      </c>
      <c r="BJ236" s="17" t="s">
        <v>88</v>
      </c>
      <c r="BK236" s="156">
        <f t="shared" si="39"/>
        <v>0</v>
      </c>
      <c r="BL236" s="17" t="s">
        <v>188</v>
      </c>
      <c r="BM236" s="155" t="s">
        <v>2895</v>
      </c>
    </row>
    <row r="237" spans="2:65" s="1" customFormat="1" ht="16.5" customHeight="1">
      <c r="B237" s="142"/>
      <c r="C237" s="185" t="s">
        <v>1208</v>
      </c>
      <c r="D237" s="185" t="s">
        <v>379</v>
      </c>
      <c r="E237" s="186" t="s">
        <v>2817</v>
      </c>
      <c r="F237" s="187" t="s">
        <v>2818</v>
      </c>
      <c r="G237" s="188" t="s">
        <v>858</v>
      </c>
      <c r="H237" s="189">
        <v>2</v>
      </c>
      <c r="I237" s="190"/>
      <c r="J237" s="191">
        <f t="shared" si="30"/>
        <v>0</v>
      </c>
      <c r="K237" s="192"/>
      <c r="L237" s="193"/>
      <c r="M237" s="194" t="s">
        <v>1</v>
      </c>
      <c r="N237" s="195" t="s">
        <v>40</v>
      </c>
      <c r="P237" s="153">
        <f t="shared" si="31"/>
        <v>0</v>
      </c>
      <c r="Q237" s="153">
        <v>0</v>
      </c>
      <c r="R237" s="153">
        <f t="shared" si="32"/>
        <v>0</v>
      </c>
      <c r="S237" s="153">
        <v>0</v>
      </c>
      <c r="T237" s="154">
        <f t="shared" si="33"/>
        <v>0</v>
      </c>
      <c r="AR237" s="155" t="s">
        <v>259</v>
      </c>
      <c r="AT237" s="155" t="s">
        <v>379</v>
      </c>
      <c r="AU237" s="155" t="s">
        <v>78</v>
      </c>
      <c r="AY237" s="17" t="s">
        <v>182</v>
      </c>
      <c r="BE237" s="156">
        <f t="shared" si="34"/>
        <v>0</v>
      </c>
      <c r="BF237" s="156">
        <f t="shared" si="35"/>
        <v>0</v>
      </c>
      <c r="BG237" s="156">
        <f t="shared" si="36"/>
        <v>0</v>
      </c>
      <c r="BH237" s="156">
        <f t="shared" si="37"/>
        <v>0</v>
      </c>
      <c r="BI237" s="156">
        <f t="shared" si="38"/>
        <v>0</v>
      </c>
      <c r="BJ237" s="17" t="s">
        <v>88</v>
      </c>
      <c r="BK237" s="156">
        <f t="shared" si="39"/>
        <v>0</v>
      </c>
      <c r="BL237" s="17" t="s">
        <v>188</v>
      </c>
      <c r="BM237" s="155" t="s">
        <v>2896</v>
      </c>
    </row>
    <row r="238" spans="2:65" s="1" customFormat="1" ht="16.5" customHeight="1">
      <c r="B238" s="142"/>
      <c r="C238" s="185" t="s">
        <v>1214</v>
      </c>
      <c r="D238" s="185" t="s">
        <v>379</v>
      </c>
      <c r="E238" s="186" t="s">
        <v>2897</v>
      </c>
      <c r="F238" s="187" t="s">
        <v>2662</v>
      </c>
      <c r="G238" s="188" t="s">
        <v>858</v>
      </c>
      <c r="H238" s="189">
        <v>1</v>
      </c>
      <c r="I238" s="190"/>
      <c r="J238" s="191">
        <f t="shared" si="30"/>
        <v>0</v>
      </c>
      <c r="K238" s="192"/>
      <c r="L238" s="193"/>
      <c r="M238" s="194" t="s">
        <v>1</v>
      </c>
      <c r="N238" s="195" t="s">
        <v>40</v>
      </c>
      <c r="P238" s="153">
        <f t="shared" si="31"/>
        <v>0</v>
      </c>
      <c r="Q238" s="153">
        <v>0</v>
      </c>
      <c r="R238" s="153">
        <f t="shared" si="32"/>
        <v>0</v>
      </c>
      <c r="S238" s="153">
        <v>0</v>
      </c>
      <c r="T238" s="154">
        <f t="shared" si="33"/>
        <v>0</v>
      </c>
      <c r="AR238" s="155" t="s">
        <v>259</v>
      </c>
      <c r="AT238" s="155" t="s">
        <v>379</v>
      </c>
      <c r="AU238" s="155" t="s">
        <v>78</v>
      </c>
      <c r="AY238" s="17" t="s">
        <v>182</v>
      </c>
      <c r="BE238" s="156">
        <f t="shared" si="34"/>
        <v>0</v>
      </c>
      <c r="BF238" s="156">
        <f t="shared" si="35"/>
        <v>0</v>
      </c>
      <c r="BG238" s="156">
        <f t="shared" si="36"/>
        <v>0</v>
      </c>
      <c r="BH238" s="156">
        <f t="shared" si="37"/>
        <v>0</v>
      </c>
      <c r="BI238" s="156">
        <f t="shared" si="38"/>
        <v>0</v>
      </c>
      <c r="BJ238" s="17" t="s">
        <v>88</v>
      </c>
      <c r="BK238" s="156">
        <f t="shared" si="39"/>
        <v>0</v>
      </c>
      <c r="BL238" s="17" t="s">
        <v>188</v>
      </c>
      <c r="BM238" s="155" t="s">
        <v>2898</v>
      </c>
    </row>
    <row r="239" spans="2:65" s="1" customFormat="1" ht="21.75" customHeight="1">
      <c r="B239" s="142"/>
      <c r="C239" s="185" t="s">
        <v>1220</v>
      </c>
      <c r="D239" s="185" t="s">
        <v>379</v>
      </c>
      <c r="E239" s="186" t="s">
        <v>2664</v>
      </c>
      <c r="F239" s="187" t="s">
        <v>2665</v>
      </c>
      <c r="G239" s="188" t="s">
        <v>858</v>
      </c>
      <c r="H239" s="189">
        <v>1</v>
      </c>
      <c r="I239" s="190"/>
      <c r="J239" s="191">
        <f t="shared" si="30"/>
        <v>0</v>
      </c>
      <c r="K239" s="192"/>
      <c r="L239" s="193"/>
      <c r="M239" s="194" t="s">
        <v>1</v>
      </c>
      <c r="N239" s="195" t="s">
        <v>40</v>
      </c>
      <c r="P239" s="153">
        <f t="shared" si="31"/>
        <v>0</v>
      </c>
      <c r="Q239" s="153">
        <v>0</v>
      </c>
      <c r="R239" s="153">
        <f t="shared" si="32"/>
        <v>0</v>
      </c>
      <c r="S239" s="153">
        <v>0</v>
      </c>
      <c r="T239" s="154">
        <f t="shared" si="33"/>
        <v>0</v>
      </c>
      <c r="AR239" s="155" t="s">
        <v>259</v>
      </c>
      <c r="AT239" s="155" t="s">
        <v>379</v>
      </c>
      <c r="AU239" s="155" t="s">
        <v>78</v>
      </c>
      <c r="AY239" s="17" t="s">
        <v>182</v>
      </c>
      <c r="BE239" s="156">
        <f t="shared" si="34"/>
        <v>0</v>
      </c>
      <c r="BF239" s="156">
        <f t="shared" si="35"/>
        <v>0</v>
      </c>
      <c r="BG239" s="156">
        <f t="shared" si="36"/>
        <v>0</v>
      </c>
      <c r="BH239" s="156">
        <f t="shared" si="37"/>
        <v>0</v>
      </c>
      <c r="BI239" s="156">
        <f t="shared" si="38"/>
        <v>0</v>
      </c>
      <c r="BJ239" s="17" t="s">
        <v>88</v>
      </c>
      <c r="BK239" s="156">
        <f t="shared" si="39"/>
        <v>0</v>
      </c>
      <c r="BL239" s="17" t="s">
        <v>188</v>
      </c>
      <c r="BM239" s="155" t="s">
        <v>2899</v>
      </c>
    </row>
    <row r="240" spans="2:65" s="1" customFormat="1" ht="21.75" customHeight="1">
      <c r="B240" s="142"/>
      <c r="C240" s="185" t="s">
        <v>1224</v>
      </c>
      <c r="D240" s="185" t="s">
        <v>379</v>
      </c>
      <c r="E240" s="186" t="s">
        <v>1829</v>
      </c>
      <c r="F240" s="187" t="s">
        <v>1830</v>
      </c>
      <c r="G240" s="188" t="s">
        <v>386</v>
      </c>
      <c r="H240" s="189">
        <v>1</v>
      </c>
      <c r="I240" s="190"/>
      <c r="J240" s="191">
        <f t="shared" si="30"/>
        <v>0</v>
      </c>
      <c r="K240" s="192"/>
      <c r="L240" s="193"/>
      <c r="M240" s="194" t="s">
        <v>1</v>
      </c>
      <c r="N240" s="195" t="s">
        <v>40</v>
      </c>
      <c r="P240" s="153">
        <f t="shared" si="31"/>
        <v>0</v>
      </c>
      <c r="Q240" s="153">
        <v>0</v>
      </c>
      <c r="R240" s="153">
        <f t="shared" si="32"/>
        <v>0</v>
      </c>
      <c r="S240" s="153">
        <v>0</v>
      </c>
      <c r="T240" s="154">
        <f t="shared" si="33"/>
        <v>0</v>
      </c>
      <c r="AR240" s="155" t="s">
        <v>259</v>
      </c>
      <c r="AT240" s="155" t="s">
        <v>379</v>
      </c>
      <c r="AU240" s="155" t="s">
        <v>78</v>
      </c>
      <c r="AY240" s="17" t="s">
        <v>182</v>
      </c>
      <c r="BE240" s="156">
        <f t="shared" si="34"/>
        <v>0</v>
      </c>
      <c r="BF240" s="156">
        <f t="shared" si="35"/>
        <v>0</v>
      </c>
      <c r="BG240" s="156">
        <f t="shared" si="36"/>
        <v>0</v>
      </c>
      <c r="BH240" s="156">
        <f t="shared" si="37"/>
        <v>0</v>
      </c>
      <c r="BI240" s="156">
        <f t="shared" si="38"/>
        <v>0</v>
      </c>
      <c r="BJ240" s="17" t="s">
        <v>88</v>
      </c>
      <c r="BK240" s="156">
        <f t="shared" si="39"/>
        <v>0</v>
      </c>
      <c r="BL240" s="17" t="s">
        <v>188</v>
      </c>
      <c r="BM240" s="155" t="s">
        <v>2900</v>
      </c>
    </row>
    <row r="241" spans="2:65" s="1" customFormat="1" ht="16.5" customHeight="1">
      <c r="B241" s="142"/>
      <c r="C241" s="143" t="s">
        <v>1228</v>
      </c>
      <c r="D241" s="143" t="s">
        <v>184</v>
      </c>
      <c r="E241" s="144" t="s">
        <v>2884</v>
      </c>
      <c r="F241" s="145" t="s">
        <v>2885</v>
      </c>
      <c r="G241" s="146" t="s">
        <v>858</v>
      </c>
      <c r="H241" s="147">
        <v>1</v>
      </c>
      <c r="I241" s="148"/>
      <c r="J241" s="149">
        <f t="shared" si="30"/>
        <v>0</v>
      </c>
      <c r="K241" s="150"/>
      <c r="L241" s="32"/>
      <c r="M241" s="151" t="s">
        <v>1</v>
      </c>
      <c r="N241" s="152" t="s">
        <v>40</v>
      </c>
      <c r="P241" s="153">
        <f t="shared" si="31"/>
        <v>0</v>
      </c>
      <c r="Q241" s="153">
        <v>0</v>
      </c>
      <c r="R241" s="153">
        <f t="shared" si="32"/>
        <v>0</v>
      </c>
      <c r="S241" s="153">
        <v>0</v>
      </c>
      <c r="T241" s="154">
        <f t="shared" si="33"/>
        <v>0</v>
      </c>
      <c r="AR241" s="155" t="s">
        <v>188</v>
      </c>
      <c r="AT241" s="155" t="s">
        <v>184</v>
      </c>
      <c r="AU241" s="155" t="s">
        <v>78</v>
      </c>
      <c r="AY241" s="17" t="s">
        <v>182</v>
      </c>
      <c r="BE241" s="156">
        <f t="shared" si="34"/>
        <v>0</v>
      </c>
      <c r="BF241" s="156">
        <f t="shared" si="35"/>
        <v>0</v>
      </c>
      <c r="BG241" s="156">
        <f t="shared" si="36"/>
        <v>0</v>
      </c>
      <c r="BH241" s="156">
        <f t="shared" si="37"/>
        <v>0</v>
      </c>
      <c r="BI241" s="156">
        <f t="shared" si="38"/>
        <v>0</v>
      </c>
      <c r="BJ241" s="17" t="s">
        <v>88</v>
      </c>
      <c r="BK241" s="156">
        <f t="shared" si="39"/>
        <v>0</v>
      </c>
      <c r="BL241" s="17" t="s">
        <v>188</v>
      </c>
      <c r="BM241" s="155" t="s">
        <v>2901</v>
      </c>
    </row>
    <row r="242" spans="2:65" s="1" customFormat="1" ht="24.25" customHeight="1">
      <c r="B242" s="142"/>
      <c r="C242" s="185" t="s">
        <v>1233</v>
      </c>
      <c r="D242" s="185" t="s">
        <v>379</v>
      </c>
      <c r="E242" s="186" t="s">
        <v>2902</v>
      </c>
      <c r="F242" s="187" t="s">
        <v>2888</v>
      </c>
      <c r="G242" s="188" t="s">
        <v>858</v>
      </c>
      <c r="H242" s="189">
        <v>1</v>
      </c>
      <c r="I242" s="190"/>
      <c r="J242" s="191">
        <f t="shared" si="30"/>
        <v>0</v>
      </c>
      <c r="K242" s="192"/>
      <c r="L242" s="193"/>
      <c r="M242" s="194" t="s">
        <v>1</v>
      </c>
      <c r="N242" s="195" t="s">
        <v>40</v>
      </c>
      <c r="P242" s="153">
        <f t="shared" si="31"/>
        <v>0</v>
      </c>
      <c r="Q242" s="153">
        <v>0</v>
      </c>
      <c r="R242" s="153">
        <f t="shared" si="32"/>
        <v>0</v>
      </c>
      <c r="S242" s="153">
        <v>0</v>
      </c>
      <c r="T242" s="154">
        <f t="shared" si="33"/>
        <v>0</v>
      </c>
      <c r="AR242" s="155" t="s">
        <v>259</v>
      </c>
      <c r="AT242" s="155" t="s">
        <v>379</v>
      </c>
      <c r="AU242" s="155" t="s">
        <v>78</v>
      </c>
      <c r="AY242" s="17" t="s">
        <v>182</v>
      </c>
      <c r="BE242" s="156">
        <f t="shared" si="34"/>
        <v>0</v>
      </c>
      <c r="BF242" s="156">
        <f t="shared" si="35"/>
        <v>0</v>
      </c>
      <c r="BG242" s="156">
        <f t="shared" si="36"/>
        <v>0</v>
      </c>
      <c r="BH242" s="156">
        <f t="shared" si="37"/>
        <v>0</v>
      </c>
      <c r="BI242" s="156">
        <f t="shared" si="38"/>
        <v>0</v>
      </c>
      <c r="BJ242" s="17" t="s">
        <v>88</v>
      </c>
      <c r="BK242" s="156">
        <f t="shared" si="39"/>
        <v>0</v>
      </c>
      <c r="BL242" s="17" t="s">
        <v>188</v>
      </c>
      <c r="BM242" s="155" t="s">
        <v>2903</v>
      </c>
    </row>
    <row r="243" spans="2:65" s="1" customFormat="1" ht="16.5" customHeight="1">
      <c r="B243" s="142"/>
      <c r="C243" s="185" t="s">
        <v>1237</v>
      </c>
      <c r="D243" s="185" t="s">
        <v>379</v>
      </c>
      <c r="E243" s="186" t="s">
        <v>2817</v>
      </c>
      <c r="F243" s="187" t="s">
        <v>2818</v>
      </c>
      <c r="G243" s="188" t="s">
        <v>858</v>
      </c>
      <c r="H243" s="189">
        <v>1</v>
      </c>
      <c r="I243" s="190"/>
      <c r="J243" s="191">
        <f t="shared" si="30"/>
        <v>0</v>
      </c>
      <c r="K243" s="192"/>
      <c r="L243" s="193"/>
      <c r="M243" s="194" t="s">
        <v>1</v>
      </c>
      <c r="N243" s="195" t="s">
        <v>40</v>
      </c>
      <c r="P243" s="153">
        <f t="shared" si="31"/>
        <v>0</v>
      </c>
      <c r="Q243" s="153">
        <v>0</v>
      </c>
      <c r="R243" s="153">
        <f t="shared" si="32"/>
        <v>0</v>
      </c>
      <c r="S243" s="153">
        <v>0</v>
      </c>
      <c r="T243" s="154">
        <f t="shared" si="33"/>
        <v>0</v>
      </c>
      <c r="AR243" s="155" t="s">
        <v>259</v>
      </c>
      <c r="AT243" s="155" t="s">
        <v>379</v>
      </c>
      <c r="AU243" s="155" t="s">
        <v>78</v>
      </c>
      <c r="AY243" s="17" t="s">
        <v>182</v>
      </c>
      <c r="BE243" s="156">
        <f t="shared" si="34"/>
        <v>0</v>
      </c>
      <c r="BF243" s="156">
        <f t="shared" si="35"/>
        <v>0</v>
      </c>
      <c r="BG243" s="156">
        <f t="shared" si="36"/>
        <v>0</v>
      </c>
      <c r="BH243" s="156">
        <f t="shared" si="37"/>
        <v>0</v>
      </c>
      <c r="BI243" s="156">
        <f t="shared" si="38"/>
        <v>0</v>
      </c>
      <c r="BJ243" s="17" t="s">
        <v>88</v>
      </c>
      <c r="BK243" s="156">
        <f t="shared" si="39"/>
        <v>0</v>
      </c>
      <c r="BL243" s="17" t="s">
        <v>188</v>
      </c>
      <c r="BM243" s="155" t="s">
        <v>2904</v>
      </c>
    </row>
    <row r="244" spans="2:65" s="1" customFormat="1" ht="16.5" customHeight="1">
      <c r="B244" s="142"/>
      <c r="C244" s="185" t="s">
        <v>1241</v>
      </c>
      <c r="D244" s="185" t="s">
        <v>379</v>
      </c>
      <c r="E244" s="186" t="s">
        <v>2905</v>
      </c>
      <c r="F244" s="187" t="s">
        <v>2906</v>
      </c>
      <c r="G244" s="188" t="s">
        <v>858</v>
      </c>
      <c r="H244" s="189">
        <v>1</v>
      </c>
      <c r="I244" s="190"/>
      <c r="J244" s="191">
        <f t="shared" si="30"/>
        <v>0</v>
      </c>
      <c r="K244" s="192"/>
      <c r="L244" s="193"/>
      <c r="M244" s="194" t="s">
        <v>1</v>
      </c>
      <c r="N244" s="195" t="s">
        <v>40</v>
      </c>
      <c r="P244" s="153">
        <f t="shared" si="31"/>
        <v>0</v>
      </c>
      <c r="Q244" s="153">
        <v>0</v>
      </c>
      <c r="R244" s="153">
        <f t="shared" si="32"/>
        <v>0</v>
      </c>
      <c r="S244" s="153">
        <v>0</v>
      </c>
      <c r="T244" s="154">
        <f t="shared" si="33"/>
        <v>0</v>
      </c>
      <c r="AR244" s="155" t="s">
        <v>259</v>
      </c>
      <c r="AT244" s="155" t="s">
        <v>379</v>
      </c>
      <c r="AU244" s="155" t="s">
        <v>78</v>
      </c>
      <c r="AY244" s="17" t="s">
        <v>182</v>
      </c>
      <c r="BE244" s="156">
        <f t="shared" si="34"/>
        <v>0</v>
      </c>
      <c r="BF244" s="156">
        <f t="shared" si="35"/>
        <v>0</v>
      </c>
      <c r="BG244" s="156">
        <f t="shared" si="36"/>
        <v>0</v>
      </c>
      <c r="BH244" s="156">
        <f t="shared" si="37"/>
        <v>0</v>
      </c>
      <c r="BI244" s="156">
        <f t="shared" si="38"/>
        <v>0</v>
      </c>
      <c r="BJ244" s="17" t="s">
        <v>88</v>
      </c>
      <c r="BK244" s="156">
        <f t="shared" si="39"/>
        <v>0</v>
      </c>
      <c r="BL244" s="17" t="s">
        <v>188</v>
      </c>
      <c r="BM244" s="155" t="s">
        <v>2907</v>
      </c>
    </row>
    <row r="245" spans="2:65" s="1" customFormat="1" ht="21.75" customHeight="1">
      <c r="B245" s="142"/>
      <c r="C245" s="185" t="s">
        <v>1247</v>
      </c>
      <c r="D245" s="185" t="s">
        <v>379</v>
      </c>
      <c r="E245" s="186" t="s">
        <v>2664</v>
      </c>
      <c r="F245" s="187" t="s">
        <v>2665</v>
      </c>
      <c r="G245" s="188" t="s">
        <v>858</v>
      </c>
      <c r="H245" s="189">
        <v>1</v>
      </c>
      <c r="I245" s="190"/>
      <c r="J245" s="191">
        <f t="shared" si="30"/>
        <v>0</v>
      </c>
      <c r="K245" s="192"/>
      <c r="L245" s="193"/>
      <c r="M245" s="194" t="s">
        <v>1</v>
      </c>
      <c r="N245" s="195" t="s">
        <v>40</v>
      </c>
      <c r="P245" s="153">
        <f t="shared" si="31"/>
        <v>0</v>
      </c>
      <c r="Q245" s="153">
        <v>0</v>
      </c>
      <c r="R245" s="153">
        <f t="shared" si="32"/>
        <v>0</v>
      </c>
      <c r="S245" s="153">
        <v>0</v>
      </c>
      <c r="T245" s="154">
        <f t="shared" si="33"/>
        <v>0</v>
      </c>
      <c r="AR245" s="155" t="s">
        <v>259</v>
      </c>
      <c r="AT245" s="155" t="s">
        <v>379</v>
      </c>
      <c r="AU245" s="155" t="s">
        <v>78</v>
      </c>
      <c r="AY245" s="17" t="s">
        <v>182</v>
      </c>
      <c r="BE245" s="156">
        <f t="shared" si="34"/>
        <v>0</v>
      </c>
      <c r="BF245" s="156">
        <f t="shared" si="35"/>
        <v>0</v>
      </c>
      <c r="BG245" s="156">
        <f t="shared" si="36"/>
        <v>0</v>
      </c>
      <c r="BH245" s="156">
        <f t="shared" si="37"/>
        <v>0</v>
      </c>
      <c r="BI245" s="156">
        <f t="shared" si="38"/>
        <v>0</v>
      </c>
      <c r="BJ245" s="17" t="s">
        <v>88</v>
      </c>
      <c r="BK245" s="156">
        <f t="shared" si="39"/>
        <v>0</v>
      </c>
      <c r="BL245" s="17" t="s">
        <v>188</v>
      </c>
      <c r="BM245" s="155" t="s">
        <v>2908</v>
      </c>
    </row>
    <row r="246" spans="2:65" s="1" customFormat="1" ht="21.75" customHeight="1">
      <c r="B246" s="142"/>
      <c r="C246" s="185" t="s">
        <v>1251</v>
      </c>
      <c r="D246" s="185" t="s">
        <v>379</v>
      </c>
      <c r="E246" s="186" t="s">
        <v>1829</v>
      </c>
      <c r="F246" s="187" t="s">
        <v>1830</v>
      </c>
      <c r="G246" s="188" t="s">
        <v>386</v>
      </c>
      <c r="H246" s="189">
        <v>1.5</v>
      </c>
      <c r="I246" s="190"/>
      <c r="J246" s="191">
        <f t="shared" si="30"/>
        <v>0</v>
      </c>
      <c r="K246" s="192"/>
      <c r="L246" s="193"/>
      <c r="M246" s="194" t="s">
        <v>1</v>
      </c>
      <c r="N246" s="195" t="s">
        <v>40</v>
      </c>
      <c r="P246" s="153">
        <f t="shared" si="31"/>
        <v>0</v>
      </c>
      <c r="Q246" s="153">
        <v>0</v>
      </c>
      <c r="R246" s="153">
        <f t="shared" si="32"/>
        <v>0</v>
      </c>
      <c r="S246" s="153">
        <v>0</v>
      </c>
      <c r="T246" s="154">
        <f t="shared" si="33"/>
        <v>0</v>
      </c>
      <c r="AR246" s="155" t="s">
        <v>259</v>
      </c>
      <c r="AT246" s="155" t="s">
        <v>379</v>
      </c>
      <c r="AU246" s="155" t="s">
        <v>78</v>
      </c>
      <c r="AY246" s="17" t="s">
        <v>182</v>
      </c>
      <c r="BE246" s="156">
        <f t="shared" si="34"/>
        <v>0</v>
      </c>
      <c r="BF246" s="156">
        <f t="shared" si="35"/>
        <v>0</v>
      </c>
      <c r="BG246" s="156">
        <f t="shared" si="36"/>
        <v>0</v>
      </c>
      <c r="BH246" s="156">
        <f t="shared" si="37"/>
        <v>0</v>
      </c>
      <c r="BI246" s="156">
        <f t="shared" si="38"/>
        <v>0</v>
      </c>
      <c r="BJ246" s="17" t="s">
        <v>88</v>
      </c>
      <c r="BK246" s="156">
        <f t="shared" si="39"/>
        <v>0</v>
      </c>
      <c r="BL246" s="17" t="s">
        <v>188</v>
      </c>
      <c r="BM246" s="155" t="s">
        <v>2909</v>
      </c>
    </row>
    <row r="247" spans="2:65" s="1" customFormat="1" ht="24.25" customHeight="1">
      <c r="B247" s="142"/>
      <c r="C247" s="143" t="s">
        <v>1255</v>
      </c>
      <c r="D247" s="143" t="s">
        <v>184</v>
      </c>
      <c r="E247" s="144" t="s">
        <v>2910</v>
      </c>
      <c r="F247" s="145" t="s">
        <v>2911</v>
      </c>
      <c r="G247" s="146" t="s">
        <v>2912</v>
      </c>
      <c r="H247" s="147">
        <v>1</v>
      </c>
      <c r="I247" s="148"/>
      <c r="J247" s="149">
        <f t="shared" ref="J247:J254" si="40">ROUND(I247*H247,2)</f>
        <v>0</v>
      </c>
      <c r="K247" s="150"/>
      <c r="L247" s="32"/>
      <c r="M247" s="151" t="s">
        <v>1</v>
      </c>
      <c r="N247" s="152" t="s">
        <v>40</v>
      </c>
      <c r="P247" s="153">
        <f t="shared" ref="P247:P254" si="41">O247*H247</f>
        <v>0</v>
      </c>
      <c r="Q247" s="153">
        <v>0</v>
      </c>
      <c r="R247" s="153">
        <f t="shared" ref="R247:R254" si="42">Q247*H247</f>
        <v>0</v>
      </c>
      <c r="S247" s="153">
        <v>0</v>
      </c>
      <c r="T247" s="154">
        <f t="shared" ref="T247:T254" si="43">S247*H247</f>
        <v>0</v>
      </c>
      <c r="AR247" s="155" t="s">
        <v>188</v>
      </c>
      <c r="AT247" s="155" t="s">
        <v>184</v>
      </c>
      <c r="AU247" s="155" t="s">
        <v>78</v>
      </c>
      <c r="AY247" s="17" t="s">
        <v>182</v>
      </c>
      <c r="BE247" s="156">
        <f t="shared" ref="BE247:BE254" si="44">IF(N247="základná",J247,0)</f>
        <v>0</v>
      </c>
      <c r="BF247" s="156">
        <f t="shared" ref="BF247:BF254" si="45">IF(N247="znížená",J247,0)</f>
        <v>0</v>
      </c>
      <c r="BG247" s="156">
        <f t="shared" ref="BG247:BG254" si="46">IF(N247="zákl. prenesená",J247,0)</f>
        <v>0</v>
      </c>
      <c r="BH247" s="156">
        <f t="shared" ref="BH247:BH254" si="47">IF(N247="zníž. prenesená",J247,0)</f>
        <v>0</v>
      </c>
      <c r="BI247" s="156">
        <f t="shared" ref="BI247:BI254" si="48">IF(N247="nulová",J247,0)</f>
        <v>0</v>
      </c>
      <c r="BJ247" s="17" t="s">
        <v>88</v>
      </c>
      <c r="BK247" s="156">
        <f t="shared" ref="BK247:BK254" si="49">ROUND(I247*H247,2)</f>
        <v>0</v>
      </c>
      <c r="BL247" s="17" t="s">
        <v>188</v>
      </c>
      <c r="BM247" s="155" t="s">
        <v>2913</v>
      </c>
    </row>
    <row r="248" spans="2:65" s="1" customFormat="1" ht="16.5" customHeight="1">
      <c r="B248" s="142"/>
      <c r="C248" s="143" t="s">
        <v>1259</v>
      </c>
      <c r="D248" s="143" t="s">
        <v>184</v>
      </c>
      <c r="E248" s="144" t="s">
        <v>2914</v>
      </c>
      <c r="F248" s="145" t="s">
        <v>2915</v>
      </c>
      <c r="G248" s="146" t="s">
        <v>858</v>
      </c>
      <c r="H248" s="147">
        <v>3</v>
      </c>
      <c r="I248" s="148"/>
      <c r="J248" s="149">
        <f t="shared" si="40"/>
        <v>0</v>
      </c>
      <c r="K248" s="150"/>
      <c r="L248" s="32"/>
      <c r="M248" s="151" t="s">
        <v>1</v>
      </c>
      <c r="N248" s="152" t="s">
        <v>40</v>
      </c>
      <c r="P248" s="153">
        <f t="shared" si="41"/>
        <v>0</v>
      </c>
      <c r="Q248" s="153">
        <v>0</v>
      </c>
      <c r="R248" s="153">
        <f t="shared" si="42"/>
        <v>0</v>
      </c>
      <c r="S248" s="153">
        <v>0</v>
      </c>
      <c r="T248" s="154">
        <f t="shared" si="43"/>
        <v>0</v>
      </c>
      <c r="AR248" s="155" t="s">
        <v>188</v>
      </c>
      <c r="AT248" s="155" t="s">
        <v>184</v>
      </c>
      <c r="AU248" s="155" t="s">
        <v>78</v>
      </c>
      <c r="AY248" s="17" t="s">
        <v>182</v>
      </c>
      <c r="BE248" s="156">
        <f t="shared" si="44"/>
        <v>0</v>
      </c>
      <c r="BF248" s="156">
        <f t="shared" si="45"/>
        <v>0</v>
      </c>
      <c r="BG248" s="156">
        <f t="shared" si="46"/>
        <v>0</v>
      </c>
      <c r="BH248" s="156">
        <f t="shared" si="47"/>
        <v>0</v>
      </c>
      <c r="BI248" s="156">
        <f t="shared" si="48"/>
        <v>0</v>
      </c>
      <c r="BJ248" s="17" t="s">
        <v>88</v>
      </c>
      <c r="BK248" s="156">
        <f t="shared" si="49"/>
        <v>0</v>
      </c>
      <c r="BL248" s="17" t="s">
        <v>188</v>
      </c>
      <c r="BM248" s="155" t="s">
        <v>2916</v>
      </c>
    </row>
    <row r="249" spans="2:65" s="1" customFormat="1" ht="16.5" customHeight="1">
      <c r="B249" s="142"/>
      <c r="C249" s="185" t="s">
        <v>1264</v>
      </c>
      <c r="D249" s="185" t="s">
        <v>379</v>
      </c>
      <c r="E249" s="186" t="s">
        <v>2917</v>
      </c>
      <c r="F249" s="187" t="s">
        <v>2918</v>
      </c>
      <c r="G249" s="188" t="s">
        <v>858</v>
      </c>
      <c r="H249" s="189">
        <v>3</v>
      </c>
      <c r="I249" s="190"/>
      <c r="J249" s="191">
        <f t="shared" si="40"/>
        <v>0</v>
      </c>
      <c r="K249" s="192"/>
      <c r="L249" s="193"/>
      <c r="M249" s="194" t="s">
        <v>1</v>
      </c>
      <c r="N249" s="195" t="s">
        <v>40</v>
      </c>
      <c r="P249" s="153">
        <f t="shared" si="41"/>
        <v>0</v>
      </c>
      <c r="Q249" s="153">
        <v>0</v>
      </c>
      <c r="R249" s="153">
        <f t="shared" si="42"/>
        <v>0</v>
      </c>
      <c r="S249" s="153">
        <v>0</v>
      </c>
      <c r="T249" s="154">
        <f t="shared" si="43"/>
        <v>0</v>
      </c>
      <c r="AR249" s="155" t="s">
        <v>259</v>
      </c>
      <c r="AT249" s="155" t="s">
        <v>379</v>
      </c>
      <c r="AU249" s="155" t="s">
        <v>78</v>
      </c>
      <c r="AY249" s="17" t="s">
        <v>182</v>
      </c>
      <c r="BE249" s="156">
        <f t="shared" si="44"/>
        <v>0</v>
      </c>
      <c r="BF249" s="156">
        <f t="shared" si="45"/>
        <v>0</v>
      </c>
      <c r="BG249" s="156">
        <f t="shared" si="46"/>
        <v>0</v>
      </c>
      <c r="BH249" s="156">
        <f t="shared" si="47"/>
        <v>0</v>
      </c>
      <c r="BI249" s="156">
        <f t="shared" si="48"/>
        <v>0</v>
      </c>
      <c r="BJ249" s="17" t="s">
        <v>88</v>
      </c>
      <c r="BK249" s="156">
        <f t="shared" si="49"/>
        <v>0</v>
      </c>
      <c r="BL249" s="17" t="s">
        <v>188</v>
      </c>
      <c r="BM249" s="155" t="s">
        <v>2919</v>
      </c>
    </row>
    <row r="250" spans="2:65" s="1" customFormat="1" ht="16.5" customHeight="1">
      <c r="B250" s="142"/>
      <c r="C250" s="143" t="s">
        <v>1268</v>
      </c>
      <c r="D250" s="143" t="s">
        <v>184</v>
      </c>
      <c r="E250" s="144" t="s">
        <v>2920</v>
      </c>
      <c r="F250" s="145" t="s">
        <v>2921</v>
      </c>
      <c r="G250" s="146" t="s">
        <v>386</v>
      </c>
      <c r="H250" s="147">
        <v>460.63</v>
      </c>
      <c r="I250" s="148"/>
      <c r="J250" s="149">
        <f t="shared" si="40"/>
        <v>0</v>
      </c>
      <c r="K250" s="150"/>
      <c r="L250" s="32"/>
      <c r="M250" s="151" t="s">
        <v>1</v>
      </c>
      <c r="N250" s="152" t="s">
        <v>40</v>
      </c>
      <c r="P250" s="153">
        <f t="shared" si="41"/>
        <v>0</v>
      </c>
      <c r="Q250" s="153">
        <v>0</v>
      </c>
      <c r="R250" s="153">
        <f t="shared" si="42"/>
        <v>0</v>
      </c>
      <c r="S250" s="153">
        <v>0</v>
      </c>
      <c r="T250" s="154">
        <f t="shared" si="43"/>
        <v>0</v>
      </c>
      <c r="AR250" s="155" t="s">
        <v>188</v>
      </c>
      <c r="AT250" s="155" t="s">
        <v>184</v>
      </c>
      <c r="AU250" s="155" t="s">
        <v>78</v>
      </c>
      <c r="AY250" s="17" t="s">
        <v>182</v>
      </c>
      <c r="BE250" s="156">
        <f t="shared" si="44"/>
        <v>0</v>
      </c>
      <c r="BF250" s="156">
        <f t="shared" si="45"/>
        <v>0</v>
      </c>
      <c r="BG250" s="156">
        <f t="shared" si="46"/>
        <v>0</v>
      </c>
      <c r="BH250" s="156">
        <f t="shared" si="47"/>
        <v>0</v>
      </c>
      <c r="BI250" s="156">
        <f t="shared" si="48"/>
        <v>0</v>
      </c>
      <c r="BJ250" s="17" t="s">
        <v>88</v>
      </c>
      <c r="BK250" s="156">
        <f t="shared" si="49"/>
        <v>0</v>
      </c>
      <c r="BL250" s="17" t="s">
        <v>188</v>
      </c>
      <c r="BM250" s="155" t="s">
        <v>2922</v>
      </c>
    </row>
    <row r="251" spans="2:65" s="1" customFormat="1" ht="24.25" customHeight="1">
      <c r="B251" s="142"/>
      <c r="C251" s="143" t="s">
        <v>1272</v>
      </c>
      <c r="D251" s="143" t="s">
        <v>184</v>
      </c>
      <c r="E251" s="144" t="s">
        <v>2923</v>
      </c>
      <c r="F251" s="145" t="s">
        <v>2924</v>
      </c>
      <c r="G251" s="146" t="s">
        <v>386</v>
      </c>
      <c r="H251" s="147">
        <v>460.63</v>
      </c>
      <c r="I251" s="148"/>
      <c r="J251" s="149">
        <f t="shared" si="40"/>
        <v>0</v>
      </c>
      <c r="K251" s="150"/>
      <c r="L251" s="32"/>
      <c r="M251" s="151" t="s">
        <v>1</v>
      </c>
      <c r="N251" s="152" t="s">
        <v>40</v>
      </c>
      <c r="P251" s="153">
        <f t="shared" si="41"/>
        <v>0</v>
      </c>
      <c r="Q251" s="153">
        <v>0</v>
      </c>
      <c r="R251" s="153">
        <f t="shared" si="42"/>
        <v>0</v>
      </c>
      <c r="S251" s="153">
        <v>0</v>
      </c>
      <c r="T251" s="154">
        <f t="shared" si="43"/>
        <v>0</v>
      </c>
      <c r="AR251" s="155" t="s">
        <v>188</v>
      </c>
      <c r="AT251" s="155" t="s">
        <v>184</v>
      </c>
      <c r="AU251" s="155" t="s">
        <v>78</v>
      </c>
      <c r="AY251" s="17" t="s">
        <v>182</v>
      </c>
      <c r="BE251" s="156">
        <f t="shared" si="44"/>
        <v>0</v>
      </c>
      <c r="BF251" s="156">
        <f t="shared" si="45"/>
        <v>0</v>
      </c>
      <c r="BG251" s="156">
        <f t="shared" si="46"/>
        <v>0</v>
      </c>
      <c r="BH251" s="156">
        <f t="shared" si="47"/>
        <v>0</v>
      </c>
      <c r="BI251" s="156">
        <f t="shared" si="48"/>
        <v>0</v>
      </c>
      <c r="BJ251" s="17" t="s">
        <v>88</v>
      </c>
      <c r="BK251" s="156">
        <f t="shared" si="49"/>
        <v>0</v>
      </c>
      <c r="BL251" s="17" t="s">
        <v>188</v>
      </c>
      <c r="BM251" s="155" t="s">
        <v>2925</v>
      </c>
    </row>
    <row r="252" spans="2:65" s="1" customFormat="1" ht="33" customHeight="1">
      <c r="B252" s="142"/>
      <c r="C252" s="143" t="s">
        <v>1276</v>
      </c>
      <c r="D252" s="143" t="s">
        <v>184</v>
      </c>
      <c r="E252" s="144" t="s">
        <v>2926</v>
      </c>
      <c r="F252" s="145" t="s">
        <v>2927</v>
      </c>
      <c r="G252" s="146" t="s">
        <v>449</v>
      </c>
      <c r="H252" s="147">
        <v>25</v>
      </c>
      <c r="I252" s="148"/>
      <c r="J252" s="149">
        <f t="shared" si="40"/>
        <v>0</v>
      </c>
      <c r="K252" s="150"/>
      <c r="L252" s="32"/>
      <c r="M252" s="151" t="s">
        <v>1</v>
      </c>
      <c r="N252" s="152" t="s">
        <v>40</v>
      </c>
      <c r="P252" s="153">
        <f t="shared" si="41"/>
        <v>0</v>
      </c>
      <c r="Q252" s="153">
        <v>0</v>
      </c>
      <c r="R252" s="153">
        <f t="shared" si="42"/>
        <v>0</v>
      </c>
      <c r="S252" s="153">
        <v>0</v>
      </c>
      <c r="T252" s="154">
        <f t="shared" si="43"/>
        <v>0</v>
      </c>
      <c r="AR252" s="155" t="s">
        <v>188</v>
      </c>
      <c r="AT252" s="155" t="s">
        <v>184</v>
      </c>
      <c r="AU252" s="155" t="s">
        <v>78</v>
      </c>
      <c r="AY252" s="17" t="s">
        <v>182</v>
      </c>
      <c r="BE252" s="156">
        <f t="shared" si="44"/>
        <v>0</v>
      </c>
      <c r="BF252" s="156">
        <f t="shared" si="45"/>
        <v>0</v>
      </c>
      <c r="BG252" s="156">
        <f t="shared" si="46"/>
        <v>0</v>
      </c>
      <c r="BH252" s="156">
        <f t="shared" si="47"/>
        <v>0</v>
      </c>
      <c r="BI252" s="156">
        <f t="shared" si="48"/>
        <v>0</v>
      </c>
      <c r="BJ252" s="17" t="s">
        <v>88</v>
      </c>
      <c r="BK252" s="156">
        <f t="shared" si="49"/>
        <v>0</v>
      </c>
      <c r="BL252" s="17" t="s">
        <v>188</v>
      </c>
      <c r="BM252" s="155" t="s">
        <v>2928</v>
      </c>
    </row>
    <row r="253" spans="2:65" s="1" customFormat="1" ht="24.25" customHeight="1">
      <c r="B253" s="142"/>
      <c r="C253" s="143" t="s">
        <v>1280</v>
      </c>
      <c r="D253" s="143" t="s">
        <v>184</v>
      </c>
      <c r="E253" s="144" t="s">
        <v>2929</v>
      </c>
      <c r="F253" s="145" t="s">
        <v>2930</v>
      </c>
      <c r="G253" s="146" t="s">
        <v>1140</v>
      </c>
      <c r="H253" s="196"/>
      <c r="I253" s="148"/>
      <c r="J253" s="149">
        <f t="shared" si="40"/>
        <v>0</v>
      </c>
      <c r="K253" s="150"/>
      <c r="L253" s="32"/>
      <c r="M253" s="151" t="s">
        <v>1</v>
      </c>
      <c r="N253" s="152" t="s">
        <v>40</v>
      </c>
      <c r="P253" s="153">
        <f t="shared" si="41"/>
        <v>0</v>
      </c>
      <c r="Q253" s="153">
        <v>0</v>
      </c>
      <c r="R253" s="153">
        <f t="shared" si="42"/>
        <v>0</v>
      </c>
      <c r="S253" s="153">
        <v>0</v>
      </c>
      <c r="T253" s="154">
        <f t="shared" si="43"/>
        <v>0</v>
      </c>
      <c r="AR253" s="155" t="s">
        <v>188</v>
      </c>
      <c r="AT253" s="155" t="s">
        <v>184</v>
      </c>
      <c r="AU253" s="155" t="s">
        <v>78</v>
      </c>
      <c r="AY253" s="17" t="s">
        <v>182</v>
      </c>
      <c r="BE253" s="156">
        <f t="shared" si="44"/>
        <v>0</v>
      </c>
      <c r="BF253" s="156">
        <f t="shared" si="45"/>
        <v>0</v>
      </c>
      <c r="BG253" s="156">
        <f t="shared" si="46"/>
        <v>0</v>
      </c>
      <c r="BH253" s="156">
        <f t="shared" si="47"/>
        <v>0</v>
      </c>
      <c r="BI253" s="156">
        <f t="shared" si="48"/>
        <v>0</v>
      </c>
      <c r="BJ253" s="17" t="s">
        <v>88</v>
      </c>
      <c r="BK253" s="156">
        <f t="shared" si="49"/>
        <v>0</v>
      </c>
      <c r="BL253" s="17" t="s">
        <v>188</v>
      </c>
      <c r="BM253" s="155" t="s">
        <v>2931</v>
      </c>
    </row>
    <row r="254" spans="2:65" s="1" customFormat="1" ht="24.25" customHeight="1">
      <c r="B254" s="142"/>
      <c r="C254" s="143" t="s">
        <v>1286</v>
      </c>
      <c r="D254" s="143" t="s">
        <v>184</v>
      </c>
      <c r="E254" s="144" t="s">
        <v>2929</v>
      </c>
      <c r="F254" s="145" t="s">
        <v>2930</v>
      </c>
      <c r="G254" s="146" t="s">
        <v>1140</v>
      </c>
      <c r="H254" s="196"/>
      <c r="I254" s="148"/>
      <c r="J254" s="149">
        <f t="shared" si="40"/>
        <v>0</v>
      </c>
      <c r="K254" s="150"/>
      <c r="L254" s="32"/>
      <c r="M254" s="197" t="s">
        <v>1</v>
      </c>
      <c r="N254" s="198" t="s">
        <v>40</v>
      </c>
      <c r="O254" s="199"/>
      <c r="P254" s="200">
        <f t="shared" si="41"/>
        <v>0</v>
      </c>
      <c r="Q254" s="200">
        <v>0</v>
      </c>
      <c r="R254" s="200">
        <f t="shared" si="42"/>
        <v>0</v>
      </c>
      <c r="S254" s="200">
        <v>0</v>
      </c>
      <c r="T254" s="201">
        <f t="shared" si="43"/>
        <v>0</v>
      </c>
      <c r="AR254" s="155" t="s">
        <v>188</v>
      </c>
      <c r="AT254" s="155" t="s">
        <v>184</v>
      </c>
      <c r="AU254" s="155" t="s">
        <v>78</v>
      </c>
      <c r="AY254" s="17" t="s">
        <v>182</v>
      </c>
      <c r="BE254" s="156">
        <f t="shared" si="44"/>
        <v>0</v>
      </c>
      <c r="BF254" s="156">
        <f t="shared" si="45"/>
        <v>0</v>
      </c>
      <c r="BG254" s="156">
        <f t="shared" si="46"/>
        <v>0</v>
      </c>
      <c r="BH254" s="156">
        <f t="shared" si="47"/>
        <v>0</v>
      </c>
      <c r="BI254" s="156">
        <f t="shared" si="48"/>
        <v>0</v>
      </c>
      <c r="BJ254" s="17" t="s">
        <v>88</v>
      </c>
      <c r="BK254" s="156">
        <f t="shared" si="49"/>
        <v>0</v>
      </c>
      <c r="BL254" s="17" t="s">
        <v>188</v>
      </c>
      <c r="BM254" s="155" t="s">
        <v>2932</v>
      </c>
    </row>
    <row r="255" spans="2:65" s="1" customFormat="1" ht="7" customHeight="1">
      <c r="B255" s="47"/>
      <c r="C255" s="48"/>
      <c r="D255" s="48"/>
      <c r="E255" s="48"/>
      <c r="F255" s="48"/>
      <c r="G255" s="48"/>
      <c r="H255" s="48"/>
      <c r="I255" s="48"/>
      <c r="J255" s="48"/>
      <c r="K255" s="48"/>
      <c r="L255" s="32"/>
    </row>
  </sheetData>
  <autoFilter ref="C116:K254" xr:uid="{00000000-0009-0000-0000-000007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59"/>
  <sheetViews>
    <sheetView showGridLines="0" topLeftCell="A16" workbookViewId="0">
      <selection activeCell="F55" sqref="F55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110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2933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ROUND(J123,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ROUND((SUM(BE123:BE158)),  2)</f>
        <v>0</v>
      </c>
      <c r="G33" s="99"/>
      <c r="H33" s="99"/>
      <c r="I33" s="100">
        <v>0.2</v>
      </c>
      <c r="J33" s="98">
        <f>ROUND(((SUM(BE123:BE158))*I33),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ROUND((SUM(BF123:BF158)),  2)</f>
        <v>0</v>
      </c>
      <c r="G34" s="99"/>
      <c r="H34" s="99"/>
      <c r="I34" s="100">
        <v>0.2</v>
      </c>
      <c r="J34" s="98">
        <f>ROUND(((SUM(BF123:BF158))*I34),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ROUND((SUM(BG123:BG158)),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ROUND((SUM(BH123:BH158)),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ROUND((SUM(BI123:BI158)),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SO-04 - Prípojka NN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J123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151</v>
      </c>
      <c r="E97" s="115"/>
      <c r="F97" s="115"/>
      <c r="G97" s="115"/>
      <c r="H97" s="115"/>
      <c r="I97" s="115"/>
      <c r="J97" s="116">
        <f>J124</f>
        <v>0</v>
      </c>
      <c r="L97" s="113"/>
    </row>
    <row r="98" spans="2:12" s="9" customFormat="1" ht="19.899999999999999" customHeight="1">
      <c r="B98" s="117"/>
      <c r="D98" s="118" t="s">
        <v>152</v>
      </c>
      <c r="E98" s="119"/>
      <c r="F98" s="119"/>
      <c r="G98" s="119"/>
      <c r="H98" s="119"/>
      <c r="I98" s="119"/>
      <c r="J98" s="120">
        <f>J125</f>
        <v>0</v>
      </c>
      <c r="L98" s="117"/>
    </row>
    <row r="99" spans="2:12" s="8" customFormat="1" ht="25" customHeight="1">
      <c r="B99" s="113"/>
      <c r="D99" s="114" t="s">
        <v>2934</v>
      </c>
      <c r="E99" s="115"/>
      <c r="F99" s="115"/>
      <c r="G99" s="115"/>
      <c r="H99" s="115"/>
      <c r="I99" s="115"/>
      <c r="J99" s="116">
        <f>J128</f>
        <v>0</v>
      </c>
      <c r="L99" s="113"/>
    </row>
    <row r="100" spans="2:12" s="9" customFormat="1" ht="19.899999999999999" customHeight="1">
      <c r="B100" s="117"/>
      <c r="D100" s="118" t="s">
        <v>2935</v>
      </c>
      <c r="E100" s="119"/>
      <c r="F100" s="119"/>
      <c r="G100" s="119"/>
      <c r="H100" s="119"/>
      <c r="I100" s="119"/>
      <c r="J100" s="120">
        <f>J129</f>
        <v>0</v>
      </c>
      <c r="L100" s="117"/>
    </row>
    <row r="101" spans="2:12" s="8" customFormat="1" ht="25" customHeight="1">
      <c r="B101" s="113"/>
      <c r="D101" s="114" t="s">
        <v>166</v>
      </c>
      <c r="E101" s="115"/>
      <c r="F101" s="115"/>
      <c r="G101" s="115"/>
      <c r="H101" s="115"/>
      <c r="I101" s="115"/>
      <c r="J101" s="116">
        <f>J144</f>
        <v>0</v>
      </c>
      <c r="L101" s="113"/>
    </row>
    <row r="102" spans="2:12" s="9" customFormat="1" ht="19.899999999999999" customHeight="1">
      <c r="B102" s="117"/>
      <c r="D102" s="118" t="s">
        <v>2936</v>
      </c>
      <c r="E102" s="119"/>
      <c r="F102" s="119"/>
      <c r="G102" s="119"/>
      <c r="H102" s="119"/>
      <c r="I102" s="119"/>
      <c r="J102" s="120">
        <f>J146</f>
        <v>0</v>
      </c>
      <c r="L102" s="117"/>
    </row>
    <row r="103" spans="2:12" s="8" customFormat="1" ht="25" customHeight="1">
      <c r="B103" s="113"/>
      <c r="D103" s="114" t="s">
        <v>2937</v>
      </c>
      <c r="E103" s="115"/>
      <c r="F103" s="115"/>
      <c r="G103" s="115"/>
      <c r="H103" s="115"/>
      <c r="I103" s="115"/>
      <c r="J103" s="116">
        <f>J154</f>
        <v>0</v>
      </c>
      <c r="L103" s="113"/>
    </row>
    <row r="104" spans="2:12" s="1" customFormat="1" ht="21.75" customHeight="1">
      <c r="B104" s="32"/>
      <c r="L104" s="32"/>
    </row>
    <row r="105" spans="2:12" s="1" customFormat="1" ht="7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12" s="1" customFormat="1" ht="7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12" s="1" customFormat="1" ht="25" customHeight="1">
      <c r="B110" s="32"/>
      <c r="C110" s="21" t="s">
        <v>168</v>
      </c>
      <c r="L110" s="32"/>
    </row>
    <row r="111" spans="2:12" s="1" customFormat="1" ht="7" customHeight="1">
      <c r="B111" s="32"/>
      <c r="L111" s="32"/>
    </row>
    <row r="112" spans="2:12" s="1" customFormat="1" ht="12" customHeight="1">
      <c r="B112" s="32"/>
      <c r="C112" s="27" t="s">
        <v>15</v>
      </c>
      <c r="L112" s="32"/>
    </row>
    <row r="113" spans="2:65" s="1" customFormat="1" ht="16.5" customHeight="1">
      <c r="B113" s="32"/>
      <c r="E113" s="249" t="str">
        <f>E7</f>
        <v>Chovná hala pre kury s voľným výbehom</v>
      </c>
      <c r="F113" s="250"/>
      <c r="G113" s="250"/>
      <c r="H113" s="250"/>
      <c r="L113" s="32"/>
    </row>
    <row r="114" spans="2:65" s="1" customFormat="1" ht="12" customHeight="1">
      <c r="B114" s="32"/>
      <c r="C114" s="27" t="s">
        <v>133</v>
      </c>
      <c r="L114" s="32"/>
    </row>
    <row r="115" spans="2:65" s="1" customFormat="1" ht="16.5" customHeight="1">
      <c r="B115" s="32"/>
      <c r="E115" s="211" t="str">
        <f>E9</f>
        <v>SO-04 - Prípojka NN</v>
      </c>
      <c r="F115" s="248"/>
      <c r="G115" s="248"/>
      <c r="H115" s="248"/>
      <c r="L115" s="32"/>
    </row>
    <row r="116" spans="2:65" s="1" customFormat="1" ht="7" customHeight="1">
      <c r="B116" s="32"/>
      <c r="L116" s="32"/>
    </row>
    <row r="117" spans="2:65" s="1" customFormat="1" ht="12" customHeight="1">
      <c r="B117" s="32"/>
      <c r="C117" s="27" t="s">
        <v>19</v>
      </c>
      <c r="F117" s="25" t="str">
        <f>F12</f>
        <v>Dolné Trhovište 224, 920 61 Dolné Trhovište</v>
      </c>
      <c r="I117" s="27" t="s">
        <v>21</v>
      </c>
      <c r="J117" s="55">
        <f>IF(J12="","",J12)</f>
        <v>45370</v>
      </c>
      <c r="L117" s="32"/>
    </row>
    <row r="118" spans="2:65" s="1" customFormat="1" ht="7" customHeight="1">
      <c r="B118" s="32"/>
      <c r="L118" s="32"/>
    </row>
    <row r="119" spans="2:65" s="1" customFormat="1" ht="15.25" customHeight="1">
      <c r="B119" s="32"/>
      <c r="C119" s="27" t="s">
        <v>22</v>
      </c>
      <c r="F119" s="25" t="str">
        <f>E15</f>
        <v>FOOD FARM s.r.o., Piešťanská 3, 917 03 Trnava</v>
      </c>
      <c r="I119" s="27" t="s">
        <v>28</v>
      </c>
      <c r="J119" s="30" t="str">
        <f>E21</f>
        <v>ALLA ARCHITEKTI</v>
      </c>
      <c r="L119" s="32"/>
    </row>
    <row r="120" spans="2:65" s="1" customFormat="1" ht="15.25" customHeight="1">
      <c r="B120" s="32"/>
      <c r="C120" s="27" t="s">
        <v>26</v>
      </c>
      <c r="F120" s="25" t="str">
        <f>IF(E18="","",E18)</f>
        <v>Vyplň údaj</v>
      </c>
      <c r="I120" s="27" t="s">
        <v>31</v>
      </c>
      <c r="J120" s="30" t="str">
        <f>E24</f>
        <v>Stanislav Hlubina</v>
      </c>
      <c r="L120" s="32"/>
    </row>
    <row r="121" spans="2:65" s="1" customFormat="1" ht="10.4" customHeight="1">
      <c r="B121" s="32"/>
      <c r="L121" s="32"/>
    </row>
    <row r="122" spans="2:65" s="10" customFormat="1" ht="29.25" customHeight="1">
      <c r="B122" s="121"/>
      <c r="C122" s="122" t="s">
        <v>169</v>
      </c>
      <c r="D122" s="123" t="s">
        <v>59</v>
      </c>
      <c r="E122" s="123" t="s">
        <v>55</v>
      </c>
      <c r="F122" s="123" t="s">
        <v>56</v>
      </c>
      <c r="G122" s="123" t="s">
        <v>170</v>
      </c>
      <c r="H122" s="123" t="s">
        <v>171</v>
      </c>
      <c r="I122" s="123" t="s">
        <v>172</v>
      </c>
      <c r="J122" s="124" t="s">
        <v>139</v>
      </c>
      <c r="K122" s="125" t="s">
        <v>173</v>
      </c>
      <c r="L122" s="121"/>
      <c r="M122" s="61" t="s">
        <v>1</v>
      </c>
      <c r="N122" s="62" t="s">
        <v>38</v>
      </c>
      <c r="O122" s="62" t="s">
        <v>174</v>
      </c>
      <c r="P122" s="62" t="s">
        <v>175</v>
      </c>
      <c r="Q122" s="62" t="s">
        <v>176</v>
      </c>
      <c r="R122" s="62" t="s">
        <v>177</v>
      </c>
      <c r="S122" s="62" t="s">
        <v>178</v>
      </c>
      <c r="T122" s="63" t="s">
        <v>179</v>
      </c>
    </row>
    <row r="123" spans="2:65" s="1" customFormat="1" ht="22.9" customHeight="1">
      <c r="B123" s="32"/>
      <c r="C123" s="66" t="s">
        <v>140</v>
      </c>
      <c r="J123" s="126">
        <f>BK123</f>
        <v>0</v>
      </c>
      <c r="L123" s="32"/>
      <c r="M123" s="64"/>
      <c r="N123" s="56"/>
      <c r="O123" s="56"/>
      <c r="P123" s="127">
        <f>P124+P128+P144+P154</f>
        <v>0</v>
      </c>
      <c r="Q123" s="56"/>
      <c r="R123" s="127">
        <f>R124+R128+R144+R154</f>
        <v>0</v>
      </c>
      <c r="S123" s="56"/>
      <c r="T123" s="128">
        <f>T124+T128+T144+T154</f>
        <v>0</v>
      </c>
      <c r="AT123" s="17" t="s">
        <v>73</v>
      </c>
      <c r="AU123" s="17" t="s">
        <v>141</v>
      </c>
      <c r="BK123" s="129">
        <f>BK124+BK128+BK144+BK154</f>
        <v>0</v>
      </c>
    </row>
    <row r="124" spans="2:65" s="11" customFormat="1" ht="25.9" customHeight="1">
      <c r="B124" s="130"/>
      <c r="D124" s="131" t="s">
        <v>73</v>
      </c>
      <c r="E124" s="132" t="s">
        <v>1028</v>
      </c>
      <c r="F124" s="132" t="s">
        <v>1029</v>
      </c>
      <c r="I124" s="133"/>
      <c r="J124" s="134">
        <f>BK124</f>
        <v>0</v>
      </c>
      <c r="L124" s="130"/>
      <c r="M124" s="135"/>
      <c r="P124" s="136">
        <f>P125</f>
        <v>0</v>
      </c>
      <c r="R124" s="136">
        <f>R125</f>
        <v>0</v>
      </c>
      <c r="T124" s="137">
        <f>T125</f>
        <v>0</v>
      </c>
      <c r="AR124" s="131" t="s">
        <v>88</v>
      </c>
      <c r="AT124" s="138" t="s">
        <v>73</v>
      </c>
      <c r="AU124" s="138" t="s">
        <v>74</v>
      </c>
      <c r="AY124" s="131" t="s">
        <v>182</v>
      </c>
      <c r="BK124" s="139">
        <f>BK125</f>
        <v>0</v>
      </c>
    </row>
    <row r="125" spans="2:65" s="11" customFormat="1" ht="22.9" customHeight="1">
      <c r="B125" s="130"/>
      <c r="D125" s="131" t="s">
        <v>73</v>
      </c>
      <c r="E125" s="140" t="s">
        <v>1030</v>
      </c>
      <c r="F125" s="140" t="s">
        <v>1031</v>
      </c>
      <c r="I125" s="133"/>
      <c r="J125" s="141">
        <f>BK125</f>
        <v>0</v>
      </c>
      <c r="L125" s="130"/>
      <c r="M125" s="135"/>
      <c r="P125" s="136">
        <f>SUM(P126:P127)</f>
        <v>0</v>
      </c>
      <c r="R125" s="136">
        <f>SUM(R126:R127)</f>
        <v>0</v>
      </c>
      <c r="T125" s="137">
        <f>SUM(T126:T127)</f>
        <v>0</v>
      </c>
      <c r="AR125" s="131" t="s">
        <v>88</v>
      </c>
      <c r="AT125" s="138" t="s">
        <v>73</v>
      </c>
      <c r="AU125" s="138" t="s">
        <v>78</v>
      </c>
      <c r="AY125" s="131" t="s">
        <v>182</v>
      </c>
      <c r="BK125" s="139">
        <f>SUM(BK126:BK127)</f>
        <v>0</v>
      </c>
    </row>
    <row r="126" spans="2:65" s="1" customFormat="1" ht="33" customHeight="1">
      <c r="B126" s="142"/>
      <c r="C126" s="143" t="s">
        <v>78</v>
      </c>
      <c r="D126" s="143" t="s">
        <v>184</v>
      </c>
      <c r="E126" s="144" t="s">
        <v>2938</v>
      </c>
      <c r="F126" s="145" t="s">
        <v>2939</v>
      </c>
      <c r="G126" s="146" t="s">
        <v>386</v>
      </c>
      <c r="H126" s="147">
        <v>1</v>
      </c>
      <c r="I126" s="148"/>
      <c r="J126" s="149">
        <f>ROUND(I126*H126,2)</f>
        <v>0</v>
      </c>
      <c r="K126" s="150"/>
      <c r="L126" s="32"/>
      <c r="M126" s="151" t="s">
        <v>1</v>
      </c>
      <c r="N126" s="152" t="s">
        <v>40</v>
      </c>
      <c r="P126" s="153">
        <f>O126*H126</f>
        <v>0</v>
      </c>
      <c r="Q126" s="153">
        <v>0</v>
      </c>
      <c r="R126" s="153">
        <f>Q126*H126</f>
        <v>0</v>
      </c>
      <c r="S126" s="153">
        <v>0</v>
      </c>
      <c r="T126" s="154">
        <f>S126*H126</f>
        <v>0</v>
      </c>
      <c r="AR126" s="155" t="s">
        <v>304</v>
      </c>
      <c r="AT126" s="155" t="s">
        <v>184</v>
      </c>
      <c r="AU126" s="155" t="s">
        <v>88</v>
      </c>
      <c r="AY126" s="17" t="s">
        <v>182</v>
      </c>
      <c r="BE126" s="156">
        <f>IF(N126="základná",J126,0)</f>
        <v>0</v>
      </c>
      <c r="BF126" s="156">
        <f>IF(N126="znížená",J126,0)</f>
        <v>0</v>
      </c>
      <c r="BG126" s="156">
        <f>IF(N126="zákl. prenesená",J126,0)</f>
        <v>0</v>
      </c>
      <c r="BH126" s="156">
        <f>IF(N126="zníž. prenesená",J126,0)</f>
        <v>0</v>
      </c>
      <c r="BI126" s="156">
        <f>IF(N126="nulová",J126,0)</f>
        <v>0</v>
      </c>
      <c r="BJ126" s="17" t="s">
        <v>88</v>
      </c>
      <c r="BK126" s="156">
        <f>ROUND(I126*H126,2)</f>
        <v>0</v>
      </c>
      <c r="BL126" s="17" t="s">
        <v>304</v>
      </c>
      <c r="BM126" s="155" t="s">
        <v>2940</v>
      </c>
    </row>
    <row r="127" spans="2:65" s="1" customFormat="1" ht="24.25" customHeight="1">
      <c r="B127" s="142"/>
      <c r="C127" s="185" t="s">
        <v>88</v>
      </c>
      <c r="D127" s="185" t="s">
        <v>379</v>
      </c>
      <c r="E127" s="186" t="s">
        <v>2941</v>
      </c>
      <c r="F127" s="187" t="s">
        <v>2942</v>
      </c>
      <c r="G127" s="188" t="s">
        <v>386</v>
      </c>
      <c r="H127" s="189">
        <v>0.55000000000000004</v>
      </c>
      <c r="I127" s="190"/>
      <c r="J127" s="191">
        <f>ROUND(I127*H127,2)</f>
        <v>0</v>
      </c>
      <c r="K127" s="192"/>
      <c r="L127" s="193"/>
      <c r="M127" s="194" t="s">
        <v>1</v>
      </c>
      <c r="N127" s="195" t="s">
        <v>40</v>
      </c>
      <c r="P127" s="153">
        <f>O127*H127</f>
        <v>0</v>
      </c>
      <c r="Q127" s="153">
        <v>0</v>
      </c>
      <c r="R127" s="153">
        <f>Q127*H127</f>
        <v>0</v>
      </c>
      <c r="S127" s="153">
        <v>0</v>
      </c>
      <c r="T127" s="154">
        <f>S127*H127</f>
        <v>0</v>
      </c>
      <c r="AR127" s="155" t="s">
        <v>474</v>
      </c>
      <c r="AT127" s="155" t="s">
        <v>379</v>
      </c>
      <c r="AU127" s="155" t="s">
        <v>88</v>
      </c>
      <c r="AY127" s="17" t="s">
        <v>182</v>
      </c>
      <c r="BE127" s="156">
        <f>IF(N127="základná",J127,0)</f>
        <v>0</v>
      </c>
      <c r="BF127" s="156">
        <f>IF(N127="znížená",J127,0)</f>
        <v>0</v>
      </c>
      <c r="BG127" s="156">
        <f>IF(N127="zákl. prenesená",J127,0)</f>
        <v>0</v>
      </c>
      <c r="BH127" s="156">
        <f>IF(N127="zníž. prenesená",J127,0)</f>
        <v>0</v>
      </c>
      <c r="BI127" s="156">
        <f>IF(N127="nulová",J127,0)</f>
        <v>0</v>
      </c>
      <c r="BJ127" s="17" t="s">
        <v>88</v>
      </c>
      <c r="BK127" s="156">
        <f>ROUND(I127*H127,2)</f>
        <v>0</v>
      </c>
      <c r="BL127" s="17" t="s">
        <v>304</v>
      </c>
      <c r="BM127" s="155" t="s">
        <v>2943</v>
      </c>
    </row>
    <row r="128" spans="2:65" s="11" customFormat="1" ht="25.9" customHeight="1">
      <c r="B128" s="130"/>
      <c r="D128" s="131" t="s">
        <v>73</v>
      </c>
      <c r="E128" s="132" t="s">
        <v>379</v>
      </c>
      <c r="F128" s="132" t="s">
        <v>2944</v>
      </c>
      <c r="I128" s="133"/>
      <c r="J128" s="134">
        <f>BK128</f>
        <v>0</v>
      </c>
      <c r="L128" s="130"/>
      <c r="M128" s="135"/>
      <c r="P128" s="136">
        <f>P129</f>
        <v>0</v>
      </c>
      <c r="R128" s="136">
        <f>R129</f>
        <v>0</v>
      </c>
      <c r="T128" s="137">
        <f>T129</f>
        <v>0</v>
      </c>
      <c r="AR128" s="131" t="s">
        <v>196</v>
      </c>
      <c r="AT128" s="138" t="s">
        <v>73</v>
      </c>
      <c r="AU128" s="138" t="s">
        <v>74</v>
      </c>
      <c r="AY128" s="131" t="s">
        <v>182</v>
      </c>
      <c r="BK128" s="139">
        <f>BK129</f>
        <v>0</v>
      </c>
    </row>
    <row r="129" spans="2:65" s="11" customFormat="1" ht="22.9" customHeight="1">
      <c r="B129" s="130"/>
      <c r="D129" s="131" t="s">
        <v>73</v>
      </c>
      <c r="E129" s="140" t="s">
        <v>2945</v>
      </c>
      <c r="F129" s="140" t="s">
        <v>2946</v>
      </c>
      <c r="I129" s="133"/>
      <c r="J129" s="141">
        <f>BK129</f>
        <v>0</v>
      </c>
      <c r="L129" s="130"/>
      <c r="M129" s="135"/>
      <c r="P129" s="136">
        <f>SUM(P130:P143)</f>
        <v>0</v>
      </c>
      <c r="R129" s="136">
        <f>SUM(R130:R143)</f>
        <v>0</v>
      </c>
      <c r="T129" s="137">
        <f>SUM(T130:T143)</f>
        <v>0</v>
      </c>
      <c r="AR129" s="131" t="s">
        <v>196</v>
      </c>
      <c r="AT129" s="138" t="s">
        <v>73</v>
      </c>
      <c r="AU129" s="138" t="s">
        <v>78</v>
      </c>
      <c r="AY129" s="131" t="s">
        <v>182</v>
      </c>
      <c r="BK129" s="139">
        <f>SUM(BK130:BK143)</f>
        <v>0</v>
      </c>
    </row>
    <row r="130" spans="2:65" s="1" customFormat="1" ht="24.25" customHeight="1">
      <c r="B130" s="142"/>
      <c r="C130" s="143" t="s">
        <v>196</v>
      </c>
      <c r="D130" s="143" t="s">
        <v>184</v>
      </c>
      <c r="E130" s="144" t="s">
        <v>2947</v>
      </c>
      <c r="F130" s="145" t="s">
        <v>2948</v>
      </c>
      <c r="G130" s="146" t="s">
        <v>386</v>
      </c>
      <c r="H130" s="147">
        <v>30</v>
      </c>
      <c r="I130" s="148"/>
      <c r="J130" s="149">
        <f t="shared" ref="J130:J143" si="0">ROUND(I130*H130,2)</f>
        <v>0</v>
      </c>
      <c r="K130" s="150"/>
      <c r="L130" s="32"/>
      <c r="M130" s="151" t="s">
        <v>1</v>
      </c>
      <c r="N130" s="152" t="s">
        <v>40</v>
      </c>
      <c r="P130" s="153">
        <f t="shared" ref="P130:P143" si="1">O130*H130</f>
        <v>0</v>
      </c>
      <c r="Q130" s="153">
        <v>0</v>
      </c>
      <c r="R130" s="153">
        <f t="shared" ref="R130:R143" si="2">Q130*H130</f>
        <v>0</v>
      </c>
      <c r="S130" s="153">
        <v>0</v>
      </c>
      <c r="T130" s="154">
        <f t="shared" ref="T130:T143" si="3">S130*H130</f>
        <v>0</v>
      </c>
      <c r="AR130" s="155" t="s">
        <v>876</v>
      </c>
      <c r="AT130" s="155" t="s">
        <v>184</v>
      </c>
      <c r="AU130" s="155" t="s">
        <v>88</v>
      </c>
      <c r="AY130" s="17" t="s">
        <v>182</v>
      </c>
      <c r="BE130" s="156">
        <f t="shared" ref="BE130:BE143" si="4">IF(N130="základná",J130,0)</f>
        <v>0</v>
      </c>
      <c r="BF130" s="156">
        <f t="shared" ref="BF130:BF143" si="5">IF(N130="znížená",J130,0)</f>
        <v>0</v>
      </c>
      <c r="BG130" s="156">
        <f t="shared" ref="BG130:BG143" si="6">IF(N130="zákl. prenesená",J130,0)</f>
        <v>0</v>
      </c>
      <c r="BH130" s="156">
        <f t="shared" ref="BH130:BH143" si="7">IF(N130="zníž. prenesená",J130,0)</f>
        <v>0</v>
      </c>
      <c r="BI130" s="156">
        <f t="shared" ref="BI130:BI143" si="8">IF(N130="nulová",J130,0)</f>
        <v>0</v>
      </c>
      <c r="BJ130" s="17" t="s">
        <v>88</v>
      </c>
      <c r="BK130" s="156">
        <f t="shared" ref="BK130:BK143" si="9">ROUND(I130*H130,2)</f>
        <v>0</v>
      </c>
      <c r="BL130" s="17" t="s">
        <v>876</v>
      </c>
      <c r="BM130" s="155" t="s">
        <v>2949</v>
      </c>
    </row>
    <row r="131" spans="2:65" s="1" customFormat="1" ht="24.25" customHeight="1">
      <c r="B131" s="142"/>
      <c r="C131" s="185" t="s">
        <v>188</v>
      </c>
      <c r="D131" s="185" t="s">
        <v>379</v>
      </c>
      <c r="E131" s="186" t="s">
        <v>2950</v>
      </c>
      <c r="F131" s="187" t="s">
        <v>2951</v>
      </c>
      <c r="G131" s="188" t="s">
        <v>386</v>
      </c>
      <c r="H131" s="189">
        <v>30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2043</v>
      </c>
      <c r="AT131" s="155" t="s">
        <v>379</v>
      </c>
      <c r="AU131" s="155" t="s">
        <v>88</v>
      </c>
      <c r="AY131" s="17" t="s">
        <v>182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88</v>
      </c>
      <c r="BK131" s="156">
        <f t="shared" si="9"/>
        <v>0</v>
      </c>
      <c r="BL131" s="17" t="s">
        <v>876</v>
      </c>
      <c r="BM131" s="155" t="s">
        <v>2952</v>
      </c>
    </row>
    <row r="132" spans="2:65" s="1" customFormat="1" ht="16.5" customHeight="1">
      <c r="B132" s="142"/>
      <c r="C132" s="143" t="s">
        <v>235</v>
      </c>
      <c r="D132" s="143" t="s">
        <v>184</v>
      </c>
      <c r="E132" s="144" t="s">
        <v>2953</v>
      </c>
      <c r="F132" s="145" t="s">
        <v>2954</v>
      </c>
      <c r="G132" s="146" t="s">
        <v>312</v>
      </c>
      <c r="H132" s="147">
        <v>0.1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876</v>
      </c>
      <c r="AT132" s="155" t="s">
        <v>184</v>
      </c>
      <c r="AU132" s="155" t="s">
        <v>88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876</v>
      </c>
      <c r="BM132" s="155" t="s">
        <v>2955</v>
      </c>
    </row>
    <row r="133" spans="2:65" s="1" customFormat="1" ht="16.5" customHeight="1">
      <c r="B133" s="142"/>
      <c r="C133" s="185" t="s">
        <v>248</v>
      </c>
      <c r="D133" s="185" t="s">
        <v>379</v>
      </c>
      <c r="E133" s="186" t="s">
        <v>2956</v>
      </c>
      <c r="F133" s="187" t="s">
        <v>2957</v>
      </c>
      <c r="G133" s="188" t="s">
        <v>2958</v>
      </c>
      <c r="H133" s="189">
        <v>0.2</v>
      </c>
      <c r="I133" s="190"/>
      <c r="J133" s="191">
        <f t="shared" si="0"/>
        <v>0</v>
      </c>
      <c r="K133" s="192"/>
      <c r="L133" s="193"/>
      <c r="M133" s="194" t="s">
        <v>1</v>
      </c>
      <c r="N133" s="195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2043</v>
      </c>
      <c r="AT133" s="155" t="s">
        <v>379</v>
      </c>
      <c r="AU133" s="155" t="s">
        <v>88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876</v>
      </c>
      <c r="BM133" s="155" t="s">
        <v>2959</v>
      </c>
    </row>
    <row r="134" spans="2:65" s="1" customFormat="1" ht="33" customHeight="1">
      <c r="B134" s="142"/>
      <c r="C134" s="143" t="s">
        <v>253</v>
      </c>
      <c r="D134" s="143" t="s">
        <v>184</v>
      </c>
      <c r="E134" s="144" t="s">
        <v>2960</v>
      </c>
      <c r="F134" s="145" t="s">
        <v>2961</v>
      </c>
      <c r="G134" s="146" t="s">
        <v>858</v>
      </c>
      <c r="H134" s="147">
        <v>16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876</v>
      </c>
      <c r="AT134" s="155" t="s">
        <v>184</v>
      </c>
      <c r="AU134" s="155" t="s">
        <v>88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876</v>
      </c>
      <c r="BM134" s="155" t="s">
        <v>2962</v>
      </c>
    </row>
    <row r="135" spans="2:65" s="1" customFormat="1" ht="16.5" customHeight="1">
      <c r="B135" s="142"/>
      <c r="C135" s="185" t="s">
        <v>259</v>
      </c>
      <c r="D135" s="185" t="s">
        <v>379</v>
      </c>
      <c r="E135" s="186" t="s">
        <v>2963</v>
      </c>
      <c r="F135" s="187" t="s">
        <v>2964</v>
      </c>
      <c r="G135" s="188" t="s">
        <v>858</v>
      </c>
      <c r="H135" s="189">
        <v>16</v>
      </c>
      <c r="I135" s="190"/>
      <c r="J135" s="191">
        <f t="shared" si="0"/>
        <v>0</v>
      </c>
      <c r="K135" s="192"/>
      <c r="L135" s="193"/>
      <c r="M135" s="194" t="s">
        <v>1</v>
      </c>
      <c r="N135" s="195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2043</v>
      </c>
      <c r="AT135" s="155" t="s">
        <v>379</v>
      </c>
      <c r="AU135" s="155" t="s">
        <v>88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876</v>
      </c>
      <c r="BM135" s="155" t="s">
        <v>2965</v>
      </c>
    </row>
    <row r="136" spans="2:65" s="1" customFormat="1" ht="24.25" customHeight="1">
      <c r="B136" s="142"/>
      <c r="C136" s="143" t="s">
        <v>264</v>
      </c>
      <c r="D136" s="143" t="s">
        <v>184</v>
      </c>
      <c r="E136" s="144" t="s">
        <v>2966</v>
      </c>
      <c r="F136" s="145" t="s">
        <v>2967</v>
      </c>
      <c r="G136" s="146" t="s">
        <v>858</v>
      </c>
      <c r="H136" s="147">
        <v>1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876</v>
      </c>
      <c r="AT136" s="155" t="s">
        <v>184</v>
      </c>
      <c r="AU136" s="155" t="s">
        <v>88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876</v>
      </c>
      <c r="BM136" s="155" t="s">
        <v>2968</v>
      </c>
    </row>
    <row r="137" spans="2:65" s="1" customFormat="1" ht="24.25" customHeight="1">
      <c r="B137" s="142"/>
      <c r="C137" s="185" t="s">
        <v>270</v>
      </c>
      <c r="D137" s="185" t="s">
        <v>379</v>
      </c>
      <c r="E137" s="186" t="s">
        <v>2969</v>
      </c>
      <c r="F137" s="187" t="s">
        <v>2970</v>
      </c>
      <c r="G137" s="188" t="s">
        <v>858</v>
      </c>
      <c r="H137" s="189">
        <v>1</v>
      </c>
      <c r="I137" s="190"/>
      <c r="J137" s="191">
        <f t="shared" si="0"/>
        <v>0</v>
      </c>
      <c r="K137" s="192"/>
      <c r="L137" s="193"/>
      <c r="M137" s="194" t="s">
        <v>1</v>
      </c>
      <c r="N137" s="195" t="s">
        <v>40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2043</v>
      </c>
      <c r="AT137" s="155" t="s">
        <v>379</v>
      </c>
      <c r="AU137" s="155" t="s">
        <v>88</v>
      </c>
      <c r="AY137" s="17" t="s">
        <v>182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88</v>
      </c>
      <c r="BK137" s="156">
        <f t="shared" si="9"/>
        <v>0</v>
      </c>
      <c r="BL137" s="17" t="s">
        <v>876</v>
      </c>
      <c r="BM137" s="155" t="s">
        <v>2971</v>
      </c>
    </row>
    <row r="138" spans="2:65" s="1" customFormat="1" ht="24.25" customHeight="1">
      <c r="B138" s="142"/>
      <c r="C138" s="143" t="s">
        <v>277</v>
      </c>
      <c r="D138" s="143" t="s">
        <v>184</v>
      </c>
      <c r="E138" s="144" t="s">
        <v>2972</v>
      </c>
      <c r="F138" s="145" t="s">
        <v>2973</v>
      </c>
      <c r="G138" s="146" t="s">
        <v>386</v>
      </c>
      <c r="H138" s="147">
        <v>20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40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876</v>
      </c>
      <c r="AT138" s="155" t="s">
        <v>184</v>
      </c>
      <c r="AU138" s="155" t="s">
        <v>88</v>
      </c>
      <c r="AY138" s="17" t="s">
        <v>182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88</v>
      </c>
      <c r="BK138" s="156">
        <f t="shared" si="9"/>
        <v>0</v>
      </c>
      <c r="BL138" s="17" t="s">
        <v>876</v>
      </c>
      <c r="BM138" s="155" t="s">
        <v>2974</v>
      </c>
    </row>
    <row r="139" spans="2:65" s="1" customFormat="1" ht="16.5" customHeight="1">
      <c r="B139" s="142"/>
      <c r="C139" s="185" t="s">
        <v>282</v>
      </c>
      <c r="D139" s="185" t="s">
        <v>379</v>
      </c>
      <c r="E139" s="186" t="s">
        <v>2975</v>
      </c>
      <c r="F139" s="187" t="s">
        <v>2976</v>
      </c>
      <c r="G139" s="188" t="s">
        <v>1392</v>
      </c>
      <c r="H139" s="189">
        <v>18.84</v>
      </c>
      <c r="I139" s="190"/>
      <c r="J139" s="191">
        <f t="shared" si="0"/>
        <v>0</v>
      </c>
      <c r="K139" s="192"/>
      <c r="L139" s="193"/>
      <c r="M139" s="194" t="s">
        <v>1</v>
      </c>
      <c r="N139" s="195" t="s">
        <v>40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2043</v>
      </c>
      <c r="AT139" s="155" t="s">
        <v>379</v>
      </c>
      <c r="AU139" s="155" t="s">
        <v>88</v>
      </c>
      <c r="AY139" s="17" t="s">
        <v>182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88</v>
      </c>
      <c r="BK139" s="156">
        <f t="shared" si="9"/>
        <v>0</v>
      </c>
      <c r="BL139" s="17" t="s">
        <v>876</v>
      </c>
      <c r="BM139" s="155" t="s">
        <v>2977</v>
      </c>
    </row>
    <row r="140" spans="2:65" s="1" customFormat="1" ht="21.75" customHeight="1">
      <c r="B140" s="142"/>
      <c r="C140" s="143" t="s">
        <v>286</v>
      </c>
      <c r="D140" s="143" t="s">
        <v>184</v>
      </c>
      <c r="E140" s="144" t="s">
        <v>2978</v>
      </c>
      <c r="F140" s="145" t="s">
        <v>2979</v>
      </c>
      <c r="G140" s="146" t="s">
        <v>386</v>
      </c>
      <c r="H140" s="147">
        <v>240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876</v>
      </c>
      <c r="AT140" s="155" t="s">
        <v>184</v>
      </c>
      <c r="AU140" s="155" t="s">
        <v>88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876</v>
      </c>
      <c r="BM140" s="155" t="s">
        <v>2980</v>
      </c>
    </row>
    <row r="141" spans="2:65" s="1" customFormat="1" ht="16.5" customHeight="1">
      <c r="B141" s="142"/>
      <c r="C141" s="185" t="s">
        <v>292</v>
      </c>
      <c r="D141" s="185" t="s">
        <v>379</v>
      </c>
      <c r="E141" s="186" t="s">
        <v>2981</v>
      </c>
      <c r="F141" s="187" t="s">
        <v>2982</v>
      </c>
      <c r="G141" s="188" t="s">
        <v>386</v>
      </c>
      <c r="H141" s="189">
        <v>240</v>
      </c>
      <c r="I141" s="190"/>
      <c r="J141" s="191">
        <f t="shared" si="0"/>
        <v>0</v>
      </c>
      <c r="K141" s="192"/>
      <c r="L141" s="193"/>
      <c r="M141" s="194" t="s">
        <v>1</v>
      </c>
      <c r="N141" s="195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2043</v>
      </c>
      <c r="AT141" s="155" t="s">
        <v>379</v>
      </c>
      <c r="AU141" s="155" t="s">
        <v>88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876</v>
      </c>
      <c r="BM141" s="155" t="s">
        <v>2983</v>
      </c>
    </row>
    <row r="142" spans="2:65" s="1" customFormat="1" ht="24.25" customHeight="1">
      <c r="B142" s="142"/>
      <c r="C142" s="143" t="s">
        <v>297</v>
      </c>
      <c r="D142" s="143" t="s">
        <v>184</v>
      </c>
      <c r="E142" s="144" t="s">
        <v>2984</v>
      </c>
      <c r="F142" s="145" t="s">
        <v>2985</v>
      </c>
      <c r="G142" s="146" t="s">
        <v>386</v>
      </c>
      <c r="H142" s="147">
        <v>280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876</v>
      </c>
      <c r="AT142" s="155" t="s">
        <v>184</v>
      </c>
      <c r="AU142" s="155" t="s">
        <v>88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876</v>
      </c>
      <c r="BM142" s="155" t="s">
        <v>2986</v>
      </c>
    </row>
    <row r="143" spans="2:65" s="1" customFormat="1" ht="16.5" customHeight="1">
      <c r="B143" s="142"/>
      <c r="C143" s="185" t="s">
        <v>304</v>
      </c>
      <c r="D143" s="185" t="s">
        <v>379</v>
      </c>
      <c r="E143" s="186" t="s">
        <v>2987</v>
      </c>
      <c r="F143" s="187" t="s">
        <v>2988</v>
      </c>
      <c r="G143" s="188" t="s">
        <v>386</v>
      </c>
      <c r="H143" s="189">
        <v>280</v>
      </c>
      <c r="I143" s="190"/>
      <c r="J143" s="191">
        <f t="shared" si="0"/>
        <v>0</v>
      </c>
      <c r="K143" s="192"/>
      <c r="L143" s="193"/>
      <c r="M143" s="194" t="s">
        <v>1</v>
      </c>
      <c r="N143" s="195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2043</v>
      </c>
      <c r="AT143" s="155" t="s">
        <v>379</v>
      </c>
      <c r="AU143" s="155" t="s">
        <v>88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876</v>
      </c>
      <c r="BM143" s="155" t="s">
        <v>2989</v>
      </c>
    </row>
    <row r="144" spans="2:65" s="11" customFormat="1" ht="25.9" customHeight="1">
      <c r="B144" s="130"/>
      <c r="D144" s="131" t="s">
        <v>73</v>
      </c>
      <c r="E144" s="132" t="s">
        <v>1782</v>
      </c>
      <c r="F144" s="132" t="s">
        <v>1783</v>
      </c>
      <c r="I144" s="133"/>
      <c r="J144" s="134">
        <f>BK144</f>
        <v>0</v>
      </c>
      <c r="L144" s="130"/>
      <c r="M144" s="135"/>
      <c r="P144" s="136">
        <f>P145+P146</f>
        <v>0</v>
      </c>
      <c r="R144" s="136">
        <f>R145+R146</f>
        <v>0</v>
      </c>
      <c r="T144" s="137">
        <f>T145+T146</f>
        <v>0</v>
      </c>
      <c r="AR144" s="131" t="s">
        <v>188</v>
      </c>
      <c r="AT144" s="138" t="s">
        <v>73</v>
      </c>
      <c r="AU144" s="138" t="s">
        <v>74</v>
      </c>
      <c r="AY144" s="131" t="s">
        <v>182</v>
      </c>
      <c r="BK144" s="139">
        <f>BK145+BK146</f>
        <v>0</v>
      </c>
    </row>
    <row r="145" spans="2:65" s="1" customFormat="1" ht="33" customHeight="1">
      <c r="B145" s="142"/>
      <c r="C145" s="143" t="s">
        <v>309</v>
      </c>
      <c r="D145" s="143" t="s">
        <v>184</v>
      </c>
      <c r="E145" s="144" t="s">
        <v>2990</v>
      </c>
      <c r="F145" s="145" t="s">
        <v>2991</v>
      </c>
      <c r="G145" s="146" t="s">
        <v>1787</v>
      </c>
      <c r="H145" s="147">
        <v>16</v>
      </c>
      <c r="I145" s="148"/>
      <c r="J145" s="149">
        <f>ROUND(I145*H145,2)</f>
        <v>0</v>
      </c>
      <c r="K145" s="150"/>
      <c r="L145" s="32"/>
      <c r="M145" s="151" t="s">
        <v>1</v>
      </c>
      <c r="N145" s="152" t="s">
        <v>40</v>
      </c>
      <c r="P145" s="153">
        <f>O145*H145</f>
        <v>0</v>
      </c>
      <c r="Q145" s="153">
        <v>0</v>
      </c>
      <c r="R145" s="153">
        <f>Q145*H145</f>
        <v>0</v>
      </c>
      <c r="S145" s="153">
        <v>0</v>
      </c>
      <c r="T145" s="154">
        <f>S145*H145</f>
        <v>0</v>
      </c>
      <c r="AR145" s="155" t="s">
        <v>2137</v>
      </c>
      <c r="AT145" s="155" t="s">
        <v>184</v>
      </c>
      <c r="AU145" s="155" t="s">
        <v>78</v>
      </c>
      <c r="AY145" s="17" t="s">
        <v>182</v>
      </c>
      <c r="BE145" s="156">
        <f>IF(N145="základná",J145,0)</f>
        <v>0</v>
      </c>
      <c r="BF145" s="156">
        <f>IF(N145="znížená",J145,0)</f>
        <v>0</v>
      </c>
      <c r="BG145" s="156">
        <f>IF(N145="zákl. prenesená",J145,0)</f>
        <v>0</v>
      </c>
      <c r="BH145" s="156">
        <f>IF(N145="zníž. prenesená",J145,0)</f>
        <v>0</v>
      </c>
      <c r="BI145" s="156">
        <f>IF(N145="nulová",J145,0)</f>
        <v>0</v>
      </c>
      <c r="BJ145" s="17" t="s">
        <v>88</v>
      </c>
      <c r="BK145" s="156">
        <f>ROUND(I145*H145,2)</f>
        <v>0</v>
      </c>
      <c r="BL145" s="17" t="s">
        <v>2137</v>
      </c>
      <c r="BM145" s="155" t="s">
        <v>2992</v>
      </c>
    </row>
    <row r="146" spans="2:65" s="11" customFormat="1" ht="22.9" customHeight="1">
      <c r="B146" s="130"/>
      <c r="D146" s="131" t="s">
        <v>73</v>
      </c>
      <c r="E146" s="140" t="s">
        <v>2993</v>
      </c>
      <c r="F146" s="140" t="s">
        <v>2994</v>
      </c>
      <c r="I146" s="133"/>
      <c r="J146" s="141">
        <f>BK146</f>
        <v>0</v>
      </c>
      <c r="L146" s="130"/>
      <c r="M146" s="135"/>
      <c r="P146" s="136">
        <f>SUM(P147:P153)</f>
        <v>0</v>
      </c>
      <c r="R146" s="136">
        <f>SUM(R147:R153)</f>
        <v>0</v>
      </c>
      <c r="T146" s="137">
        <f>SUM(T147:T153)</f>
        <v>0</v>
      </c>
      <c r="AR146" s="131" t="s">
        <v>196</v>
      </c>
      <c r="AT146" s="138" t="s">
        <v>73</v>
      </c>
      <c r="AU146" s="138" t="s">
        <v>78</v>
      </c>
      <c r="AY146" s="131" t="s">
        <v>182</v>
      </c>
      <c r="BK146" s="139">
        <f>SUM(BK147:BK153)</f>
        <v>0</v>
      </c>
    </row>
    <row r="147" spans="2:65" s="1" customFormat="1" ht="24.25" customHeight="1">
      <c r="B147" s="142"/>
      <c r="C147" s="143" t="s">
        <v>373</v>
      </c>
      <c r="D147" s="143" t="s">
        <v>184</v>
      </c>
      <c r="E147" s="144" t="s">
        <v>2995</v>
      </c>
      <c r="F147" s="145" t="s">
        <v>2996</v>
      </c>
      <c r="G147" s="146" t="s">
        <v>386</v>
      </c>
      <c r="H147" s="147">
        <v>280</v>
      </c>
      <c r="I147" s="148"/>
      <c r="J147" s="149">
        <f t="shared" ref="J147:J153" si="10">ROUND(I147*H147,2)</f>
        <v>0</v>
      </c>
      <c r="K147" s="150"/>
      <c r="L147" s="32"/>
      <c r="M147" s="151" t="s">
        <v>1</v>
      </c>
      <c r="N147" s="152" t="s">
        <v>40</v>
      </c>
      <c r="P147" s="153">
        <f t="shared" ref="P147:P153" si="11">O147*H147</f>
        <v>0</v>
      </c>
      <c r="Q147" s="153">
        <v>0</v>
      </c>
      <c r="R147" s="153">
        <f t="shared" ref="R147:R153" si="12">Q147*H147</f>
        <v>0</v>
      </c>
      <c r="S147" s="153">
        <v>0</v>
      </c>
      <c r="T147" s="154">
        <f t="shared" ref="T147:T153" si="13">S147*H147</f>
        <v>0</v>
      </c>
      <c r="AR147" s="155" t="s">
        <v>876</v>
      </c>
      <c r="AT147" s="155" t="s">
        <v>184</v>
      </c>
      <c r="AU147" s="155" t="s">
        <v>88</v>
      </c>
      <c r="AY147" s="17" t="s">
        <v>182</v>
      </c>
      <c r="BE147" s="156">
        <f t="shared" ref="BE147:BE153" si="14">IF(N147="základná",J147,0)</f>
        <v>0</v>
      </c>
      <c r="BF147" s="156">
        <f t="shared" ref="BF147:BF153" si="15">IF(N147="znížená",J147,0)</f>
        <v>0</v>
      </c>
      <c r="BG147" s="156">
        <f t="shared" ref="BG147:BG153" si="16">IF(N147="zákl. prenesená",J147,0)</f>
        <v>0</v>
      </c>
      <c r="BH147" s="156">
        <f t="shared" ref="BH147:BH153" si="17">IF(N147="zníž. prenesená",J147,0)</f>
        <v>0</v>
      </c>
      <c r="BI147" s="156">
        <f t="shared" ref="BI147:BI153" si="18">IF(N147="nulová",J147,0)</f>
        <v>0</v>
      </c>
      <c r="BJ147" s="17" t="s">
        <v>88</v>
      </c>
      <c r="BK147" s="156">
        <f t="shared" ref="BK147:BK153" si="19">ROUND(I147*H147,2)</f>
        <v>0</v>
      </c>
      <c r="BL147" s="17" t="s">
        <v>876</v>
      </c>
      <c r="BM147" s="155" t="s">
        <v>2997</v>
      </c>
    </row>
    <row r="148" spans="2:65" s="1" customFormat="1" ht="33" customHeight="1">
      <c r="B148" s="142"/>
      <c r="C148" s="143" t="s">
        <v>378</v>
      </c>
      <c r="D148" s="143" t="s">
        <v>184</v>
      </c>
      <c r="E148" s="144" t="s">
        <v>2998</v>
      </c>
      <c r="F148" s="145" t="s">
        <v>2999</v>
      </c>
      <c r="G148" s="146" t="s">
        <v>386</v>
      </c>
      <c r="H148" s="147">
        <v>280</v>
      </c>
      <c r="I148" s="148"/>
      <c r="J148" s="149">
        <f t="shared" si="10"/>
        <v>0</v>
      </c>
      <c r="K148" s="150"/>
      <c r="L148" s="32"/>
      <c r="M148" s="151" t="s">
        <v>1</v>
      </c>
      <c r="N148" s="152" t="s">
        <v>40</v>
      </c>
      <c r="P148" s="153">
        <f t="shared" si="11"/>
        <v>0</v>
      </c>
      <c r="Q148" s="153">
        <v>0</v>
      </c>
      <c r="R148" s="153">
        <f t="shared" si="12"/>
        <v>0</v>
      </c>
      <c r="S148" s="153">
        <v>0</v>
      </c>
      <c r="T148" s="154">
        <f t="shared" si="13"/>
        <v>0</v>
      </c>
      <c r="AR148" s="155" t="s">
        <v>876</v>
      </c>
      <c r="AT148" s="155" t="s">
        <v>184</v>
      </c>
      <c r="AU148" s="155" t="s">
        <v>88</v>
      </c>
      <c r="AY148" s="17" t="s">
        <v>182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7" t="s">
        <v>88</v>
      </c>
      <c r="BK148" s="156">
        <f t="shared" si="19"/>
        <v>0</v>
      </c>
      <c r="BL148" s="17" t="s">
        <v>876</v>
      </c>
      <c r="BM148" s="155" t="s">
        <v>3000</v>
      </c>
    </row>
    <row r="149" spans="2:65" s="1" customFormat="1" ht="16.5" customHeight="1">
      <c r="B149" s="142"/>
      <c r="C149" s="185" t="s">
        <v>7</v>
      </c>
      <c r="D149" s="185" t="s">
        <v>379</v>
      </c>
      <c r="E149" s="186" t="s">
        <v>3001</v>
      </c>
      <c r="F149" s="187" t="s">
        <v>3002</v>
      </c>
      <c r="G149" s="188" t="s">
        <v>449</v>
      </c>
      <c r="H149" s="189">
        <v>29.12</v>
      </c>
      <c r="I149" s="190"/>
      <c r="J149" s="191">
        <f t="shared" si="10"/>
        <v>0</v>
      </c>
      <c r="K149" s="192"/>
      <c r="L149" s="193"/>
      <c r="M149" s="194" t="s">
        <v>1</v>
      </c>
      <c r="N149" s="195" t="s">
        <v>40</v>
      </c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4">
        <f t="shared" si="13"/>
        <v>0</v>
      </c>
      <c r="AR149" s="155" t="s">
        <v>2043</v>
      </c>
      <c r="AT149" s="155" t="s">
        <v>379</v>
      </c>
      <c r="AU149" s="155" t="s">
        <v>88</v>
      </c>
      <c r="AY149" s="17" t="s">
        <v>182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7" t="s">
        <v>88</v>
      </c>
      <c r="BK149" s="156">
        <f t="shared" si="19"/>
        <v>0</v>
      </c>
      <c r="BL149" s="17" t="s">
        <v>876</v>
      </c>
      <c r="BM149" s="155" t="s">
        <v>3003</v>
      </c>
    </row>
    <row r="150" spans="2:65" s="1" customFormat="1" ht="24.25" customHeight="1">
      <c r="B150" s="142"/>
      <c r="C150" s="143" t="s">
        <v>389</v>
      </c>
      <c r="D150" s="143" t="s">
        <v>184</v>
      </c>
      <c r="E150" s="144" t="s">
        <v>3004</v>
      </c>
      <c r="F150" s="145" t="s">
        <v>3005</v>
      </c>
      <c r="G150" s="146" t="s">
        <v>386</v>
      </c>
      <c r="H150" s="147">
        <v>280</v>
      </c>
      <c r="I150" s="148"/>
      <c r="J150" s="149">
        <f t="shared" si="10"/>
        <v>0</v>
      </c>
      <c r="K150" s="150"/>
      <c r="L150" s="32"/>
      <c r="M150" s="151" t="s">
        <v>1</v>
      </c>
      <c r="N150" s="152" t="s">
        <v>40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4">
        <f t="shared" si="13"/>
        <v>0</v>
      </c>
      <c r="AR150" s="155" t="s">
        <v>876</v>
      </c>
      <c r="AT150" s="155" t="s">
        <v>184</v>
      </c>
      <c r="AU150" s="155" t="s">
        <v>88</v>
      </c>
      <c r="AY150" s="17" t="s">
        <v>182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7" t="s">
        <v>88</v>
      </c>
      <c r="BK150" s="156">
        <f t="shared" si="19"/>
        <v>0</v>
      </c>
      <c r="BL150" s="17" t="s">
        <v>876</v>
      </c>
      <c r="BM150" s="155" t="s">
        <v>3006</v>
      </c>
    </row>
    <row r="151" spans="2:65" s="1" customFormat="1" ht="24.25" customHeight="1">
      <c r="B151" s="142"/>
      <c r="C151" s="185" t="s">
        <v>397</v>
      </c>
      <c r="D151" s="185" t="s">
        <v>379</v>
      </c>
      <c r="E151" s="186" t="s">
        <v>3007</v>
      </c>
      <c r="F151" s="187" t="s">
        <v>3008</v>
      </c>
      <c r="G151" s="188" t="s">
        <v>386</v>
      </c>
      <c r="H151" s="189">
        <v>280</v>
      </c>
      <c r="I151" s="190"/>
      <c r="J151" s="191">
        <f t="shared" si="10"/>
        <v>0</v>
      </c>
      <c r="K151" s="192"/>
      <c r="L151" s="193"/>
      <c r="M151" s="194" t="s">
        <v>1</v>
      </c>
      <c r="N151" s="195" t="s">
        <v>40</v>
      </c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4">
        <f t="shared" si="13"/>
        <v>0</v>
      </c>
      <c r="AR151" s="155" t="s">
        <v>2043</v>
      </c>
      <c r="AT151" s="155" t="s">
        <v>379</v>
      </c>
      <c r="AU151" s="155" t="s">
        <v>88</v>
      </c>
      <c r="AY151" s="17" t="s">
        <v>182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7" t="s">
        <v>88</v>
      </c>
      <c r="BK151" s="156">
        <f t="shared" si="19"/>
        <v>0</v>
      </c>
      <c r="BL151" s="17" t="s">
        <v>876</v>
      </c>
      <c r="BM151" s="155" t="s">
        <v>3009</v>
      </c>
    </row>
    <row r="152" spans="2:65" s="1" customFormat="1" ht="33" customHeight="1">
      <c r="B152" s="142"/>
      <c r="C152" s="143" t="s">
        <v>408</v>
      </c>
      <c r="D152" s="143" t="s">
        <v>184</v>
      </c>
      <c r="E152" s="144" t="s">
        <v>3010</v>
      </c>
      <c r="F152" s="145" t="s">
        <v>3011</v>
      </c>
      <c r="G152" s="146" t="s">
        <v>386</v>
      </c>
      <c r="H152" s="147">
        <v>280</v>
      </c>
      <c r="I152" s="148"/>
      <c r="J152" s="149">
        <f t="shared" si="10"/>
        <v>0</v>
      </c>
      <c r="K152" s="150"/>
      <c r="L152" s="32"/>
      <c r="M152" s="151" t="s">
        <v>1</v>
      </c>
      <c r="N152" s="152" t="s">
        <v>40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876</v>
      </c>
      <c r="AT152" s="155" t="s">
        <v>184</v>
      </c>
      <c r="AU152" s="155" t="s">
        <v>88</v>
      </c>
      <c r="AY152" s="17" t="s">
        <v>182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88</v>
      </c>
      <c r="BK152" s="156">
        <f t="shared" si="19"/>
        <v>0</v>
      </c>
      <c r="BL152" s="17" t="s">
        <v>876</v>
      </c>
      <c r="BM152" s="155" t="s">
        <v>3012</v>
      </c>
    </row>
    <row r="153" spans="2:65" s="1" customFormat="1" ht="33" customHeight="1">
      <c r="B153" s="142"/>
      <c r="C153" s="143" t="s">
        <v>420</v>
      </c>
      <c r="D153" s="143" t="s">
        <v>184</v>
      </c>
      <c r="E153" s="144" t="s">
        <v>3013</v>
      </c>
      <c r="F153" s="145" t="s">
        <v>3014</v>
      </c>
      <c r="G153" s="146" t="s">
        <v>312</v>
      </c>
      <c r="H153" s="147">
        <v>150</v>
      </c>
      <c r="I153" s="148"/>
      <c r="J153" s="149">
        <f t="shared" si="10"/>
        <v>0</v>
      </c>
      <c r="K153" s="150"/>
      <c r="L153" s="32"/>
      <c r="M153" s="151" t="s">
        <v>1</v>
      </c>
      <c r="N153" s="152" t="s">
        <v>40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876</v>
      </c>
      <c r="AT153" s="155" t="s">
        <v>184</v>
      </c>
      <c r="AU153" s="155" t="s">
        <v>88</v>
      </c>
      <c r="AY153" s="17" t="s">
        <v>182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88</v>
      </c>
      <c r="BK153" s="156">
        <f t="shared" si="19"/>
        <v>0</v>
      </c>
      <c r="BL153" s="17" t="s">
        <v>876</v>
      </c>
      <c r="BM153" s="155" t="s">
        <v>3015</v>
      </c>
    </row>
    <row r="154" spans="2:65" s="11" customFormat="1" ht="25.9" customHeight="1">
      <c r="B154" s="130"/>
      <c r="D154" s="131" t="s">
        <v>73</v>
      </c>
      <c r="E154" s="132" t="s">
        <v>1790</v>
      </c>
      <c r="F154" s="132" t="s">
        <v>3016</v>
      </c>
      <c r="I154" s="133"/>
      <c r="J154" s="134">
        <f>BK154</f>
        <v>0</v>
      </c>
      <c r="L154" s="130"/>
      <c r="M154" s="135"/>
      <c r="P154" s="136">
        <f>SUM(P155:P158)</f>
        <v>0</v>
      </c>
      <c r="R154" s="136">
        <f>SUM(R155:R158)</f>
        <v>0</v>
      </c>
      <c r="T154" s="137">
        <f>SUM(T155:T158)</f>
        <v>0</v>
      </c>
      <c r="AR154" s="131" t="s">
        <v>235</v>
      </c>
      <c r="AT154" s="138" t="s">
        <v>73</v>
      </c>
      <c r="AU154" s="138" t="s">
        <v>74</v>
      </c>
      <c r="AY154" s="131" t="s">
        <v>182</v>
      </c>
      <c r="BK154" s="139">
        <f>SUM(BK155:BK158)</f>
        <v>0</v>
      </c>
    </row>
    <row r="155" spans="2:65" s="1" customFormat="1" ht="44.25" customHeight="1">
      <c r="B155" s="142"/>
      <c r="C155" s="143" t="s">
        <v>426</v>
      </c>
      <c r="D155" s="143" t="s">
        <v>184</v>
      </c>
      <c r="E155" s="144" t="s">
        <v>3017</v>
      </c>
      <c r="F155" s="145" t="s">
        <v>3018</v>
      </c>
      <c r="G155" s="146" t="s">
        <v>1795</v>
      </c>
      <c r="H155" s="147">
        <v>1</v>
      </c>
      <c r="I155" s="148"/>
      <c r="J155" s="149">
        <f>ROUND(I155*H155,2)</f>
        <v>0</v>
      </c>
      <c r="K155" s="150"/>
      <c r="L155" s="32"/>
      <c r="M155" s="151" t="s">
        <v>1</v>
      </c>
      <c r="N155" s="152" t="s">
        <v>40</v>
      </c>
      <c r="P155" s="153">
        <f>O155*H155</f>
        <v>0</v>
      </c>
      <c r="Q155" s="153">
        <v>0</v>
      </c>
      <c r="R155" s="153">
        <f>Q155*H155</f>
        <v>0</v>
      </c>
      <c r="S155" s="153">
        <v>0</v>
      </c>
      <c r="T155" s="154">
        <f>S155*H155</f>
        <v>0</v>
      </c>
      <c r="AR155" s="155" t="s">
        <v>188</v>
      </c>
      <c r="AT155" s="155" t="s">
        <v>184</v>
      </c>
      <c r="AU155" s="155" t="s">
        <v>78</v>
      </c>
      <c r="AY155" s="17" t="s">
        <v>182</v>
      </c>
      <c r="BE155" s="156">
        <f>IF(N155="základná",J155,0)</f>
        <v>0</v>
      </c>
      <c r="BF155" s="156">
        <f>IF(N155="znížená",J155,0)</f>
        <v>0</v>
      </c>
      <c r="BG155" s="156">
        <f>IF(N155="zákl. prenesená",J155,0)</f>
        <v>0</v>
      </c>
      <c r="BH155" s="156">
        <f>IF(N155="zníž. prenesená",J155,0)</f>
        <v>0</v>
      </c>
      <c r="BI155" s="156">
        <f>IF(N155="nulová",J155,0)</f>
        <v>0</v>
      </c>
      <c r="BJ155" s="17" t="s">
        <v>88</v>
      </c>
      <c r="BK155" s="156">
        <f>ROUND(I155*H155,2)</f>
        <v>0</v>
      </c>
      <c r="BL155" s="17" t="s">
        <v>188</v>
      </c>
      <c r="BM155" s="155" t="s">
        <v>3019</v>
      </c>
    </row>
    <row r="156" spans="2:65" s="1" customFormat="1" ht="24.25" customHeight="1">
      <c r="B156" s="142"/>
      <c r="C156" s="143" t="s">
        <v>432</v>
      </c>
      <c r="D156" s="143" t="s">
        <v>184</v>
      </c>
      <c r="E156" s="144" t="s">
        <v>3020</v>
      </c>
      <c r="F156" s="145" t="s">
        <v>3021</v>
      </c>
      <c r="G156" s="146" t="s">
        <v>1795</v>
      </c>
      <c r="H156" s="147">
        <v>1</v>
      </c>
      <c r="I156" s="148"/>
      <c r="J156" s="149">
        <f>ROUND(I156*H156,2)</f>
        <v>0</v>
      </c>
      <c r="K156" s="150"/>
      <c r="L156" s="32"/>
      <c r="M156" s="151" t="s">
        <v>1</v>
      </c>
      <c r="N156" s="152" t="s">
        <v>40</v>
      </c>
      <c r="P156" s="153">
        <f>O156*H156</f>
        <v>0</v>
      </c>
      <c r="Q156" s="153">
        <v>0</v>
      </c>
      <c r="R156" s="153">
        <f>Q156*H156</f>
        <v>0</v>
      </c>
      <c r="S156" s="153">
        <v>0</v>
      </c>
      <c r="T156" s="154">
        <f>S156*H156</f>
        <v>0</v>
      </c>
      <c r="AR156" s="155" t="s">
        <v>188</v>
      </c>
      <c r="AT156" s="155" t="s">
        <v>184</v>
      </c>
      <c r="AU156" s="155" t="s">
        <v>78</v>
      </c>
      <c r="AY156" s="17" t="s">
        <v>182</v>
      </c>
      <c r="BE156" s="156">
        <f>IF(N156="základná",J156,0)</f>
        <v>0</v>
      </c>
      <c r="BF156" s="156">
        <f>IF(N156="znížená",J156,0)</f>
        <v>0</v>
      </c>
      <c r="BG156" s="156">
        <f>IF(N156="zákl. prenesená",J156,0)</f>
        <v>0</v>
      </c>
      <c r="BH156" s="156">
        <f>IF(N156="zníž. prenesená",J156,0)</f>
        <v>0</v>
      </c>
      <c r="BI156" s="156">
        <f>IF(N156="nulová",J156,0)</f>
        <v>0</v>
      </c>
      <c r="BJ156" s="17" t="s">
        <v>88</v>
      </c>
      <c r="BK156" s="156">
        <f>ROUND(I156*H156,2)</f>
        <v>0</v>
      </c>
      <c r="BL156" s="17" t="s">
        <v>188</v>
      </c>
      <c r="BM156" s="155" t="s">
        <v>3022</v>
      </c>
    </row>
    <row r="157" spans="2:65" s="1" customFormat="1" ht="21.75" customHeight="1">
      <c r="B157" s="142"/>
      <c r="C157" s="143" t="s">
        <v>442</v>
      </c>
      <c r="D157" s="143" t="s">
        <v>184</v>
      </c>
      <c r="E157" s="144" t="s">
        <v>3023</v>
      </c>
      <c r="F157" s="145" t="s">
        <v>3024</v>
      </c>
      <c r="G157" s="146" t="s">
        <v>1795</v>
      </c>
      <c r="H157" s="147">
        <v>1</v>
      </c>
      <c r="I157" s="148"/>
      <c r="J157" s="149">
        <f>ROUND(I157*H157,2)</f>
        <v>0</v>
      </c>
      <c r="K157" s="150"/>
      <c r="L157" s="32"/>
      <c r="M157" s="151" t="s">
        <v>1</v>
      </c>
      <c r="N157" s="152" t="s">
        <v>40</v>
      </c>
      <c r="P157" s="153">
        <f>O157*H157</f>
        <v>0</v>
      </c>
      <c r="Q157" s="153">
        <v>0</v>
      </c>
      <c r="R157" s="153">
        <f>Q157*H157</f>
        <v>0</v>
      </c>
      <c r="S157" s="153">
        <v>0</v>
      </c>
      <c r="T157" s="154">
        <f>S157*H157</f>
        <v>0</v>
      </c>
      <c r="AR157" s="155" t="s">
        <v>188</v>
      </c>
      <c r="AT157" s="155" t="s">
        <v>184</v>
      </c>
      <c r="AU157" s="155" t="s">
        <v>78</v>
      </c>
      <c r="AY157" s="17" t="s">
        <v>182</v>
      </c>
      <c r="BE157" s="156">
        <f>IF(N157="základná",J157,0)</f>
        <v>0</v>
      </c>
      <c r="BF157" s="156">
        <f>IF(N157="znížená",J157,0)</f>
        <v>0</v>
      </c>
      <c r="BG157" s="156">
        <f>IF(N157="zákl. prenesená",J157,0)</f>
        <v>0</v>
      </c>
      <c r="BH157" s="156">
        <f>IF(N157="zníž. prenesená",J157,0)</f>
        <v>0</v>
      </c>
      <c r="BI157" s="156">
        <f>IF(N157="nulová",J157,0)</f>
        <v>0</v>
      </c>
      <c r="BJ157" s="17" t="s">
        <v>88</v>
      </c>
      <c r="BK157" s="156">
        <f>ROUND(I157*H157,2)</f>
        <v>0</v>
      </c>
      <c r="BL157" s="17" t="s">
        <v>188</v>
      </c>
      <c r="BM157" s="155" t="s">
        <v>3025</v>
      </c>
    </row>
    <row r="158" spans="2:65" s="1" customFormat="1" ht="16.5" customHeight="1">
      <c r="B158" s="142"/>
      <c r="C158" s="143" t="s">
        <v>446</v>
      </c>
      <c r="D158" s="143" t="s">
        <v>184</v>
      </c>
      <c r="E158" s="144" t="s">
        <v>3026</v>
      </c>
      <c r="F158" s="145" t="s">
        <v>3027</v>
      </c>
      <c r="G158" s="146" t="s">
        <v>1795</v>
      </c>
      <c r="H158" s="147">
        <v>1</v>
      </c>
      <c r="I158" s="148"/>
      <c r="J158" s="149">
        <f>ROUND(I158*H158,2)</f>
        <v>0</v>
      </c>
      <c r="K158" s="150"/>
      <c r="L158" s="32"/>
      <c r="M158" s="197" t="s">
        <v>1</v>
      </c>
      <c r="N158" s="198" t="s">
        <v>40</v>
      </c>
      <c r="O158" s="199"/>
      <c r="P158" s="200">
        <f>O158*H158</f>
        <v>0</v>
      </c>
      <c r="Q158" s="200">
        <v>0</v>
      </c>
      <c r="R158" s="200">
        <f>Q158*H158</f>
        <v>0</v>
      </c>
      <c r="S158" s="200">
        <v>0</v>
      </c>
      <c r="T158" s="201">
        <f>S158*H158</f>
        <v>0</v>
      </c>
      <c r="AR158" s="155" t="s">
        <v>188</v>
      </c>
      <c r="AT158" s="155" t="s">
        <v>184</v>
      </c>
      <c r="AU158" s="155" t="s">
        <v>78</v>
      </c>
      <c r="AY158" s="17" t="s">
        <v>182</v>
      </c>
      <c r="BE158" s="156">
        <f>IF(N158="základná",J158,0)</f>
        <v>0</v>
      </c>
      <c r="BF158" s="156">
        <f>IF(N158="znížená",J158,0)</f>
        <v>0</v>
      </c>
      <c r="BG158" s="156">
        <f>IF(N158="zákl. prenesená",J158,0)</f>
        <v>0</v>
      </c>
      <c r="BH158" s="156">
        <f>IF(N158="zníž. prenesená",J158,0)</f>
        <v>0</v>
      </c>
      <c r="BI158" s="156">
        <f>IF(N158="nulová",J158,0)</f>
        <v>0</v>
      </c>
      <c r="BJ158" s="17" t="s">
        <v>88</v>
      </c>
      <c r="BK158" s="156">
        <f>ROUND(I158*H158,2)</f>
        <v>0</v>
      </c>
      <c r="BL158" s="17" t="s">
        <v>188</v>
      </c>
      <c r="BM158" s="155" t="s">
        <v>3028</v>
      </c>
    </row>
    <row r="159" spans="2:65" s="1" customFormat="1" ht="7" customHeight="1">
      <c r="B159" s="47"/>
      <c r="C159" s="48"/>
      <c r="D159" s="48"/>
      <c r="E159" s="48"/>
      <c r="F159" s="48"/>
      <c r="G159" s="48"/>
      <c r="H159" s="48"/>
      <c r="I159" s="48"/>
      <c r="J159" s="48"/>
      <c r="K159" s="48"/>
      <c r="L159" s="32"/>
    </row>
  </sheetData>
  <autoFilter ref="C122:K158" xr:uid="{00000000-0009-0000-0000-000008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200"/>
  <sheetViews>
    <sheetView showGridLines="0" topLeftCell="A19" workbookViewId="0">
      <selection activeCell="F57" sqref="F57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113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3029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ROUND(J124,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ROUND((SUM(BE124:BE199)),  2)</f>
        <v>0</v>
      </c>
      <c r="G33" s="99"/>
      <c r="H33" s="99"/>
      <c r="I33" s="100">
        <v>0.2</v>
      </c>
      <c r="J33" s="98">
        <f>ROUND(((SUM(BE124:BE199))*I33),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ROUND((SUM(BF124:BF199)),  2)</f>
        <v>0</v>
      </c>
      <c r="G34" s="99"/>
      <c r="H34" s="99"/>
      <c r="I34" s="100">
        <v>0.2</v>
      </c>
      <c r="J34" s="98">
        <f>ROUND(((SUM(BF124:BF199))*I34),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ROUND((SUM(BG124:BG199)),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ROUND((SUM(BH124:BH199)),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ROUND((SUM(BI124:BI199)),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SO-05 - Záložný dieselagregát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J124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151</v>
      </c>
      <c r="E97" s="115"/>
      <c r="F97" s="115"/>
      <c r="G97" s="115"/>
      <c r="H97" s="115"/>
      <c r="I97" s="115"/>
      <c r="J97" s="116">
        <f>J125</f>
        <v>0</v>
      </c>
      <c r="L97" s="113"/>
    </row>
    <row r="98" spans="2:12" s="9" customFormat="1" ht="19.899999999999999" customHeight="1">
      <c r="B98" s="117"/>
      <c r="D98" s="118" t="s">
        <v>152</v>
      </c>
      <c r="E98" s="119"/>
      <c r="F98" s="119"/>
      <c r="G98" s="119"/>
      <c r="H98" s="119"/>
      <c r="I98" s="119"/>
      <c r="J98" s="120">
        <f>J126</f>
        <v>0</v>
      </c>
      <c r="L98" s="117"/>
    </row>
    <row r="99" spans="2:12" s="8" customFormat="1" ht="25" customHeight="1">
      <c r="B99" s="113"/>
      <c r="D99" s="114" t="s">
        <v>2934</v>
      </c>
      <c r="E99" s="115"/>
      <c r="F99" s="115"/>
      <c r="G99" s="115"/>
      <c r="H99" s="115"/>
      <c r="I99" s="115"/>
      <c r="J99" s="116">
        <f>J129</f>
        <v>0</v>
      </c>
      <c r="L99" s="113"/>
    </row>
    <row r="100" spans="2:12" s="9" customFormat="1" ht="19.899999999999999" customHeight="1">
      <c r="B100" s="117"/>
      <c r="D100" s="118" t="s">
        <v>2935</v>
      </c>
      <c r="E100" s="119"/>
      <c r="F100" s="119"/>
      <c r="G100" s="119"/>
      <c r="H100" s="119"/>
      <c r="I100" s="119"/>
      <c r="J100" s="120">
        <f>J130</f>
        <v>0</v>
      </c>
      <c r="L100" s="117"/>
    </row>
    <row r="101" spans="2:12" s="9" customFormat="1" ht="19.899999999999999" customHeight="1">
      <c r="B101" s="117"/>
      <c r="D101" s="118" t="s">
        <v>3030</v>
      </c>
      <c r="E101" s="119"/>
      <c r="F101" s="119"/>
      <c r="G101" s="119"/>
      <c r="H101" s="119"/>
      <c r="I101" s="119"/>
      <c r="J101" s="120">
        <f>J178</f>
        <v>0</v>
      </c>
      <c r="L101" s="117"/>
    </row>
    <row r="102" spans="2:12" s="8" customFormat="1" ht="25" customHeight="1">
      <c r="B102" s="113"/>
      <c r="D102" s="114" t="s">
        <v>166</v>
      </c>
      <c r="E102" s="115"/>
      <c r="F102" s="115"/>
      <c r="G102" s="115"/>
      <c r="H102" s="115"/>
      <c r="I102" s="115"/>
      <c r="J102" s="116">
        <f>J182</f>
        <v>0</v>
      </c>
      <c r="L102" s="113"/>
    </row>
    <row r="103" spans="2:12" s="9" customFormat="1" ht="19.899999999999999" customHeight="1">
      <c r="B103" s="117"/>
      <c r="D103" s="118" t="s">
        <v>2936</v>
      </c>
      <c r="E103" s="119"/>
      <c r="F103" s="119"/>
      <c r="G103" s="119"/>
      <c r="H103" s="119"/>
      <c r="I103" s="119"/>
      <c r="J103" s="120">
        <f>J185</f>
        <v>0</v>
      </c>
      <c r="L103" s="117"/>
    </row>
    <row r="104" spans="2:12" s="8" customFormat="1" ht="25" customHeight="1">
      <c r="B104" s="113"/>
      <c r="D104" s="114" t="s">
        <v>2937</v>
      </c>
      <c r="E104" s="115"/>
      <c r="F104" s="115"/>
      <c r="G104" s="115"/>
      <c r="H104" s="115"/>
      <c r="I104" s="115"/>
      <c r="J104" s="116">
        <f>J193</f>
        <v>0</v>
      </c>
      <c r="L104" s="113"/>
    </row>
    <row r="105" spans="2:12" s="1" customFormat="1" ht="21.75" customHeight="1">
      <c r="B105" s="32"/>
      <c r="L105" s="32"/>
    </row>
    <row r="106" spans="2:12" s="1" customFormat="1" ht="7" customHeight="1"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32"/>
    </row>
    <row r="110" spans="2:12" s="1" customFormat="1" ht="7" customHeight="1"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32"/>
    </row>
    <row r="111" spans="2:12" s="1" customFormat="1" ht="25" customHeight="1">
      <c r="B111" s="32"/>
      <c r="C111" s="21" t="s">
        <v>168</v>
      </c>
      <c r="L111" s="32"/>
    </row>
    <row r="112" spans="2:12" s="1" customFormat="1" ht="7" customHeight="1">
      <c r="B112" s="32"/>
      <c r="L112" s="32"/>
    </row>
    <row r="113" spans="2:65" s="1" customFormat="1" ht="12" customHeight="1">
      <c r="B113" s="32"/>
      <c r="C113" s="27" t="s">
        <v>15</v>
      </c>
      <c r="L113" s="32"/>
    </row>
    <row r="114" spans="2:65" s="1" customFormat="1" ht="16.5" customHeight="1">
      <c r="B114" s="32"/>
      <c r="E114" s="249" t="str">
        <f>E7</f>
        <v>Chovná hala pre kury s voľným výbehom</v>
      </c>
      <c r="F114" s="250"/>
      <c r="G114" s="250"/>
      <c r="H114" s="250"/>
      <c r="L114" s="32"/>
    </row>
    <row r="115" spans="2:65" s="1" customFormat="1" ht="12" customHeight="1">
      <c r="B115" s="32"/>
      <c r="C115" s="27" t="s">
        <v>133</v>
      </c>
      <c r="L115" s="32"/>
    </row>
    <row r="116" spans="2:65" s="1" customFormat="1" ht="16.5" customHeight="1">
      <c r="B116" s="32"/>
      <c r="E116" s="211" t="str">
        <f>E9</f>
        <v>SO-05 - Záložný dieselagregát</v>
      </c>
      <c r="F116" s="248"/>
      <c r="G116" s="248"/>
      <c r="H116" s="248"/>
      <c r="L116" s="32"/>
    </row>
    <row r="117" spans="2:65" s="1" customFormat="1" ht="7" customHeight="1">
      <c r="B117" s="32"/>
      <c r="L117" s="32"/>
    </row>
    <row r="118" spans="2:65" s="1" customFormat="1" ht="12" customHeight="1">
      <c r="B118" s="32"/>
      <c r="C118" s="27" t="s">
        <v>19</v>
      </c>
      <c r="F118" s="25" t="str">
        <f>F12</f>
        <v>Dolné Trhovište 224, 920 61 Dolné Trhovište</v>
      </c>
      <c r="I118" s="27" t="s">
        <v>21</v>
      </c>
      <c r="J118" s="55">
        <f>IF(J12="","",J12)</f>
        <v>45370</v>
      </c>
      <c r="L118" s="32"/>
    </row>
    <row r="119" spans="2:65" s="1" customFormat="1" ht="7" customHeight="1">
      <c r="B119" s="32"/>
      <c r="L119" s="32"/>
    </row>
    <row r="120" spans="2:65" s="1" customFormat="1" ht="15.25" customHeight="1">
      <c r="B120" s="32"/>
      <c r="C120" s="27" t="s">
        <v>22</v>
      </c>
      <c r="F120" s="25" t="str">
        <f>E15</f>
        <v>FOOD FARM s.r.o., Piešťanská 3, 917 03 Trnava</v>
      </c>
      <c r="I120" s="27" t="s">
        <v>28</v>
      </c>
      <c r="J120" s="30" t="str">
        <f>E21</f>
        <v>ALLA ARCHITEKTI</v>
      </c>
      <c r="L120" s="32"/>
    </row>
    <row r="121" spans="2:65" s="1" customFormat="1" ht="15.25" customHeight="1">
      <c r="B121" s="32"/>
      <c r="C121" s="27" t="s">
        <v>26</v>
      </c>
      <c r="F121" s="25" t="str">
        <f>IF(E18="","",E18)</f>
        <v>Vyplň údaj</v>
      </c>
      <c r="I121" s="27" t="s">
        <v>31</v>
      </c>
      <c r="J121" s="30" t="str">
        <f>E24</f>
        <v>Stanislav Hlubina</v>
      </c>
      <c r="L121" s="32"/>
    </row>
    <row r="122" spans="2:65" s="1" customFormat="1" ht="10.4" customHeight="1">
      <c r="B122" s="32"/>
      <c r="L122" s="32"/>
    </row>
    <row r="123" spans="2:65" s="10" customFormat="1" ht="29.25" customHeight="1">
      <c r="B123" s="121"/>
      <c r="C123" s="122" t="s">
        <v>169</v>
      </c>
      <c r="D123" s="123" t="s">
        <v>59</v>
      </c>
      <c r="E123" s="123" t="s">
        <v>55</v>
      </c>
      <c r="F123" s="123" t="s">
        <v>56</v>
      </c>
      <c r="G123" s="123" t="s">
        <v>170</v>
      </c>
      <c r="H123" s="123" t="s">
        <v>171</v>
      </c>
      <c r="I123" s="123" t="s">
        <v>172</v>
      </c>
      <c r="J123" s="124" t="s">
        <v>139</v>
      </c>
      <c r="K123" s="125" t="s">
        <v>173</v>
      </c>
      <c r="L123" s="121"/>
      <c r="M123" s="61" t="s">
        <v>1</v>
      </c>
      <c r="N123" s="62" t="s">
        <v>38</v>
      </c>
      <c r="O123" s="62" t="s">
        <v>174</v>
      </c>
      <c r="P123" s="62" t="s">
        <v>175</v>
      </c>
      <c r="Q123" s="62" t="s">
        <v>176</v>
      </c>
      <c r="R123" s="62" t="s">
        <v>177</v>
      </c>
      <c r="S123" s="62" t="s">
        <v>178</v>
      </c>
      <c r="T123" s="63" t="s">
        <v>179</v>
      </c>
    </row>
    <row r="124" spans="2:65" s="1" customFormat="1" ht="22.9" customHeight="1">
      <c r="B124" s="32"/>
      <c r="C124" s="66" t="s">
        <v>140</v>
      </c>
      <c r="J124" s="126">
        <f>BK124</f>
        <v>0</v>
      </c>
      <c r="L124" s="32"/>
      <c r="M124" s="64"/>
      <c r="N124" s="56"/>
      <c r="O124" s="56"/>
      <c r="P124" s="127">
        <f>P125+P129+P182+P193</f>
        <v>0</v>
      </c>
      <c r="Q124" s="56"/>
      <c r="R124" s="127">
        <f>R125+R129+R182+R193</f>
        <v>0</v>
      </c>
      <c r="S124" s="56"/>
      <c r="T124" s="128">
        <f>T125+T129+T182+T193</f>
        <v>0</v>
      </c>
      <c r="AT124" s="17" t="s">
        <v>73</v>
      </c>
      <c r="AU124" s="17" t="s">
        <v>141</v>
      </c>
      <c r="BK124" s="129">
        <f>BK125+BK129+BK182+BK193</f>
        <v>0</v>
      </c>
    </row>
    <row r="125" spans="2:65" s="11" customFormat="1" ht="25.9" customHeight="1">
      <c r="B125" s="130"/>
      <c r="D125" s="131" t="s">
        <v>73</v>
      </c>
      <c r="E125" s="132" t="s">
        <v>1028</v>
      </c>
      <c r="F125" s="132" t="s">
        <v>1029</v>
      </c>
      <c r="I125" s="133"/>
      <c r="J125" s="134">
        <f>BK125</f>
        <v>0</v>
      </c>
      <c r="L125" s="130"/>
      <c r="M125" s="135"/>
      <c r="P125" s="136">
        <f>P126</f>
        <v>0</v>
      </c>
      <c r="R125" s="136">
        <f>R126</f>
        <v>0</v>
      </c>
      <c r="T125" s="137">
        <f>T126</f>
        <v>0</v>
      </c>
      <c r="AR125" s="131" t="s">
        <v>88</v>
      </c>
      <c r="AT125" s="138" t="s">
        <v>73</v>
      </c>
      <c r="AU125" s="138" t="s">
        <v>74</v>
      </c>
      <c r="AY125" s="131" t="s">
        <v>182</v>
      </c>
      <c r="BK125" s="139">
        <f>BK126</f>
        <v>0</v>
      </c>
    </row>
    <row r="126" spans="2:65" s="11" customFormat="1" ht="22.9" customHeight="1">
      <c r="B126" s="130"/>
      <c r="D126" s="131" t="s">
        <v>73</v>
      </c>
      <c r="E126" s="140" t="s">
        <v>1030</v>
      </c>
      <c r="F126" s="140" t="s">
        <v>1031</v>
      </c>
      <c r="I126" s="133"/>
      <c r="J126" s="141">
        <f>BK126</f>
        <v>0</v>
      </c>
      <c r="L126" s="130"/>
      <c r="M126" s="135"/>
      <c r="P126" s="136">
        <f>SUM(P127:P128)</f>
        <v>0</v>
      </c>
      <c r="R126" s="136">
        <f>SUM(R127:R128)</f>
        <v>0</v>
      </c>
      <c r="T126" s="137">
        <f>SUM(T127:T128)</f>
        <v>0</v>
      </c>
      <c r="AR126" s="131" t="s">
        <v>88</v>
      </c>
      <c r="AT126" s="138" t="s">
        <v>73</v>
      </c>
      <c r="AU126" s="138" t="s">
        <v>78</v>
      </c>
      <c r="AY126" s="131" t="s">
        <v>182</v>
      </c>
      <c r="BK126" s="139">
        <f>SUM(BK127:BK128)</f>
        <v>0</v>
      </c>
    </row>
    <row r="127" spans="2:65" s="1" customFormat="1" ht="33" customHeight="1">
      <c r="B127" s="142"/>
      <c r="C127" s="143" t="s">
        <v>78</v>
      </c>
      <c r="D127" s="143" t="s">
        <v>184</v>
      </c>
      <c r="E127" s="144" t="s">
        <v>2938</v>
      </c>
      <c r="F127" s="145" t="s">
        <v>2939</v>
      </c>
      <c r="G127" s="146" t="s">
        <v>386</v>
      </c>
      <c r="H127" s="147">
        <v>2</v>
      </c>
      <c r="I127" s="148"/>
      <c r="J127" s="149">
        <f>ROUND(I127*H127,2)</f>
        <v>0</v>
      </c>
      <c r="K127" s="150"/>
      <c r="L127" s="32"/>
      <c r="M127" s="151" t="s">
        <v>1</v>
      </c>
      <c r="N127" s="152" t="s">
        <v>40</v>
      </c>
      <c r="P127" s="153">
        <f>O127*H127</f>
        <v>0</v>
      </c>
      <c r="Q127" s="153">
        <v>0</v>
      </c>
      <c r="R127" s="153">
        <f>Q127*H127</f>
        <v>0</v>
      </c>
      <c r="S127" s="153">
        <v>0</v>
      </c>
      <c r="T127" s="154">
        <f>S127*H127</f>
        <v>0</v>
      </c>
      <c r="AR127" s="155" t="s">
        <v>304</v>
      </c>
      <c r="AT127" s="155" t="s">
        <v>184</v>
      </c>
      <c r="AU127" s="155" t="s">
        <v>88</v>
      </c>
      <c r="AY127" s="17" t="s">
        <v>182</v>
      </c>
      <c r="BE127" s="156">
        <f>IF(N127="základná",J127,0)</f>
        <v>0</v>
      </c>
      <c r="BF127" s="156">
        <f>IF(N127="znížená",J127,0)</f>
        <v>0</v>
      </c>
      <c r="BG127" s="156">
        <f>IF(N127="zákl. prenesená",J127,0)</f>
        <v>0</v>
      </c>
      <c r="BH127" s="156">
        <f>IF(N127="zníž. prenesená",J127,0)</f>
        <v>0</v>
      </c>
      <c r="BI127" s="156">
        <f>IF(N127="nulová",J127,0)</f>
        <v>0</v>
      </c>
      <c r="BJ127" s="17" t="s">
        <v>88</v>
      </c>
      <c r="BK127" s="156">
        <f>ROUND(I127*H127,2)</f>
        <v>0</v>
      </c>
      <c r="BL127" s="17" t="s">
        <v>304</v>
      </c>
      <c r="BM127" s="155" t="s">
        <v>3031</v>
      </c>
    </row>
    <row r="128" spans="2:65" s="1" customFormat="1" ht="24.25" customHeight="1">
      <c r="B128" s="142"/>
      <c r="C128" s="185" t="s">
        <v>88</v>
      </c>
      <c r="D128" s="185" t="s">
        <v>379</v>
      </c>
      <c r="E128" s="186" t="s">
        <v>2941</v>
      </c>
      <c r="F128" s="187" t="s">
        <v>2942</v>
      </c>
      <c r="G128" s="188" t="s">
        <v>386</v>
      </c>
      <c r="H128" s="189">
        <v>1.1000000000000001</v>
      </c>
      <c r="I128" s="190"/>
      <c r="J128" s="191">
        <f>ROUND(I128*H128,2)</f>
        <v>0</v>
      </c>
      <c r="K128" s="192"/>
      <c r="L128" s="193"/>
      <c r="M128" s="194" t="s">
        <v>1</v>
      </c>
      <c r="N128" s="195" t="s">
        <v>40</v>
      </c>
      <c r="P128" s="153">
        <f>O128*H128</f>
        <v>0</v>
      </c>
      <c r="Q128" s="153">
        <v>0</v>
      </c>
      <c r="R128" s="153">
        <f>Q128*H128</f>
        <v>0</v>
      </c>
      <c r="S128" s="153">
        <v>0</v>
      </c>
      <c r="T128" s="154">
        <f>S128*H128</f>
        <v>0</v>
      </c>
      <c r="AR128" s="155" t="s">
        <v>474</v>
      </c>
      <c r="AT128" s="155" t="s">
        <v>379</v>
      </c>
      <c r="AU128" s="155" t="s">
        <v>88</v>
      </c>
      <c r="AY128" s="17" t="s">
        <v>182</v>
      </c>
      <c r="BE128" s="156">
        <f>IF(N128="základná",J128,0)</f>
        <v>0</v>
      </c>
      <c r="BF128" s="156">
        <f>IF(N128="znížená",J128,0)</f>
        <v>0</v>
      </c>
      <c r="BG128" s="156">
        <f>IF(N128="zákl. prenesená",J128,0)</f>
        <v>0</v>
      </c>
      <c r="BH128" s="156">
        <f>IF(N128="zníž. prenesená",J128,0)</f>
        <v>0</v>
      </c>
      <c r="BI128" s="156">
        <f>IF(N128="nulová",J128,0)</f>
        <v>0</v>
      </c>
      <c r="BJ128" s="17" t="s">
        <v>88</v>
      </c>
      <c r="BK128" s="156">
        <f>ROUND(I128*H128,2)</f>
        <v>0</v>
      </c>
      <c r="BL128" s="17" t="s">
        <v>304</v>
      </c>
      <c r="BM128" s="155" t="s">
        <v>3032</v>
      </c>
    </row>
    <row r="129" spans="2:65" s="11" customFormat="1" ht="25.9" customHeight="1">
      <c r="B129" s="130"/>
      <c r="D129" s="131" t="s">
        <v>73</v>
      </c>
      <c r="E129" s="132" t="s">
        <v>379</v>
      </c>
      <c r="F129" s="132" t="s">
        <v>2944</v>
      </c>
      <c r="I129" s="133"/>
      <c r="J129" s="134">
        <f>BK129</f>
        <v>0</v>
      </c>
      <c r="L129" s="130"/>
      <c r="M129" s="135"/>
      <c r="P129" s="136">
        <f>P130+P178</f>
        <v>0</v>
      </c>
      <c r="R129" s="136">
        <f>R130+R178</f>
        <v>0</v>
      </c>
      <c r="T129" s="137">
        <f>T130+T178</f>
        <v>0</v>
      </c>
      <c r="AR129" s="131" t="s">
        <v>196</v>
      </c>
      <c r="AT129" s="138" t="s">
        <v>73</v>
      </c>
      <c r="AU129" s="138" t="s">
        <v>74</v>
      </c>
      <c r="AY129" s="131" t="s">
        <v>182</v>
      </c>
      <c r="BK129" s="139">
        <f>BK130+BK178</f>
        <v>0</v>
      </c>
    </row>
    <row r="130" spans="2:65" s="11" customFormat="1" ht="22.9" customHeight="1">
      <c r="B130" s="130"/>
      <c r="D130" s="131" t="s">
        <v>73</v>
      </c>
      <c r="E130" s="140" t="s">
        <v>2945</v>
      </c>
      <c r="F130" s="140" t="s">
        <v>2946</v>
      </c>
      <c r="I130" s="133"/>
      <c r="J130" s="141">
        <f>BK130</f>
        <v>0</v>
      </c>
      <c r="L130" s="130"/>
      <c r="M130" s="135"/>
      <c r="P130" s="136">
        <f>SUM(P131:P177)</f>
        <v>0</v>
      </c>
      <c r="R130" s="136">
        <f>SUM(R131:R177)</f>
        <v>0</v>
      </c>
      <c r="T130" s="137">
        <f>SUM(T131:T177)</f>
        <v>0</v>
      </c>
      <c r="AR130" s="131" t="s">
        <v>196</v>
      </c>
      <c r="AT130" s="138" t="s">
        <v>73</v>
      </c>
      <c r="AU130" s="138" t="s">
        <v>78</v>
      </c>
      <c r="AY130" s="131" t="s">
        <v>182</v>
      </c>
      <c r="BK130" s="139">
        <f>SUM(BK131:BK177)</f>
        <v>0</v>
      </c>
    </row>
    <row r="131" spans="2:65" s="1" customFormat="1" ht="24.25" customHeight="1">
      <c r="B131" s="142"/>
      <c r="C131" s="143" t="s">
        <v>196</v>
      </c>
      <c r="D131" s="143" t="s">
        <v>184</v>
      </c>
      <c r="E131" s="144" t="s">
        <v>2947</v>
      </c>
      <c r="F131" s="145" t="s">
        <v>2948</v>
      </c>
      <c r="G131" s="146" t="s">
        <v>386</v>
      </c>
      <c r="H131" s="147">
        <v>20</v>
      </c>
      <c r="I131" s="148"/>
      <c r="J131" s="149">
        <f t="shared" ref="J131:J177" si="0">ROUND(I131*H131,2)</f>
        <v>0</v>
      </c>
      <c r="K131" s="150"/>
      <c r="L131" s="32"/>
      <c r="M131" s="151" t="s">
        <v>1</v>
      </c>
      <c r="N131" s="152" t="s">
        <v>40</v>
      </c>
      <c r="P131" s="153">
        <f t="shared" ref="P131:P177" si="1">O131*H131</f>
        <v>0</v>
      </c>
      <c r="Q131" s="153">
        <v>0</v>
      </c>
      <c r="R131" s="153">
        <f t="shared" ref="R131:R177" si="2">Q131*H131</f>
        <v>0</v>
      </c>
      <c r="S131" s="153">
        <v>0</v>
      </c>
      <c r="T131" s="154">
        <f t="shared" ref="T131:T177" si="3">S131*H131</f>
        <v>0</v>
      </c>
      <c r="AR131" s="155" t="s">
        <v>876</v>
      </c>
      <c r="AT131" s="155" t="s">
        <v>184</v>
      </c>
      <c r="AU131" s="155" t="s">
        <v>88</v>
      </c>
      <c r="AY131" s="17" t="s">
        <v>182</v>
      </c>
      <c r="BE131" s="156">
        <f t="shared" ref="BE131:BE177" si="4">IF(N131="základná",J131,0)</f>
        <v>0</v>
      </c>
      <c r="BF131" s="156">
        <f t="shared" ref="BF131:BF177" si="5">IF(N131="znížená",J131,0)</f>
        <v>0</v>
      </c>
      <c r="BG131" s="156">
        <f t="shared" ref="BG131:BG177" si="6">IF(N131="zákl. prenesená",J131,0)</f>
        <v>0</v>
      </c>
      <c r="BH131" s="156">
        <f t="shared" ref="BH131:BH177" si="7">IF(N131="zníž. prenesená",J131,0)</f>
        <v>0</v>
      </c>
      <c r="BI131" s="156">
        <f t="shared" ref="BI131:BI177" si="8">IF(N131="nulová",J131,0)</f>
        <v>0</v>
      </c>
      <c r="BJ131" s="17" t="s">
        <v>88</v>
      </c>
      <c r="BK131" s="156">
        <f t="shared" ref="BK131:BK177" si="9">ROUND(I131*H131,2)</f>
        <v>0</v>
      </c>
      <c r="BL131" s="17" t="s">
        <v>876</v>
      </c>
      <c r="BM131" s="155" t="s">
        <v>3033</v>
      </c>
    </row>
    <row r="132" spans="2:65" s="1" customFormat="1" ht="24.25" customHeight="1">
      <c r="B132" s="142"/>
      <c r="C132" s="185" t="s">
        <v>188</v>
      </c>
      <c r="D132" s="185" t="s">
        <v>379</v>
      </c>
      <c r="E132" s="186" t="s">
        <v>2950</v>
      </c>
      <c r="F132" s="187" t="s">
        <v>2951</v>
      </c>
      <c r="G132" s="188" t="s">
        <v>386</v>
      </c>
      <c r="H132" s="189">
        <v>20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2043</v>
      </c>
      <c r="AT132" s="155" t="s">
        <v>379</v>
      </c>
      <c r="AU132" s="155" t="s">
        <v>88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876</v>
      </c>
      <c r="BM132" s="155" t="s">
        <v>3034</v>
      </c>
    </row>
    <row r="133" spans="2:65" s="1" customFormat="1" ht="16.5" customHeight="1">
      <c r="B133" s="142"/>
      <c r="C133" s="143" t="s">
        <v>235</v>
      </c>
      <c r="D133" s="143" t="s">
        <v>184</v>
      </c>
      <c r="E133" s="144" t="s">
        <v>2953</v>
      </c>
      <c r="F133" s="145" t="s">
        <v>2954</v>
      </c>
      <c r="G133" s="146" t="s">
        <v>312</v>
      </c>
      <c r="H133" s="147">
        <v>0.2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876</v>
      </c>
      <c r="AT133" s="155" t="s">
        <v>184</v>
      </c>
      <c r="AU133" s="155" t="s">
        <v>88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876</v>
      </c>
      <c r="BM133" s="155" t="s">
        <v>3035</v>
      </c>
    </row>
    <row r="134" spans="2:65" s="1" customFormat="1" ht="16.5" customHeight="1">
      <c r="B134" s="142"/>
      <c r="C134" s="185" t="s">
        <v>248</v>
      </c>
      <c r="D134" s="185" t="s">
        <v>379</v>
      </c>
      <c r="E134" s="186" t="s">
        <v>2956</v>
      </c>
      <c r="F134" s="187" t="s">
        <v>2957</v>
      </c>
      <c r="G134" s="188" t="s">
        <v>2958</v>
      </c>
      <c r="H134" s="189">
        <v>0.4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2043</v>
      </c>
      <c r="AT134" s="155" t="s">
        <v>379</v>
      </c>
      <c r="AU134" s="155" t="s">
        <v>88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876</v>
      </c>
      <c r="BM134" s="155" t="s">
        <v>3036</v>
      </c>
    </row>
    <row r="135" spans="2:65" s="1" customFormat="1" ht="33" customHeight="1">
      <c r="B135" s="142"/>
      <c r="C135" s="143" t="s">
        <v>253</v>
      </c>
      <c r="D135" s="143" t="s">
        <v>184</v>
      </c>
      <c r="E135" s="144" t="s">
        <v>2960</v>
      </c>
      <c r="F135" s="145" t="s">
        <v>2961</v>
      </c>
      <c r="G135" s="146" t="s">
        <v>858</v>
      </c>
      <c r="H135" s="147">
        <v>8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876</v>
      </c>
      <c r="AT135" s="155" t="s">
        <v>184</v>
      </c>
      <c r="AU135" s="155" t="s">
        <v>88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876</v>
      </c>
      <c r="BM135" s="155" t="s">
        <v>3037</v>
      </c>
    </row>
    <row r="136" spans="2:65" s="1" customFormat="1" ht="16.5" customHeight="1">
      <c r="B136" s="142"/>
      <c r="C136" s="185" t="s">
        <v>259</v>
      </c>
      <c r="D136" s="185" t="s">
        <v>379</v>
      </c>
      <c r="E136" s="186" t="s">
        <v>2963</v>
      </c>
      <c r="F136" s="187" t="s">
        <v>2964</v>
      </c>
      <c r="G136" s="188" t="s">
        <v>858</v>
      </c>
      <c r="H136" s="189">
        <v>8</v>
      </c>
      <c r="I136" s="190"/>
      <c r="J136" s="191">
        <f t="shared" si="0"/>
        <v>0</v>
      </c>
      <c r="K136" s="192"/>
      <c r="L136" s="193"/>
      <c r="M136" s="194" t="s">
        <v>1</v>
      </c>
      <c r="N136" s="195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2043</v>
      </c>
      <c r="AT136" s="155" t="s">
        <v>379</v>
      </c>
      <c r="AU136" s="155" t="s">
        <v>88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876</v>
      </c>
      <c r="BM136" s="155" t="s">
        <v>3038</v>
      </c>
    </row>
    <row r="137" spans="2:65" s="1" customFormat="1" ht="16.5" customHeight="1">
      <c r="B137" s="142"/>
      <c r="C137" s="143" t="s">
        <v>264</v>
      </c>
      <c r="D137" s="143" t="s">
        <v>184</v>
      </c>
      <c r="E137" s="144" t="s">
        <v>3039</v>
      </c>
      <c r="F137" s="145" t="s">
        <v>3040</v>
      </c>
      <c r="G137" s="146" t="s">
        <v>858</v>
      </c>
      <c r="H137" s="147">
        <v>1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876</v>
      </c>
      <c r="AT137" s="155" t="s">
        <v>184</v>
      </c>
      <c r="AU137" s="155" t="s">
        <v>88</v>
      </c>
      <c r="AY137" s="17" t="s">
        <v>182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88</v>
      </c>
      <c r="BK137" s="156">
        <f t="shared" si="9"/>
        <v>0</v>
      </c>
      <c r="BL137" s="17" t="s">
        <v>876</v>
      </c>
      <c r="BM137" s="155" t="s">
        <v>3041</v>
      </c>
    </row>
    <row r="138" spans="2:65" s="1" customFormat="1" ht="16.5" customHeight="1">
      <c r="B138" s="142"/>
      <c r="C138" s="185" t="s">
        <v>270</v>
      </c>
      <c r="D138" s="185" t="s">
        <v>379</v>
      </c>
      <c r="E138" s="186" t="s">
        <v>3042</v>
      </c>
      <c r="F138" s="187" t="s">
        <v>3043</v>
      </c>
      <c r="G138" s="188" t="s">
        <v>858</v>
      </c>
      <c r="H138" s="189">
        <v>1</v>
      </c>
      <c r="I138" s="190"/>
      <c r="J138" s="191">
        <f t="shared" si="0"/>
        <v>0</v>
      </c>
      <c r="K138" s="192"/>
      <c r="L138" s="193"/>
      <c r="M138" s="194" t="s">
        <v>1</v>
      </c>
      <c r="N138" s="195" t="s">
        <v>40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2043</v>
      </c>
      <c r="AT138" s="155" t="s">
        <v>379</v>
      </c>
      <c r="AU138" s="155" t="s">
        <v>88</v>
      </c>
      <c r="AY138" s="17" t="s">
        <v>182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88</v>
      </c>
      <c r="BK138" s="156">
        <f t="shared" si="9"/>
        <v>0</v>
      </c>
      <c r="BL138" s="17" t="s">
        <v>876</v>
      </c>
      <c r="BM138" s="155" t="s">
        <v>3044</v>
      </c>
    </row>
    <row r="139" spans="2:65" s="1" customFormat="1" ht="24.25" customHeight="1">
      <c r="B139" s="142"/>
      <c r="C139" s="143" t="s">
        <v>277</v>
      </c>
      <c r="D139" s="143" t="s">
        <v>184</v>
      </c>
      <c r="E139" s="144" t="s">
        <v>3045</v>
      </c>
      <c r="F139" s="145" t="s">
        <v>3046</v>
      </c>
      <c r="G139" s="146" t="s">
        <v>386</v>
      </c>
      <c r="H139" s="147">
        <v>10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40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876</v>
      </c>
      <c r="AT139" s="155" t="s">
        <v>184</v>
      </c>
      <c r="AU139" s="155" t="s">
        <v>88</v>
      </c>
      <c r="AY139" s="17" t="s">
        <v>182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88</v>
      </c>
      <c r="BK139" s="156">
        <f t="shared" si="9"/>
        <v>0</v>
      </c>
      <c r="BL139" s="17" t="s">
        <v>876</v>
      </c>
      <c r="BM139" s="155" t="s">
        <v>3047</v>
      </c>
    </row>
    <row r="140" spans="2:65" s="1" customFormat="1" ht="16.5" customHeight="1">
      <c r="B140" s="142"/>
      <c r="C140" s="185" t="s">
        <v>282</v>
      </c>
      <c r="D140" s="185" t="s">
        <v>379</v>
      </c>
      <c r="E140" s="186" t="s">
        <v>3048</v>
      </c>
      <c r="F140" s="187" t="s">
        <v>3049</v>
      </c>
      <c r="G140" s="188" t="s">
        <v>1392</v>
      </c>
      <c r="H140" s="189">
        <v>4</v>
      </c>
      <c r="I140" s="190"/>
      <c r="J140" s="191">
        <f t="shared" si="0"/>
        <v>0</v>
      </c>
      <c r="K140" s="192"/>
      <c r="L140" s="193"/>
      <c r="M140" s="194" t="s">
        <v>1</v>
      </c>
      <c r="N140" s="195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2043</v>
      </c>
      <c r="AT140" s="155" t="s">
        <v>379</v>
      </c>
      <c r="AU140" s="155" t="s">
        <v>88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876</v>
      </c>
      <c r="BM140" s="155" t="s">
        <v>3050</v>
      </c>
    </row>
    <row r="141" spans="2:65" s="1" customFormat="1" ht="24.25" customHeight="1">
      <c r="B141" s="142"/>
      <c r="C141" s="143" t="s">
        <v>286</v>
      </c>
      <c r="D141" s="143" t="s">
        <v>184</v>
      </c>
      <c r="E141" s="144" t="s">
        <v>2972</v>
      </c>
      <c r="F141" s="145" t="s">
        <v>2973</v>
      </c>
      <c r="G141" s="146" t="s">
        <v>386</v>
      </c>
      <c r="H141" s="147">
        <v>60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876</v>
      </c>
      <c r="AT141" s="155" t="s">
        <v>184</v>
      </c>
      <c r="AU141" s="155" t="s">
        <v>88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876</v>
      </c>
      <c r="BM141" s="155" t="s">
        <v>3051</v>
      </c>
    </row>
    <row r="142" spans="2:65" s="1" customFormat="1" ht="16.5" customHeight="1">
      <c r="B142" s="142"/>
      <c r="C142" s="185" t="s">
        <v>292</v>
      </c>
      <c r="D142" s="185" t="s">
        <v>379</v>
      </c>
      <c r="E142" s="186" t="s">
        <v>2975</v>
      </c>
      <c r="F142" s="187" t="s">
        <v>2976</v>
      </c>
      <c r="G142" s="188" t="s">
        <v>1392</v>
      </c>
      <c r="H142" s="189">
        <v>56.52</v>
      </c>
      <c r="I142" s="190"/>
      <c r="J142" s="191">
        <f t="shared" si="0"/>
        <v>0</v>
      </c>
      <c r="K142" s="192"/>
      <c r="L142" s="193"/>
      <c r="M142" s="194" t="s">
        <v>1</v>
      </c>
      <c r="N142" s="195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2043</v>
      </c>
      <c r="AT142" s="155" t="s">
        <v>379</v>
      </c>
      <c r="AU142" s="155" t="s">
        <v>88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876</v>
      </c>
      <c r="BM142" s="155" t="s">
        <v>3052</v>
      </c>
    </row>
    <row r="143" spans="2:65" s="1" customFormat="1" ht="16.5" customHeight="1">
      <c r="B143" s="142"/>
      <c r="C143" s="143" t="s">
        <v>297</v>
      </c>
      <c r="D143" s="143" t="s">
        <v>184</v>
      </c>
      <c r="E143" s="144" t="s">
        <v>3053</v>
      </c>
      <c r="F143" s="145" t="s">
        <v>3054</v>
      </c>
      <c r="G143" s="146" t="s">
        <v>858</v>
      </c>
      <c r="H143" s="147">
        <v>2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876</v>
      </c>
      <c r="AT143" s="155" t="s">
        <v>184</v>
      </c>
      <c r="AU143" s="155" t="s">
        <v>88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876</v>
      </c>
      <c r="BM143" s="155" t="s">
        <v>3055</v>
      </c>
    </row>
    <row r="144" spans="2:65" s="1" customFormat="1" ht="37.9" customHeight="1">
      <c r="B144" s="142"/>
      <c r="C144" s="185" t="s">
        <v>304</v>
      </c>
      <c r="D144" s="185" t="s">
        <v>379</v>
      </c>
      <c r="E144" s="186" t="s">
        <v>3056</v>
      </c>
      <c r="F144" s="187" t="s">
        <v>3057</v>
      </c>
      <c r="G144" s="188" t="s">
        <v>858</v>
      </c>
      <c r="H144" s="189">
        <v>2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40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2043</v>
      </c>
      <c r="AT144" s="155" t="s">
        <v>379</v>
      </c>
      <c r="AU144" s="155" t="s">
        <v>88</v>
      </c>
      <c r="AY144" s="17" t="s">
        <v>182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88</v>
      </c>
      <c r="BK144" s="156">
        <f t="shared" si="9"/>
        <v>0</v>
      </c>
      <c r="BL144" s="17" t="s">
        <v>876</v>
      </c>
      <c r="BM144" s="155" t="s">
        <v>3058</v>
      </c>
    </row>
    <row r="145" spans="2:65" s="1" customFormat="1" ht="24.25" customHeight="1">
      <c r="B145" s="142"/>
      <c r="C145" s="143" t="s">
        <v>309</v>
      </c>
      <c r="D145" s="143" t="s">
        <v>184</v>
      </c>
      <c r="E145" s="144" t="s">
        <v>3059</v>
      </c>
      <c r="F145" s="145" t="s">
        <v>3060</v>
      </c>
      <c r="G145" s="146" t="s">
        <v>858</v>
      </c>
      <c r="H145" s="147">
        <v>18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40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876</v>
      </c>
      <c r="AT145" s="155" t="s">
        <v>184</v>
      </c>
      <c r="AU145" s="155" t="s">
        <v>88</v>
      </c>
      <c r="AY145" s="17" t="s">
        <v>182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88</v>
      </c>
      <c r="BK145" s="156">
        <f t="shared" si="9"/>
        <v>0</v>
      </c>
      <c r="BL145" s="17" t="s">
        <v>876</v>
      </c>
      <c r="BM145" s="155" t="s">
        <v>3061</v>
      </c>
    </row>
    <row r="146" spans="2:65" s="1" customFormat="1" ht="24.25" customHeight="1">
      <c r="B146" s="142"/>
      <c r="C146" s="185" t="s">
        <v>373</v>
      </c>
      <c r="D146" s="185" t="s">
        <v>379</v>
      </c>
      <c r="E146" s="186" t="s">
        <v>3062</v>
      </c>
      <c r="F146" s="187" t="s">
        <v>3063</v>
      </c>
      <c r="G146" s="188" t="s">
        <v>858</v>
      </c>
      <c r="H146" s="189">
        <v>18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40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2043</v>
      </c>
      <c r="AT146" s="155" t="s">
        <v>379</v>
      </c>
      <c r="AU146" s="155" t="s">
        <v>88</v>
      </c>
      <c r="AY146" s="17" t="s">
        <v>182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88</v>
      </c>
      <c r="BK146" s="156">
        <f t="shared" si="9"/>
        <v>0</v>
      </c>
      <c r="BL146" s="17" t="s">
        <v>876</v>
      </c>
      <c r="BM146" s="155" t="s">
        <v>3064</v>
      </c>
    </row>
    <row r="147" spans="2:65" s="1" customFormat="1" ht="16.5" customHeight="1">
      <c r="B147" s="142"/>
      <c r="C147" s="185" t="s">
        <v>378</v>
      </c>
      <c r="D147" s="185" t="s">
        <v>379</v>
      </c>
      <c r="E147" s="186" t="s">
        <v>3065</v>
      </c>
      <c r="F147" s="187" t="s">
        <v>3066</v>
      </c>
      <c r="G147" s="188" t="s">
        <v>858</v>
      </c>
      <c r="H147" s="189">
        <v>18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40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2043</v>
      </c>
      <c r="AT147" s="155" t="s">
        <v>379</v>
      </c>
      <c r="AU147" s="155" t="s">
        <v>88</v>
      </c>
      <c r="AY147" s="17" t="s">
        <v>182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88</v>
      </c>
      <c r="BK147" s="156">
        <f t="shared" si="9"/>
        <v>0</v>
      </c>
      <c r="BL147" s="17" t="s">
        <v>876</v>
      </c>
      <c r="BM147" s="155" t="s">
        <v>3067</v>
      </c>
    </row>
    <row r="148" spans="2:65" s="1" customFormat="1" ht="16.5" customHeight="1">
      <c r="B148" s="142"/>
      <c r="C148" s="143" t="s">
        <v>7</v>
      </c>
      <c r="D148" s="143" t="s">
        <v>184</v>
      </c>
      <c r="E148" s="144" t="s">
        <v>3068</v>
      </c>
      <c r="F148" s="145" t="s">
        <v>3069</v>
      </c>
      <c r="G148" s="146" t="s">
        <v>386</v>
      </c>
      <c r="H148" s="147">
        <v>4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40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876</v>
      </c>
      <c r="AT148" s="155" t="s">
        <v>184</v>
      </c>
      <c r="AU148" s="155" t="s">
        <v>88</v>
      </c>
      <c r="AY148" s="17" t="s">
        <v>182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88</v>
      </c>
      <c r="BK148" s="156">
        <f t="shared" si="9"/>
        <v>0</v>
      </c>
      <c r="BL148" s="17" t="s">
        <v>876</v>
      </c>
      <c r="BM148" s="155" t="s">
        <v>3070</v>
      </c>
    </row>
    <row r="149" spans="2:65" s="1" customFormat="1" ht="16.5" customHeight="1">
      <c r="B149" s="142"/>
      <c r="C149" s="185" t="s">
        <v>389</v>
      </c>
      <c r="D149" s="185" t="s">
        <v>379</v>
      </c>
      <c r="E149" s="186" t="s">
        <v>3071</v>
      </c>
      <c r="F149" s="187" t="s">
        <v>3072</v>
      </c>
      <c r="G149" s="188" t="s">
        <v>1392</v>
      </c>
      <c r="H149" s="189">
        <v>4.0000000000000001E-3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40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2043</v>
      </c>
      <c r="AT149" s="155" t="s">
        <v>379</v>
      </c>
      <c r="AU149" s="155" t="s">
        <v>88</v>
      </c>
      <c r="AY149" s="17" t="s">
        <v>182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88</v>
      </c>
      <c r="BK149" s="156">
        <f t="shared" si="9"/>
        <v>0</v>
      </c>
      <c r="BL149" s="17" t="s">
        <v>876</v>
      </c>
      <c r="BM149" s="155" t="s">
        <v>3073</v>
      </c>
    </row>
    <row r="150" spans="2:65" s="1" customFormat="1" ht="21.75" customHeight="1">
      <c r="B150" s="142"/>
      <c r="C150" s="185" t="s">
        <v>397</v>
      </c>
      <c r="D150" s="185" t="s">
        <v>379</v>
      </c>
      <c r="E150" s="186" t="s">
        <v>3074</v>
      </c>
      <c r="F150" s="187" t="s">
        <v>3075</v>
      </c>
      <c r="G150" s="188" t="s">
        <v>1392</v>
      </c>
      <c r="H150" s="189">
        <v>4.0000000000000001E-3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40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2043</v>
      </c>
      <c r="AT150" s="155" t="s">
        <v>379</v>
      </c>
      <c r="AU150" s="155" t="s">
        <v>88</v>
      </c>
      <c r="AY150" s="17" t="s">
        <v>182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88</v>
      </c>
      <c r="BK150" s="156">
        <f t="shared" si="9"/>
        <v>0</v>
      </c>
      <c r="BL150" s="17" t="s">
        <v>876</v>
      </c>
      <c r="BM150" s="155" t="s">
        <v>3076</v>
      </c>
    </row>
    <row r="151" spans="2:65" s="1" customFormat="1" ht="24.25" customHeight="1">
      <c r="B151" s="142"/>
      <c r="C151" s="143" t="s">
        <v>408</v>
      </c>
      <c r="D151" s="143" t="s">
        <v>184</v>
      </c>
      <c r="E151" s="144" t="s">
        <v>3077</v>
      </c>
      <c r="F151" s="145" t="s">
        <v>3078</v>
      </c>
      <c r="G151" s="146" t="s">
        <v>858</v>
      </c>
      <c r="H151" s="147">
        <v>4</v>
      </c>
      <c r="I151" s="148"/>
      <c r="J151" s="149">
        <f t="shared" si="0"/>
        <v>0</v>
      </c>
      <c r="K151" s="150"/>
      <c r="L151" s="32"/>
      <c r="M151" s="151" t="s">
        <v>1</v>
      </c>
      <c r="N151" s="152" t="s">
        <v>40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876</v>
      </c>
      <c r="AT151" s="155" t="s">
        <v>184</v>
      </c>
      <c r="AU151" s="155" t="s">
        <v>88</v>
      </c>
      <c r="AY151" s="17" t="s">
        <v>182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88</v>
      </c>
      <c r="BK151" s="156">
        <f t="shared" si="9"/>
        <v>0</v>
      </c>
      <c r="BL151" s="17" t="s">
        <v>876</v>
      </c>
      <c r="BM151" s="155" t="s">
        <v>3079</v>
      </c>
    </row>
    <row r="152" spans="2:65" s="1" customFormat="1" ht="16.5" customHeight="1">
      <c r="B152" s="142"/>
      <c r="C152" s="185" t="s">
        <v>420</v>
      </c>
      <c r="D152" s="185" t="s">
        <v>379</v>
      </c>
      <c r="E152" s="186" t="s">
        <v>3080</v>
      </c>
      <c r="F152" s="187" t="s">
        <v>3081</v>
      </c>
      <c r="G152" s="188" t="s">
        <v>858</v>
      </c>
      <c r="H152" s="189">
        <v>4</v>
      </c>
      <c r="I152" s="190"/>
      <c r="J152" s="191">
        <f t="shared" si="0"/>
        <v>0</v>
      </c>
      <c r="K152" s="192"/>
      <c r="L152" s="193"/>
      <c r="M152" s="194" t="s">
        <v>1</v>
      </c>
      <c r="N152" s="195" t="s">
        <v>40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2043</v>
      </c>
      <c r="AT152" s="155" t="s">
        <v>379</v>
      </c>
      <c r="AU152" s="155" t="s">
        <v>88</v>
      </c>
      <c r="AY152" s="17" t="s">
        <v>182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88</v>
      </c>
      <c r="BK152" s="156">
        <f t="shared" si="9"/>
        <v>0</v>
      </c>
      <c r="BL152" s="17" t="s">
        <v>876</v>
      </c>
      <c r="BM152" s="155" t="s">
        <v>3082</v>
      </c>
    </row>
    <row r="153" spans="2:65" s="1" customFormat="1" ht="21.75" customHeight="1">
      <c r="B153" s="142"/>
      <c r="C153" s="143" t="s">
        <v>426</v>
      </c>
      <c r="D153" s="143" t="s">
        <v>184</v>
      </c>
      <c r="E153" s="144" t="s">
        <v>3083</v>
      </c>
      <c r="F153" s="145" t="s">
        <v>3084</v>
      </c>
      <c r="G153" s="146" t="s">
        <v>858</v>
      </c>
      <c r="H153" s="147">
        <v>4</v>
      </c>
      <c r="I153" s="148"/>
      <c r="J153" s="149">
        <f t="shared" si="0"/>
        <v>0</v>
      </c>
      <c r="K153" s="150"/>
      <c r="L153" s="32"/>
      <c r="M153" s="151" t="s">
        <v>1</v>
      </c>
      <c r="N153" s="152" t="s">
        <v>40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876</v>
      </c>
      <c r="AT153" s="155" t="s">
        <v>184</v>
      </c>
      <c r="AU153" s="155" t="s">
        <v>88</v>
      </c>
      <c r="AY153" s="17" t="s">
        <v>182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88</v>
      </c>
      <c r="BK153" s="156">
        <f t="shared" si="9"/>
        <v>0</v>
      </c>
      <c r="BL153" s="17" t="s">
        <v>876</v>
      </c>
      <c r="BM153" s="155" t="s">
        <v>3085</v>
      </c>
    </row>
    <row r="154" spans="2:65" s="1" customFormat="1" ht="16.5" customHeight="1">
      <c r="B154" s="142"/>
      <c r="C154" s="185" t="s">
        <v>432</v>
      </c>
      <c r="D154" s="185" t="s">
        <v>379</v>
      </c>
      <c r="E154" s="186" t="s">
        <v>3086</v>
      </c>
      <c r="F154" s="187" t="s">
        <v>3087</v>
      </c>
      <c r="G154" s="188" t="s">
        <v>858</v>
      </c>
      <c r="H154" s="189">
        <v>4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40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2043</v>
      </c>
      <c r="AT154" s="155" t="s">
        <v>379</v>
      </c>
      <c r="AU154" s="155" t="s">
        <v>88</v>
      </c>
      <c r="AY154" s="17" t="s">
        <v>182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88</v>
      </c>
      <c r="BK154" s="156">
        <f t="shared" si="9"/>
        <v>0</v>
      </c>
      <c r="BL154" s="17" t="s">
        <v>876</v>
      </c>
      <c r="BM154" s="155" t="s">
        <v>3088</v>
      </c>
    </row>
    <row r="155" spans="2:65" s="1" customFormat="1" ht="21.75" customHeight="1">
      <c r="B155" s="142"/>
      <c r="C155" s="143" t="s">
        <v>442</v>
      </c>
      <c r="D155" s="143" t="s">
        <v>184</v>
      </c>
      <c r="E155" s="144" t="s">
        <v>2978</v>
      </c>
      <c r="F155" s="145" t="s">
        <v>2979</v>
      </c>
      <c r="G155" s="146" t="s">
        <v>386</v>
      </c>
      <c r="H155" s="147">
        <v>90</v>
      </c>
      <c r="I155" s="148"/>
      <c r="J155" s="149">
        <f t="shared" si="0"/>
        <v>0</v>
      </c>
      <c r="K155" s="150"/>
      <c r="L155" s="32"/>
      <c r="M155" s="151" t="s">
        <v>1</v>
      </c>
      <c r="N155" s="152" t="s">
        <v>40</v>
      </c>
      <c r="P155" s="153">
        <f t="shared" si="1"/>
        <v>0</v>
      </c>
      <c r="Q155" s="153">
        <v>0</v>
      </c>
      <c r="R155" s="153">
        <f t="shared" si="2"/>
        <v>0</v>
      </c>
      <c r="S155" s="153">
        <v>0</v>
      </c>
      <c r="T155" s="154">
        <f t="shared" si="3"/>
        <v>0</v>
      </c>
      <c r="AR155" s="155" t="s">
        <v>876</v>
      </c>
      <c r="AT155" s="155" t="s">
        <v>184</v>
      </c>
      <c r="AU155" s="155" t="s">
        <v>88</v>
      </c>
      <c r="AY155" s="17" t="s">
        <v>182</v>
      </c>
      <c r="BE155" s="156">
        <f t="shared" si="4"/>
        <v>0</v>
      </c>
      <c r="BF155" s="156">
        <f t="shared" si="5"/>
        <v>0</v>
      </c>
      <c r="BG155" s="156">
        <f t="shared" si="6"/>
        <v>0</v>
      </c>
      <c r="BH155" s="156">
        <f t="shared" si="7"/>
        <v>0</v>
      </c>
      <c r="BI155" s="156">
        <f t="shared" si="8"/>
        <v>0</v>
      </c>
      <c r="BJ155" s="17" t="s">
        <v>88</v>
      </c>
      <c r="BK155" s="156">
        <f t="shared" si="9"/>
        <v>0</v>
      </c>
      <c r="BL155" s="17" t="s">
        <v>876</v>
      </c>
      <c r="BM155" s="155" t="s">
        <v>3089</v>
      </c>
    </row>
    <row r="156" spans="2:65" s="1" customFormat="1" ht="16.5" customHeight="1">
      <c r="B156" s="142"/>
      <c r="C156" s="185" t="s">
        <v>446</v>
      </c>
      <c r="D156" s="185" t="s">
        <v>379</v>
      </c>
      <c r="E156" s="186" t="s">
        <v>2981</v>
      </c>
      <c r="F156" s="187" t="s">
        <v>2982</v>
      </c>
      <c r="G156" s="188" t="s">
        <v>386</v>
      </c>
      <c r="H156" s="189">
        <v>90</v>
      </c>
      <c r="I156" s="190"/>
      <c r="J156" s="191">
        <f t="shared" si="0"/>
        <v>0</v>
      </c>
      <c r="K156" s="192"/>
      <c r="L156" s="193"/>
      <c r="M156" s="194" t="s">
        <v>1</v>
      </c>
      <c r="N156" s="195" t="s">
        <v>40</v>
      </c>
      <c r="P156" s="153">
        <f t="shared" si="1"/>
        <v>0</v>
      </c>
      <c r="Q156" s="153">
        <v>0</v>
      </c>
      <c r="R156" s="153">
        <f t="shared" si="2"/>
        <v>0</v>
      </c>
      <c r="S156" s="153">
        <v>0</v>
      </c>
      <c r="T156" s="154">
        <f t="shared" si="3"/>
        <v>0</v>
      </c>
      <c r="AR156" s="155" t="s">
        <v>2043</v>
      </c>
      <c r="AT156" s="155" t="s">
        <v>379</v>
      </c>
      <c r="AU156" s="155" t="s">
        <v>88</v>
      </c>
      <c r="AY156" s="17" t="s">
        <v>182</v>
      </c>
      <c r="BE156" s="156">
        <f t="shared" si="4"/>
        <v>0</v>
      </c>
      <c r="BF156" s="156">
        <f t="shared" si="5"/>
        <v>0</v>
      </c>
      <c r="BG156" s="156">
        <f t="shared" si="6"/>
        <v>0</v>
      </c>
      <c r="BH156" s="156">
        <f t="shared" si="7"/>
        <v>0</v>
      </c>
      <c r="BI156" s="156">
        <f t="shared" si="8"/>
        <v>0</v>
      </c>
      <c r="BJ156" s="17" t="s">
        <v>88</v>
      </c>
      <c r="BK156" s="156">
        <f t="shared" si="9"/>
        <v>0</v>
      </c>
      <c r="BL156" s="17" t="s">
        <v>876</v>
      </c>
      <c r="BM156" s="155" t="s">
        <v>3090</v>
      </c>
    </row>
    <row r="157" spans="2:65" s="1" customFormat="1" ht="21.75" customHeight="1">
      <c r="B157" s="142"/>
      <c r="C157" s="143" t="s">
        <v>454</v>
      </c>
      <c r="D157" s="143" t="s">
        <v>184</v>
      </c>
      <c r="E157" s="144" t="s">
        <v>3091</v>
      </c>
      <c r="F157" s="145" t="s">
        <v>3092</v>
      </c>
      <c r="G157" s="146" t="s">
        <v>386</v>
      </c>
      <c r="H157" s="147">
        <v>90</v>
      </c>
      <c r="I157" s="148"/>
      <c r="J157" s="149">
        <f t="shared" si="0"/>
        <v>0</v>
      </c>
      <c r="K157" s="150"/>
      <c r="L157" s="32"/>
      <c r="M157" s="151" t="s">
        <v>1</v>
      </c>
      <c r="N157" s="152" t="s">
        <v>40</v>
      </c>
      <c r="P157" s="153">
        <f t="shared" si="1"/>
        <v>0</v>
      </c>
      <c r="Q157" s="153">
        <v>0</v>
      </c>
      <c r="R157" s="153">
        <f t="shared" si="2"/>
        <v>0</v>
      </c>
      <c r="S157" s="153">
        <v>0</v>
      </c>
      <c r="T157" s="154">
        <f t="shared" si="3"/>
        <v>0</v>
      </c>
      <c r="AR157" s="155" t="s">
        <v>876</v>
      </c>
      <c r="AT157" s="155" t="s">
        <v>184</v>
      </c>
      <c r="AU157" s="155" t="s">
        <v>88</v>
      </c>
      <c r="AY157" s="17" t="s">
        <v>182</v>
      </c>
      <c r="BE157" s="156">
        <f t="shared" si="4"/>
        <v>0</v>
      </c>
      <c r="BF157" s="156">
        <f t="shared" si="5"/>
        <v>0</v>
      </c>
      <c r="BG157" s="156">
        <f t="shared" si="6"/>
        <v>0</v>
      </c>
      <c r="BH157" s="156">
        <f t="shared" si="7"/>
        <v>0</v>
      </c>
      <c r="BI157" s="156">
        <f t="shared" si="8"/>
        <v>0</v>
      </c>
      <c r="BJ157" s="17" t="s">
        <v>88</v>
      </c>
      <c r="BK157" s="156">
        <f t="shared" si="9"/>
        <v>0</v>
      </c>
      <c r="BL157" s="17" t="s">
        <v>876</v>
      </c>
      <c r="BM157" s="155" t="s">
        <v>3093</v>
      </c>
    </row>
    <row r="158" spans="2:65" s="1" customFormat="1" ht="16.5" customHeight="1">
      <c r="B158" s="142"/>
      <c r="C158" s="185" t="s">
        <v>462</v>
      </c>
      <c r="D158" s="185" t="s">
        <v>379</v>
      </c>
      <c r="E158" s="186" t="s">
        <v>3094</v>
      </c>
      <c r="F158" s="187" t="s">
        <v>3095</v>
      </c>
      <c r="G158" s="188" t="s">
        <v>386</v>
      </c>
      <c r="H158" s="189">
        <v>90</v>
      </c>
      <c r="I158" s="190"/>
      <c r="J158" s="191">
        <f t="shared" si="0"/>
        <v>0</v>
      </c>
      <c r="K158" s="192"/>
      <c r="L158" s="193"/>
      <c r="M158" s="194" t="s">
        <v>1</v>
      </c>
      <c r="N158" s="195" t="s">
        <v>40</v>
      </c>
      <c r="P158" s="153">
        <f t="shared" si="1"/>
        <v>0</v>
      </c>
      <c r="Q158" s="153">
        <v>0</v>
      </c>
      <c r="R158" s="153">
        <f t="shared" si="2"/>
        <v>0</v>
      </c>
      <c r="S158" s="153">
        <v>0</v>
      </c>
      <c r="T158" s="154">
        <f t="shared" si="3"/>
        <v>0</v>
      </c>
      <c r="AR158" s="155" t="s">
        <v>2043</v>
      </c>
      <c r="AT158" s="155" t="s">
        <v>379</v>
      </c>
      <c r="AU158" s="155" t="s">
        <v>88</v>
      </c>
      <c r="AY158" s="17" t="s">
        <v>182</v>
      </c>
      <c r="BE158" s="156">
        <f t="shared" si="4"/>
        <v>0</v>
      </c>
      <c r="BF158" s="156">
        <f t="shared" si="5"/>
        <v>0</v>
      </c>
      <c r="BG158" s="156">
        <f t="shared" si="6"/>
        <v>0</v>
      </c>
      <c r="BH158" s="156">
        <f t="shared" si="7"/>
        <v>0</v>
      </c>
      <c r="BI158" s="156">
        <f t="shared" si="8"/>
        <v>0</v>
      </c>
      <c r="BJ158" s="17" t="s">
        <v>88</v>
      </c>
      <c r="BK158" s="156">
        <f t="shared" si="9"/>
        <v>0</v>
      </c>
      <c r="BL158" s="17" t="s">
        <v>876</v>
      </c>
      <c r="BM158" s="155" t="s">
        <v>3096</v>
      </c>
    </row>
    <row r="159" spans="2:65" s="1" customFormat="1" ht="21.75" customHeight="1">
      <c r="B159" s="142"/>
      <c r="C159" s="143" t="s">
        <v>470</v>
      </c>
      <c r="D159" s="143" t="s">
        <v>184</v>
      </c>
      <c r="E159" s="144" t="s">
        <v>3097</v>
      </c>
      <c r="F159" s="145" t="s">
        <v>3098</v>
      </c>
      <c r="G159" s="146" t="s">
        <v>386</v>
      </c>
      <c r="H159" s="147">
        <v>90</v>
      </c>
      <c r="I159" s="148"/>
      <c r="J159" s="149">
        <f t="shared" si="0"/>
        <v>0</v>
      </c>
      <c r="K159" s="150"/>
      <c r="L159" s="32"/>
      <c r="M159" s="151" t="s">
        <v>1</v>
      </c>
      <c r="N159" s="152" t="s">
        <v>40</v>
      </c>
      <c r="P159" s="153">
        <f t="shared" si="1"/>
        <v>0</v>
      </c>
      <c r="Q159" s="153">
        <v>0</v>
      </c>
      <c r="R159" s="153">
        <f t="shared" si="2"/>
        <v>0</v>
      </c>
      <c r="S159" s="153">
        <v>0</v>
      </c>
      <c r="T159" s="154">
        <f t="shared" si="3"/>
        <v>0</v>
      </c>
      <c r="AR159" s="155" t="s">
        <v>876</v>
      </c>
      <c r="AT159" s="155" t="s">
        <v>184</v>
      </c>
      <c r="AU159" s="155" t="s">
        <v>88</v>
      </c>
      <c r="AY159" s="17" t="s">
        <v>182</v>
      </c>
      <c r="BE159" s="156">
        <f t="shared" si="4"/>
        <v>0</v>
      </c>
      <c r="BF159" s="156">
        <f t="shared" si="5"/>
        <v>0</v>
      </c>
      <c r="BG159" s="156">
        <f t="shared" si="6"/>
        <v>0</v>
      </c>
      <c r="BH159" s="156">
        <f t="shared" si="7"/>
        <v>0</v>
      </c>
      <c r="BI159" s="156">
        <f t="shared" si="8"/>
        <v>0</v>
      </c>
      <c r="BJ159" s="17" t="s">
        <v>88</v>
      </c>
      <c r="BK159" s="156">
        <f t="shared" si="9"/>
        <v>0</v>
      </c>
      <c r="BL159" s="17" t="s">
        <v>876</v>
      </c>
      <c r="BM159" s="155" t="s">
        <v>3099</v>
      </c>
    </row>
    <row r="160" spans="2:65" s="1" customFormat="1" ht="16.5" customHeight="1">
      <c r="B160" s="142"/>
      <c r="C160" s="185" t="s">
        <v>474</v>
      </c>
      <c r="D160" s="185" t="s">
        <v>379</v>
      </c>
      <c r="E160" s="186" t="s">
        <v>3100</v>
      </c>
      <c r="F160" s="187" t="s">
        <v>3101</v>
      </c>
      <c r="G160" s="188" t="s">
        <v>386</v>
      </c>
      <c r="H160" s="189">
        <v>90</v>
      </c>
      <c r="I160" s="190"/>
      <c r="J160" s="191">
        <f t="shared" si="0"/>
        <v>0</v>
      </c>
      <c r="K160" s="192"/>
      <c r="L160" s="193"/>
      <c r="M160" s="194" t="s">
        <v>1</v>
      </c>
      <c r="N160" s="195" t="s">
        <v>40</v>
      </c>
      <c r="P160" s="153">
        <f t="shared" si="1"/>
        <v>0</v>
      </c>
      <c r="Q160" s="153">
        <v>0</v>
      </c>
      <c r="R160" s="153">
        <f t="shared" si="2"/>
        <v>0</v>
      </c>
      <c r="S160" s="153">
        <v>0</v>
      </c>
      <c r="T160" s="154">
        <f t="shared" si="3"/>
        <v>0</v>
      </c>
      <c r="AR160" s="155" t="s">
        <v>2043</v>
      </c>
      <c r="AT160" s="155" t="s">
        <v>379</v>
      </c>
      <c r="AU160" s="155" t="s">
        <v>88</v>
      </c>
      <c r="AY160" s="17" t="s">
        <v>182</v>
      </c>
      <c r="BE160" s="156">
        <f t="shared" si="4"/>
        <v>0</v>
      </c>
      <c r="BF160" s="156">
        <f t="shared" si="5"/>
        <v>0</v>
      </c>
      <c r="BG160" s="156">
        <f t="shared" si="6"/>
        <v>0</v>
      </c>
      <c r="BH160" s="156">
        <f t="shared" si="7"/>
        <v>0</v>
      </c>
      <c r="BI160" s="156">
        <f t="shared" si="8"/>
        <v>0</v>
      </c>
      <c r="BJ160" s="17" t="s">
        <v>88</v>
      </c>
      <c r="BK160" s="156">
        <f t="shared" si="9"/>
        <v>0</v>
      </c>
      <c r="BL160" s="17" t="s">
        <v>876</v>
      </c>
      <c r="BM160" s="155" t="s">
        <v>3102</v>
      </c>
    </row>
    <row r="161" spans="2:65" s="1" customFormat="1" ht="24.25" customHeight="1">
      <c r="B161" s="142"/>
      <c r="C161" s="143" t="s">
        <v>482</v>
      </c>
      <c r="D161" s="143" t="s">
        <v>184</v>
      </c>
      <c r="E161" s="144" t="s">
        <v>3103</v>
      </c>
      <c r="F161" s="145" t="s">
        <v>3104</v>
      </c>
      <c r="G161" s="146" t="s">
        <v>386</v>
      </c>
      <c r="H161" s="147">
        <v>90</v>
      </c>
      <c r="I161" s="148"/>
      <c r="J161" s="149">
        <f t="shared" si="0"/>
        <v>0</v>
      </c>
      <c r="K161" s="150"/>
      <c r="L161" s="32"/>
      <c r="M161" s="151" t="s">
        <v>1</v>
      </c>
      <c r="N161" s="152" t="s">
        <v>40</v>
      </c>
      <c r="P161" s="153">
        <f t="shared" si="1"/>
        <v>0</v>
      </c>
      <c r="Q161" s="153">
        <v>0</v>
      </c>
      <c r="R161" s="153">
        <f t="shared" si="2"/>
        <v>0</v>
      </c>
      <c r="S161" s="153">
        <v>0</v>
      </c>
      <c r="T161" s="154">
        <f t="shared" si="3"/>
        <v>0</v>
      </c>
      <c r="AR161" s="155" t="s">
        <v>876</v>
      </c>
      <c r="AT161" s="155" t="s">
        <v>184</v>
      </c>
      <c r="AU161" s="155" t="s">
        <v>88</v>
      </c>
      <c r="AY161" s="17" t="s">
        <v>182</v>
      </c>
      <c r="BE161" s="156">
        <f t="shared" si="4"/>
        <v>0</v>
      </c>
      <c r="BF161" s="156">
        <f t="shared" si="5"/>
        <v>0</v>
      </c>
      <c r="BG161" s="156">
        <f t="shared" si="6"/>
        <v>0</v>
      </c>
      <c r="BH161" s="156">
        <f t="shared" si="7"/>
        <v>0</v>
      </c>
      <c r="BI161" s="156">
        <f t="shared" si="8"/>
        <v>0</v>
      </c>
      <c r="BJ161" s="17" t="s">
        <v>88</v>
      </c>
      <c r="BK161" s="156">
        <f t="shared" si="9"/>
        <v>0</v>
      </c>
      <c r="BL161" s="17" t="s">
        <v>876</v>
      </c>
      <c r="BM161" s="155" t="s">
        <v>3105</v>
      </c>
    </row>
    <row r="162" spans="2:65" s="1" customFormat="1" ht="16.5" customHeight="1">
      <c r="B162" s="142"/>
      <c r="C162" s="185" t="s">
        <v>495</v>
      </c>
      <c r="D162" s="185" t="s">
        <v>379</v>
      </c>
      <c r="E162" s="186" t="s">
        <v>3106</v>
      </c>
      <c r="F162" s="187" t="s">
        <v>3107</v>
      </c>
      <c r="G162" s="188" t="s">
        <v>386</v>
      </c>
      <c r="H162" s="189">
        <v>90</v>
      </c>
      <c r="I162" s="190"/>
      <c r="J162" s="191">
        <f t="shared" si="0"/>
        <v>0</v>
      </c>
      <c r="K162" s="192"/>
      <c r="L162" s="193"/>
      <c r="M162" s="194" t="s">
        <v>1</v>
      </c>
      <c r="N162" s="195" t="s">
        <v>40</v>
      </c>
      <c r="P162" s="153">
        <f t="shared" si="1"/>
        <v>0</v>
      </c>
      <c r="Q162" s="153">
        <v>0</v>
      </c>
      <c r="R162" s="153">
        <f t="shared" si="2"/>
        <v>0</v>
      </c>
      <c r="S162" s="153">
        <v>0</v>
      </c>
      <c r="T162" s="154">
        <f t="shared" si="3"/>
        <v>0</v>
      </c>
      <c r="AR162" s="155" t="s">
        <v>2043</v>
      </c>
      <c r="AT162" s="155" t="s">
        <v>379</v>
      </c>
      <c r="AU162" s="155" t="s">
        <v>88</v>
      </c>
      <c r="AY162" s="17" t="s">
        <v>182</v>
      </c>
      <c r="BE162" s="156">
        <f t="shared" si="4"/>
        <v>0</v>
      </c>
      <c r="BF162" s="156">
        <f t="shared" si="5"/>
        <v>0</v>
      </c>
      <c r="BG162" s="156">
        <f t="shared" si="6"/>
        <v>0</v>
      </c>
      <c r="BH162" s="156">
        <f t="shared" si="7"/>
        <v>0</v>
      </c>
      <c r="BI162" s="156">
        <f t="shared" si="8"/>
        <v>0</v>
      </c>
      <c r="BJ162" s="17" t="s">
        <v>88</v>
      </c>
      <c r="BK162" s="156">
        <f t="shared" si="9"/>
        <v>0</v>
      </c>
      <c r="BL162" s="17" t="s">
        <v>876</v>
      </c>
      <c r="BM162" s="155" t="s">
        <v>3108</v>
      </c>
    </row>
    <row r="163" spans="2:65" s="1" customFormat="1" ht="24.25" customHeight="1">
      <c r="B163" s="142"/>
      <c r="C163" s="143" t="s">
        <v>508</v>
      </c>
      <c r="D163" s="143" t="s">
        <v>184</v>
      </c>
      <c r="E163" s="144" t="s">
        <v>3109</v>
      </c>
      <c r="F163" s="145" t="s">
        <v>3110</v>
      </c>
      <c r="G163" s="146" t="s">
        <v>386</v>
      </c>
      <c r="H163" s="147">
        <v>25</v>
      </c>
      <c r="I163" s="148"/>
      <c r="J163" s="149">
        <f t="shared" si="0"/>
        <v>0</v>
      </c>
      <c r="K163" s="150"/>
      <c r="L163" s="32"/>
      <c r="M163" s="151" t="s">
        <v>1</v>
      </c>
      <c r="N163" s="152" t="s">
        <v>40</v>
      </c>
      <c r="P163" s="153">
        <f t="shared" si="1"/>
        <v>0</v>
      </c>
      <c r="Q163" s="153">
        <v>0</v>
      </c>
      <c r="R163" s="153">
        <f t="shared" si="2"/>
        <v>0</v>
      </c>
      <c r="S163" s="153">
        <v>0</v>
      </c>
      <c r="T163" s="154">
        <f t="shared" si="3"/>
        <v>0</v>
      </c>
      <c r="AR163" s="155" t="s">
        <v>876</v>
      </c>
      <c r="AT163" s="155" t="s">
        <v>184</v>
      </c>
      <c r="AU163" s="155" t="s">
        <v>88</v>
      </c>
      <c r="AY163" s="17" t="s">
        <v>182</v>
      </c>
      <c r="BE163" s="156">
        <f t="shared" si="4"/>
        <v>0</v>
      </c>
      <c r="BF163" s="156">
        <f t="shared" si="5"/>
        <v>0</v>
      </c>
      <c r="BG163" s="156">
        <f t="shared" si="6"/>
        <v>0</v>
      </c>
      <c r="BH163" s="156">
        <f t="shared" si="7"/>
        <v>0</v>
      </c>
      <c r="BI163" s="156">
        <f t="shared" si="8"/>
        <v>0</v>
      </c>
      <c r="BJ163" s="17" t="s">
        <v>88</v>
      </c>
      <c r="BK163" s="156">
        <f t="shared" si="9"/>
        <v>0</v>
      </c>
      <c r="BL163" s="17" t="s">
        <v>876</v>
      </c>
      <c r="BM163" s="155" t="s">
        <v>3111</v>
      </c>
    </row>
    <row r="164" spans="2:65" s="1" customFormat="1" ht="16.5" customHeight="1">
      <c r="B164" s="142"/>
      <c r="C164" s="185" t="s">
        <v>512</v>
      </c>
      <c r="D164" s="185" t="s">
        <v>379</v>
      </c>
      <c r="E164" s="186" t="s">
        <v>3112</v>
      </c>
      <c r="F164" s="187" t="s">
        <v>3113</v>
      </c>
      <c r="G164" s="188" t="s">
        <v>386</v>
      </c>
      <c r="H164" s="189">
        <v>25</v>
      </c>
      <c r="I164" s="190"/>
      <c r="J164" s="191">
        <f t="shared" si="0"/>
        <v>0</v>
      </c>
      <c r="K164" s="192"/>
      <c r="L164" s="193"/>
      <c r="M164" s="194" t="s">
        <v>1</v>
      </c>
      <c r="N164" s="195" t="s">
        <v>40</v>
      </c>
      <c r="P164" s="153">
        <f t="shared" si="1"/>
        <v>0</v>
      </c>
      <c r="Q164" s="153">
        <v>0</v>
      </c>
      <c r="R164" s="153">
        <f t="shared" si="2"/>
        <v>0</v>
      </c>
      <c r="S164" s="153">
        <v>0</v>
      </c>
      <c r="T164" s="154">
        <f t="shared" si="3"/>
        <v>0</v>
      </c>
      <c r="AR164" s="155" t="s">
        <v>2043</v>
      </c>
      <c r="AT164" s="155" t="s">
        <v>379</v>
      </c>
      <c r="AU164" s="155" t="s">
        <v>88</v>
      </c>
      <c r="AY164" s="17" t="s">
        <v>182</v>
      </c>
      <c r="BE164" s="156">
        <f t="shared" si="4"/>
        <v>0</v>
      </c>
      <c r="BF164" s="156">
        <f t="shared" si="5"/>
        <v>0</v>
      </c>
      <c r="BG164" s="156">
        <f t="shared" si="6"/>
        <v>0</v>
      </c>
      <c r="BH164" s="156">
        <f t="shared" si="7"/>
        <v>0</v>
      </c>
      <c r="BI164" s="156">
        <f t="shared" si="8"/>
        <v>0</v>
      </c>
      <c r="BJ164" s="17" t="s">
        <v>88</v>
      </c>
      <c r="BK164" s="156">
        <f t="shared" si="9"/>
        <v>0</v>
      </c>
      <c r="BL164" s="17" t="s">
        <v>876</v>
      </c>
      <c r="BM164" s="155" t="s">
        <v>3114</v>
      </c>
    </row>
    <row r="165" spans="2:65" s="1" customFormat="1" ht="24.25" customHeight="1">
      <c r="B165" s="142"/>
      <c r="C165" s="143" t="s">
        <v>525</v>
      </c>
      <c r="D165" s="143" t="s">
        <v>184</v>
      </c>
      <c r="E165" s="144" t="s">
        <v>3115</v>
      </c>
      <c r="F165" s="145" t="s">
        <v>3116</v>
      </c>
      <c r="G165" s="146" t="s">
        <v>386</v>
      </c>
      <c r="H165" s="147">
        <v>90</v>
      </c>
      <c r="I165" s="148"/>
      <c r="J165" s="149">
        <f t="shared" si="0"/>
        <v>0</v>
      </c>
      <c r="K165" s="150"/>
      <c r="L165" s="32"/>
      <c r="M165" s="151" t="s">
        <v>1</v>
      </c>
      <c r="N165" s="152" t="s">
        <v>40</v>
      </c>
      <c r="P165" s="153">
        <f t="shared" si="1"/>
        <v>0</v>
      </c>
      <c r="Q165" s="153">
        <v>0</v>
      </c>
      <c r="R165" s="153">
        <f t="shared" si="2"/>
        <v>0</v>
      </c>
      <c r="S165" s="153">
        <v>0</v>
      </c>
      <c r="T165" s="154">
        <f t="shared" si="3"/>
        <v>0</v>
      </c>
      <c r="AR165" s="155" t="s">
        <v>876</v>
      </c>
      <c r="AT165" s="155" t="s">
        <v>184</v>
      </c>
      <c r="AU165" s="155" t="s">
        <v>88</v>
      </c>
      <c r="AY165" s="17" t="s">
        <v>182</v>
      </c>
      <c r="BE165" s="156">
        <f t="shared" si="4"/>
        <v>0</v>
      </c>
      <c r="BF165" s="156">
        <f t="shared" si="5"/>
        <v>0</v>
      </c>
      <c r="BG165" s="156">
        <f t="shared" si="6"/>
        <v>0</v>
      </c>
      <c r="BH165" s="156">
        <f t="shared" si="7"/>
        <v>0</v>
      </c>
      <c r="BI165" s="156">
        <f t="shared" si="8"/>
        <v>0</v>
      </c>
      <c r="BJ165" s="17" t="s">
        <v>88</v>
      </c>
      <c r="BK165" s="156">
        <f t="shared" si="9"/>
        <v>0</v>
      </c>
      <c r="BL165" s="17" t="s">
        <v>876</v>
      </c>
      <c r="BM165" s="155" t="s">
        <v>3117</v>
      </c>
    </row>
    <row r="166" spans="2:65" s="1" customFormat="1" ht="21.75" customHeight="1">
      <c r="B166" s="142"/>
      <c r="C166" s="185" t="s">
        <v>533</v>
      </c>
      <c r="D166" s="185" t="s">
        <v>379</v>
      </c>
      <c r="E166" s="186" t="s">
        <v>3118</v>
      </c>
      <c r="F166" s="187" t="s">
        <v>3119</v>
      </c>
      <c r="G166" s="188" t="s">
        <v>386</v>
      </c>
      <c r="H166" s="189">
        <v>90</v>
      </c>
      <c r="I166" s="190"/>
      <c r="J166" s="191">
        <f t="shared" si="0"/>
        <v>0</v>
      </c>
      <c r="K166" s="192"/>
      <c r="L166" s="193"/>
      <c r="M166" s="194" t="s">
        <v>1</v>
      </c>
      <c r="N166" s="195" t="s">
        <v>40</v>
      </c>
      <c r="P166" s="153">
        <f t="shared" si="1"/>
        <v>0</v>
      </c>
      <c r="Q166" s="153">
        <v>0</v>
      </c>
      <c r="R166" s="153">
        <f t="shared" si="2"/>
        <v>0</v>
      </c>
      <c r="S166" s="153">
        <v>0</v>
      </c>
      <c r="T166" s="154">
        <f t="shared" si="3"/>
        <v>0</v>
      </c>
      <c r="AR166" s="155" t="s">
        <v>2043</v>
      </c>
      <c r="AT166" s="155" t="s">
        <v>379</v>
      </c>
      <c r="AU166" s="155" t="s">
        <v>88</v>
      </c>
      <c r="AY166" s="17" t="s">
        <v>182</v>
      </c>
      <c r="BE166" s="156">
        <f t="shared" si="4"/>
        <v>0</v>
      </c>
      <c r="BF166" s="156">
        <f t="shared" si="5"/>
        <v>0</v>
      </c>
      <c r="BG166" s="156">
        <f t="shared" si="6"/>
        <v>0</v>
      </c>
      <c r="BH166" s="156">
        <f t="shared" si="7"/>
        <v>0</v>
      </c>
      <c r="BI166" s="156">
        <f t="shared" si="8"/>
        <v>0</v>
      </c>
      <c r="BJ166" s="17" t="s">
        <v>88</v>
      </c>
      <c r="BK166" s="156">
        <f t="shared" si="9"/>
        <v>0</v>
      </c>
      <c r="BL166" s="17" t="s">
        <v>876</v>
      </c>
      <c r="BM166" s="155" t="s">
        <v>3120</v>
      </c>
    </row>
    <row r="167" spans="2:65" s="1" customFormat="1" ht="37.9" customHeight="1">
      <c r="B167" s="142"/>
      <c r="C167" s="143" t="s">
        <v>538</v>
      </c>
      <c r="D167" s="143" t="s">
        <v>184</v>
      </c>
      <c r="E167" s="144" t="s">
        <v>3121</v>
      </c>
      <c r="F167" s="145" t="s">
        <v>3122</v>
      </c>
      <c r="G167" s="146" t="s">
        <v>858</v>
      </c>
      <c r="H167" s="147">
        <v>1</v>
      </c>
      <c r="I167" s="148"/>
      <c r="J167" s="149">
        <f t="shared" si="0"/>
        <v>0</v>
      </c>
      <c r="K167" s="150"/>
      <c r="L167" s="32"/>
      <c r="M167" s="151" t="s">
        <v>1</v>
      </c>
      <c r="N167" s="152" t="s">
        <v>40</v>
      </c>
      <c r="P167" s="153">
        <f t="shared" si="1"/>
        <v>0</v>
      </c>
      <c r="Q167" s="153">
        <v>0</v>
      </c>
      <c r="R167" s="153">
        <f t="shared" si="2"/>
        <v>0</v>
      </c>
      <c r="S167" s="153">
        <v>0</v>
      </c>
      <c r="T167" s="154">
        <f t="shared" si="3"/>
        <v>0</v>
      </c>
      <c r="AR167" s="155" t="s">
        <v>876</v>
      </c>
      <c r="AT167" s="155" t="s">
        <v>184</v>
      </c>
      <c r="AU167" s="155" t="s">
        <v>88</v>
      </c>
      <c r="AY167" s="17" t="s">
        <v>182</v>
      </c>
      <c r="BE167" s="156">
        <f t="shared" si="4"/>
        <v>0</v>
      </c>
      <c r="BF167" s="156">
        <f t="shared" si="5"/>
        <v>0</v>
      </c>
      <c r="BG167" s="156">
        <f t="shared" si="6"/>
        <v>0</v>
      </c>
      <c r="BH167" s="156">
        <f t="shared" si="7"/>
        <v>0</v>
      </c>
      <c r="BI167" s="156">
        <f t="shared" si="8"/>
        <v>0</v>
      </c>
      <c r="BJ167" s="17" t="s">
        <v>88</v>
      </c>
      <c r="BK167" s="156">
        <f t="shared" si="9"/>
        <v>0</v>
      </c>
      <c r="BL167" s="17" t="s">
        <v>876</v>
      </c>
      <c r="BM167" s="155" t="s">
        <v>3123</v>
      </c>
    </row>
    <row r="168" spans="2:65" s="1" customFormat="1" ht="37.9" customHeight="1">
      <c r="B168" s="142"/>
      <c r="C168" s="185" t="s">
        <v>542</v>
      </c>
      <c r="D168" s="185" t="s">
        <v>379</v>
      </c>
      <c r="E168" s="186" t="s">
        <v>3124</v>
      </c>
      <c r="F168" s="187" t="s">
        <v>3125</v>
      </c>
      <c r="G168" s="188" t="s">
        <v>858</v>
      </c>
      <c r="H168" s="189">
        <v>1</v>
      </c>
      <c r="I168" s="190"/>
      <c r="J168" s="191">
        <f t="shared" si="0"/>
        <v>0</v>
      </c>
      <c r="K168" s="192"/>
      <c r="L168" s="193"/>
      <c r="M168" s="194" t="s">
        <v>1</v>
      </c>
      <c r="N168" s="195" t="s">
        <v>40</v>
      </c>
      <c r="P168" s="153">
        <f t="shared" si="1"/>
        <v>0</v>
      </c>
      <c r="Q168" s="153">
        <v>0</v>
      </c>
      <c r="R168" s="153">
        <f t="shared" si="2"/>
        <v>0</v>
      </c>
      <c r="S168" s="153">
        <v>0</v>
      </c>
      <c r="T168" s="154">
        <f t="shared" si="3"/>
        <v>0</v>
      </c>
      <c r="AR168" s="155" t="s">
        <v>2043</v>
      </c>
      <c r="AT168" s="155" t="s">
        <v>379</v>
      </c>
      <c r="AU168" s="155" t="s">
        <v>88</v>
      </c>
      <c r="AY168" s="17" t="s">
        <v>182</v>
      </c>
      <c r="BE168" s="156">
        <f t="shared" si="4"/>
        <v>0</v>
      </c>
      <c r="BF168" s="156">
        <f t="shared" si="5"/>
        <v>0</v>
      </c>
      <c r="BG168" s="156">
        <f t="shared" si="6"/>
        <v>0</v>
      </c>
      <c r="BH168" s="156">
        <f t="shared" si="7"/>
        <v>0</v>
      </c>
      <c r="BI168" s="156">
        <f t="shared" si="8"/>
        <v>0</v>
      </c>
      <c r="BJ168" s="17" t="s">
        <v>88</v>
      </c>
      <c r="BK168" s="156">
        <f t="shared" si="9"/>
        <v>0</v>
      </c>
      <c r="BL168" s="17" t="s">
        <v>876</v>
      </c>
      <c r="BM168" s="155" t="s">
        <v>3126</v>
      </c>
    </row>
    <row r="169" spans="2:65" s="1" customFormat="1" ht="24.25" customHeight="1">
      <c r="B169" s="142"/>
      <c r="C169" s="185" t="s">
        <v>552</v>
      </c>
      <c r="D169" s="185" t="s">
        <v>379</v>
      </c>
      <c r="E169" s="186" t="s">
        <v>3127</v>
      </c>
      <c r="F169" s="187" t="s">
        <v>3128</v>
      </c>
      <c r="G169" s="188" t="s">
        <v>858</v>
      </c>
      <c r="H169" s="189">
        <v>1</v>
      </c>
      <c r="I169" s="190"/>
      <c r="J169" s="191">
        <f t="shared" si="0"/>
        <v>0</v>
      </c>
      <c r="K169" s="192"/>
      <c r="L169" s="193"/>
      <c r="M169" s="194" t="s">
        <v>1</v>
      </c>
      <c r="N169" s="195" t="s">
        <v>40</v>
      </c>
      <c r="P169" s="153">
        <f t="shared" si="1"/>
        <v>0</v>
      </c>
      <c r="Q169" s="153">
        <v>0</v>
      </c>
      <c r="R169" s="153">
        <f t="shared" si="2"/>
        <v>0</v>
      </c>
      <c r="S169" s="153">
        <v>0</v>
      </c>
      <c r="T169" s="154">
        <f t="shared" si="3"/>
        <v>0</v>
      </c>
      <c r="AR169" s="155" t="s">
        <v>2043</v>
      </c>
      <c r="AT169" s="155" t="s">
        <v>379</v>
      </c>
      <c r="AU169" s="155" t="s">
        <v>88</v>
      </c>
      <c r="AY169" s="17" t="s">
        <v>182</v>
      </c>
      <c r="BE169" s="156">
        <f t="shared" si="4"/>
        <v>0</v>
      </c>
      <c r="BF169" s="156">
        <f t="shared" si="5"/>
        <v>0</v>
      </c>
      <c r="BG169" s="156">
        <f t="shared" si="6"/>
        <v>0</v>
      </c>
      <c r="BH169" s="156">
        <f t="shared" si="7"/>
        <v>0</v>
      </c>
      <c r="BI169" s="156">
        <f t="shared" si="8"/>
        <v>0</v>
      </c>
      <c r="BJ169" s="17" t="s">
        <v>88</v>
      </c>
      <c r="BK169" s="156">
        <f t="shared" si="9"/>
        <v>0</v>
      </c>
      <c r="BL169" s="17" t="s">
        <v>876</v>
      </c>
      <c r="BM169" s="155" t="s">
        <v>3129</v>
      </c>
    </row>
    <row r="170" spans="2:65" s="1" customFormat="1" ht="24.25" customHeight="1">
      <c r="B170" s="142"/>
      <c r="C170" s="185" t="s">
        <v>585</v>
      </c>
      <c r="D170" s="185" t="s">
        <v>379</v>
      </c>
      <c r="E170" s="186" t="s">
        <v>3130</v>
      </c>
      <c r="F170" s="187" t="s">
        <v>3131</v>
      </c>
      <c r="G170" s="188" t="s">
        <v>858</v>
      </c>
      <c r="H170" s="189">
        <v>1</v>
      </c>
      <c r="I170" s="190"/>
      <c r="J170" s="191">
        <f t="shared" si="0"/>
        <v>0</v>
      </c>
      <c r="K170" s="192"/>
      <c r="L170" s="193"/>
      <c r="M170" s="194" t="s">
        <v>1</v>
      </c>
      <c r="N170" s="195" t="s">
        <v>40</v>
      </c>
      <c r="P170" s="153">
        <f t="shared" si="1"/>
        <v>0</v>
      </c>
      <c r="Q170" s="153">
        <v>0</v>
      </c>
      <c r="R170" s="153">
        <f t="shared" si="2"/>
        <v>0</v>
      </c>
      <c r="S170" s="153">
        <v>0</v>
      </c>
      <c r="T170" s="154">
        <f t="shared" si="3"/>
        <v>0</v>
      </c>
      <c r="AR170" s="155" t="s">
        <v>2043</v>
      </c>
      <c r="AT170" s="155" t="s">
        <v>379</v>
      </c>
      <c r="AU170" s="155" t="s">
        <v>88</v>
      </c>
      <c r="AY170" s="17" t="s">
        <v>182</v>
      </c>
      <c r="BE170" s="156">
        <f t="shared" si="4"/>
        <v>0</v>
      </c>
      <c r="BF170" s="156">
        <f t="shared" si="5"/>
        <v>0</v>
      </c>
      <c r="BG170" s="156">
        <f t="shared" si="6"/>
        <v>0</v>
      </c>
      <c r="BH170" s="156">
        <f t="shared" si="7"/>
        <v>0</v>
      </c>
      <c r="BI170" s="156">
        <f t="shared" si="8"/>
        <v>0</v>
      </c>
      <c r="BJ170" s="17" t="s">
        <v>88</v>
      </c>
      <c r="BK170" s="156">
        <f t="shared" si="9"/>
        <v>0</v>
      </c>
      <c r="BL170" s="17" t="s">
        <v>876</v>
      </c>
      <c r="BM170" s="155" t="s">
        <v>3132</v>
      </c>
    </row>
    <row r="171" spans="2:65" s="1" customFormat="1" ht="24.25" customHeight="1">
      <c r="B171" s="142"/>
      <c r="C171" s="185" t="s">
        <v>624</v>
      </c>
      <c r="D171" s="185" t="s">
        <v>379</v>
      </c>
      <c r="E171" s="186" t="s">
        <v>3133</v>
      </c>
      <c r="F171" s="187" t="s">
        <v>3134</v>
      </c>
      <c r="G171" s="188" t="s">
        <v>858</v>
      </c>
      <c r="H171" s="189">
        <v>1</v>
      </c>
      <c r="I171" s="190"/>
      <c r="J171" s="191">
        <f t="shared" si="0"/>
        <v>0</v>
      </c>
      <c r="K171" s="192"/>
      <c r="L171" s="193"/>
      <c r="M171" s="194" t="s">
        <v>1</v>
      </c>
      <c r="N171" s="195" t="s">
        <v>40</v>
      </c>
      <c r="P171" s="153">
        <f t="shared" si="1"/>
        <v>0</v>
      </c>
      <c r="Q171" s="153">
        <v>0</v>
      </c>
      <c r="R171" s="153">
        <f t="shared" si="2"/>
        <v>0</v>
      </c>
      <c r="S171" s="153">
        <v>0</v>
      </c>
      <c r="T171" s="154">
        <f t="shared" si="3"/>
        <v>0</v>
      </c>
      <c r="AR171" s="155" t="s">
        <v>2043</v>
      </c>
      <c r="AT171" s="155" t="s">
        <v>379</v>
      </c>
      <c r="AU171" s="155" t="s">
        <v>88</v>
      </c>
      <c r="AY171" s="17" t="s">
        <v>182</v>
      </c>
      <c r="BE171" s="156">
        <f t="shared" si="4"/>
        <v>0</v>
      </c>
      <c r="BF171" s="156">
        <f t="shared" si="5"/>
        <v>0</v>
      </c>
      <c r="BG171" s="156">
        <f t="shared" si="6"/>
        <v>0</v>
      </c>
      <c r="BH171" s="156">
        <f t="shared" si="7"/>
        <v>0</v>
      </c>
      <c r="BI171" s="156">
        <f t="shared" si="8"/>
        <v>0</v>
      </c>
      <c r="BJ171" s="17" t="s">
        <v>88</v>
      </c>
      <c r="BK171" s="156">
        <f t="shared" si="9"/>
        <v>0</v>
      </c>
      <c r="BL171" s="17" t="s">
        <v>876</v>
      </c>
      <c r="BM171" s="155" t="s">
        <v>3135</v>
      </c>
    </row>
    <row r="172" spans="2:65" s="1" customFormat="1" ht="24.25" customHeight="1">
      <c r="B172" s="142"/>
      <c r="C172" s="185" t="s">
        <v>628</v>
      </c>
      <c r="D172" s="185" t="s">
        <v>379</v>
      </c>
      <c r="E172" s="186" t="s">
        <v>3136</v>
      </c>
      <c r="F172" s="187" t="s">
        <v>3137</v>
      </c>
      <c r="G172" s="188" t="s">
        <v>858</v>
      </c>
      <c r="H172" s="189">
        <v>1</v>
      </c>
      <c r="I172" s="190"/>
      <c r="J172" s="191">
        <f t="shared" si="0"/>
        <v>0</v>
      </c>
      <c r="K172" s="192"/>
      <c r="L172" s="193"/>
      <c r="M172" s="194" t="s">
        <v>1</v>
      </c>
      <c r="N172" s="195" t="s">
        <v>40</v>
      </c>
      <c r="P172" s="153">
        <f t="shared" si="1"/>
        <v>0</v>
      </c>
      <c r="Q172" s="153">
        <v>0</v>
      </c>
      <c r="R172" s="153">
        <f t="shared" si="2"/>
        <v>0</v>
      </c>
      <c r="S172" s="153">
        <v>0</v>
      </c>
      <c r="T172" s="154">
        <f t="shared" si="3"/>
        <v>0</v>
      </c>
      <c r="AR172" s="155" t="s">
        <v>2043</v>
      </c>
      <c r="AT172" s="155" t="s">
        <v>379</v>
      </c>
      <c r="AU172" s="155" t="s">
        <v>88</v>
      </c>
      <c r="AY172" s="17" t="s">
        <v>182</v>
      </c>
      <c r="BE172" s="156">
        <f t="shared" si="4"/>
        <v>0</v>
      </c>
      <c r="BF172" s="156">
        <f t="shared" si="5"/>
        <v>0</v>
      </c>
      <c r="BG172" s="156">
        <f t="shared" si="6"/>
        <v>0</v>
      </c>
      <c r="BH172" s="156">
        <f t="shared" si="7"/>
        <v>0</v>
      </c>
      <c r="BI172" s="156">
        <f t="shared" si="8"/>
        <v>0</v>
      </c>
      <c r="BJ172" s="17" t="s">
        <v>88</v>
      </c>
      <c r="BK172" s="156">
        <f t="shared" si="9"/>
        <v>0</v>
      </c>
      <c r="BL172" s="17" t="s">
        <v>876</v>
      </c>
      <c r="BM172" s="155" t="s">
        <v>3138</v>
      </c>
    </row>
    <row r="173" spans="2:65" s="1" customFormat="1" ht="24.25" customHeight="1">
      <c r="B173" s="142"/>
      <c r="C173" s="185" t="s">
        <v>663</v>
      </c>
      <c r="D173" s="185" t="s">
        <v>379</v>
      </c>
      <c r="E173" s="186" t="s">
        <v>3139</v>
      </c>
      <c r="F173" s="187" t="s">
        <v>3140</v>
      </c>
      <c r="G173" s="188" t="s">
        <v>858</v>
      </c>
      <c r="H173" s="189">
        <v>1</v>
      </c>
      <c r="I173" s="190"/>
      <c r="J173" s="191">
        <f t="shared" si="0"/>
        <v>0</v>
      </c>
      <c r="K173" s="192"/>
      <c r="L173" s="193"/>
      <c r="M173" s="194" t="s">
        <v>1</v>
      </c>
      <c r="N173" s="195" t="s">
        <v>40</v>
      </c>
      <c r="P173" s="153">
        <f t="shared" si="1"/>
        <v>0</v>
      </c>
      <c r="Q173" s="153">
        <v>0</v>
      </c>
      <c r="R173" s="153">
        <f t="shared" si="2"/>
        <v>0</v>
      </c>
      <c r="S173" s="153">
        <v>0</v>
      </c>
      <c r="T173" s="154">
        <f t="shared" si="3"/>
        <v>0</v>
      </c>
      <c r="AR173" s="155" t="s">
        <v>2043</v>
      </c>
      <c r="AT173" s="155" t="s">
        <v>379</v>
      </c>
      <c r="AU173" s="155" t="s">
        <v>88</v>
      </c>
      <c r="AY173" s="17" t="s">
        <v>182</v>
      </c>
      <c r="BE173" s="156">
        <f t="shared" si="4"/>
        <v>0</v>
      </c>
      <c r="BF173" s="156">
        <f t="shared" si="5"/>
        <v>0</v>
      </c>
      <c r="BG173" s="156">
        <f t="shared" si="6"/>
        <v>0</v>
      </c>
      <c r="BH173" s="156">
        <f t="shared" si="7"/>
        <v>0</v>
      </c>
      <c r="BI173" s="156">
        <f t="shared" si="8"/>
        <v>0</v>
      </c>
      <c r="BJ173" s="17" t="s">
        <v>88</v>
      </c>
      <c r="BK173" s="156">
        <f t="shared" si="9"/>
        <v>0</v>
      </c>
      <c r="BL173" s="17" t="s">
        <v>876</v>
      </c>
      <c r="BM173" s="155" t="s">
        <v>3141</v>
      </c>
    </row>
    <row r="174" spans="2:65" s="1" customFormat="1" ht="24.25" customHeight="1">
      <c r="B174" s="142"/>
      <c r="C174" s="185" t="s">
        <v>671</v>
      </c>
      <c r="D174" s="185" t="s">
        <v>379</v>
      </c>
      <c r="E174" s="186" t="s">
        <v>3142</v>
      </c>
      <c r="F174" s="187" t="s">
        <v>3143</v>
      </c>
      <c r="G174" s="188" t="s">
        <v>858</v>
      </c>
      <c r="H174" s="189">
        <v>1</v>
      </c>
      <c r="I174" s="190"/>
      <c r="J174" s="191">
        <f t="shared" si="0"/>
        <v>0</v>
      </c>
      <c r="K174" s="192"/>
      <c r="L174" s="193"/>
      <c r="M174" s="194" t="s">
        <v>1</v>
      </c>
      <c r="N174" s="195" t="s">
        <v>40</v>
      </c>
      <c r="P174" s="153">
        <f t="shared" si="1"/>
        <v>0</v>
      </c>
      <c r="Q174" s="153">
        <v>0</v>
      </c>
      <c r="R174" s="153">
        <f t="shared" si="2"/>
        <v>0</v>
      </c>
      <c r="S174" s="153">
        <v>0</v>
      </c>
      <c r="T174" s="154">
        <f t="shared" si="3"/>
        <v>0</v>
      </c>
      <c r="AR174" s="155" t="s">
        <v>2043</v>
      </c>
      <c r="AT174" s="155" t="s">
        <v>379</v>
      </c>
      <c r="AU174" s="155" t="s">
        <v>88</v>
      </c>
      <c r="AY174" s="17" t="s">
        <v>182</v>
      </c>
      <c r="BE174" s="156">
        <f t="shared" si="4"/>
        <v>0</v>
      </c>
      <c r="BF174" s="156">
        <f t="shared" si="5"/>
        <v>0</v>
      </c>
      <c r="BG174" s="156">
        <f t="shared" si="6"/>
        <v>0</v>
      </c>
      <c r="BH174" s="156">
        <f t="shared" si="7"/>
        <v>0</v>
      </c>
      <c r="BI174" s="156">
        <f t="shared" si="8"/>
        <v>0</v>
      </c>
      <c r="BJ174" s="17" t="s">
        <v>88</v>
      </c>
      <c r="BK174" s="156">
        <f t="shared" si="9"/>
        <v>0</v>
      </c>
      <c r="BL174" s="17" t="s">
        <v>876</v>
      </c>
      <c r="BM174" s="155" t="s">
        <v>3144</v>
      </c>
    </row>
    <row r="175" spans="2:65" s="1" customFormat="1" ht="24.25" customHeight="1">
      <c r="B175" s="142"/>
      <c r="C175" s="185" t="s">
        <v>677</v>
      </c>
      <c r="D175" s="185" t="s">
        <v>379</v>
      </c>
      <c r="E175" s="186" t="s">
        <v>3145</v>
      </c>
      <c r="F175" s="187" t="s">
        <v>3146</v>
      </c>
      <c r="G175" s="188" t="s">
        <v>858</v>
      </c>
      <c r="H175" s="189">
        <v>1</v>
      </c>
      <c r="I175" s="190"/>
      <c r="J175" s="191">
        <f t="shared" si="0"/>
        <v>0</v>
      </c>
      <c r="K175" s="192"/>
      <c r="L175" s="193"/>
      <c r="M175" s="194" t="s">
        <v>1</v>
      </c>
      <c r="N175" s="195" t="s">
        <v>40</v>
      </c>
      <c r="P175" s="153">
        <f t="shared" si="1"/>
        <v>0</v>
      </c>
      <c r="Q175" s="153">
        <v>0</v>
      </c>
      <c r="R175" s="153">
        <f t="shared" si="2"/>
        <v>0</v>
      </c>
      <c r="S175" s="153">
        <v>0</v>
      </c>
      <c r="T175" s="154">
        <f t="shared" si="3"/>
        <v>0</v>
      </c>
      <c r="AR175" s="155" t="s">
        <v>2043</v>
      </c>
      <c r="AT175" s="155" t="s">
        <v>379</v>
      </c>
      <c r="AU175" s="155" t="s">
        <v>88</v>
      </c>
      <c r="AY175" s="17" t="s">
        <v>182</v>
      </c>
      <c r="BE175" s="156">
        <f t="shared" si="4"/>
        <v>0</v>
      </c>
      <c r="BF175" s="156">
        <f t="shared" si="5"/>
        <v>0</v>
      </c>
      <c r="BG175" s="156">
        <f t="shared" si="6"/>
        <v>0</v>
      </c>
      <c r="BH175" s="156">
        <f t="shared" si="7"/>
        <v>0</v>
      </c>
      <c r="BI175" s="156">
        <f t="shared" si="8"/>
        <v>0</v>
      </c>
      <c r="BJ175" s="17" t="s">
        <v>88</v>
      </c>
      <c r="BK175" s="156">
        <f t="shared" si="9"/>
        <v>0</v>
      </c>
      <c r="BL175" s="17" t="s">
        <v>876</v>
      </c>
      <c r="BM175" s="155" t="s">
        <v>3147</v>
      </c>
    </row>
    <row r="176" spans="2:65" s="1" customFormat="1" ht="24.25" customHeight="1">
      <c r="B176" s="142"/>
      <c r="C176" s="185" t="s">
        <v>684</v>
      </c>
      <c r="D176" s="185" t="s">
        <v>379</v>
      </c>
      <c r="E176" s="186" t="s">
        <v>3148</v>
      </c>
      <c r="F176" s="187" t="s">
        <v>3149</v>
      </c>
      <c r="G176" s="188" t="s">
        <v>3150</v>
      </c>
      <c r="H176" s="189">
        <v>100</v>
      </c>
      <c r="I176" s="190"/>
      <c r="J176" s="191">
        <f t="shared" si="0"/>
        <v>0</v>
      </c>
      <c r="K176" s="192"/>
      <c r="L176" s="193"/>
      <c r="M176" s="194" t="s">
        <v>1</v>
      </c>
      <c r="N176" s="195" t="s">
        <v>40</v>
      </c>
      <c r="P176" s="153">
        <f t="shared" si="1"/>
        <v>0</v>
      </c>
      <c r="Q176" s="153">
        <v>0</v>
      </c>
      <c r="R176" s="153">
        <f t="shared" si="2"/>
        <v>0</v>
      </c>
      <c r="S176" s="153">
        <v>0</v>
      </c>
      <c r="T176" s="154">
        <f t="shared" si="3"/>
        <v>0</v>
      </c>
      <c r="AR176" s="155" t="s">
        <v>2043</v>
      </c>
      <c r="AT176" s="155" t="s">
        <v>379</v>
      </c>
      <c r="AU176" s="155" t="s">
        <v>88</v>
      </c>
      <c r="AY176" s="17" t="s">
        <v>182</v>
      </c>
      <c r="BE176" s="156">
        <f t="shared" si="4"/>
        <v>0</v>
      </c>
      <c r="BF176" s="156">
        <f t="shared" si="5"/>
        <v>0</v>
      </c>
      <c r="BG176" s="156">
        <f t="shared" si="6"/>
        <v>0</v>
      </c>
      <c r="BH176" s="156">
        <f t="shared" si="7"/>
        <v>0</v>
      </c>
      <c r="BI176" s="156">
        <f t="shared" si="8"/>
        <v>0</v>
      </c>
      <c r="BJ176" s="17" t="s">
        <v>88</v>
      </c>
      <c r="BK176" s="156">
        <f t="shared" si="9"/>
        <v>0</v>
      </c>
      <c r="BL176" s="17" t="s">
        <v>876</v>
      </c>
      <c r="BM176" s="155" t="s">
        <v>3151</v>
      </c>
    </row>
    <row r="177" spans="2:65" s="1" customFormat="1" ht="24.25" customHeight="1">
      <c r="B177" s="142"/>
      <c r="C177" s="185" t="s">
        <v>691</v>
      </c>
      <c r="D177" s="185" t="s">
        <v>379</v>
      </c>
      <c r="E177" s="186" t="s">
        <v>3152</v>
      </c>
      <c r="F177" s="187" t="s">
        <v>3153</v>
      </c>
      <c r="G177" s="188" t="s">
        <v>3150</v>
      </c>
      <c r="H177" s="189">
        <v>250</v>
      </c>
      <c r="I177" s="190"/>
      <c r="J177" s="191">
        <f t="shared" si="0"/>
        <v>0</v>
      </c>
      <c r="K177" s="192"/>
      <c r="L177" s="193"/>
      <c r="M177" s="194" t="s">
        <v>1</v>
      </c>
      <c r="N177" s="195" t="s">
        <v>40</v>
      </c>
      <c r="P177" s="153">
        <f t="shared" si="1"/>
        <v>0</v>
      </c>
      <c r="Q177" s="153">
        <v>0</v>
      </c>
      <c r="R177" s="153">
        <f t="shared" si="2"/>
        <v>0</v>
      </c>
      <c r="S177" s="153">
        <v>0</v>
      </c>
      <c r="T177" s="154">
        <f t="shared" si="3"/>
        <v>0</v>
      </c>
      <c r="AR177" s="155" t="s">
        <v>2043</v>
      </c>
      <c r="AT177" s="155" t="s">
        <v>379</v>
      </c>
      <c r="AU177" s="155" t="s">
        <v>88</v>
      </c>
      <c r="AY177" s="17" t="s">
        <v>182</v>
      </c>
      <c r="BE177" s="156">
        <f t="shared" si="4"/>
        <v>0</v>
      </c>
      <c r="BF177" s="156">
        <f t="shared" si="5"/>
        <v>0</v>
      </c>
      <c r="BG177" s="156">
        <f t="shared" si="6"/>
        <v>0</v>
      </c>
      <c r="BH177" s="156">
        <f t="shared" si="7"/>
        <v>0</v>
      </c>
      <c r="BI177" s="156">
        <f t="shared" si="8"/>
        <v>0</v>
      </c>
      <c r="BJ177" s="17" t="s">
        <v>88</v>
      </c>
      <c r="BK177" s="156">
        <f t="shared" si="9"/>
        <v>0</v>
      </c>
      <c r="BL177" s="17" t="s">
        <v>876</v>
      </c>
      <c r="BM177" s="155" t="s">
        <v>3154</v>
      </c>
    </row>
    <row r="178" spans="2:65" s="11" customFormat="1" ht="22.9" customHeight="1">
      <c r="B178" s="130"/>
      <c r="D178" s="131" t="s">
        <v>73</v>
      </c>
      <c r="E178" s="140" t="s">
        <v>3155</v>
      </c>
      <c r="F178" s="140" t="s">
        <v>3156</v>
      </c>
      <c r="I178" s="133"/>
      <c r="J178" s="141">
        <f>BK178</f>
        <v>0</v>
      </c>
      <c r="L178" s="130"/>
      <c r="M178" s="135"/>
      <c r="P178" s="136">
        <f>SUM(P179:P181)</f>
        <v>0</v>
      </c>
      <c r="R178" s="136">
        <f>SUM(R179:R181)</f>
        <v>0</v>
      </c>
      <c r="T178" s="137">
        <f>SUM(T179:T181)</f>
        <v>0</v>
      </c>
      <c r="AR178" s="131" t="s">
        <v>196</v>
      </c>
      <c r="AT178" s="138" t="s">
        <v>73</v>
      </c>
      <c r="AU178" s="138" t="s">
        <v>78</v>
      </c>
      <c r="AY178" s="131" t="s">
        <v>182</v>
      </c>
      <c r="BK178" s="139">
        <f>SUM(BK179:BK181)</f>
        <v>0</v>
      </c>
    </row>
    <row r="179" spans="2:65" s="1" customFormat="1" ht="16.5" customHeight="1">
      <c r="B179" s="142"/>
      <c r="C179" s="143" t="s">
        <v>743</v>
      </c>
      <c r="D179" s="143" t="s">
        <v>184</v>
      </c>
      <c r="E179" s="144" t="s">
        <v>3157</v>
      </c>
      <c r="F179" s="145" t="s">
        <v>3158</v>
      </c>
      <c r="G179" s="146" t="s">
        <v>386</v>
      </c>
      <c r="H179" s="147">
        <v>90</v>
      </c>
      <c r="I179" s="148"/>
      <c r="J179" s="149">
        <f>ROUND(I179*H179,2)</f>
        <v>0</v>
      </c>
      <c r="K179" s="150"/>
      <c r="L179" s="32"/>
      <c r="M179" s="151" t="s">
        <v>1</v>
      </c>
      <c r="N179" s="152" t="s">
        <v>40</v>
      </c>
      <c r="P179" s="153">
        <f>O179*H179</f>
        <v>0</v>
      </c>
      <c r="Q179" s="153">
        <v>0</v>
      </c>
      <c r="R179" s="153">
        <f>Q179*H179</f>
        <v>0</v>
      </c>
      <c r="S179" s="153">
        <v>0</v>
      </c>
      <c r="T179" s="154">
        <f>S179*H179</f>
        <v>0</v>
      </c>
      <c r="AR179" s="155" t="s">
        <v>876</v>
      </c>
      <c r="AT179" s="155" t="s">
        <v>184</v>
      </c>
      <c r="AU179" s="155" t="s">
        <v>88</v>
      </c>
      <c r="AY179" s="17" t="s">
        <v>182</v>
      </c>
      <c r="BE179" s="156">
        <f>IF(N179="základná",J179,0)</f>
        <v>0</v>
      </c>
      <c r="BF179" s="156">
        <f>IF(N179="znížená",J179,0)</f>
        <v>0</v>
      </c>
      <c r="BG179" s="156">
        <f>IF(N179="zákl. prenesená",J179,0)</f>
        <v>0</v>
      </c>
      <c r="BH179" s="156">
        <f>IF(N179="zníž. prenesená",J179,0)</f>
        <v>0</v>
      </c>
      <c r="BI179" s="156">
        <f>IF(N179="nulová",J179,0)</f>
        <v>0</v>
      </c>
      <c r="BJ179" s="17" t="s">
        <v>88</v>
      </c>
      <c r="BK179" s="156">
        <f>ROUND(I179*H179,2)</f>
        <v>0</v>
      </c>
      <c r="BL179" s="17" t="s">
        <v>876</v>
      </c>
      <c r="BM179" s="155" t="s">
        <v>3159</v>
      </c>
    </row>
    <row r="180" spans="2:65" s="1" customFormat="1" ht="24.25" customHeight="1">
      <c r="B180" s="142"/>
      <c r="C180" s="185" t="s">
        <v>749</v>
      </c>
      <c r="D180" s="185" t="s">
        <v>379</v>
      </c>
      <c r="E180" s="186" t="s">
        <v>3160</v>
      </c>
      <c r="F180" s="187" t="s">
        <v>3161</v>
      </c>
      <c r="G180" s="188" t="s">
        <v>386</v>
      </c>
      <c r="H180" s="189">
        <v>90</v>
      </c>
      <c r="I180" s="190"/>
      <c r="J180" s="191">
        <f>ROUND(I180*H180,2)</f>
        <v>0</v>
      </c>
      <c r="K180" s="192"/>
      <c r="L180" s="193"/>
      <c r="M180" s="194" t="s">
        <v>1</v>
      </c>
      <c r="N180" s="195" t="s">
        <v>40</v>
      </c>
      <c r="P180" s="153">
        <f>O180*H180</f>
        <v>0</v>
      </c>
      <c r="Q180" s="153">
        <v>0</v>
      </c>
      <c r="R180" s="153">
        <f>Q180*H180</f>
        <v>0</v>
      </c>
      <c r="S180" s="153">
        <v>0</v>
      </c>
      <c r="T180" s="154">
        <f>S180*H180</f>
        <v>0</v>
      </c>
      <c r="AR180" s="155" t="s">
        <v>2043</v>
      </c>
      <c r="AT180" s="155" t="s">
        <v>379</v>
      </c>
      <c r="AU180" s="155" t="s">
        <v>88</v>
      </c>
      <c r="AY180" s="17" t="s">
        <v>182</v>
      </c>
      <c r="BE180" s="156">
        <f>IF(N180="základná",J180,0)</f>
        <v>0</v>
      </c>
      <c r="BF180" s="156">
        <f>IF(N180="znížená",J180,0)</f>
        <v>0</v>
      </c>
      <c r="BG180" s="156">
        <f>IF(N180="zákl. prenesená",J180,0)</f>
        <v>0</v>
      </c>
      <c r="BH180" s="156">
        <f>IF(N180="zníž. prenesená",J180,0)</f>
        <v>0</v>
      </c>
      <c r="BI180" s="156">
        <f>IF(N180="nulová",J180,0)</f>
        <v>0</v>
      </c>
      <c r="BJ180" s="17" t="s">
        <v>88</v>
      </c>
      <c r="BK180" s="156">
        <f>ROUND(I180*H180,2)</f>
        <v>0</v>
      </c>
      <c r="BL180" s="17" t="s">
        <v>876</v>
      </c>
      <c r="BM180" s="155" t="s">
        <v>3162</v>
      </c>
    </row>
    <row r="181" spans="2:65" s="1" customFormat="1" ht="16.5" customHeight="1">
      <c r="B181" s="142"/>
      <c r="C181" s="143" t="s">
        <v>760</v>
      </c>
      <c r="D181" s="143" t="s">
        <v>184</v>
      </c>
      <c r="E181" s="144" t="s">
        <v>3163</v>
      </c>
      <c r="F181" s="145" t="s">
        <v>3164</v>
      </c>
      <c r="G181" s="146" t="s">
        <v>3165</v>
      </c>
      <c r="H181" s="147">
        <v>1</v>
      </c>
      <c r="I181" s="148"/>
      <c r="J181" s="149">
        <f>ROUND(I181*H181,2)</f>
        <v>0</v>
      </c>
      <c r="K181" s="150"/>
      <c r="L181" s="32"/>
      <c r="M181" s="151" t="s">
        <v>1</v>
      </c>
      <c r="N181" s="152" t="s">
        <v>40</v>
      </c>
      <c r="P181" s="153">
        <f>O181*H181</f>
        <v>0</v>
      </c>
      <c r="Q181" s="153">
        <v>0</v>
      </c>
      <c r="R181" s="153">
        <f>Q181*H181</f>
        <v>0</v>
      </c>
      <c r="S181" s="153">
        <v>0</v>
      </c>
      <c r="T181" s="154">
        <f>S181*H181</f>
        <v>0</v>
      </c>
      <c r="AR181" s="155" t="s">
        <v>876</v>
      </c>
      <c r="AT181" s="155" t="s">
        <v>184</v>
      </c>
      <c r="AU181" s="155" t="s">
        <v>88</v>
      </c>
      <c r="AY181" s="17" t="s">
        <v>182</v>
      </c>
      <c r="BE181" s="156">
        <f>IF(N181="základná",J181,0)</f>
        <v>0</v>
      </c>
      <c r="BF181" s="156">
        <f>IF(N181="znížená",J181,0)</f>
        <v>0</v>
      </c>
      <c r="BG181" s="156">
        <f>IF(N181="zákl. prenesená",J181,0)</f>
        <v>0</v>
      </c>
      <c r="BH181" s="156">
        <f>IF(N181="zníž. prenesená",J181,0)</f>
        <v>0</v>
      </c>
      <c r="BI181" s="156">
        <f>IF(N181="nulová",J181,0)</f>
        <v>0</v>
      </c>
      <c r="BJ181" s="17" t="s">
        <v>88</v>
      </c>
      <c r="BK181" s="156">
        <f>ROUND(I181*H181,2)</f>
        <v>0</v>
      </c>
      <c r="BL181" s="17" t="s">
        <v>876</v>
      </c>
      <c r="BM181" s="155" t="s">
        <v>3166</v>
      </c>
    </row>
    <row r="182" spans="2:65" s="11" customFormat="1" ht="25.9" customHeight="1">
      <c r="B182" s="130"/>
      <c r="D182" s="131" t="s">
        <v>73</v>
      </c>
      <c r="E182" s="132" t="s">
        <v>1782</v>
      </c>
      <c r="F182" s="132" t="s">
        <v>1783</v>
      </c>
      <c r="I182" s="133"/>
      <c r="J182" s="134">
        <f>BK182</f>
        <v>0</v>
      </c>
      <c r="L182" s="130"/>
      <c r="M182" s="135"/>
      <c r="P182" s="136">
        <f>P183+P184+P185</f>
        <v>0</v>
      </c>
      <c r="R182" s="136">
        <f>R183+R184+R185</f>
        <v>0</v>
      </c>
      <c r="T182" s="137">
        <f>T183+T184+T185</f>
        <v>0</v>
      </c>
      <c r="AR182" s="131" t="s">
        <v>188</v>
      </c>
      <c r="AT182" s="138" t="s">
        <v>73</v>
      </c>
      <c r="AU182" s="138" t="s">
        <v>74</v>
      </c>
      <c r="AY182" s="131" t="s">
        <v>182</v>
      </c>
      <c r="BK182" s="139">
        <f>BK183+BK184+BK185</f>
        <v>0</v>
      </c>
    </row>
    <row r="183" spans="2:65" s="1" customFormat="1" ht="33" customHeight="1">
      <c r="B183" s="142"/>
      <c r="C183" s="143" t="s">
        <v>764</v>
      </c>
      <c r="D183" s="143" t="s">
        <v>184</v>
      </c>
      <c r="E183" s="144" t="s">
        <v>2290</v>
      </c>
      <c r="F183" s="145" t="s">
        <v>2991</v>
      </c>
      <c r="G183" s="146" t="s">
        <v>1787</v>
      </c>
      <c r="H183" s="147">
        <v>48</v>
      </c>
      <c r="I183" s="148"/>
      <c r="J183" s="149">
        <f>ROUND(I183*H183,2)</f>
        <v>0</v>
      </c>
      <c r="K183" s="150"/>
      <c r="L183" s="32"/>
      <c r="M183" s="151" t="s">
        <v>1</v>
      </c>
      <c r="N183" s="152" t="s">
        <v>40</v>
      </c>
      <c r="P183" s="153">
        <f>O183*H183</f>
        <v>0</v>
      </c>
      <c r="Q183" s="153">
        <v>0</v>
      </c>
      <c r="R183" s="153">
        <f>Q183*H183</f>
        <v>0</v>
      </c>
      <c r="S183" s="153">
        <v>0</v>
      </c>
      <c r="T183" s="154">
        <f>S183*H183</f>
        <v>0</v>
      </c>
      <c r="AR183" s="155" t="s">
        <v>2137</v>
      </c>
      <c r="AT183" s="155" t="s">
        <v>184</v>
      </c>
      <c r="AU183" s="155" t="s">
        <v>78</v>
      </c>
      <c r="AY183" s="17" t="s">
        <v>182</v>
      </c>
      <c r="BE183" s="156">
        <f>IF(N183="základná",J183,0)</f>
        <v>0</v>
      </c>
      <c r="BF183" s="156">
        <f>IF(N183="znížená",J183,0)</f>
        <v>0</v>
      </c>
      <c r="BG183" s="156">
        <f>IF(N183="zákl. prenesená",J183,0)</f>
        <v>0</v>
      </c>
      <c r="BH183" s="156">
        <f>IF(N183="zníž. prenesená",J183,0)</f>
        <v>0</v>
      </c>
      <c r="BI183" s="156">
        <f>IF(N183="nulová",J183,0)</f>
        <v>0</v>
      </c>
      <c r="BJ183" s="17" t="s">
        <v>88</v>
      </c>
      <c r="BK183" s="156">
        <f>ROUND(I183*H183,2)</f>
        <v>0</v>
      </c>
      <c r="BL183" s="17" t="s">
        <v>2137</v>
      </c>
      <c r="BM183" s="155" t="s">
        <v>3167</v>
      </c>
    </row>
    <row r="184" spans="2:65" s="1" customFormat="1" ht="33" customHeight="1">
      <c r="B184" s="142"/>
      <c r="C184" s="143" t="s">
        <v>768</v>
      </c>
      <c r="D184" s="143" t="s">
        <v>184</v>
      </c>
      <c r="E184" s="144" t="s">
        <v>3168</v>
      </c>
      <c r="F184" s="145" t="s">
        <v>3169</v>
      </c>
      <c r="G184" s="146" t="s">
        <v>1787</v>
      </c>
      <c r="H184" s="147">
        <v>48</v>
      </c>
      <c r="I184" s="148"/>
      <c r="J184" s="149">
        <f>ROUND(I184*H184,2)</f>
        <v>0</v>
      </c>
      <c r="K184" s="150"/>
      <c r="L184" s="32"/>
      <c r="M184" s="151" t="s">
        <v>1</v>
      </c>
      <c r="N184" s="152" t="s">
        <v>40</v>
      </c>
      <c r="P184" s="153">
        <f>O184*H184</f>
        <v>0</v>
      </c>
      <c r="Q184" s="153">
        <v>0</v>
      </c>
      <c r="R184" s="153">
        <f>Q184*H184</f>
        <v>0</v>
      </c>
      <c r="S184" s="153">
        <v>0</v>
      </c>
      <c r="T184" s="154">
        <f>S184*H184</f>
        <v>0</v>
      </c>
      <c r="AR184" s="155" t="s">
        <v>2137</v>
      </c>
      <c r="AT184" s="155" t="s">
        <v>184</v>
      </c>
      <c r="AU184" s="155" t="s">
        <v>78</v>
      </c>
      <c r="AY184" s="17" t="s">
        <v>182</v>
      </c>
      <c r="BE184" s="156">
        <f>IF(N184="základná",J184,0)</f>
        <v>0</v>
      </c>
      <c r="BF184" s="156">
        <f>IF(N184="znížená",J184,0)</f>
        <v>0</v>
      </c>
      <c r="BG184" s="156">
        <f>IF(N184="zákl. prenesená",J184,0)</f>
        <v>0</v>
      </c>
      <c r="BH184" s="156">
        <f>IF(N184="zníž. prenesená",J184,0)</f>
        <v>0</v>
      </c>
      <c r="BI184" s="156">
        <f>IF(N184="nulová",J184,0)</f>
        <v>0</v>
      </c>
      <c r="BJ184" s="17" t="s">
        <v>88</v>
      </c>
      <c r="BK184" s="156">
        <f>ROUND(I184*H184,2)</f>
        <v>0</v>
      </c>
      <c r="BL184" s="17" t="s">
        <v>2137</v>
      </c>
      <c r="BM184" s="155" t="s">
        <v>3170</v>
      </c>
    </row>
    <row r="185" spans="2:65" s="11" customFormat="1" ht="22.9" customHeight="1">
      <c r="B185" s="130"/>
      <c r="D185" s="131" t="s">
        <v>73</v>
      </c>
      <c r="E185" s="140" t="s">
        <v>2993</v>
      </c>
      <c r="F185" s="140" t="s">
        <v>2994</v>
      </c>
      <c r="I185" s="133"/>
      <c r="J185" s="141">
        <f>BK185</f>
        <v>0</v>
      </c>
      <c r="L185" s="130"/>
      <c r="M185" s="135"/>
      <c r="P185" s="136">
        <f>SUM(P186:P192)</f>
        <v>0</v>
      </c>
      <c r="R185" s="136">
        <f>SUM(R186:R192)</f>
        <v>0</v>
      </c>
      <c r="T185" s="137">
        <f>SUM(T186:T192)</f>
        <v>0</v>
      </c>
      <c r="AR185" s="131" t="s">
        <v>196</v>
      </c>
      <c r="AT185" s="138" t="s">
        <v>73</v>
      </c>
      <c r="AU185" s="138" t="s">
        <v>78</v>
      </c>
      <c r="AY185" s="131" t="s">
        <v>182</v>
      </c>
      <c r="BK185" s="139">
        <f>SUM(BK186:BK192)</f>
        <v>0</v>
      </c>
    </row>
    <row r="186" spans="2:65" s="1" customFormat="1" ht="24.25" customHeight="1">
      <c r="B186" s="142"/>
      <c r="C186" s="143" t="s">
        <v>776</v>
      </c>
      <c r="D186" s="143" t="s">
        <v>184</v>
      </c>
      <c r="E186" s="144" t="s">
        <v>2995</v>
      </c>
      <c r="F186" s="145" t="s">
        <v>2996</v>
      </c>
      <c r="G186" s="146" t="s">
        <v>386</v>
      </c>
      <c r="H186" s="147">
        <v>90</v>
      </c>
      <c r="I186" s="148"/>
      <c r="J186" s="149">
        <f t="shared" ref="J186:J192" si="10">ROUND(I186*H186,2)</f>
        <v>0</v>
      </c>
      <c r="K186" s="150"/>
      <c r="L186" s="32"/>
      <c r="M186" s="151" t="s">
        <v>1</v>
      </c>
      <c r="N186" s="152" t="s">
        <v>40</v>
      </c>
      <c r="P186" s="153">
        <f t="shared" ref="P186:P192" si="11">O186*H186</f>
        <v>0</v>
      </c>
      <c r="Q186" s="153">
        <v>0</v>
      </c>
      <c r="R186" s="153">
        <f t="shared" ref="R186:R192" si="12">Q186*H186</f>
        <v>0</v>
      </c>
      <c r="S186" s="153">
        <v>0</v>
      </c>
      <c r="T186" s="154">
        <f t="shared" ref="T186:T192" si="13">S186*H186</f>
        <v>0</v>
      </c>
      <c r="AR186" s="155" t="s">
        <v>876</v>
      </c>
      <c r="AT186" s="155" t="s">
        <v>184</v>
      </c>
      <c r="AU186" s="155" t="s">
        <v>88</v>
      </c>
      <c r="AY186" s="17" t="s">
        <v>182</v>
      </c>
      <c r="BE186" s="156">
        <f t="shared" ref="BE186:BE192" si="14">IF(N186="základná",J186,0)</f>
        <v>0</v>
      </c>
      <c r="BF186" s="156">
        <f t="shared" ref="BF186:BF192" si="15">IF(N186="znížená",J186,0)</f>
        <v>0</v>
      </c>
      <c r="BG186" s="156">
        <f t="shared" ref="BG186:BG192" si="16">IF(N186="zákl. prenesená",J186,0)</f>
        <v>0</v>
      </c>
      <c r="BH186" s="156">
        <f t="shared" ref="BH186:BH192" si="17">IF(N186="zníž. prenesená",J186,0)</f>
        <v>0</v>
      </c>
      <c r="BI186" s="156">
        <f t="shared" ref="BI186:BI192" si="18">IF(N186="nulová",J186,0)</f>
        <v>0</v>
      </c>
      <c r="BJ186" s="17" t="s">
        <v>88</v>
      </c>
      <c r="BK186" s="156">
        <f t="shared" ref="BK186:BK192" si="19">ROUND(I186*H186,2)</f>
        <v>0</v>
      </c>
      <c r="BL186" s="17" t="s">
        <v>876</v>
      </c>
      <c r="BM186" s="155" t="s">
        <v>3171</v>
      </c>
    </row>
    <row r="187" spans="2:65" s="1" customFormat="1" ht="33" customHeight="1">
      <c r="B187" s="142"/>
      <c r="C187" s="143" t="s">
        <v>787</v>
      </c>
      <c r="D187" s="143" t="s">
        <v>184</v>
      </c>
      <c r="E187" s="144" t="s">
        <v>2998</v>
      </c>
      <c r="F187" s="145" t="s">
        <v>2999</v>
      </c>
      <c r="G187" s="146" t="s">
        <v>386</v>
      </c>
      <c r="H187" s="147">
        <v>90</v>
      </c>
      <c r="I187" s="148"/>
      <c r="J187" s="149">
        <f t="shared" si="10"/>
        <v>0</v>
      </c>
      <c r="K187" s="150"/>
      <c r="L187" s="32"/>
      <c r="M187" s="151" t="s">
        <v>1</v>
      </c>
      <c r="N187" s="152" t="s">
        <v>40</v>
      </c>
      <c r="P187" s="153">
        <f t="shared" si="11"/>
        <v>0</v>
      </c>
      <c r="Q187" s="153">
        <v>0</v>
      </c>
      <c r="R187" s="153">
        <f t="shared" si="12"/>
        <v>0</v>
      </c>
      <c r="S187" s="153">
        <v>0</v>
      </c>
      <c r="T187" s="154">
        <f t="shared" si="13"/>
        <v>0</v>
      </c>
      <c r="AR187" s="155" t="s">
        <v>876</v>
      </c>
      <c r="AT187" s="155" t="s">
        <v>184</v>
      </c>
      <c r="AU187" s="155" t="s">
        <v>88</v>
      </c>
      <c r="AY187" s="17" t="s">
        <v>182</v>
      </c>
      <c r="BE187" s="156">
        <f t="shared" si="14"/>
        <v>0</v>
      </c>
      <c r="BF187" s="156">
        <f t="shared" si="15"/>
        <v>0</v>
      </c>
      <c r="BG187" s="156">
        <f t="shared" si="16"/>
        <v>0</v>
      </c>
      <c r="BH187" s="156">
        <f t="shared" si="17"/>
        <v>0</v>
      </c>
      <c r="BI187" s="156">
        <f t="shared" si="18"/>
        <v>0</v>
      </c>
      <c r="BJ187" s="17" t="s">
        <v>88</v>
      </c>
      <c r="BK187" s="156">
        <f t="shared" si="19"/>
        <v>0</v>
      </c>
      <c r="BL187" s="17" t="s">
        <v>876</v>
      </c>
      <c r="BM187" s="155" t="s">
        <v>3172</v>
      </c>
    </row>
    <row r="188" spans="2:65" s="1" customFormat="1" ht="16.5" customHeight="1">
      <c r="B188" s="142"/>
      <c r="C188" s="185" t="s">
        <v>845</v>
      </c>
      <c r="D188" s="185" t="s">
        <v>379</v>
      </c>
      <c r="E188" s="186" t="s">
        <v>3001</v>
      </c>
      <c r="F188" s="187" t="s">
        <v>3002</v>
      </c>
      <c r="G188" s="188" t="s">
        <v>449</v>
      </c>
      <c r="H188" s="189">
        <v>9.36</v>
      </c>
      <c r="I188" s="190"/>
      <c r="J188" s="191">
        <f t="shared" si="10"/>
        <v>0</v>
      </c>
      <c r="K188" s="192"/>
      <c r="L188" s="193"/>
      <c r="M188" s="194" t="s">
        <v>1</v>
      </c>
      <c r="N188" s="195" t="s">
        <v>40</v>
      </c>
      <c r="P188" s="153">
        <f t="shared" si="11"/>
        <v>0</v>
      </c>
      <c r="Q188" s="153">
        <v>0</v>
      </c>
      <c r="R188" s="153">
        <f t="shared" si="12"/>
        <v>0</v>
      </c>
      <c r="S188" s="153">
        <v>0</v>
      </c>
      <c r="T188" s="154">
        <f t="shared" si="13"/>
        <v>0</v>
      </c>
      <c r="AR188" s="155" t="s">
        <v>2043</v>
      </c>
      <c r="AT188" s="155" t="s">
        <v>379</v>
      </c>
      <c r="AU188" s="155" t="s">
        <v>88</v>
      </c>
      <c r="AY188" s="17" t="s">
        <v>182</v>
      </c>
      <c r="BE188" s="156">
        <f t="shared" si="14"/>
        <v>0</v>
      </c>
      <c r="BF188" s="156">
        <f t="shared" si="15"/>
        <v>0</v>
      </c>
      <c r="BG188" s="156">
        <f t="shared" si="16"/>
        <v>0</v>
      </c>
      <c r="BH188" s="156">
        <f t="shared" si="17"/>
        <v>0</v>
      </c>
      <c r="BI188" s="156">
        <f t="shared" si="18"/>
        <v>0</v>
      </c>
      <c r="BJ188" s="17" t="s">
        <v>88</v>
      </c>
      <c r="BK188" s="156">
        <f t="shared" si="19"/>
        <v>0</v>
      </c>
      <c r="BL188" s="17" t="s">
        <v>876</v>
      </c>
      <c r="BM188" s="155" t="s">
        <v>3173</v>
      </c>
    </row>
    <row r="189" spans="2:65" s="1" customFormat="1" ht="24.25" customHeight="1">
      <c r="B189" s="142"/>
      <c r="C189" s="143" t="s">
        <v>849</v>
      </c>
      <c r="D189" s="143" t="s">
        <v>184</v>
      </c>
      <c r="E189" s="144" t="s">
        <v>3004</v>
      </c>
      <c r="F189" s="145" t="s">
        <v>3005</v>
      </c>
      <c r="G189" s="146" t="s">
        <v>386</v>
      </c>
      <c r="H189" s="147">
        <v>90</v>
      </c>
      <c r="I189" s="148"/>
      <c r="J189" s="149">
        <f t="shared" si="10"/>
        <v>0</v>
      </c>
      <c r="K189" s="150"/>
      <c r="L189" s="32"/>
      <c r="M189" s="151" t="s">
        <v>1</v>
      </c>
      <c r="N189" s="152" t="s">
        <v>40</v>
      </c>
      <c r="P189" s="153">
        <f t="shared" si="11"/>
        <v>0</v>
      </c>
      <c r="Q189" s="153">
        <v>0</v>
      </c>
      <c r="R189" s="153">
        <f t="shared" si="12"/>
        <v>0</v>
      </c>
      <c r="S189" s="153">
        <v>0</v>
      </c>
      <c r="T189" s="154">
        <f t="shared" si="13"/>
        <v>0</v>
      </c>
      <c r="AR189" s="155" t="s">
        <v>876</v>
      </c>
      <c r="AT189" s="155" t="s">
        <v>184</v>
      </c>
      <c r="AU189" s="155" t="s">
        <v>88</v>
      </c>
      <c r="AY189" s="17" t="s">
        <v>182</v>
      </c>
      <c r="BE189" s="156">
        <f t="shared" si="14"/>
        <v>0</v>
      </c>
      <c r="BF189" s="156">
        <f t="shared" si="15"/>
        <v>0</v>
      </c>
      <c r="BG189" s="156">
        <f t="shared" si="16"/>
        <v>0</v>
      </c>
      <c r="BH189" s="156">
        <f t="shared" si="17"/>
        <v>0</v>
      </c>
      <c r="BI189" s="156">
        <f t="shared" si="18"/>
        <v>0</v>
      </c>
      <c r="BJ189" s="17" t="s">
        <v>88</v>
      </c>
      <c r="BK189" s="156">
        <f t="shared" si="19"/>
        <v>0</v>
      </c>
      <c r="BL189" s="17" t="s">
        <v>876</v>
      </c>
      <c r="BM189" s="155" t="s">
        <v>3174</v>
      </c>
    </row>
    <row r="190" spans="2:65" s="1" customFormat="1" ht="24.25" customHeight="1">
      <c r="B190" s="142"/>
      <c r="C190" s="185" t="s">
        <v>855</v>
      </c>
      <c r="D190" s="185" t="s">
        <v>379</v>
      </c>
      <c r="E190" s="186" t="s">
        <v>3007</v>
      </c>
      <c r="F190" s="187" t="s">
        <v>3008</v>
      </c>
      <c r="G190" s="188" t="s">
        <v>386</v>
      </c>
      <c r="H190" s="189">
        <v>90</v>
      </c>
      <c r="I190" s="190"/>
      <c r="J190" s="191">
        <f t="shared" si="10"/>
        <v>0</v>
      </c>
      <c r="K190" s="192"/>
      <c r="L190" s="193"/>
      <c r="M190" s="194" t="s">
        <v>1</v>
      </c>
      <c r="N190" s="195" t="s">
        <v>40</v>
      </c>
      <c r="P190" s="153">
        <f t="shared" si="11"/>
        <v>0</v>
      </c>
      <c r="Q190" s="153">
        <v>0</v>
      </c>
      <c r="R190" s="153">
        <f t="shared" si="12"/>
        <v>0</v>
      </c>
      <c r="S190" s="153">
        <v>0</v>
      </c>
      <c r="T190" s="154">
        <f t="shared" si="13"/>
        <v>0</v>
      </c>
      <c r="AR190" s="155" t="s">
        <v>2043</v>
      </c>
      <c r="AT190" s="155" t="s">
        <v>379</v>
      </c>
      <c r="AU190" s="155" t="s">
        <v>88</v>
      </c>
      <c r="AY190" s="17" t="s">
        <v>182</v>
      </c>
      <c r="BE190" s="156">
        <f t="shared" si="14"/>
        <v>0</v>
      </c>
      <c r="BF190" s="156">
        <f t="shared" si="15"/>
        <v>0</v>
      </c>
      <c r="BG190" s="156">
        <f t="shared" si="16"/>
        <v>0</v>
      </c>
      <c r="BH190" s="156">
        <f t="shared" si="17"/>
        <v>0</v>
      </c>
      <c r="BI190" s="156">
        <f t="shared" si="18"/>
        <v>0</v>
      </c>
      <c r="BJ190" s="17" t="s">
        <v>88</v>
      </c>
      <c r="BK190" s="156">
        <f t="shared" si="19"/>
        <v>0</v>
      </c>
      <c r="BL190" s="17" t="s">
        <v>876</v>
      </c>
      <c r="BM190" s="155" t="s">
        <v>3175</v>
      </c>
    </row>
    <row r="191" spans="2:65" s="1" customFormat="1" ht="33" customHeight="1">
      <c r="B191" s="142"/>
      <c r="C191" s="143" t="s">
        <v>860</v>
      </c>
      <c r="D191" s="143" t="s">
        <v>184</v>
      </c>
      <c r="E191" s="144" t="s">
        <v>3010</v>
      </c>
      <c r="F191" s="145" t="s">
        <v>3011</v>
      </c>
      <c r="G191" s="146" t="s">
        <v>386</v>
      </c>
      <c r="H191" s="147">
        <v>90</v>
      </c>
      <c r="I191" s="148"/>
      <c r="J191" s="149">
        <f t="shared" si="10"/>
        <v>0</v>
      </c>
      <c r="K191" s="150"/>
      <c r="L191" s="32"/>
      <c r="M191" s="151" t="s">
        <v>1</v>
      </c>
      <c r="N191" s="152" t="s">
        <v>40</v>
      </c>
      <c r="P191" s="153">
        <f t="shared" si="11"/>
        <v>0</v>
      </c>
      <c r="Q191" s="153">
        <v>0</v>
      </c>
      <c r="R191" s="153">
        <f t="shared" si="12"/>
        <v>0</v>
      </c>
      <c r="S191" s="153">
        <v>0</v>
      </c>
      <c r="T191" s="154">
        <f t="shared" si="13"/>
        <v>0</v>
      </c>
      <c r="AR191" s="155" t="s">
        <v>876</v>
      </c>
      <c r="AT191" s="155" t="s">
        <v>184</v>
      </c>
      <c r="AU191" s="155" t="s">
        <v>88</v>
      </c>
      <c r="AY191" s="17" t="s">
        <v>182</v>
      </c>
      <c r="BE191" s="156">
        <f t="shared" si="14"/>
        <v>0</v>
      </c>
      <c r="BF191" s="156">
        <f t="shared" si="15"/>
        <v>0</v>
      </c>
      <c r="BG191" s="156">
        <f t="shared" si="16"/>
        <v>0</v>
      </c>
      <c r="BH191" s="156">
        <f t="shared" si="17"/>
        <v>0</v>
      </c>
      <c r="BI191" s="156">
        <f t="shared" si="18"/>
        <v>0</v>
      </c>
      <c r="BJ191" s="17" t="s">
        <v>88</v>
      </c>
      <c r="BK191" s="156">
        <f t="shared" si="19"/>
        <v>0</v>
      </c>
      <c r="BL191" s="17" t="s">
        <v>876</v>
      </c>
      <c r="BM191" s="155" t="s">
        <v>3176</v>
      </c>
    </row>
    <row r="192" spans="2:65" s="1" customFormat="1" ht="33" customHeight="1">
      <c r="B192" s="142"/>
      <c r="C192" s="143" t="s">
        <v>864</v>
      </c>
      <c r="D192" s="143" t="s">
        <v>184</v>
      </c>
      <c r="E192" s="144" t="s">
        <v>3013</v>
      </c>
      <c r="F192" s="145" t="s">
        <v>3014</v>
      </c>
      <c r="G192" s="146" t="s">
        <v>312</v>
      </c>
      <c r="H192" s="147">
        <v>50</v>
      </c>
      <c r="I192" s="148"/>
      <c r="J192" s="149">
        <f t="shared" si="10"/>
        <v>0</v>
      </c>
      <c r="K192" s="150"/>
      <c r="L192" s="32"/>
      <c r="M192" s="151" t="s">
        <v>1</v>
      </c>
      <c r="N192" s="152" t="s">
        <v>40</v>
      </c>
      <c r="P192" s="153">
        <f t="shared" si="11"/>
        <v>0</v>
      </c>
      <c r="Q192" s="153">
        <v>0</v>
      </c>
      <c r="R192" s="153">
        <f t="shared" si="12"/>
        <v>0</v>
      </c>
      <c r="S192" s="153">
        <v>0</v>
      </c>
      <c r="T192" s="154">
        <f t="shared" si="13"/>
        <v>0</v>
      </c>
      <c r="AR192" s="155" t="s">
        <v>876</v>
      </c>
      <c r="AT192" s="155" t="s">
        <v>184</v>
      </c>
      <c r="AU192" s="155" t="s">
        <v>88</v>
      </c>
      <c r="AY192" s="17" t="s">
        <v>182</v>
      </c>
      <c r="BE192" s="156">
        <f t="shared" si="14"/>
        <v>0</v>
      </c>
      <c r="BF192" s="156">
        <f t="shared" si="15"/>
        <v>0</v>
      </c>
      <c r="BG192" s="156">
        <f t="shared" si="16"/>
        <v>0</v>
      </c>
      <c r="BH192" s="156">
        <f t="shared" si="17"/>
        <v>0</v>
      </c>
      <c r="BI192" s="156">
        <f t="shared" si="18"/>
        <v>0</v>
      </c>
      <c r="BJ192" s="17" t="s">
        <v>88</v>
      </c>
      <c r="BK192" s="156">
        <f t="shared" si="19"/>
        <v>0</v>
      </c>
      <c r="BL192" s="17" t="s">
        <v>876</v>
      </c>
      <c r="BM192" s="155" t="s">
        <v>3177</v>
      </c>
    </row>
    <row r="193" spans="2:65" s="11" customFormat="1" ht="25.9" customHeight="1">
      <c r="B193" s="130"/>
      <c r="D193" s="131" t="s">
        <v>73</v>
      </c>
      <c r="E193" s="132" t="s">
        <v>1790</v>
      </c>
      <c r="F193" s="132" t="s">
        <v>3016</v>
      </c>
      <c r="I193" s="133"/>
      <c r="J193" s="134">
        <f>BK193</f>
        <v>0</v>
      </c>
      <c r="L193" s="130"/>
      <c r="M193" s="135"/>
      <c r="P193" s="136">
        <f>SUM(P194:P199)</f>
        <v>0</v>
      </c>
      <c r="R193" s="136">
        <f>SUM(R194:R199)</f>
        <v>0</v>
      </c>
      <c r="T193" s="137">
        <f>SUM(T194:T199)</f>
        <v>0</v>
      </c>
      <c r="AR193" s="131" t="s">
        <v>235</v>
      </c>
      <c r="AT193" s="138" t="s">
        <v>73</v>
      </c>
      <c r="AU193" s="138" t="s">
        <v>74</v>
      </c>
      <c r="AY193" s="131" t="s">
        <v>182</v>
      </c>
      <c r="BK193" s="139">
        <f>SUM(BK194:BK199)</f>
        <v>0</v>
      </c>
    </row>
    <row r="194" spans="2:65" s="1" customFormat="1" ht="44.25" customHeight="1">
      <c r="B194" s="142"/>
      <c r="C194" s="143" t="s">
        <v>868</v>
      </c>
      <c r="D194" s="143" t="s">
        <v>184</v>
      </c>
      <c r="E194" s="144" t="s">
        <v>3017</v>
      </c>
      <c r="F194" s="145" t="s">
        <v>3018</v>
      </c>
      <c r="G194" s="146" t="s">
        <v>1795</v>
      </c>
      <c r="H194" s="147">
        <v>1</v>
      </c>
      <c r="I194" s="148"/>
      <c r="J194" s="149">
        <f t="shared" ref="J194:J199" si="20">ROUND(I194*H194,2)</f>
        <v>0</v>
      </c>
      <c r="K194" s="150"/>
      <c r="L194" s="32"/>
      <c r="M194" s="151" t="s">
        <v>1</v>
      </c>
      <c r="N194" s="152" t="s">
        <v>40</v>
      </c>
      <c r="P194" s="153">
        <f t="shared" ref="P194:P199" si="21">O194*H194</f>
        <v>0</v>
      </c>
      <c r="Q194" s="153">
        <v>0</v>
      </c>
      <c r="R194" s="153">
        <f t="shared" ref="R194:R199" si="22">Q194*H194</f>
        <v>0</v>
      </c>
      <c r="S194" s="153">
        <v>0</v>
      </c>
      <c r="T194" s="154">
        <f t="shared" ref="T194:T199" si="23">S194*H194</f>
        <v>0</v>
      </c>
      <c r="AR194" s="155" t="s">
        <v>188</v>
      </c>
      <c r="AT194" s="155" t="s">
        <v>184</v>
      </c>
      <c r="AU194" s="155" t="s">
        <v>78</v>
      </c>
      <c r="AY194" s="17" t="s">
        <v>182</v>
      </c>
      <c r="BE194" s="156">
        <f t="shared" ref="BE194:BE199" si="24">IF(N194="základná",J194,0)</f>
        <v>0</v>
      </c>
      <c r="BF194" s="156">
        <f t="shared" ref="BF194:BF199" si="25">IF(N194="znížená",J194,0)</f>
        <v>0</v>
      </c>
      <c r="BG194" s="156">
        <f t="shared" ref="BG194:BG199" si="26">IF(N194="zákl. prenesená",J194,0)</f>
        <v>0</v>
      </c>
      <c r="BH194" s="156">
        <f t="shared" ref="BH194:BH199" si="27">IF(N194="zníž. prenesená",J194,0)</f>
        <v>0</v>
      </c>
      <c r="BI194" s="156">
        <f t="shared" ref="BI194:BI199" si="28">IF(N194="nulová",J194,0)</f>
        <v>0</v>
      </c>
      <c r="BJ194" s="17" t="s">
        <v>88</v>
      </c>
      <c r="BK194" s="156">
        <f t="shared" ref="BK194:BK199" si="29">ROUND(I194*H194,2)</f>
        <v>0</v>
      </c>
      <c r="BL194" s="17" t="s">
        <v>188</v>
      </c>
      <c r="BM194" s="155" t="s">
        <v>3178</v>
      </c>
    </row>
    <row r="195" spans="2:65" s="1" customFormat="1" ht="24.25" customHeight="1">
      <c r="B195" s="142"/>
      <c r="C195" s="143" t="s">
        <v>872</v>
      </c>
      <c r="D195" s="143" t="s">
        <v>184</v>
      </c>
      <c r="E195" s="144" t="s">
        <v>3020</v>
      </c>
      <c r="F195" s="145" t="s">
        <v>3021</v>
      </c>
      <c r="G195" s="146" t="s">
        <v>1795</v>
      </c>
      <c r="H195" s="147">
        <v>1</v>
      </c>
      <c r="I195" s="148"/>
      <c r="J195" s="149">
        <f t="shared" si="20"/>
        <v>0</v>
      </c>
      <c r="K195" s="150"/>
      <c r="L195" s="32"/>
      <c r="M195" s="151" t="s">
        <v>1</v>
      </c>
      <c r="N195" s="152" t="s">
        <v>40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188</v>
      </c>
      <c r="AT195" s="155" t="s">
        <v>184</v>
      </c>
      <c r="AU195" s="155" t="s">
        <v>78</v>
      </c>
      <c r="AY195" s="17" t="s">
        <v>182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88</v>
      </c>
      <c r="BK195" s="156">
        <f t="shared" si="29"/>
        <v>0</v>
      </c>
      <c r="BL195" s="17" t="s">
        <v>188</v>
      </c>
      <c r="BM195" s="155" t="s">
        <v>3179</v>
      </c>
    </row>
    <row r="196" spans="2:65" s="1" customFormat="1" ht="33" customHeight="1">
      <c r="B196" s="142"/>
      <c r="C196" s="143" t="s">
        <v>876</v>
      </c>
      <c r="D196" s="143" t="s">
        <v>184</v>
      </c>
      <c r="E196" s="144" t="s">
        <v>3180</v>
      </c>
      <c r="F196" s="145" t="s">
        <v>3181</v>
      </c>
      <c r="G196" s="146" t="s">
        <v>1795</v>
      </c>
      <c r="H196" s="147">
        <v>1</v>
      </c>
      <c r="I196" s="148"/>
      <c r="J196" s="149">
        <f t="shared" si="20"/>
        <v>0</v>
      </c>
      <c r="K196" s="150"/>
      <c r="L196" s="32"/>
      <c r="M196" s="151" t="s">
        <v>1</v>
      </c>
      <c r="N196" s="152" t="s">
        <v>40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188</v>
      </c>
      <c r="AT196" s="155" t="s">
        <v>184</v>
      </c>
      <c r="AU196" s="155" t="s">
        <v>78</v>
      </c>
      <c r="AY196" s="17" t="s">
        <v>182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88</v>
      </c>
      <c r="BK196" s="156">
        <f t="shared" si="29"/>
        <v>0</v>
      </c>
      <c r="BL196" s="17" t="s">
        <v>188</v>
      </c>
      <c r="BM196" s="155" t="s">
        <v>3182</v>
      </c>
    </row>
    <row r="197" spans="2:65" s="1" customFormat="1" ht="16.5" customHeight="1">
      <c r="B197" s="142"/>
      <c r="C197" s="143" t="s">
        <v>880</v>
      </c>
      <c r="D197" s="143" t="s">
        <v>184</v>
      </c>
      <c r="E197" s="144" t="s">
        <v>3183</v>
      </c>
      <c r="F197" s="145" t="s">
        <v>3184</v>
      </c>
      <c r="G197" s="146" t="s">
        <v>1795</v>
      </c>
      <c r="H197" s="147">
        <v>1</v>
      </c>
      <c r="I197" s="148"/>
      <c r="J197" s="149">
        <f t="shared" si="20"/>
        <v>0</v>
      </c>
      <c r="K197" s="150"/>
      <c r="L197" s="32"/>
      <c r="M197" s="151" t="s">
        <v>1</v>
      </c>
      <c r="N197" s="152" t="s">
        <v>40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188</v>
      </c>
      <c r="AT197" s="155" t="s">
        <v>184</v>
      </c>
      <c r="AU197" s="155" t="s">
        <v>78</v>
      </c>
      <c r="AY197" s="17" t="s">
        <v>182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88</v>
      </c>
      <c r="BK197" s="156">
        <f t="shared" si="29"/>
        <v>0</v>
      </c>
      <c r="BL197" s="17" t="s">
        <v>188</v>
      </c>
      <c r="BM197" s="155" t="s">
        <v>3185</v>
      </c>
    </row>
    <row r="198" spans="2:65" s="1" customFormat="1" ht="21.75" customHeight="1">
      <c r="B198" s="142"/>
      <c r="C198" s="143" t="s">
        <v>884</v>
      </c>
      <c r="D198" s="143" t="s">
        <v>184</v>
      </c>
      <c r="E198" s="144" t="s">
        <v>3023</v>
      </c>
      <c r="F198" s="145" t="s">
        <v>3024</v>
      </c>
      <c r="G198" s="146" t="s">
        <v>1795</v>
      </c>
      <c r="H198" s="147">
        <v>1</v>
      </c>
      <c r="I198" s="148"/>
      <c r="J198" s="149">
        <f t="shared" si="20"/>
        <v>0</v>
      </c>
      <c r="K198" s="150"/>
      <c r="L198" s="32"/>
      <c r="M198" s="151" t="s">
        <v>1</v>
      </c>
      <c r="N198" s="152" t="s">
        <v>40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188</v>
      </c>
      <c r="AT198" s="155" t="s">
        <v>184</v>
      </c>
      <c r="AU198" s="155" t="s">
        <v>78</v>
      </c>
      <c r="AY198" s="17" t="s">
        <v>182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88</v>
      </c>
      <c r="BK198" s="156">
        <f t="shared" si="29"/>
        <v>0</v>
      </c>
      <c r="BL198" s="17" t="s">
        <v>188</v>
      </c>
      <c r="BM198" s="155" t="s">
        <v>3186</v>
      </c>
    </row>
    <row r="199" spans="2:65" s="1" customFormat="1" ht="16.5" customHeight="1">
      <c r="B199" s="142"/>
      <c r="C199" s="143" t="s">
        <v>888</v>
      </c>
      <c r="D199" s="143" t="s">
        <v>184</v>
      </c>
      <c r="E199" s="144" t="s">
        <v>3187</v>
      </c>
      <c r="F199" s="145" t="s">
        <v>3188</v>
      </c>
      <c r="G199" s="146" t="s">
        <v>1795</v>
      </c>
      <c r="H199" s="147">
        <v>1</v>
      </c>
      <c r="I199" s="148"/>
      <c r="J199" s="149">
        <f t="shared" si="20"/>
        <v>0</v>
      </c>
      <c r="K199" s="150"/>
      <c r="L199" s="32"/>
      <c r="M199" s="197" t="s">
        <v>1</v>
      </c>
      <c r="N199" s="198" t="s">
        <v>40</v>
      </c>
      <c r="O199" s="199"/>
      <c r="P199" s="200">
        <f t="shared" si="21"/>
        <v>0</v>
      </c>
      <c r="Q199" s="200">
        <v>0</v>
      </c>
      <c r="R199" s="200">
        <f t="shared" si="22"/>
        <v>0</v>
      </c>
      <c r="S199" s="200">
        <v>0</v>
      </c>
      <c r="T199" s="201">
        <f t="shared" si="23"/>
        <v>0</v>
      </c>
      <c r="AR199" s="155" t="s">
        <v>188</v>
      </c>
      <c r="AT199" s="155" t="s">
        <v>184</v>
      </c>
      <c r="AU199" s="155" t="s">
        <v>78</v>
      </c>
      <c r="AY199" s="17" t="s">
        <v>182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88</v>
      </c>
      <c r="BK199" s="156">
        <f t="shared" si="29"/>
        <v>0</v>
      </c>
      <c r="BL199" s="17" t="s">
        <v>188</v>
      </c>
      <c r="BM199" s="155" t="s">
        <v>3189</v>
      </c>
    </row>
    <row r="200" spans="2:65" s="1" customFormat="1" ht="7" customHeight="1">
      <c r="B200" s="47"/>
      <c r="C200" s="48"/>
      <c r="D200" s="48"/>
      <c r="E200" s="48"/>
      <c r="F200" s="48"/>
      <c r="G200" s="48"/>
      <c r="H200" s="48"/>
      <c r="I200" s="48"/>
      <c r="J200" s="48"/>
      <c r="K200" s="48"/>
      <c r="L200" s="32"/>
    </row>
  </sheetData>
  <autoFilter ref="C123:K199" xr:uid="{00000000-0009-0000-0000-000009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313"/>
  <sheetViews>
    <sheetView showGridLines="0" topLeftCell="A19" workbookViewId="0">
      <selection activeCell="F55" sqref="F55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116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30" customHeight="1">
      <c r="B9" s="32"/>
      <c r="E9" s="211" t="s">
        <v>3190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ROUND(J124,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ROUND((SUM(BE124:BE312)),  2)</f>
        <v>0</v>
      </c>
      <c r="G33" s="99"/>
      <c r="H33" s="99"/>
      <c r="I33" s="100">
        <v>0.2</v>
      </c>
      <c r="J33" s="98">
        <f>ROUND(((SUM(BE124:BE312))*I33),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ROUND((SUM(BF124:BF312)),  2)</f>
        <v>0</v>
      </c>
      <c r="G34" s="99"/>
      <c r="H34" s="99"/>
      <c r="I34" s="100">
        <v>0.2</v>
      </c>
      <c r="J34" s="98">
        <f>ROUND(((SUM(BF124:BF312))*I34),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ROUND((SUM(BG124:BG312)),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ROUND((SUM(BH124:BH312)),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ROUND((SUM(BI124:BI312)),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30" customHeight="1">
      <c r="B87" s="32"/>
      <c r="E87" s="211" t="str">
        <f>E9</f>
        <v>SO-06 - Hala - elektroinštalácia, bleskozvod, areálové osvetlenie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J124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2934</v>
      </c>
      <c r="E97" s="115"/>
      <c r="F97" s="115"/>
      <c r="G97" s="115"/>
      <c r="H97" s="115"/>
      <c r="I97" s="115"/>
      <c r="J97" s="116">
        <f>J125</f>
        <v>0</v>
      </c>
      <c r="L97" s="113"/>
    </row>
    <row r="98" spans="2:12" s="9" customFormat="1" ht="19.899999999999999" customHeight="1">
      <c r="B98" s="117"/>
      <c r="D98" s="118" t="s">
        <v>2935</v>
      </c>
      <c r="E98" s="119"/>
      <c r="F98" s="119"/>
      <c r="G98" s="119"/>
      <c r="H98" s="119"/>
      <c r="I98" s="119"/>
      <c r="J98" s="120">
        <f>J126</f>
        <v>0</v>
      </c>
      <c r="L98" s="117"/>
    </row>
    <row r="99" spans="2:12" s="9" customFormat="1" ht="19.899999999999999" customHeight="1">
      <c r="B99" s="117"/>
      <c r="D99" s="118" t="s">
        <v>3030</v>
      </c>
      <c r="E99" s="119"/>
      <c r="F99" s="119"/>
      <c r="G99" s="119"/>
      <c r="H99" s="119"/>
      <c r="I99" s="119"/>
      <c r="J99" s="120">
        <f>J223</f>
        <v>0</v>
      </c>
      <c r="L99" s="117"/>
    </row>
    <row r="100" spans="2:12" s="9" customFormat="1" ht="19.899999999999999" customHeight="1">
      <c r="B100" s="117"/>
      <c r="D100" s="118" t="s">
        <v>3191</v>
      </c>
      <c r="E100" s="119"/>
      <c r="F100" s="119"/>
      <c r="G100" s="119"/>
      <c r="H100" s="119"/>
      <c r="I100" s="119"/>
      <c r="J100" s="120">
        <f>J255</f>
        <v>0</v>
      </c>
      <c r="L100" s="117"/>
    </row>
    <row r="101" spans="2:12" s="9" customFormat="1" ht="19.899999999999999" customHeight="1">
      <c r="B101" s="117"/>
      <c r="D101" s="118" t="s">
        <v>3192</v>
      </c>
      <c r="E101" s="119"/>
      <c r="F101" s="119"/>
      <c r="G101" s="119"/>
      <c r="H101" s="119"/>
      <c r="I101" s="119"/>
      <c r="J101" s="120">
        <f>J258</f>
        <v>0</v>
      </c>
      <c r="L101" s="117"/>
    </row>
    <row r="102" spans="2:12" s="9" customFormat="1" ht="19.899999999999999" customHeight="1">
      <c r="B102" s="117"/>
      <c r="D102" s="118" t="s">
        <v>3193</v>
      </c>
      <c r="E102" s="119"/>
      <c r="F102" s="119"/>
      <c r="G102" s="119"/>
      <c r="H102" s="119"/>
      <c r="I102" s="119"/>
      <c r="J102" s="120">
        <f>J263</f>
        <v>0</v>
      </c>
      <c r="L102" s="117"/>
    </row>
    <row r="103" spans="2:12" s="9" customFormat="1" ht="19.899999999999999" customHeight="1">
      <c r="B103" s="117"/>
      <c r="D103" s="118" t="s">
        <v>3194</v>
      </c>
      <c r="E103" s="119"/>
      <c r="F103" s="119"/>
      <c r="G103" s="119"/>
      <c r="H103" s="119"/>
      <c r="I103" s="119"/>
      <c r="J103" s="120">
        <f>J306</f>
        <v>0</v>
      </c>
      <c r="L103" s="117"/>
    </row>
    <row r="104" spans="2:12" s="9" customFormat="1" ht="19.899999999999999" customHeight="1">
      <c r="B104" s="117"/>
      <c r="D104" s="118" t="s">
        <v>3195</v>
      </c>
      <c r="E104" s="119"/>
      <c r="F104" s="119"/>
      <c r="G104" s="119"/>
      <c r="H104" s="119"/>
      <c r="I104" s="119"/>
      <c r="J104" s="120">
        <f>J309</f>
        <v>0</v>
      </c>
      <c r="L104" s="117"/>
    </row>
    <row r="105" spans="2:12" s="1" customFormat="1" ht="21.75" customHeight="1">
      <c r="B105" s="32"/>
      <c r="L105" s="32"/>
    </row>
    <row r="106" spans="2:12" s="1" customFormat="1" ht="7" customHeight="1"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32"/>
    </row>
    <row r="110" spans="2:12" s="1" customFormat="1" ht="7" customHeight="1"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32"/>
    </row>
    <row r="111" spans="2:12" s="1" customFormat="1" ht="25" customHeight="1">
      <c r="B111" s="32"/>
      <c r="C111" s="21" t="s">
        <v>168</v>
      </c>
      <c r="L111" s="32"/>
    </row>
    <row r="112" spans="2:12" s="1" customFormat="1" ht="7" customHeight="1">
      <c r="B112" s="32"/>
      <c r="L112" s="32"/>
    </row>
    <row r="113" spans="2:65" s="1" customFormat="1" ht="12" customHeight="1">
      <c r="B113" s="32"/>
      <c r="C113" s="27" t="s">
        <v>15</v>
      </c>
      <c r="L113" s="32"/>
    </row>
    <row r="114" spans="2:65" s="1" customFormat="1" ht="16.5" customHeight="1">
      <c r="B114" s="32"/>
      <c r="E114" s="249" t="str">
        <f>E7</f>
        <v>Chovná hala pre kury s voľným výbehom</v>
      </c>
      <c r="F114" s="250"/>
      <c r="G114" s="250"/>
      <c r="H114" s="250"/>
      <c r="L114" s="32"/>
    </row>
    <row r="115" spans="2:65" s="1" customFormat="1" ht="12" customHeight="1">
      <c r="B115" s="32"/>
      <c r="C115" s="27" t="s">
        <v>133</v>
      </c>
      <c r="L115" s="32"/>
    </row>
    <row r="116" spans="2:65" s="1" customFormat="1" ht="30" customHeight="1">
      <c r="B116" s="32"/>
      <c r="E116" s="211" t="str">
        <f>E9</f>
        <v>SO-06 - Hala - elektroinštalácia, bleskozvod, areálové osvetlenie</v>
      </c>
      <c r="F116" s="248"/>
      <c r="G116" s="248"/>
      <c r="H116" s="248"/>
      <c r="L116" s="32"/>
    </row>
    <row r="117" spans="2:65" s="1" customFormat="1" ht="7" customHeight="1">
      <c r="B117" s="32"/>
      <c r="L117" s="32"/>
    </row>
    <row r="118" spans="2:65" s="1" customFormat="1" ht="12" customHeight="1">
      <c r="B118" s="32"/>
      <c r="C118" s="27" t="s">
        <v>19</v>
      </c>
      <c r="F118" s="25" t="str">
        <f>F12</f>
        <v>Dolné Trhovište 224, 920 61 Dolné Trhovište</v>
      </c>
      <c r="I118" s="27" t="s">
        <v>21</v>
      </c>
      <c r="J118" s="55">
        <f>IF(J12="","",J12)</f>
        <v>45370</v>
      </c>
      <c r="L118" s="32"/>
    </row>
    <row r="119" spans="2:65" s="1" customFormat="1" ht="7" customHeight="1">
      <c r="B119" s="32"/>
      <c r="L119" s="32"/>
    </row>
    <row r="120" spans="2:65" s="1" customFormat="1" ht="15.25" customHeight="1">
      <c r="B120" s="32"/>
      <c r="C120" s="27" t="s">
        <v>22</v>
      </c>
      <c r="F120" s="25" t="str">
        <f>E15</f>
        <v>FOOD FARM s.r.o., Piešťanská 3, 917 03 Trnava</v>
      </c>
      <c r="I120" s="27" t="s">
        <v>28</v>
      </c>
      <c r="J120" s="30" t="str">
        <f>E21</f>
        <v>ALLA ARCHITEKTI</v>
      </c>
      <c r="L120" s="32"/>
    </row>
    <row r="121" spans="2:65" s="1" customFormat="1" ht="15.25" customHeight="1">
      <c r="B121" s="32"/>
      <c r="C121" s="27" t="s">
        <v>26</v>
      </c>
      <c r="F121" s="25" t="str">
        <f>IF(E18="","",E18)</f>
        <v>Vyplň údaj</v>
      </c>
      <c r="I121" s="27" t="s">
        <v>31</v>
      </c>
      <c r="J121" s="30" t="str">
        <f>E24</f>
        <v>Stanislav Hlubina</v>
      </c>
      <c r="L121" s="32"/>
    </row>
    <row r="122" spans="2:65" s="1" customFormat="1" ht="10.4" customHeight="1">
      <c r="B122" s="32"/>
      <c r="L122" s="32"/>
    </row>
    <row r="123" spans="2:65" s="10" customFormat="1" ht="29.25" customHeight="1">
      <c r="B123" s="121"/>
      <c r="C123" s="122" t="s">
        <v>169</v>
      </c>
      <c r="D123" s="123" t="s">
        <v>59</v>
      </c>
      <c r="E123" s="123" t="s">
        <v>55</v>
      </c>
      <c r="F123" s="123" t="s">
        <v>56</v>
      </c>
      <c r="G123" s="123" t="s">
        <v>170</v>
      </c>
      <c r="H123" s="123" t="s">
        <v>171</v>
      </c>
      <c r="I123" s="123" t="s">
        <v>172</v>
      </c>
      <c r="J123" s="124" t="s">
        <v>139</v>
      </c>
      <c r="K123" s="125" t="s">
        <v>173</v>
      </c>
      <c r="L123" s="121"/>
      <c r="M123" s="61" t="s">
        <v>1</v>
      </c>
      <c r="N123" s="62" t="s">
        <v>38</v>
      </c>
      <c r="O123" s="62" t="s">
        <v>174</v>
      </c>
      <c r="P123" s="62" t="s">
        <v>175</v>
      </c>
      <c r="Q123" s="62" t="s">
        <v>176</v>
      </c>
      <c r="R123" s="62" t="s">
        <v>177</v>
      </c>
      <c r="S123" s="62" t="s">
        <v>178</v>
      </c>
      <c r="T123" s="63" t="s">
        <v>179</v>
      </c>
    </row>
    <row r="124" spans="2:65" s="1" customFormat="1" ht="22.9" customHeight="1">
      <c r="B124" s="32"/>
      <c r="C124" s="66" t="s">
        <v>140</v>
      </c>
      <c r="J124" s="126">
        <f>BK124</f>
        <v>0</v>
      </c>
      <c r="L124" s="32"/>
      <c r="M124" s="64"/>
      <c r="N124" s="56"/>
      <c r="O124" s="56"/>
      <c r="P124" s="127">
        <f>P125</f>
        <v>0</v>
      </c>
      <c r="Q124" s="56"/>
      <c r="R124" s="127">
        <f>R125</f>
        <v>0</v>
      </c>
      <c r="S124" s="56"/>
      <c r="T124" s="128">
        <f>T125</f>
        <v>0</v>
      </c>
      <c r="AT124" s="17" t="s">
        <v>73</v>
      </c>
      <c r="AU124" s="17" t="s">
        <v>141</v>
      </c>
      <c r="BK124" s="129">
        <f>BK125</f>
        <v>0</v>
      </c>
    </row>
    <row r="125" spans="2:65" s="11" customFormat="1" ht="25.9" customHeight="1">
      <c r="B125" s="130"/>
      <c r="D125" s="131" t="s">
        <v>73</v>
      </c>
      <c r="E125" s="132" t="s">
        <v>379</v>
      </c>
      <c r="F125" s="132" t="s">
        <v>2944</v>
      </c>
      <c r="I125" s="133"/>
      <c r="J125" s="134">
        <f>BK125</f>
        <v>0</v>
      </c>
      <c r="L125" s="130"/>
      <c r="M125" s="135"/>
      <c r="P125" s="136">
        <f>P126+P223+P255+P258+P263+P306+P309</f>
        <v>0</v>
      </c>
      <c r="R125" s="136">
        <f>R126+R223+R255+R258+R263+R306+R309</f>
        <v>0</v>
      </c>
      <c r="T125" s="137">
        <f>T126+T223+T255+T258+T263+T306+T309</f>
        <v>0</v>
      </c>
      <c r="AR125" s="131" t="s">
        <v>196</v>
      </c>
      <c r="AT125" s="138" t="s">
        <v>73</v>
      </c>
      <c r="AU125" s="138" t="s">
        <v>74</v>
      </c>
      <c r="AY125" s="131" t="s">
        <v>182</v>
      </c>
      <c r="BK125" s="139">
        <f>BK126+BK223+BK255+BK258+BK263+BK306+BK309</f>
        <v>0</v>
      </c>
    </row>
    <row r="126" spans="2:65" s="11" customFormat="1" ht="22.9" customHeight="1">
      <c r="B126" s="130"/>
      <c r="D126" s="131" t="s">
        <v>73</v>
      </c>
      <c r="E126" s="140" t="s">
        <v>2945</v>
      </c>
      <c r="F126" s="140" t="s">
        <v>2946</v>
      </c>
      <c r="I126" s="133"/>
      <c r="J126" s="141">
        <f>BK126</f>
        <v>0</v>
      </c>
      <c r="L126" s="130"/>
      <c r="M126" s="135"/>
      <c r="P126" s="136">
        <f>SUM(P127:P222)</f>
        <v>0</v>
      </c>
      <c r="R126" s="136">
        <f>SUM(R127:R222)</f>
        <v>0</v>
      </c>
      <c r="T126" s="137">
        <f>SUM(T127:T222)</f>
        <v>0</v>
      </c>
      <c r="AR126" s="131" t="s">
        <v>196</v>
      </c>
      <c r="AT126" s="138" t="s">
        <v>73</v>
      </c>
      <c r="AU126" s="138" t="s">
        <v>78</v>
      </c>
      <c r="AY126" s="131" t="s">
        <v>182</v>
      </c>
      <c r="BK126" s="139">
        <f>SUM(BK127:BK222)</f>
        <v>0</v>
      </c>
    </row>
    <row r="127" spans="2:65" s="1" customFormat="1" ht="24.25" customHeight="1">
      <c r="B127" s="142"/>
      <c r="C127" s="143" t="s">
        <v>78</v>
      </c>
      <c r="D127" s="143" t="s">
        <v>184</v>
      </c>
      <c r="E127" s="144" t="s">
        <v>3196</v>
      </c>
      <c r="F127" s="145" t="s">
        <v>3197</v>
      </c>
      <c r="G127" s="146" t="s">
        <v>386</v>
      </c>
      <c r="H127" s="147">
        <v>220</v>
      </c>
      <c r="I127" s="148"/>
      <c r="J127" s="149">
        <f t="shared" ref="J127:J158" si="0">ROUND(I127*H127,2)</f>
        <v>0</v>
      </c>
      <c r="K127" s="150"/>
      <c r="L127" s="32"/>
      <c r="M127" s="151" t="s">
        <v>1</v>
      </c>
      <c r="N127" s="152" t="s">
        <v>40</v>
      </c>
      <c r="P127" s="153">
        <f t="shared" ref="P127:P158" si="1">O127*H127</f>
        <v>0</v>
      </c>
      <c r="Q127" s="153">
        <v>0</v>
      </c>
      <c r="R127" s="153">
        <f t="shared" ref="R127:R158" si="2">Q127*H127</f>
        <v>0</v>
      </c>
      <c r="S127" s="153">
        <v>0</v>
      </c>
      <c r="T127" s="154">
        <f t="shared" ref="T127:T158" si="3">S127*H127</f>
        <v>0</v>
      </c>
      <c r="AR127" s="155" t="s">
        <v>876</v>
      </c>
      <c r="AT127" s="155" t="s">
        <v>184</v>
      </c>
      <c r="AU127" s="155" t="s">
        <v>88</v>
      </c>
      <c r="AY127" s="17" t="s">
        <v>182</v>
      </c>
      <c r="BE127" s="156">
        <f t="shared" ref="BE127:BE158" si="4">IF(N127="základná",J127,0)</f>
        <v>0</v>
      </c>
      <c r="BF127" s="156">
        <f t="shared" ref="BF127:BF158" si="5">IF(N127="znížená",J127,0)</f>
        <v>0</v>
      </c>
      <c r="BG127" s="156">
        <f t="shared" ref="BG127:BG158" si="6">IF(N127="zákl. prenesená",J127,0)</f>
        <v>0</v>
      </c>
      <c r="BH127" s="156">
        <f t="shared" ref="BH127:BH158" si="7">IF(N127="zníž. prenesená",J127,0)</f>
        <v>0</v>
      </c>
      <c r="BI127" s="156">
        <f t="shared" ref="BI127:BI158" si="8">IF(N127="nulová",J127,0)</f>
        <v>0</v>
      </c>
      <c r="BJ127" s="17" t="s">
        <v>88</v>
      </c>
      <c r="BK127" s="156">
        <f t="shared" ref="BK127:BK158" si="9">ROUND(I127*H127,2)</f>
        <v>0</v>
      </c>
      <c r="BL127" s="17" t="s">
        <v>876</v>
      </c>
      <c r="BM127" s="155" t="s">
        <v>3198</v>
      </c>
    </row>
    <row r="128" spans="2:65" s="1" customFormat="1" ht="21.75" customHeight="1">
      <c r="B128" s="142"/>
      <c r="C128" s="185" t="s">
        <v>88</v>
      </c>
      <c r="D128" s="185" t="s">
        <v>379</v>
      </c>
      <c r="E128" s="186" t="s">
        <v>3199</v>
      </c>
      <c r="F128" s="187" t="s">
        <v>3200</v>
      </c>
      <c r="G128" s="188" t="s">
        <v>386</v>
      </c>
      <c r="H128" s="189">
        <v>220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2043</v>
      </c>
      <c r="AT128" s="155" t="s">
        <v>379</v>
      </c>
      <c r="AU128" s="155" t="s">
        <v>88</v>
      </c>
      <c r="AY128" s="17" t="s">
        <v>182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88</v>
      </c>
      <c r="BK128" s="156">
        <f t="shared" si="9"/>
        <v>0</v>
      </c>
      <c r="BL128" s="17" t="s">
        <v>876</v>
      </c>
      <c r="BM128" s="155" t="s">
        <v>3201</v>
      </c>
    </row>
    <row r="129" spans="2:65" s="1" customFormat="1" ht="16.5" customHeight="1">
      <c r="B129" s="142"/>
      <c r="C129" s="185" t="s">
        <v>196</v>
      </c>
      <c r="D129" s="185" t="s">
        <v>379</v>
      </c>
      <c r="E129" s="186" t="s">
        <v>3202</v>
      </c>
      <c r="F129" s="187" t="s">
        <v>3203</v>
      </c>
      <c r="G129" s="188" t="s">
        <v>858</v>
      </c>
      <c r="H129" s="189">
        <v>132</v>
      </c>
      <c r="I129" s="190"/>
      <c r="J129" s="191">
        <f t="shared" si="0"/>
        <v>0</v>
      </c>
      <c r="K129" s="192"/>
      <c r="L129" s="193"/>
      <c r="M129" s="194" t="s">
        <v>1</v>
      </c>
      <c r="N129" s="195" t="s">
        <v>40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2043</v>
      </c>
      <c r="AT129" s="155" t="s">
        <v>379</v>
      </c>
      <c r="AU129" s="155" t="s">
        <v>88</v>
      </c>
      <c r="AY129" s="17" t="s">
        <v>182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88</v>
      </c>
      <c r="BK129" s="156">
        <f t="shared" si="9"/>
        <v>0</v>
      </c>
      <c r="BL129" s="17" t="s">
        <v>876</v>
      </c>
      <c r="BM129" s="155" t="s">
        <v>3204</v>
      </c>
    </row>
    <row r="130" spans="2:65" s="1" customFormat="1" ht="24.25" customHeight="1">
      <c r="B130" s="142"/>
      <c r="C130" s="143" t="s">
        <v>188</v>
      </c>
      <c r="D130" s="143" t="s">
        <v>184</v>
      </c>
      <c r="E130" s="144" t="s">
        <v>3205</v>
      </c>
      <c r="F130" s="145" t="s">
        <v>3206</v>
      </c>
      <c r="G130" s="146" t="s">
        <v>386</v>
      </c>
      <c r="H130" s="147">
        <v>110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876</v>
      </c>
      <c r="AT130" s="155" t="s">
        <v>184</v>
      </c>
      <c r="AU130" s="155" t="s">
        <v>88</v>
      </c>
      <c r="AY130" s="17" t="s">
        <v>182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88</v>
      </c>
      <c r="BK130" s="156">
        <f t="shared" si="9"/>
        <v>0</v>
      </c>
      <c r="BL130" s="17" t="s">
        <v>876</v>
      </c>
      <c r="BM130" s="155" t="s">
        <v>3207</v>
      </c>
    </row>
    <row r="131" spans="2:65" s="1" customFormat="1" ht="21.75" customHeight="1">
      <c r="B131" s="142"/>
      <c r="C131" s="185" t="s">
        <v>235</v>
      </c>
      <c r="D131" s="185" t="s">
        <v>379</v>
      </c>
      <c r="E131" s="186" t="s">
        <v>3208</v>
      </c>
      <c r="F131" s="187" t="s">
        <v>3209</v>
      </c>
      <c r="G131" s="188" t="s">
        <v>386</v>
      </c>
      <c r="H131" s="189">
        <v>110</v>
      </c>
      <c r="I131" s="190"/>
      <c r="J131" s="191">
        <f t="shared" si="0"/>
        <v>0</v>
      </c>
      <c r="K131" s="192"/>
      <c r="L131" s="193"/>
      <c r="M131" s="194" t="s">
        <v>1</v>
      </c>
      <c r="N131" s="195" t="s">
        <v>40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2043</v>
      </c>
      <c r="AT131" s="155" t="s">
        <v>379</v>
      </c>
      <c r="AU131" s="155" t="s">
        <v>88</v>
      </c>
      <c r="AY131" s="17" t="s">
        <v>182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88</v>
      </c>
      <c r="BK131" s="156">
        <f t="shared" si="9"/>
        <v>0</v>
      </c>
      <c r="BL131" s="17" t="s">
        <v>876</v>
      </c>
      <c r="BM131" s="155" t="s">
        <v>3210</v>
      </c>
    </row>
    <row r="132" spans="2:65" s="1" customFormat="1" ht="16.5" customHeight="1">
      <c r="B132" s="142"/>
      <c r="C132" s="185" t="s">
        <v>248</v>
      </c>
      <c r="D132" s="185" t="s">
        <v>379</v>
      </c>
      <c r="E132" s="186" t="s">
        <v>3211</v>
      </c>
      <c r="F132" s="187" t="s">
        <v>3212</v>
      </c>
      <c r="G132" s="188" t="s">
        <v>858</v>
      </c>
      <c r="H132" s="189">
        <v>66</v>
      </c>
      <c r="I132" s="190"/>
      <c r="J132" s="191">
        <f t="shared" si="0"/>
        <v>0</v>
      </c>
      <c r="K132" s="192"/>
      <c r="L132" s="193"/>
      <c r="M132" s="194" t="s">
        <v>1</v>
      </c>
      <c r="N132" s="195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2043</v>
      </c>
      <c r="AT132" s="155" t="s">
        <v>379</v>
      </c>
      <c r="AU132" s="155" t="s">
        <v>88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876</v>
      </c>
      <c r="BM132" s="155" t="s">
        <v>3213</v>
      </c>
    </row>
    <row r="133" spans="2:65" s="1" customFormat="1" ht="24.25" customHeight="1">
      <c r="B133" s="142"/>
      <c r="C133" s="143" t="s">
        <v>253</v>
      </c>
      <c r="D133" s="143" t="s">
        <v>184</v>
      </c>
      <c r="E133" s="144" t="s">
        <v>3214</v>
      </c>
      <c r="F133" s="145" t="s">
        <v>3215</v>
      </c>
      <c r="G133" s="146" t="s">
        <v>386</v>
      </c>
      <c r="H133" s="147">
        <v>260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876</v>
      </c>
      <c r="AT133" s="155" t="s">
        <v>184</v>
      </c>
      <c r="AU133" s="155" t="s">
        <v>88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876</v>
      </c>
      <c r="BM133" s="155" t="s">
        <v>3216</v>
      </c>
    </row>
    <row r="134" spans="2:65" s="1" customFormat="1" ht="24.25" customHeight="1">
      <c r="B134" s="142"/>
      <c r="C134" s="185" t="s">
        <v>259</v>
      </c>
      <c r="D134" s="185" t="s">
        <v>379</v>
      </c>
      <c r="E134" s="186" t="s">
        <v>3217</v>
      </c>
      <c r="F134" s="187" t="s">
        <v>3218</v>
      </c>
      <c r="G134" s="188" t="s">
        <v>386</v>
      </c>
      <c r="H134" s="189">
        <v>260</v>
      </c>
      <c r="I134" s="190"/>
      <c r="J134" s="191">
        <f t="shared" si="0"/>
        <v>0</v>
      </c>
      <c r="K134" s="192"/>
      <c r="L134" s="193"/>
      <c r="M134" s="194" t="s">
        <v>1</v>
      </c>
      <c r="N134" s="195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2043</v>
      </c>
      <c r="AT134" s="155" t="s">
        <v>379</v>
      </c>
      <c r="AU134" s="155" t="s">
        <v>88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876</v>
      </c>
      <c r="BM134" s="155" t="s">
        <v>3219</v>
      </c>
    </row>
    <row r="135" spans="2:65" s="1" customFormat="1" ht="24.25" customHeight="1">
      <c r="B135" s="142"/>
      <c r="C135" s="185" t="s">
        <v>264</v>
      </c>
      <c r="D135" s="185" t="s">
        <v>379</v>
      </c>
      <c r="E135" s="186" t="s">
        <v>3220</v>
      </c>
      <c r="F135" s="187" t="s">
        <v>3221</v>
      </c>
      <c r="G135" s="188" t="s">
        <v>858</v>
      </c>
      <c r="H135" s="189">
        <v>130</v>
      </c>
      <c r="I135" s="190"/>
      <c r="J135" s="191">
        <f t="shared" si="0"/>
        <v>0</v>
      </c>
      <c r="K135" s="192"/>
      <c r="L135" s="193"/>
      <c r="M135" s="194" t="s">
        <v>1</v>
      </c>
      <c r="N135" s="195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2043</v>
      </c>
      <c r="AT135" s="155" t="s">
        <v>379</v>
      </c>
      <c r="AU135" s="155" t="s">
        <v>88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876</v>
      </c>
      <c r="BM135" s="155" t="s">
        <v>3222</v>
      </c>
    </row>
    <row r="136" spans="2:65" s="1" customFormat="1" ht="24.25" customHeight="1">
      <c r="B136" s="142"/>
      <c r="C136" s="143" t="s">
        <v>270</v>
      </c>
      <c r="D136" s="143" t="s">
        <v>184</v>
      </c>
      <c r="E136" s="144" t="s">
        <v>3223</v>
      </c>
      <c r="F136" s="145" t="s">
        <v>3224</v>
      </c>
      <c r="G136" s="146" t="s">
        <v>386</v>
      </c>
      <c r="H136" s="147">
        <v>290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876</v>
      </c>
      <c r="AT136" s="155" t="s">
        <v>184</v>
      </c>
      <c r="AU136" s="155" t="s">
        <v>88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876</v>
      </c>
      <c r="BM136" s="155" t="s">
        <v>3225</v>
      </c>
    </row>
    <row r="137" spans="2:65" s="1" customFormat="1" ht="21.75" customHeight="1">
      <c r="B137" s="142"/>
      <c r="C137" s="185" t="s">
        <v>277</v>
      </c>
      <c r="D137" s="185" t="s">
        <v>379</v>
      </c>
      <c r="E137" s="186" t="s">
        <v>3226</v>
      </c>
      <c r="F137" s="187" t="s">
        <v>3227</v>
      </c>
      <c r="G137" s="188" t="s">
        <v>386</v>
      </c>
      <c r="H137" s="189">
        <v>290</v>
      </c>
      <c r="I137" s="190"/>
      <c r="J137" s="191">
        <f t="shared" si="0"/>
        <v>0</v>
      </c>
      <c r="K137" s="192"/>
      <c r="L137" s="193"/>
      <c r="M137" s="194" t="s">
        <v>1</v>
      </c>
      <c r="N137" s="195" t="s">
        <v>40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2043</v>
      </c>
      <c r="AT137" s="155" t="s">
        <v>379</v>
      </c>
      <c r="AU137" s="155" t="s">
        <v>88</v>
      </c>
      <c r="AY137" s="17" t="s">
        <v>182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88</v>
      </c>
      <c r="BK137" s="156">
        <f t="shared" si="9"/>
        <v>0</v>
      </c>
      <c r="BL137" s="17" t="s">
        <v>876</v>
      </c>
      <c r="BM137" s="155" t="s">
        <v>3228</v>
      </c>
    </row>
    <row r="138" spans="2:65" s="1" customFormat="1" ht="24.25" customHeight="1">
      <c r="B138" s="142"/>
      <c r="C138" s="185" t="s">
        <v>282</v>
      </c>
      <c r="D138" s="185" t="s">
        <v>379</v>
      </c>
      <c r="E138" s="186" t="s">
        <v>3229</v>
      </c>
      <c r="F138" s="187" t="s">
        <v>3230</v>
      </c>
      <c r="G138" s="188" t="s">
        <v>858</v>
      </c>
      <c r="H138" s="189">
        <v>196</v>
      </c>
      <c r="I138" s="190"/>
      <c r="J138" s="191">
        <f t="shared" si="0"/>
        <v>0</v>
      </c>
      <c r="K138" s="192"/>
      <c r="L138" s="193"/>
      <c r="M138" s="194" t="s">
        <v>1</v>
      </c>
      <c r="N138" s="195" t="s">
        <v>40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2043</v>
      </c>
      <c r="AT138" s="155" t="s">
        <v>379</v>
      </c>
      <c r="AU138" s="155" t="s">
        <v>88</v>
      </c>
      <c r="AY138" s="17" t="s">
        <v>182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88</v>
      </c>
      <c r="BK138" s="156">
        <f t="shared" si="9"/>
        <v>0</v>
      </c>
      <c r="BL138" s="17" t="s">
        <v>876</v>
      </c>
      <c r="BM138" s="155" t="s">
        <v>3231</v>
      </c>
    </row>
    <row r="139" spans="2:65" s="1" customFormat="1" ht="33" customHeight="1">
      <c r="B139" s="142"/>
      <c r="C139" s="185" t="s">
        <v>286</v>
      </c>
      <c r="D139" s="185" t="s">
        <v>379</v>
      </c>
      <c r="E139" s="186" t="s">
        <v>3232</v>
      </c>
      <c r="F139" s="187" t="s">
        <v>3233</v>
      </c>
      <c r="G139" s="188" t="s">
        <v>858</v>
      </c>
      <c r="H139" s="189">
        <v>40</v>
      </c>
      <c r="I139" s="190"/>
      <c r="J139" s="191">
        <f t="shared" si="0"/>
        <v>0</v>
      </c>
      <c r="K139" s="192"/>
      <c r="L139" s="193"/>
      <c r="M139" s="194" t="s">
        <v>1</v>
      </c>
      <c r="N139" s="195" t="s">
        <v>40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2043</v>
      </c>
      <c r="AT139" s="155" t="s">
        <v>379</v>
      </c>
      <c r="AU139" s="155" t="s">
        <v>88</v>
      </c>
      <c r="AY139" s="17" t="s">
        <v>182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88</v>
      </c>
      <c r="BK139" s="156">
        <f t="shared" si="9"/>
        <v>0</v>
      </c>
      <c r="BL139" s="17" t="s">
        <v>876</v>
      </c>
      <c r="BM139" s="155" t="s">
        <v>3234</v>
      </c>
    </row>
    <row r="140" spans="2:65" s="1" customFormat="1" ht="24.25" customHeight="1">
      <c r="B140" s="142"/>
      <c r="C140" s="143" t="s">
        <v>292</v>
      </c>
      <c r="D140" s="143" t="s">
        <v>184</v>
      </c>
      <c r="E140" s="144" t="s">
        <v>3235</v>
      </c>
      <c r="F140" s="145" t="s">
        <v>3236</v>
      </c>
      <c r="G140" s="146" t="s">
        <v>386</v>
      </c>
      <c r="H140" s="147">
        <v>80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876</v>
      </c>
      <c r="AT140" s="155" t="s">
        <v>184</v>
      </c>
      <c r="AU140" s="155" t="s">
        <v>88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876</v>
      </c>
      <c r="BM140" s="155" t="s">
        <v>3237</v>
      </c>
    </row>
    <row r="141" spans="2:65" s="1" customFormat="1" ht="24.25" customHeight="1">
      <c r="B141" s="142"/>
      <c r="C141" s="185" t="s">
        <v>297</v>
      </c>
      <c r="D141" s="185" t="s">
        <v>379</v>
      </c>
      <c r="E141" s="186" t="s">
        <v>3238</v>
      </c>
      <c r="F141" s="187" t="s">
        <v>3239</v>
      </c>
      <c r="G141" s="188" t="s">
        <v>386</v>
      </c>
      <c r="H141" s="189">
        <v>80</v>
      </c>
      <c r="I141" s="190"/>
      <c r="J141" s="191">
        <f t="shared" si="0"/>
        <v>0</v>
      </c>
      <c r="K141" s="192"/>
      <c r="L141" s="193"/>
      <c r="M141" s="194" t="s">
        <v>1</v>
      </c>
      <c r="N141" s="195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2043</v>
      </c>
      <c r="AT141" s="155" t="s">
        <v>379</v>
      </c>
      <c r="AU141" s="155" t="s">
        <v>88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876</v>
      </c>
      <c r="BM141" s="155" t="s">
        <v>3240</v>
      </c>
    </row>
    <row r="142" spans="2:65" s="1" customFormat="1" ht="24.25" customHeight="1">
      <c r="B142" s="142"/>
      <c r="C142" s="185" t="s">
        <v>304</v>
      </c>
      <c r="D142" s="185" t="s">
        <v>379</v>
      </c>
      <c r="E142" s="186" t="s">
        <v>3241</v>
      </c>
      <c r="F142" s="187" t="s">
        <v>3242</v>
      </c>
      <c r="G142" s="188" t="s">
        <v>858</v>
      </c>
      <c r="H142" s="189">
        <v>240</v>
      </c>
      <c r="I142" s="190"/>
      <c r="J142" s="191">
        <f t="shared" si="0"/>
        <v>0</v>
      </c>
      <c r="K142" s="192"/>
      <c r="L142" s="193"/>
      <c r="M142" s="194" t="s">
        <v>1</v>
      </c>
      <c r="N142" s="195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2043</v>
      </c>
      <c r="AT142" s="155" t="s">
        <v>379</v>
      </c>
      <c r="AU142" s="155" t="s">
        <v>88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876</v>
      </c>
      <c r="BM142" s="155" t="s">
        <v>3243</v>
      </c>
    </row>
    <row r="143" spans="2:65" s="1" customFormat="1" ht="24.25" customHeight="1">
      <c r="B143" s="142"/>
      <c r="C143" s="143" t="s">
        <v>309</v>
      </c>
      <c r="D143" s="143" t="s">
        <v>184</v>
      </c>
      <c r="E143" s="144" t="s">
        <v>3244</v>
      </c>
      <c r="F143" s="145" t="s">
        <v>3245</v>
      </c>
      <c r="G143" s="146" t="s">
        <v>386</v>
      </c>
      <c r="H143" s="147">
        <v>5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876</v>
      </c>
      <c r="AT143" s="155" t="s">
        <v>184</v>
      </c>
      <c r="AU143" s="155" t="s">
        <v>88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876</v>
      </c>
      <c r="BM143" s="155" t="s">
        <v>3246</v>
      </c>
    </row>
    <row r="144" spans="2:65" s="1" customFormat="1" ht="24.25" customHeight="1">
      <c r="B144" s="142"/>
      <c r="C144" s="185" t="s">
        <v>373</v>
      </c>
      <c r="D144" s="185" t="s">
        <v>379</v>
      </c>
      <c r="E144" s="186" t="s">
        <v>3247</v>
      </c>
      <c r="F144" s="187" t="s">
        <v>3248</v>
      </c>
      <c r="G144" s="188" t="s">
        <v>386</v>
      </c>
      <c r="H144" s="189">
        <v>5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40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2043</v>
      </c>
      <c r="AT144" s="155" t="s">
        <v>379</v>
      </c>
      <c r="AU144" s="155" t="s">
        <v>88</v>
      </c>
      <c r="AY144" s="17" t="s">
        <v>182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88</v>
      </c>
      <c r="BK144" s="156">
        <f t="shared" si="9"/>
        <v>0</v>
      </c>
      <c r="BL144" s="17" t="s">
        <v>876</v>
      </c>
      <c r="BM144" s="155" t="s">
        <v>3249</v>
      </c>
    </row>
    <row r="145" spans="2:65" s="1" customFormat="1" ht="24.25" customHeight="1">
      <c r="B145" s="142"/>
      <c r="C145" s="185" t="s">
        <v>378</v>
      </c>
      <c r="D145" s="185" t="s">
        <v>379</v>
      </c>
      <c r="E145" s="186" t="s">
        <v>3250</v>
      </c>
      <c r="F145" s="187" t="s">
        <v>3251</v>
      </c>
      <c r="G145" s="188" t="s">
        <v>386</v>
      </c>
      <c r="H145" s="189">
        <v>5</v>
      </c>
      <c r="I145" s="190"/>
      <c r="J145" s="191">
        <f t="shared" si="0"/>
        <v>0</v>
      </c>
      <c r="K145" s="192"/>
      <c r="L145" s="193"/>
      <c r="M145" s="194" t="s">
        <v>1</v>
      </c>
      <c r="N145" s="195" t="s">
        <v>40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2043</v>
      </c>
      <c r="AT145" s="155" t="s">
        <v>379</v>
      </c>
      <c r="AU145" s="155" t="s">
        <v>88</v>
      </c>
      <c r="AY145" s="17" t="s">
        <v>182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88</v>
      </c>
      <c r="BK145" s="156">
        <f t="shared" si="9"/>
        <v>0</v>
      </c>
      <c r="BL145" s="17" t="s">
        <v>876</v>
      </c>
      <c r="BM145" s="155" t="s">
        <v>3252</v>
      </c>
    </row>
    <row r="146" spans="2:65" s="1" customFormat="1" ht="24.25" customHeight="1">
      <c r="B146" s="142"/>
      <c r="C146" s="185" t="s">
        <v>7</v>
      </c>
      <c r="D146" s="185" t="s">
        <v>379</v>
      </c>
      <c r="E146" s="186" t="s">
        <v>3253</v>
      </c>
      <c r="F146" s="187" t="s">
        <v>3254</v>
      </c>
      <c r="G146" s="188" t="s">
        <v>386</v>
      </c>
      <c r="H146" s="189">
        <v>5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40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2043</v>
      </c>
      <c r="AT146" s="155" t="s">
        <v>379</v>
      </c>
      <c r="AU146" s="155" t="s">
        <v>88</v>
      </c>
      <c r="AY146" s="17" t="s">
        <v>182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88</v>
      </c>
      <c r="BK146" s="156">
        <f t="shared" si="9"/>
        <v>0</v>
      </c>
      <c r="BL146" s="17" t="s">
        <v>876</v>
      </c>
      <c r="BM146" s="155" t="s">
        <v>3255</v>
      </c>
    </row>
    <row r="147" spans="2:65" s="1" customFormat="1" ht="24.25" customHeight="1">
      <c r="B147" s="142"/>
      <c r="C147" s="185" t="s">
        <v>389</v>
      </c>
      <c r="D147" s="185" t="s">
        <v>379</v>
      </c>
      <c r="E147" s="186" t="s">
        <v>3256</v>
      </c>
      <c r="F147" s="187" t="s">
        <v>3257</v>
      </c>
      <c r="G147" s="188" t="s">
        <v>858</v>
      </c>
      <c r="H147" s="189">
        <v>2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40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2043</v>
      </c>
      <c r="AT147" s="155" t="s">
        <v>379</v>
      </c>
      <c r="AU147" s="155" t="s">
        <v>88</v>
      </c>
      <c r="AY147" s="17" t="s">
        <v>182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88</v>
      </c>
      <c r="BK147" s="156">
        <f t="shared" si="9"/>
        <v>0</v>
      </c>
      <c r="BL147" s="17" t="s">
        <v>876</v>
      </c>
      <c r="BM147" s="155" t="s">
        <v>3258</v>
      </c>
    </row>
    <row r="148" spans="2:65" s="1" customFormat="1" ht="24.25" customHeight="1">
      <c r="B148" s="142"/>
      <c r="C148" s="143" t="s">
        <v>397</v>
      </c>
      <c r="D148" s="143" t="s">
        <v>184</v>
      </c>
      <c r="E148" s="144" t="s">
        <v>3259</v>
      </c>
      <c r="F148" s="145" t="s">
        <v>3260</v>
      </c>
      <c r="G148" s="146" t="s">
        <v>386</v>
      </c>
      <c r="H148" s="147">
        <v>80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40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876</v>
      </c>
      <c r="AT148" s="155" t="s">
        <v>184</v>
      </c>
      <c r="AU148" s="155" t="s">
        <v>88</v>
      </c>
      <c r="AY148" s="17" t="s">
        <v>182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88</v>
      </c>
      <c r="BK148" s="156">
        <f t="shared" si="9"/>
        <v>0</v>
      </c>
      <c r="BL148" s="17" t="s">
        <v>876</v>
      </c>
      <c r="BM148" s="155" t="s">
        <v>3261</v>
      </c>
    </row>
    <row r="149" spans="2:65" s="1" customFormat="1" ht="37.9" customHeight="1">
      <c r="B149" s="142"/>
      <c r="C149" s="185" t="s">
        <v>408</v>
      </c>
      <c r="D149" s="185" t="s">
        <v>379</v>
      </c>
      <c r="E149" s="186" t="s">
        <v>3262</v>
      </c>
      <c r="F149" s="187" t="s">
        <v>3263</v>
      </c>
      <c r="G149" s="188" t="s">
        <v>858</v>
      </c>
      <c r="H149" s="189">
        <v>40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40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2043</v>
      </c>
      <c r="AT149" s="155" t="s">
        <v>379</v>
      </c>
      <c r="AU149" s="155" t="s">
        <v>88</v>
      </c>
      <c r="AY149" s="17" t="s">
        <v>182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88</v>
      </c>
      <c r="BK149" s="156">
        <f t="shared" si="9"/>
        <v>0</v>
      </c>
      <c r="BL149" s="17" t="s">
        <v>876</v>
      </c>
      <c r="BM149" s="155" t="s">
        <v>3264</v>
      </c>
    </row>
    <row r="150" spans="2:65" s="1" customFormat="1" ht="24.25" customHeight="1">
      <c r="B150" s="142"/>
      <c r="C150" s="143" t="s">
        <v>420</v>
      </c>
      <c r="D150" s="143" t="s">
        <v>184</v>
      </c>
      <c r="E150" s="144" t="s">
        <v>3265</v>
      </c>
      <c r="F150" s="145" t="s">
        <v>3266</v>
      </c>
      <c r="G150" s="146" t="s">
        <v>386</v>
      </c>
      <c r="H150" s="147">
        <v>630</v>
      </c>
      <c r="I150" s="148"/>
      <c r="J150" s="149">
        <f t="shared" si="0"/>
        <v>0</v>
      </c>
      <c r="K150" s="150"/>
      <c r="L150" s="32"/>
      <c r="M150" s="151" t="s">
        <v>1</v>
      </c>
      <c r="N150" s="152" t="s">
        <v>40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876</v>
      </c>
      <c r="AT150" s="155" t="s">
        <v>184</v>
      </c>
      <c r="AU150" s="155" t="s">
        <v>88</v>
      </c>
      <c r="AY150" s="17" t="s">
        <v>182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88</v>
      </c>
      <c r="BK150" s="156">
        <f t="shared" si="9"/>
        <v>0</v>
      </c>
      <c r="BL150" s="17" t="s">
        <v>876</v>
      </c>
      <c r="BM150" s="155" t="s">
        <v>3267</v>
      </c>
    </row>
    <row r="151" spans="2:65" s="1" customFormat="1" ht="24.25" customHeight="1">
      <c r="B151" s="142"/>
      <c r="C151" s="185" t="s">
        <v>426</v>
      </c>
      <c r="D151" s="185" t="s">
        <v>379</v>
      </c>
      <c r="E151" s="186" t="s">
        <v>3268</v>
      </c>
      <c r="F151" s="187" t="s">
        <v>3269</v>
      </c>
      <c r="G151" s="188" t="s">
        <v>386</v>
      </c>
      <c r="H151" s="189">
        <v>630</v>
      </c>
      <c r="I151" s="190"/>
      <c r="J151" s="191">
        <f t="shared" si="0"/>
        <v>0</v>
      </c>
      <c r="K151" s="192"/>
      <c r="L151" s="193"/>
      <c r="M151" s="194" t="s">
        <v>1</v>
      </c>
      <c r="N151" s="195" t="s">
        <v>40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2043</v>
      </c>
      <c r="AT151" s="155" t="s">
        <v>379</v>
      </c>
      <c r="AU151" s="155" t="s">
        <v>88</v>
      </c>
      <c r="AY151" s="17" t="s">
        <v>182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88</v>
      </c>
      <c r="BK151" s="156">
        <f t="shared" si="9"/>
        <v>0</v>
      </c>
      <c r="BL151" s="17" t="s">
        <v>876</v>
      </c>
      <c r="BM151" s="155" t="s">
        <v>3270</v>
      </c>
    </row>
    <row r="152" spans="2:65" s="1" customFormat="1" ht="16.5" customHeight="1">
      <c r="B152" s="142"/>
      <c r="C152" s="143" t="s">
        <v>432</v>
      </c>
      <c r="D152" s="143" t="s">
        <v>184</v>
      </c>
      <c r="E152" s="144" t="s">
        <v>2953</v>
      </c>
      <c r="F152" s="145" t="s">
        <v>2954</v>
      </c>
      <c r="G152" s="146" t="s">
        <v>312</v>
      </c>
      <c r="H152" s="147">
        <v>0.5</v>
      </c>
      <c r="I152" s="148"/>
      <c r="J152" s="149">
        <f t="shared" si="0"/>
        <v>0</v>
      </c>
      <c r="K152" s="150"/>
      <c r="L152" s="32"/>
      <c r="M152" s="151" t="s">
        <v>1</v>
      </c>
      <c r="N152" s="152" t="s">
        <v>40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876</v>
      </c>
      <c r="AT152" s="155" t="s">
        <v>184</v>
      </c>
      <c r="AU152" s="155" t="s">
        <v>88</v>
      </c>
      <c r="AY152" s="17" t="s">
        <v>182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88</v>
      </c>
      <c r="BK152" s="156">
        <f t="shared" si="9"/>
        <v>0</v>
      </c>
      <c r="BL152" s="17" t="s">
        <v>876</v>
      </c>
      <c r="BM152" s="155" t="s">
        <v>3271</v>
      </c>
    </row>
    <row r="153" spans="2:65" s="1" customFormat="1" ht="16.5" customHeight="1">
      <c r="B153" s="142"/>
      <c r="C153" s="185" t="s">
        <v>442</v>
      </c>
      <c r="D153" s="185" t="s">
        <v>379</v>
      </c>
      <c r="E153" s="186" t="s">
        <v>3272</v>
      </c>
      <c r="F153" s="187" t="s">
        <v>3273</v>
      </c>
      <c r="G153" s="188" t="s">
        <v>2958</v>
      </c>
      <c r="H153" s="189">
        <v>4</v>
      </c>
      <c r="I153" s="190"/>
      <c r="J153" s="191">
        <f t="shared" si="0"/>
        <v>0</v>
      </c>
      <c r="K153" s="192"/>
      <c r="L153" s="193"/>
      <c r="M153" s="194" t="s">
        <v>1</v>
      </c>
      <c r="N153" s="195" t="s">
        <v>40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2043</v>
      </c>
      <c r="AT153" s="155" t="s">
        <v>379</v>
      </c>
      <c r="AU153" s="155" t="s">
        <v>88</v>
      </c>
      <c r="AY153" s="17" t="s">
        <v>182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88</v>
      </c>
      <c r="BK153" s="156">
        <f t="shared" si="9"/>
        <v>0</v>
      </c>
      <c r="BL153" s="17" t="s">
        <v>876</v>
      </c>
      <c r="BM153" s="155" t="s">
        <v>3274</v>
      </c>
    </row>
    <row r="154" spans="2:65" s="1" customFormat="1" ht="24.25" customHeight="1">
      <c r="B154" s="142"/>
      <c r="C154" s="143" t="s">
        <v>446</v>
      </c>
      <c r="D154" s="143" t="s">
        <v>184</v>
      </c>
      <c r="E154" s="144" t="s">
        <v>3275</v>
      </c>
      <c r="F154" s="145" t="s">
        <v>3276</v>
      </c>
      <c r="G154" s="146" t="s">
        <v>858</v>
      </c>
      <c r="H154" s="147">
        <v>350</v>
      </c>
      <c r="I154" s="148"/>
      <c r="J154" s="149">
        <f t="shared" si="0"/>
        <v>0</v>
      </c>
      <c r="K154" s="150"/>
      <c r="L154" s="32"/>
      <c r="M154" s="151" t="s">
        <v>1</v>
      </c>
      <c r="N154" s="152" t="s">
        <v>40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876</v>
      </c>
      <c r="AT154" s="155" t="s">
        <v>184</v>
      </c>
      <c r="AU154" s="155" t="s">
        <v>88</v>
      </c>
      <c r="AY154" s="17" t="s">
        <v>182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88</v>
      </c>
      <c r="BK154" s="156">
        <f t="shared" si="9"/>
        <v>0</v>
      </c>
      <c r="BL154" s="17" t="s">
        <v>876</v>
      </c>
      <c r="BM154" s="155" t="s">
        <v>3277</v>
      </c>
    </row>
    <row r="155" spans="2:65" s="1" customFormat="1" ht="24.25" customHeight="1">
      <c r="B155" s="142"/>
      <c r="C155" s="143" t="s">
        <v>454</v>
      </c>
      <c r="D155" s="143" t="s">
        <v>184</v>
      </c>
      <c r="E155" s="144" t="s">
        <v>3278</v>
      </c>
      <c r="F155" s="145" t="s">
        <v>3279</v>
      </c>
      <c r="G155" s="146" t="s">
        <v>858</v>
      </c>
      <c r="H155" s="147">
        <v>20</v>
      </c>
      <c r="I155" s="148"/>
      <c r="J155" s="149">
        <f t="shared" si="0"/>
        <v>0</v>
      </c>
      <c r="K155" s="150"/>
      <c r="L155" s="32"/>
      <c r="M155" s="151" t="s">
        <v>1</v>
      </c>
      <c r="N155" s="152" t="s">
        <v>40</v>
      </c>
      <c r="P155" s="153">
        <f t="shared" si="1"/>
        <v>0</v>
      </c>
      <c r="Q155" s="153">
        <v>0</v>
      </c>
      <c r="R155" s="153">
        <f t="shared" si="2"/>
        <v>0</v>
      </c>
      <c r="S155" s="153">
        <v>0</v>
      </c>
      <c r="T155" s="154">
        <f t="shared" si="3"/>
        <v>0</v>
      </c>
      <c r="AR155" s="155" t="s">
        <v>876</v>
      </c>
      <c r="AT155" s="155" t="s">
        <v>184</v>
      </c>
      <c r="AU155" s="155" t="s">
        <v>88</v>
      </c>
      <c r="AY155" s="17" t="s">
        <v>182</v>
      </c>
      <c r="BE155" s="156">
        <f t="shared" si="4"/>
        <v>0</v>
      </c>
      <c r="BF155" s="156">
        <f t="shared" si="5"/>
        <v>0</v>
      </c>
      <c r="BG155" s="156">
        <f t="shared" si="6"/>
        <v>0</v>
      </c>
      <c r="BH155" s="156">
        <f t="shared" si="7"/>
        <v>0</v>
      </c>
      <c r="BI155" s="156">
        <f t="shared" si="8"/>
        <v>0</v>
      </c>
      <c r="BJ155" s="17" t="s">
        <v>88</v>
      </c>
      <c r="BK155" s="156">
        <f t="shared" si="9"/>
        <v>0</v>
      </c>
      <c r="BL155" s="17" t="s">
        <v>876</v>
      </c>
      <c r="BM155" s="155" t="s">
        <v>3280</v>
      </c>
    </row>
    <row r="156" spans="2:65" s="1" customFormat="1" ht="33" customHeight="1">
      <c r="B156" s="142"/>
      <c r="C156" s="143" t="s">
        <v>462</v>
      </c>
      <c r="D156" s="143" t="s">
        <v>184</v>
      </c>
      <c r="E156" s="144" t="s">
        <v>3281</v>
      </c>
      <c r="F156" s="145" t="s">
        <v>3282</v>
      </c>
      <c r="G156" s="146" t="s">
        <v>858</v>
      </c>
      <c r="H156" s="147">
        <v>7</v>
      </c>
      <c r="I156" s="148"/>
      <c r="J156" s="149">
        <f t="shared" si="0"/>
        <v>0</v>
      </c>
      <c r="K156" s="150"/>
      <c r="L156" s="32"/>
      <c r="M156" s="151" t="s">
        <v>1</v>
      </c>
      <c r="N156" s="152" t="s">
        <v>40</v>
      </c>
      <c r="P156" s="153">
        <f t="shared" si="1"/>
        <v>0</v>
      </c>
      <c r="Q156" s="153">
        <v>0</v>
      </c>
      <c r="R156" s="153">
        <f t="shared" si="2"/>
        <v>0</v>
      </c>
      <c r="S156" s="153">
        <v>0</v>
      </c>
      <c r="T156" s="154">
        <f t="shared" si="3"/>
        <v>0</v>
      </c>
      <c r="AR156" s="155" t="s">
        <v>876</v>
      </c>
      <c r="AT156" s="155" t="s">
        <v>184</v>
      </c>
      <c r="AU156" s="155" t="s">
        <v>88</v>
      </c>
      <c r="AY156" s="17" t="s">
        <v>182</v>
      </c>
      <c r="BE156" s="156">
        <f t="shared" si="4"/>
        <v>0</v>
      </c>
      <c r="BF156" s="156">
        <f t="shared" si="5"/>
        <v>0</v>
      </c>
      <c r="BG156" s="156">
        <f t="shared" si="6"/>
        <v>0</v>
      </c>
      <c r="BH156" s="156">
        <f t="shared" si="7"/>
        <v>0</v>
      </c>
      <c r="BI156" s="156">
        <f t="shared" si="8"/>
        <v>0</v>
      </c>
      <c r="BJ156" s="17" t="s">
        <v>88</v>
      </c>
      <c r="BK156" s="156">
        <f t="shared" si="9"/>
        <v>0</v>
      </c>
      <c r="BL156" s="17" t="s">
        <v>876</v>
      </c>
      <c r="BM156" s="155" t="s">
        <v>3283</v>
      </c>
    </row>
    <row r="157" spans="2:65" s="1" customFormat="1" ht="16.5" customHeight="1">
      <c r="B157" s="142"/>
      <c r="C157" s="185" t="s">
        <v>470</v>
      </c>
      <c r="D157" s="185" t="s">
        <v>379</v>
      </c>
      <c r="E157" s="186" t="s">
        <v>3284</v>
      </c>
      <c r="F157" s="187" t="s">
        <v>3285</v>
      </c>
      <c r="G157" s="188" t="s">
        <v>858</v>
      </c>
      <c r="H157" s="189">
        <v>7</v>
      </c>
      <c r="I157" s="190"/>
      <c r="J157" s="191">
        <f t="shared" si="0"/>
        <v>0</v>
      </c>
      <c r="K157" s="192"/>
      <c r="L157" s="193"/>
      <c r="M157" s="194" t="s">
        <v>1</v>
      </c>
      <c r="N157" s="195" t="s">
        <v>40</v>
      </c>
      <c r="P157" s="153">
        <f t="shared" si="1"/>
        <v>0</v>
      </c>
      <c r="Q157" s="153">
        <v>0</v>
      </c>
      <c r="R157" s="153">
        <f t="shared" si="2"/>
        <v>0</v>
      </c>
      <c r="S157" s="153">
        <v>0</v>
      </c>
      <c r="T157" s="154">
        <f t="shared" si="3"/>
        <v>0</v>
      </c>
      <c r="AR157" s="155" t="s">
        <v>2043</v>
      </c>
      <c r="AT157" s="155" t="s">
        <v>379</v>
      </c>
      <c r="AU157" s="155" t="s">
        <v>88</v>
      </c>
      <c r="AY157" s="17" t="s">
        <v>182</v>
      </c>
      <c r="BE157" s="156">
        <f t="shared" si="4"/>
        <v>0</v>
      </c>
      <c r="BF157" s="156">
        <f t="shared" si="5"/>
        <v>0</v>
      </c>
      <c r="BG157" s="156">
        <f t="shared" si="6"/>
        <v>0</v>
      </c>
      <c r="BH157" s="156">
        <f t="shared" si="7"/>
        <v>0</v>
      </c>
      <c r="BI157" s="156">
        <f t="shared" si="8"/>
        <v>0</v>
      </c>
      <c r="BJ157" s="17" t="s">
        <v>88</v>
      </c>
      <c r="BK157" s="156">
        <f t="shared" si="9"/>
        <v>0</v>
      </c>
      <c r="BL157" s="17" t="s">
        <v>876</v>
      </c>
      <c r="BM157" s="155" t="s">
        <v>3286</v>
      </c>
    </row>
    <row r="158" spans="2:65" s="1" customFormat="1" ht="24.25" customHeight="1">
      <c r="B158" s="142"/>
      <c r="C158" s="143" t="s">
        <v>474</v>
      </c>
      <c r="D158" s="143" t="s">
        <v>184</v>
      </c>
      <c r="E158" s="144" t="s">
        <v>3287</v>
      </c>
      <c r="F158" s="145" t="s">
        <v>3288</v>
      </c>
      <c r="G158" s="146" t="s">
        <v>858</v>
      </c>
      <c r="H158" s="147">
        <v>1</v>
      </c>
      <c r="I158" s="148"/>
      <c r="J158" s="149">
        <f t="shared" si="0"/>
        <v>0</v>
      </c>
      <c r="K158" s="150"/>
      <c r="L158" s="32"/>
      <c r="M158" s="151" t="s">
        <v>1</v>
      </c>
      <c r="N158" s="152" t="s">
        <v>40</v>
      </c>
      <c r="P158" s="153">
        <f t="shared" si="1"/>
        <v>0</v>
      </c>
      <c r="Q158" s="153">
        <v>0</v>
      </c>
      <c r="R158" s="153">
        <f t="shared" si="2"/>
        <v>0</v>
      </c>
      <c r="S158" s="153">
        <v>0</v>
      </c>
      <c r="T158" s="154">
        <f t="shared" si="3"/>
        <v>0</v>
      </c>
      <c r="AR158" s="155" t="s">
        <v>876</v>
      </c>
      <c r="AT158" s="155" t="s">
        <v>184</v>
      </c>
      <c r="AU158" s="155" t="s">
        <v>88</v>
      </c>
      <c r="AY158" s="17" t="s">
        <v>182</v>
      </c>
      <c r="BE158" s="156">
        <f t="shared" si="4"/>
        <v>0</v>
      </c>
      <c r="BF158" s="156">
        <f t="shared" si="5"/>
        <v>0</v>
      </c>
      <c r="BG158" s="156">
        <f t="shared" si="6"/>
        <v>0</v>
      </c>
      <c r="BH158" s="156">
        <f t="shared" si="7"/>
        <v>0</v>
      </c>
      <c r="BI158" s="156">
        <f t="shared" si="8"/>
        <v>0</v>
      </c>
      <c r="BJ158" s="17" t="s">
        <v>88</v>
      </c>
      <c r="BK158" s="156">
        <f t="shared" si="9"/>
        <v>0</v>
      </c>
      <c r="BL158" s="17" t="s">
        <v>876</v>
      </c>
      <c r="BM158" s="155" t="s">
        <v>3289</v>
      </c>
    </row>
    <row r="159" spans="2:65" s="1" customFormat="1" ht="24.25" customHeight="1">
      <c r="B159" s="142"/>
      <c r="C159" s="185" t="s">
        <v>482</v>
      </c>
      <c r="D159" s="185" t="s">
        <v>379</v>
      </c>
      <c r="E159" s="186" t="s">
        <v>3290</v>
      </c>
      <c r="F159" s="187" t="s">
        <v>3291</v>
      </c>
      <c r="G159" s="188" t="s">
        <v>858</v>
      </c>
      <c r="H159" s="189">
        <v>1</v>
      </c>
      <c r="I159" s="190"/>
      <c r="J159" s="191">
        <f t="shared" ref="J159:J190" si="10">ROUND(I159*H159,2)</f>
        <v>0</v>
      </c>
      <c r="K159" s="192"/>
      <c r="L159" s="193"/>
      <c r="M159" s="194" t="s">
        <v>1</v>
      </c>
      <c r="N159" s="195" t="s">
        <v>40</v>
      </c>
      <c r="P159" s="153">
        <f t="shared" ref="P159:P190" si="11">O159*H159</f>
        <v>0</v>
      </c>
      <c r="Q159" s="153">
        <v>0</v>
      </c>
      <c r="R159" s="153">
        <f t="shared" ref="R159:R190" si="12">Q159*H159</f>
        <v>0</v>
      </c>
      <c r="S159" s="153">
        <v>0</v>
      </c>
      <c r="T159" s="154">
        <f t="shared" ref="T159:T190" si="13">S159*H159</f>
        <v>0</v>
      </c>
      <c r="AR159" s="155" t="s">
        <v>2043</v>
      </c>
      <c r="AT159" s="155" t="s">
        <v>379</v>
      </c>
      <c r="AU159" s="155" t="s">
        <v>88</v>
      </c>
      <c r="AY159" s="17" t="s">
        <v>182</v>
      </c>
      <c r="BE159" s="156">
        <f t="shared" ref="BE159:BE190" si="14">IF(N159="základná",J159,0)</f>
        <v>0</v>
      </c>
      <c r="BF159" s="156">
        <f t="shared" ref="BF159:BF190" si="15">IF(N159="znížená",J159,0)</f>
        <v>0</v>
      </c>
      <c r="BG159" s="156">
        <f t="shared" ref="BG159:BG190" si="16">IF(N159="zákl. prenesená",J159,0)</f>
        <v>0</v>
      </c>
      <c r="BH159" s="156">
        <f t="shared" ref="BH159:BH190" si="17">IF(N159="zníž. prenesená",J159,0)</f>
        <v>0</v>
      </c>
      <c r="BI159" s="156">
        <f t="shared" ref="BI159:BI190" si="18">IF(N159="nulová",J159,0)</f>
        <v>0</v>
      </c>
      <c r="BJ159" s="17" t="s">
        <v>88</v>
      </c>
      <c r="BK159" s="156">
        <f t="shared" ref="BK159:BK190" si="19">ROUND(I159*H159,2)</f>
        <v>0</v>
      </c>
      <c r="BL159" s="17" t="s">
        <v>876</v>
      </c>
      <c r="BM159" s="155" t="s">
        <v>3292</v>
      </c>
    </row>
    <row r="160" spans="2:65" s="1" customFormat="1" ht="24.25" customHeight="1">
      <c r="B160" s="142"/>
      <c r="C160" s="143" t="s">
        <v>495</v>
      </c>
      <c r="D160" s="143" t="s">
        <v>184</v>
      </c>
      <c r="E160" s="144" t="s">
        <v>3293</v>
      </c>
      <c r="F160" s="145" t="s">
        <v>3294</v>
      </c>
      <c r="G160" s="146" t="s">
        <v>858</v>
      </c>
      <c r="H160" s="147">
        <v>2</v>
      </c>
      <c r="I160" s="148"/>
      <c r="J160" s="149">
        <f t="shared" si="10"/>
        <v>0</v>
      </c>
      <c r="K160" s="150"/>
      <c r="L160" s="32"/>
      <c r="M160" s="151" t="s">
        <v>1</v>
      </c>
      <c r="N160" s="152" t="s">
        <v>40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876</v>
      </c>
      <c r="AT160" s="155" t="s">
        <v>184</v>
      </c>
      <c r="AU160" s="155" t="s">
        <v>88</v>
      </c>
      <c r="AY160" s="17" t="s">
        <v>182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88</v>
      </c>
      <c r="BK160" s="156">
        <f t="shared" si="19"/>
        <v>0</v>
      </c>
      <c r="BL160" s="17" t="s">
        <v>876</v>
      </c>
      <c r="BM160" s="155" t="s">
        <v>3295</v>
      </c>
    </row>
    <row r="161" spans="2:65" s="1" customFormat="1" ht="21.75" customHeight="1">
      <c r="B161" s="142"/>
      <c r="C161" s="185" t="s">
        <v>508</v>
      </c>
      <c r="D161" s="185" t="s">
        <v>379</v>
      </c>
      <c r="E161" s="186" t="s">
        <v>3296</v>
      </c>
      <c r="F161" s="187" t="s">
        <v>3297</v>
      </c>
      <c r="G161" s="188" t="s">
        <v>858</v>
      </c>
      <c r="H161" s="189">
        <v>2</v>
      </c>
      <c r="I161" s="190"/>
      <c r="J161" s="191">
        <f t="shared" si="10"/>
        <v>0</v>
      </c>
      <c r="K161" s="192"/>
      <c r="L161" s="193"/>
      <c r="M161" s="194" t="s">
        <v>1</v>
      </c>
      <c r="N161" s="195" t="s">
        <v>40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2043</v>
      </c>
      <c r="AT161" s="155" t="s">
        <v>379</v>
      </c>
      <c r="AU161" s="155" t="s">
        <v>88</v>
      </c>
      <c r="AY161" s="17" t="s">
        <v>182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88</v>
      </c>
      <c r="BK161" s="156">
        <f t="shared" si="19"/>
        <v>0</v>
      </c>
      <c r="BL161" s="17" t="s">
        <v>876</v>
      </c>
      <c r="BM161" s="155" t="s">
        <v>3298</v>
      </c>
    </row>
    <row r="162" spans="2:65" s="1" customFormat="1" ht="24.25" customHeight="1">
      <c r="B162" s="142"/>
      <c r="C162" s="143" t="s">
        <v>512</v>
      </c>
      <c r="D162" s="143" t="s">
        <v>184</v>
      </c>
      <c r="E162" s="144" t="s">
        <v>3299</v>
      </c>
      <c r="F162" s="145" t="s">
        <v>3300</v>
      </c>
      <c r="G162" s="146" t="s">
        <v>858</v>
      </c>
      <c r="H162" s="147">
        <v>18</v>
      </c>
      <c r="I162" s="148"/>
      <c r="J162" s="149">
        <f t="shared" si="10"/>
        <v>0</v>
      </c>
      <c r="K162" s="150"/>
      <c r="L162" s="32"/>
      <c r="M162" s="151" t="s">
        <v>1</v>
      </c>
      <c r="N162" s="152" t="s">
        <v>40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876</v>
      </c>
      <c r="AT162" s="155" t="s">
        <v>184</v>
      </c>
      <c r="AU162" s="155" t="s">
        <v>88</v>
      </c>
      <c r="AY162" s="17" t="s">
        <v>182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88</v>
      </c>
      <c r="BK162" s="156">
        <f t="shared" si="19"/>
        <v>0</v>
      </c>
      <c r="BL162" s="17" t="s">
        <v>876</v>
      </c>
      <c r="BM162" s="155" t="s">
        <v>3301</v>
      </c>
    </row>
    <row r="163" spans="2:65" s="1" customFormat="1" ht="16.5" customHeight="1">
      <c r="B163" s="142"/>
      <c r="C163" s="185" t="s">
        <v>525</v>
      </c>
      <c r="D163" s="185" t="s">
        <v>379</v>
      </c>
      <c r="E163" s="186" t="s">
        <v>3302</v>
      </c>
      <c r="F163" s="187" t="s">
        <v>3303</v>
      </c>
      <c r="G163" s="188" t="s">
        <v>858</v>
      </c>
      <c r="H163" s="189">
        <v>18</v>
      </c>
      <c r="I163" s="190"/>
      <c r="J163" s="191">
        <f t="shared" si="10"/>
        <v>0</v>
      </c>
      <c r="K163" s="192"/>
      <c r="L163" s="193"/>
      <c r="M163" s="194" t="s">
        <v>1</v>
      </c>
      <c r="N163" s="195" t="s">
        <v>40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2043</v>
      </c>
      <c r="AT163" s="155" t="s">
        <v>379</v>
      </c>
      <c r="AU163" s="155" t="s">
        <v>88</v>
      </c>
      <c r="AY163" s="17" t="s">
        <v>182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88</v>
      </c>
      <c r="BK163" s="156">
        <f t="shared" si="19"/>
        <v>0</v>
      </c>
      <c r="BL163" s="17" t="s">
        <v>876</v>
      </c>
      <c r="BM163" s="155" t="s">
        <v>3304</v>
      </c>
    </row>
    <row r="164" spans="2:65" s="1" customFormat="1" ht="37.9" customHeight="1">
      <c r="B164" s="142"/>
      <c r="C164" s="143" t="s">
        <v>533</v>
      </c>
      <c r="D164" s="143" t="s">
        <v>184</v>
      </c>
      <c r="E164" s="144" t="s">
        <v>3305</v>
      </c>
      <c r="F164" s="145" t="s">
        <v>3306</v>
      </c>
      <c r="G164" s="146" t="s">
        <v>858</v>
      </c>
      <c r="H164" s="147">
        <v>15</v>
      </c>
      <c r="I164" s="148"/>
      <c r="J164" s="149">
        <f t="shared" si="10"/>
        <v>0</v>
      </c>
      <c r="K164" s="150"/>
      <c r="L164" s="32"/>
      <c r="M164" s="151" t="s">
        <v>1</v>
      </c>
      <c r="N164" s="152" t="s">
        <v>40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876</v>
      </c>
      <c r="AT164" s="155" t="s">
        <v>184</v>
      </c>
      <c r="AU164" s="155" t="s">
        <v>88</v>
      </c>
      <c r="AY164" s="17" t="s">
        <v>182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88</v>
      </c>
      <c r="BK164" s="156">
        <f t="shared" si="19"/>
        <v>0</v>
      </c>
      <c r="BL164" s="17" t="s">
        <v>876</v>
      </c>
      <c r="BM164" s="155" t="s">
        <v>3307</v>
      </c>
    </row>
    <row r="165" spans="2:65" s="1" customFormat="1" ht="24.25" customHeight="1">
      <c r="B165" s="142"/>
      <c r="C165" s="185" t="s">
        <v>538</v>
      </c>
      <c r="D165" s="185" t="s">
        <v>379</v>
      </c>
      <c r="E165" s="186" t="s">
        <v>3308</v>
      </c>
      <c r="F165" s="187" t="s">
        <v>3309</v>
      </c>
      <c r="G165" s="188" t="s">
        <v>858</v>
      </c>
      <c r="H165" s="189">
        <v>15</v>
      </c>
      <c r="I165" s="190"/>
      <c r="J165" s="191">
        <f t="shared" si="10"/>
        <v>0</v>
      </c>
      <c r="K165" s="192"/>
      <c r="L165" s="193"/>
      <c r="M165" s="194" t="s">
        <v>1</v>
      </c>
      <c r="N165" s="195" t="s">
        <v>40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2043</v>
      </c>
      <c r="AT165" s="155" t="s">
        <v>379</v>
      </c>
      <c r="AU165" s="155" t="s">
        <v>88</v>
      </c>
      <c r="AY165" s="17" t="s">
        <v>182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88</v>
      </c>
      <c r="BK165" s="156">
        <f t="shared" si="19"/>
        <v>0</v>
      </c>
      <c r="BL165" s="17" t="s">
        <v>876</v>
      </c>
      <c r="BM165" s="155" t="s">
        <v>3310</v>
      </c>
    </row>
    <row r="166" spans="2:65" s="1" customFormat="1" ht="24.25" customHeight="1">
      <c r="B166" s="142"/>
      <c r="C166" s="143" t="s">
        <v>542</v>
      </c>
      <c r="D166" s="143" t="s">
        <v>184</v>
      </c>
      <c r="E166" s="144" t="s">
        <v>3311</v>
      </c>
      <c r="F166" s="145" t="s">
        <v>3312</v>
      </c>
      <c r="G166" s="146" t="s">
        <v>858</v>
      </c>
      <c r="H166" s="147">
        <v>6</v>
      </c>
      <c r="I166" s="148"/>
      <c r="J166" s="149">
        <f t="shared" si="10"/>
        <v>0</v>
      </c>
      <c r="K166" s="150"/>
      <c r="L166" s="32"/>
      <c r="M166" s="151" t="s">
        <v>1</v>
      </c>
      <c r="N166" s="152" t="s">
        <v>40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876</v>
      </c>
      <c r="AT166" s="155" t="s">
        <v>184</v>
      </c>
      <c r="AU166" s="155" t="s">
        <v>88</v>
      </c>
      <c r="AY166" s="17" t="s">
        <v>182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88</v>
      </c>
      <c r="BK166" s="156">
        <f t="shared" si="19"/>
        <v>0</v>
      </c>
      <c r="BL166" s="17" t="s">
        <v>876</v>
      </c>
      <c r="BM166" s="155" t="s">
        <v>3313</v>
      </c>
    </row>
    <row r="167" spans="2:65" s="1" customFormat="1" ht="16.5" customHeight="1">
      <c r="B167" s="142"/>
      <c r="C167" s="185" t="s">
        <v>552</v>
      </c>
      <c r="D167" s="185" t="s">
        <v>379</v>
      </c>
      <c r="E167" s="186" t="s">
        <v>3314</v>
      </c>
      <c r="F167" s="187" t="s">
        <v>3315</v>
      </c>
      <c r="G167" s="188" t="s">
        <v>2958</v>
      </c>
      <c r="H167" s="189">
        <v>6</v>
      </c>
      <c r="I167" s="190"/>
      <c r="J167" s="191">
        <f t="shared" si="10"/>
        <v>0</v>
      </c>
      <c r="K167" s="192"/>
      <c r="L167" s="193"/>
      <c r="M167" s="194" t="s">
        <v>1</v>
      </c>
      <c r="N167" s="195" t="s">
        <v>40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2043</v>
      </c>
      <c r="AT167" s="155" t="s">
        <v>379</v>
      </c>
      <c r="AU167" s="155" t="s">
        <v>88</v>
      </c>
      <c r="AY167" s="17" t="s">
        <v>182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88</v>
      </c>
      <c r="BK167" s="156">
        <f t="shared" si="19"/>
        <v>0</v>
      </c>
      <c r="BL167" s="17" t="s">
        <v>876</v>
      </c>
      <c r="BM167" s="155" t="s">
        <v>3316</v>
      </c>
    </row>
    <row r="168" spans="2:65" s="1" customFormat="1" ht="24.25" customHeight="1">
      <c r="B168" s="142"/>
      <c r="C168" s="143" t="s">
        <v>585</v>
      </c>
      <c r="D168" s="143" t="s">
        <v>184</v>
      </c>
      <c r="E168" s="144" t="s">
        <v>3317</v>
      </c>
      <c r="F168" s="145" t="s">
        <v>3318</v>
      </c>
      <c r="G168" s="146" t="s">
        <v>858</v>
      </c>
      <c r="H168" s="147">
        <v>1</v>
      </c>
      <c r="I168" s="148"/>
      <c r="J168" s="149">
        <f t="shared" si="10"/>
        <v>0</v>
      </c>
      <c r="K168" s="150"/>
      <c r="L168" s="32"/>
      <c r="M168" s="151" t="s">
        <v>1</v>
      </c>
      <c r="N168" s="152" t="s">
        <v>40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876</v>
      </c>
      <c r="AT168" s="155" t="s">
        <v>184</v>
      </c>
      <c r="AU168" s="155" t="s">
        <v>88</v>
      </c>
      <c r="AY168" s="17" t="s">
        <v>182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88</v>
      </c>
      <c r="BK168" s="156">
        <f t="shared" si="19"/>
        <v>0</v>
      </c>
      <c r="BL168" s="17" t="s">
        <v>876</v>
      </c>
      <c r="BM168" s="155" t="s">
        <v>3319</v>
      </c>
    </row>
    <row r="169" spans="2:65" s="1" customFormat="1" ht="24.25" customHeight="1">
      <c r="B169" s="142"/>
      <c r="C169" s="185" t="s">
        <v>624</v>
      </c>
      <c r="D169" s="185" t="s">
        <v>379</v>
      </c>
      <c r="E169" s="186" t="s">
        <v>3320</v>
      </c>
      <c r="F169" s="187" t="s">
        <v>3321</v>
      </c>
      <c r="G169" s="188" t="s">
        <v>858</v>
      </c>
      <c r="H169" s="189">
        <v>1</v>
      </c>
      <c r="I169" s="190"/>
      <c r="J169" s="191">
        <f t="shared" si="10"/>
        <v>0</v>
      </c>
      <c r="K169" s="192"/>
      <c r="L169" s="193"/>
      <c r="M169" s="194" t="s">
        <v>1</v>
      </c>
      <c r="N169" s="195" t="s">
        <v>40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2043</v>
      </c>
      <c r="AT169" s="155" t="s">
        <v>379</v>
      </c>
      <c r="AU169" s="155" t="s">
        <v>88</v>
      </c>
      <c r="AY169" s="17" t="s">
        <v>182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88</v>
      </c>
      <c r="BK169" s="156">
        <f t="shared" si="19"/>
        <v>0</v>
      </c>
      <c r="BL169" s="17" t="s">
        <v>876</v>
      </c>
      <c r="BM169" s="155" t="s">
        <v>3322</v>
      </c>
    </row>
    <row r="170" spans="2:65" s="1" customFormat="1" ht="16.5" customHeight="1">
      <c r="B170" s="142"/>
      <c r="C170" s="143" t="s">
        <v>628</v>
      </c>
      <c r="D170" s="143" t="s">
        <v>184</v>
      </c>
      <c r="E170" s="144" t="s">
        <v>3039</v>
      </c>
      <c r="F170" s="145" t="s">
        <v>3323</v>
      </c>
      <c r="G170" s="146" t="s">
        <v>858</v>
      </c>
      <c r="H170" s="147">
        <v>1</v>
      </c>
      <c r="I170" s="148"/>
      <c r="J170" s="149">
        <f t="shared" si="10"/>
        <v>0</v>
      </c>
      <c r="K170" s="150"/>
      <c r="L170" s="32"/>
      <c r="M170" s="151" t="s">
        <v>1</v>
      </c>
      <c r="N170" s="152" t="s">
        <v>40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876</v>
      </c>
      <c r="AT170" s="155" t="s">
        <v>184</v>
      </c>
      <c r="AU170" s="155" t="s">
        <v>88</v>
      </c>
      <c r="AY170" s="17" t="s">
        <v>182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88</v>
      </c>
      <c r="BK170" s="156">
        <f t="shared" si="19"/>
        <v>0</v>
      </c>
      <c r="BL170" s="17" t="s">
        <v>876</v>
      </c>
      <c r="BM170" s="155" t="s">
        <v>3324</v>
      </c>
    </row>
    <row r="171" spans="2:65" s="1" customFormat="1" ht="37.9" customHeight="1">
      <c r="B171" s="142"/>
      <c r="C171" s="185" t="s">
        <v>663</v>
      </c>
      <c r="D171" s="185" t="s">
        <v>379</v>
      </c>
      <c r="E171" s="186" t="s">
        <v>3042</v>
      </c>
      <c r="F171" s="187" t="s">
        <v>3325</v>
      </c>
      <c r="G171" s="188" t="s">
        <v>858</v>
      </c>
      <c r="H171" s="189">
        <v>1</v>
      </c>
      <c r="I171" s="190"/>
      <c r="J171" s="191">
        <f t="shared" si="10"/>
        <v>0</v>
      </c>
      <c r="K171" s="192"/>
      <c r="L171" s="193"/>
      <c r="M171" s="194" t="s">
        <v>1</v>
      </c>
      <c r="N171" s="195" t="s">
        <v>40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2043</v>
      </c>
      <c r="AT171" s="155" t="s">
        <v>379</v>
      </c>
      <c r="AU171" s="155" t="s">
        <v>88</v>
      </c>
      <c r="AY171" s="17" t="s">
        <v>182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88</v>
      </c>
      <c r="BK171" s="156">
        <f t="shared" si="19"/>
        <v>0</v>
      </c>
      <c r="BL171" s="17" t="s">
        <v>876</v>
      </c>
      <c r="BM171" s="155" t="s">
        <v>3326</v>
      </c>
    </row>
    <row r="172" spans="2:65" s="1" customFormat="1" ht="21.75" customHeight="1">
      <c r="B172" s="142"/>
      <c r="C172" s="143" t="s">
        <v>671</v>
      </c>
      <c r="D172" s="143" t="s">
        <v>184</v>
      </c>
      <c r="E172" s="144" t="s">
        <v>3327</v>
      </c>
      <c r="F172" s="145" t="s">
        <v>3328</v>
      </c>
      <c r="G172" s="146" t="s">
        <v>858</v>
      </c>
      <c r="H172" s="147">
        <v>8</v>
      </c>
      <c r="I172" s="148"/>
      <c r="J172" s="149">
        <f t="shared" si="10"/>
        <v>0</v>
      </c>
      <c r="K172" s="150"/>
      <c r="L172" s="32"/>
      <c r="M172" s="151" t="s">
        <v>1</v>
      </c>
      <c r="N172" s="152" t="s">
        <v>40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876</v>
      </c>
      <c r="AT172" s="155" t="s">
        <v>184</v>
      </c>
      <c r="AU172" s="155" t="s">
        <v>88</v>
      </c>
      <c r="AY172" s="17" t="s">
        <v>182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88</v>
      </c>
      <c r="BK172" s="156">
        <f t="shared" si="19"/>
        <v>0</v>
      </c>
      <c r="BL172" s="17" t="s">
        <v>876</v>
      </c>
      <c r="BM172" s="155" t="s">
        <v>3329</v>
      </c>
    </row>
    <row r="173" spans="2:65" s="1" customFormat="1" ht="24.25" customHeight="1">
      <c r="B173" s="142"/>
      <c r="C173" s="185" t="s">
        <v>677</v>
      </c>
      <c r="D173" s="185" t="s">
        <v>379</v>
      </c>
      <c r="E173" s="186" t="s">
        <v>3330</v>
      </c>
      <c r="F173" s="187" t="s">
        <v>3331</v>
      </c>
      <c r="G173" s="188" t="s">
        <v>858</v>
      </c>
      <c r="H173" s="189">
        <v>8</v>
      </c>
      <c r="I173" s="190"/>
      <c r="J173" s="191">
        <f t="shared" si="10"/>
        <v>0</v>
      </c>
      <c r="K173" s="192"/>
      <c r="L173" s="193"/>
      <c r="M173" s="194" t="s">
        <v>1</v>
      </c>
      <c r="N173" s="195" t="s">
        <v>40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2043</v>
      </c>
      <c r="AT173" s="155" t="s">
        <v>379</v>
      </c>
      <c r="AU173" s="155" t="s">
        <v>88</v>
      </c>
      <c r="AY173" s="17" t="s">
        <v>182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88</v>
      </c>
      <c r="BK173" s="156">
        <f t="shared" si="19"/>
        <v>0</v>
      </c>
      <c r="BL173" s="17" t="s">
        <v>876</v>
      </c>
      <c r="BM173" s="155" t="s">
        <v>3332</v>
      </c>
    </row>
    <row r="174" spans="2:65" s="1" customFormat="1" ht="16.5" customHeight="1">
      <c r="B174" s="142"/>
      <c r="C174" s="143" t="s">
        <v>684</v>
      </c>
      <c r="D174" s="143" t="s">
        <v>184</v>
      </c>
      <c r="E174" s="144" t="s">
        <v>3333</v>
      </c>
      <c r="F174" s="145" t="s">
        <v>3334</v>
      </c>
      <c r="G174" s="146" t="s">
        <v>858</v>
      </c>
      <c r="H174" s="147">
        <v>1</v>
      </c>
      <c r="I174" s="148"/>
      <c r="J174" s="149">
        <f t="shared" si="10"/>
        <v>0</v>
      </c>
      <c r="K174" s="150"/>
      <c r="L174" s="32"/>
      <c r="M174" s="151" t="s">
        <v>1</v>
      </c>
      <c r="N174" s="152" t="s">
        <v>40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876</v>
      </c>
      <c r="AT174" s="155" t="s">
        <v>184</v>
      </c>
      <c r="AU174" s="155" t="s">
        <v>88</v>
      </c>
      <c r="AY174" s="17" t="s">
        <v>182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88</v>
      </c>
      <c r="BK174" s="156">
        <f t="shared" si="19"/>
        <v>0</v>
      </c>
      <c r="BL174" s="17" t="s">
        <v>876</v>
      </c>
      <c r="BM174" s="155" t="s">
        <v>3335</v>
      </c>
    </row>
    <row r="175" spans="2:65" s="1" customFormat="1" ht="16.5" customHeight="1">
      <c r="B175" s="142"/>
      <c r="C175" s="185" t="s">
        <v>691</v>
      </c>
      <c r="D175" s="185" t="s">
        <v>379</v>
      </c>
      <c r="E175" s="186" t="s">
        <v>3336</v>
      </c>
      <c r="F175" s="187" t="s">
        <v>3337</v>
      </c>
      <c r="G175" s="188" t="s">
        <v>858</v>
      </c>
      <c r="H175" s="189">
        <v>1</v>
      </c>
      <c r="I175" s="190"/>
      <c r="J175" s="191">
        <f t="shared" si="10"/>
        <v>0</v>
      </c>
      <c r="K175" s="192"/>
      <c r="L175" s="193"/>
      <c r="M175" s="194" t="s">
        <v>1</v>
      </c>
      <c r="N175" s="195" t="s">
        <v>40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2043</v>
      </c>
      <c r="AT175" s="155" t="s">
        <v>379</v>
      </c>
      <c r="AU175" s="155" t="s">
        <v>88</v>
      </c>
      <c r="AY175" s="17" t="s">
        <v>182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88</v>
      </c>
      <c r="BK175" s="156">
        <f t="shared" si="19"/>
        <v>0</v>
      </c>
      <c r="BL175" s="17" t="s">
        <v>876</v>
      </c>
      <c r="BM175" s="155" t="s">
        <v>3338</v>
      </c>
    </row>
    <row r="176" spans="2:65" s="1" customFormat="1" ht="16.5" customHeight="1">
      <c r="B176" s="142"/>
      <c r="C176" s="143" t="s">
        <v>743</v>
      </c>
      <c r="D176" s="143" t="s">
        <v>184</v>
      </c>
      <c r="E176" s="144" t="s">
        <v>3339</v>
      </c>
      <c r="F176" s="145" t="s">
        <v>3340</v>
      </c>
      <c r="G176" s="146" t="s">
        <v>858</v>
      </c>
      <c r="H176" s="147">
        <v>4</v>
      </c>
      <c r="I176" s="148"/>
      <c r="J176" s="149">
        <f t="shared" si="10"/>
        <v>0</v>
      </c>
      <c r="K176" s="150"/>
      <c r="L176" s="32"/>
      <c r="M176" s="151" t="s">
        <v>1</v>
      </c>
      <c r="N176" s="152" t="s">
        <v>40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876</v>
      </c>
      <c r="AT176" s="155" t="s">
        <v>184</v>
      </c>
      <c r="AU176" s="155" t="s">
        <v>88</v>
      </c>
      <c r="AY176" s="17" t="s">
        <v>182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88</v>
      </c>
      <c r="BK176" s="156">
        <f t="shared" si="19"/>
        <v>0</v>
      </c>
      <c r="BL176" s="17" t="s">
        <v>876</v>
      </c>
      <c r="BM176" s="155" t="s">
        <v>3341</v>
      </c>
    </row>
    <row r="177" spans="2:65" s="1" customFormat="1" ht="16.5" customHeight="1">
      <c r="B177" s="142"/>
      <c r="C177" s="185" t="s">
        <v>749</v>
      </c>
      <c r="D177" s="185" t="s">
        <v>379</v>
      </c>
      <c r="E177" s="186" t="s">
        <v>3342</v>
      </c>
      <c r="F177" s="187" t="s">
        <v>3343</v>
      </c>
      <c r="G177" s="188" t="s">
        <v>2958</v>
      </c>
      <c r="H177" s="189">
        <v>4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40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2043</v>
      </c>
      <c r="AT177" s="155" t="s">
        <v>379</v>
      </c>
      <c r="AU177" s="155" t="s">
        <v>88</v>
      </c>
      <c r="AY177" s="17" t="s">
        <v>182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88</v>
      </c>
      <c r="BK177" s="156">
        <f t="shared" si="19"/>
        <v>0</v>
      </c>
      <c r="BL177" s="17" t="s">
        <v>876</v>
      </c>
      <c r="BM177" s="155" t="s">
        <v>3344</v>
      </c>
    </row>
    <row r="178" spans="2:65" s="1" customFormat="1" ht="16.5" customHeight="1">
      <c r="B178" s="142"/>
      <c r="C178" s="143" t="s">
        <v>760</v>
      </c>
      <c r="D178" s="143" t="s">
        <v>184</v>
      </c>
      <c r="E178" s="144" t="s">
        <v>3345</v>
      </c>
      <c r="F178" s="145" t="s">
        <v>3346</v>
      </c>
      <c r="G178" s="146" t="s">
        <v>858</v>
      </c>
      <c r="H178" s="147">
        <v>90</v>
      </c>
      <c r="I178" s="148"/>
      <c r="J178" s="149">
        <f t="shared" si="10"/>
        <v>0</v>
      </c>
      <c r="K178" s="150"/>
      <c r="L178" s="32"/>
      <c r="M178" s="151" t="s">
        <v>1</v>
      </c>
      <c r="N178" s="152" t="s">
        <v>40</v>
      </c>
      <c r="P178" s="153">
        <f t="shared" si="11"/>
        <v>0</v>
      </c>
      <c r="Q178" s="153">
        <v>0</v>
      </c>
      <c r="R178" s="153">
        <f t="shared" si="12"/>
        <v>0</v>
      </c>
      <c r="S178" s="153">
        <v>0</v>
      </c>
      <c r="T178" s="154">
        <f t="shared" si="13"/>
        <v>0</v>
      </c>
      <c r="AR178" s="155" t="s">
        <v>876</v>
      </c>
      <c r="AT178" s="155" t="s">
        <v>184</v>
      </c>
      <c r="AU178" s="155" t="s">
        <v>88</v>
      </c>
      <c r="AY178" s="17" t="s">
        <v>182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88</v>
      </c>
      <c r="BK178" s="156">
        <f t="shared" si="19"/>
        <v>0</v>
      </c>
      <c r="BL178" s="17" t="s">
        <v>876</v>
      </c>
      <c r="BM178" s="155" t="s">
        <v>3347</v>
      </c>
    </row>
    <row r="179" spans="2:65" s="1" customFormat="1" ht="24.25" customHeight="1">
      <c r="B179" s="142"/>
      <c r="C179" s="143" t="s">
        <v>764</v>
      </c>
      <c r="D179" s="143" t="s">
        <v>184</v>
      </c>
      <c r="E179" s="144" t="s">
        <v>3348</v>
      </c>
      <c r="F179" s="145" t="s">
        <v>3349</v>
      </c>
      <c r="G179" s="146" t="s">
        <v>858</v>
      </c>
      <c r="H179" s="147">
        <v>11</v>
      </c>
      <c r="I179" s="148"/>
      <c r="J179" s="149">
        <f t="shared" si="10"/>
        <v>0</v>
      </c>
      <c r="K179" s="150"/>
      <c r="L179" s="32"/>
      <c r="M179" s="151" t="s">
        <v>1</v>
      </c>
      <c r="N179" s="152" t="s">
        <v>40</v>
      </c>
      <c r="P179" s="153">
        <f t="shared" si="11"/>
        <v>0</v>
      </c>
      <c r="Q179" s="153">
        <v>0</v>
      </c>
      <c r="R179" s="153">
        <f t="shared" si="12"/>
        <v>0</v>
      </c>
      <c r="S179" s="153">
        <v>0</v>
      </c>
      <c r="T179" s="154">
        <f t="shared" si="13"/>
        <v>0</v>
      </c>
      <c r="AR179" s="155" t="s">
        <v>876</v>
      </c>
      <c r="AT179" s="155" t="s">
        <v>184</v>
      </c>
      <c r="AU179" s="155" t="s">
        <v>88</v>
      </c>
      <c r="AY179" s="17" t="s">
        <v>182</v>
      </c>
      <c r="BE179" s="156">
        <f t="shared" si="14"/>
        <v>0</v>
      </c>
      <c r="BF179" s="156">
        <f t="shared" si="15"/>
        <v>0</v>
      </c>
      <c r="BG179" s="156">
        <f t="shared" si="16"/>
        <v>0</v>
      </c>
      <c r="BH179" s="156">
        <f t="shared" si="17"/>
        <v>0</v>
      </c>
      <c r="BI179" s="156">
        <f t="shared" si="18"/>
        <v>0</v>
      </c>
      <c r="BJ179" s="17" t="s">
        <v>88</v>
      </c>
      <c r="BK179" s="156">
        <f t="shared" si="19"/>
        <v>0</v>
      </c>
      <c r="BL179" s="17" t="s">
        <v>876</v>
      </c>
      <c r="BM179" s="155" t="s">
        <v>3350</v>
      </c>
    </row>
    <row r="180" spans="2:65" s="1" customFormat="1" ht="24.25" customHeight="1">
      <c r="B180" s="142"/>
      <c r="C180" s="185" t="s">
        <v>768</v>
      </c>
      <c r="D180" s="185" t="s">
        <v>379</v>
      </c>
      <c r="E180" s="186" t="s">
        <v>3351</v>
      </c>
      <c r="F180" s="187" t="s">
        <v>3352</v>
      </c>
      <c r="G180" s="188" t="s">
        <v>858</v>
      </c>
      <c r="H180" s="189">
        <v>11</v>
      </c>
      <c r="I180" s="190"/>
      <c r="J180" s="191">
        <f t="shared" si="10"/>
        <v>0</v>
      </c>
      <c r="K180" s="192"/>
      <c r="L180" s="193"/>
      <c r="M180" s="194" t="s">
        <v>1</v>
      </c>
      <c r="N180" s="195" t="s">
        <v>40</v>
      </c>
      <c r="P180" s="153">
        <f t="shared" si="11"/>
        <v>0</v>
      </c>
      <c r="Q180" s="153">
        <v>0</v>
      </c>
      <c r="R180" s="153">
        <f t="shared" si="12"/>
        <v>0</v>
      </c>
      <c r="S180" s="153">
        <v>0</v>
      </c>
      <c r="T180" s="154">
        <f t="shared" si="13"/>
        <v>0</v>
      </c>
      <c r="AR180" s="155" t="s">
        <v>2043</v>
      </c>
      <c r="AT180" s="155" t="s">
        <v>379</v>
      </c>
      <c r="AU180" s="155" t="s">
        <v>88</v>
      </c>
      <c r="AY180" s="17" t="s">
        <v>182</v>
      </c>
      <c r="BE180" s="156">
        <f t="shared" si="14"/>
        <v>0</v>
      </c>
      <c r="BF180" s="156">
        <f t="shared" si="15"/>
        <v>0</v>
      </c>
      <c r="BG180" s="156">
        <f t="shared" si="16"/>
        <v>0</v>
      </c>
      <c r="BH180" s="156">
        <f t="shared" si="17"/>
        <v>0</v>
      </c>
      <c r="BI180" s="156">
        <f t="shared" si="18"/>
        <v>0</v>
      </c>
      <c r="BJ180" s="17" t="s">
        <v>88</v>
      </c>
      <c r="BK180" s="156">
        <f t="shared" si="19"/>
        <v>0</v>
      </c>
      <c r="BL180" s="17" t="s">
        <v>876</v>
      </c>
      <c r="BM180" s="155" t="s">
        <v>3353</v>
      </c>
    </row>
    <row r="181" spans="2:65" s="1" customFormat="1" ht="24.25" customHeight="1">
      <c r="B181" s="142"/>
      <c r="C181" s="143" t="s">
        <v>776</v>
      </c>
      <c r="D181" s="143" t="s">
        <v>184</v>
      </c>
      <c r="E181" s="144" t="s">
        <v>3354</v>
      </c>
      <c r="F181" s="145" t="s">
        <v>3355</v>
      </c>
      <c r="G181" s="146" t="s">
        <v>858</v>
      </c>
      <c r="H181" s="147">
        <v>15</v>
      </c>
      <c r="I181" s="148"/>
      <c r="J181" s="149">
        <f t="shared" si="10"/>
        <v>0</v>
      </c>
      <c r="K181" s="150"/>
      <c r="L181" s="32"/>
      <c r="M181" s="151" t="s">
        <v>1</v>
      </c>
      <c r="N181" s="152" t="s">
        <v>40</v>
      </c>
      <c r="P181" s="153">
        <f t="shared" si="11"/>
        <v>0</v>
      </c>
      <c r="Q181" s="153">
        <v>0</v>
      </c>
      <c r="R181" s="153">
        <f t="shared" si="12"/>
        <v>0</v>
      </c>
      <c r="S181" s="153">
        <v>0</v>
      </c>
      <c r="T181" s="154">
        <f t="shared" si="13"/>
        <v>0</v>
      </c>
      <c r="AR181" s="155" t="s">
        <v>876</v>
      </c>
      <c r="AT181" s="155" t="s">
        <v>184</v>
      </c>
      <c r="AU181" s="155" t="s">
        <v>88</v>
      </c>
      <c r="AY181" s="17" t="s">
        <v>182</v>
      </c>
      <c r="BE181" s="156">
        <f t="shared" si="14"/>
        <v>0</v>
      </c>
      <c r="BF181" s="156">
        <f t="shared" si="15"/>
        <v>0</v>
      </c>
      <c r="BG181" s="156">
        <f t="shared" si="16"/>
        <v>0</v>
      </c>
      <c r="BH181" s="156">
        <f t="shared" si="17"/>
        <v>0</v>
      </c>
      <c r="BI181" s="156">
        <f t="shared" si="18"/>
        <v>0</v>
      </c>
      <c r="BJ181" s="17" t="s">
        <v>88</v>
      </c>
      <c r="BK181" s="156">
        <f t="shared" si="19"/>
        <v>0</v>
      </c>
      <c r="BL181" s="17" t="s">
        <v>876</v>
      </c>
      <c r="BM181" s="155" t="s">
        <v>3356</v>
      </c>
    </row>
    <row r="182" spans="2:65" s="1" customFormat="1" ht="49.15" customHeight="1">
      <c r="B182" s="142"/>
      <c r="C182" s="185" t="s">
        <v>787</v>
      </c>
      <c r="D182" s="185" t="s">
        <v>379</v>
      </c>
      <c r="E182" s="186" t="s">
        <v>3357</v>
      </c>
      <c r="F182" s="187" t="s">
        <v>3358</v>
      </c>
      <c r="G182" s="188" t="s">
        <v>858</v>
      </c>
      <c r="H182" s="189">
        <v>15</v>
      </c>
      <c r="I182" s="190"/>
      <c r="J182" s="191">
        <f t="shared" si="10"/>
        <v>0</v>
      </c>
      <c r="K182" s="192"/>
      <c r="L182" s="193"/>
      <c r="M182" s="194" t="s">
        <v>1</v>
      </c>
      <c r="N182" s="195" t="s">
        <v>40</v>
      </c>
      <c r="P182" s="153">
        <f t="shared" si="11"/>
        <v>0</v>
      </c>
      <c r="Q182" s="153">
        <v>0</v>
      </c>
      <c r="R182" s="153">
        <f t="shared" si="12"/>
        <v>0</v>
      </c>
      <c r="S182" s="153">
        <v>0</v>
      </c>
      <c r="T182" s="154">
        <f t="shared" si="13"/>
        <v>0</v>
      </c>
      <c r="AR182" s="155" t="s">
        <v>2043</v>
      </c>
      <c r="AT182" s="155" t="s">
        <v>379</v>
      </c>
      <c r="AU182" s="155" t="s">
        <v>88</v>
      </c>
      <c r="AY182" s="17" t="s">
        <v>182</v>
      </c>
      <c r="BE182" s="156">
        <f t="shared" si="14"/>
        <v>0</v>
      </c>
      <c r="BF182" s="156">
        <f t="shared" si="15"/>
        <v>0</v>
      </c>
      <c r="BG182" s="156">
        <f t="shared" si="16"/>
        <v>0</v>
      </c>
      <c r="BH182" s="156">
        <f t="shared" si="17"/>
        <v>0</v>
      </c>
      <c r="BI182" s="156">
        <f t="shared" si="18"/>
        <v>0</v>
      </c>
      <c r="BJ182" s="17" t="s">
        <v>88</v>
      </c>
      <c r="BK182" s="156">
        <f t="shared" si="19"/>
        <v>0</v>
      </c>
      <c r="BL182" s="17" t="s">
        <v>876</v>
      </c>
      <c r="BM182" s="155" t="s">
        <v>3359</v>
      </c>
    </row>
    <row r="183" spans="2:65" s="1" customFormat="1" ht="21.75" customHeight="1">
      <c r="B183" s="142"/>
      <c r="C183" s="143" t="s">
        <v>845</v>
      </c>
      <c r="D183" s="143" t="s">
        <v>184</v>
      </c>
      <c r="E183" s="144" t="s">
        <v>3360</v>
      </c>
      <c r="F183" s="145" t="s">
        <v>3361</v>
      </c>
      <c r="G183" s="146" t="s">
        <v>858</v>
      </c>
      <c r="H183" s="147">
        <v>50</v>
      </c>
      <c r="I183" s="148"/>
      <c r="J183" s="149">
        <f t="shared" si="10"/>
        <v>0</v>
      </c>
      <c r="K183" s="150"/>
      <c r="L183" s="32"/>
      <c r="M183" s="151" t="s">
        <v>1</v>
      </c>
      <c r="N183" s="152" t="s">
        <v>40</v>
      </c>
      <c r="P183" s="153">
        <f t="shared" si="11"/>
        <v>0</v>
      </c>
      <c r="Q183" s="153">
        <v>0</v>
      </c>
      <c r="R183" s="153">
        <f t="shared" si="12"/>
        <v>0</v>
      </c>
      <c r="S183" s="153">
        <v>0</v>
      </c>
      <c r="T183" s="154">
        <f t="shared" si="13"/>
        <v>0</v>
      </c>
      <c r="AR183" s="155" t="s">
        <v>876</v>
      </c>
      <c r="AT183" s="155" t="s">
        <v>184</v>
      </c>
      <c r="AU183" s="155" t="s">
        <v>88</v>
      </c>
      <c r="AY183" s="17" t="s">
        <v>182</v>
      </c>
      <c r="BE183" s="156">
        <f t="shared" si="14"/>
        <v>0</v>
      </c>
      <c r="BF183" s="156">
        <f t="shared" si="15"/>
        <v>0</v>
      </c>
      <c r="BG183" s="156">
        <f t="shared" si="16"/>
        <v>0</v>
      </c>
      <c r="BH183" s="156">
        <f t="shared" si="17"/>
        <v>0</v>
      </c>
      <c r="BI183" s="156">
        <f t="shared" si="18"/>
        <v>0</v>
      </c>
      <c r="BJ183" s="17" t="s">
        <v>88</v>
      </c>
      <c r="BK183" s="156">
        <f t="shared" si="19"/>
        <v>0</v>
      </c>
      <c r="BL183" s="17" t="s">
        <v>876</v>
      </c>
      <c r="BM183" s="155" t="s">
        <v>3362</v>
      </c>
    </row>
    <row r="184" spans="2:65" s="1" customFormat="1" ht="24.25" customHeight="1">
      <c r="B184" s="142"/>
      <c r="C184" s="185" t="s">
        <v>849</v>
      </c>
      <c r="D184" s="185" t="s">
        <v>379</v>
      </c>
      <c r="E184" s="186" t="s">
        <v>3363</v>
      </c>
      <c r="F184" s="187" t="s">
        <v>3364</v>
      </c>
      <c r="G184" s="188" t="s">
        <v>858</v>
      </c>
      <c r="H184" s="189">
        <v>3</v>
      </c>
      <c r="I184" s="190"/>
      <c r="J184" s="191">
        <f t="shared" si="10"/>
        <v>0</v>
      </c>
      <c r="K184" s="192"/>
      <c r="L184" s="193"/>
      <c r="M184" s="194" t="s">
        <v>1</v>
      </c>
      <c r="N184" s="195" t="s">
        <v>40</v>
      </c>
      <c r="P184" s="153">
        <f t="shared" si="11"/>
        <v>0</v>
      </c>
      <c r="Q184" s="153">
        <v>0</v>
      </c>
      <c r="R184" s="153">
        <f t="shared" si="12"/>
        <v>0</v>
      </c>
      <c r="S184" s="153">
        <v>0</v>
      </c>
      <c r="T184" s="154">
        <f t="shared" si="13"/>
        <v>0</v>
      </c>
      <c r="AR184" s="155" t="s">
        <v>2043</v>
      </c>
      <c r="AT184" s="155" t="s">
        <v>379</v>
      </c>
      <c r="AU184" s="155" t="s">
        <v>88</v>
      </c>
      <c r="AY184" s="17" t="s">
        <v>182</v>
      </c>
      <c r="BE184" s="156">
        <f t="shared" si="14"/>
        <v>0</v>
      </c>
      <c r="BF184" s="156">
        <f t="shared" si="15"/>
        <v>0</v>
      </c>
      <c r="BG184" s="156">
        <f t="shared" si="16"/>
        <v>0</v>
      </c>
      <c r="BH184" s="156">
        <f t="shared" si="17"/>
        <v>0</v>
      </c>
      <c r="BI184" s="156">
        <f t="shared" si="18"/>
        <v>0</v>
      </c>
      <c r="BJ184" s="17" t="s">
        <v>88</v>
      </c>
      <c r="BK184" s="156">
        <f t="shared" si="19"/>
        <v>0</v>
      </c>
      <c r="BL184" s="17" t="s">
        <v>876</v>
      </c>
      <c r="BM184" s="155" t="s">
        <v>3365</v>
      </c>
    </row>
    <row r="185" spans="2:65" s="1" customFormat="1" ht="24.25" customHeight="1">
      <c r="B185" s="142"/>
      <c r="C185" s="185" t="s">
        <v>855</v>
      </c>
      <c r="D185" s="185" t="s">
        <v>379</v>
      </c>
      <c r="E185" s="186" t="s">
        <v>3366</v>
      </c>
      <c r="F185" s="187" t="s">
        <v>3367</v>
      </c>
      <c r="G185" s="188" t="s">
        <v>858</v>
      </c>
      <c r="H185" s="189">
        <v>38</v>
      </c>
      <c r="I185" s="190"/>
      <c r="J185" s="191">
        <f t="shared" si="10"/>
        <v>0</v>
      </c>
      <c r="K185" s="192"/>
      <c r="L185" s="193"/>
      <c r="M185" s="194" t="s">
        <v>1</v>
      </c>
      <c r="N185" s="195" t="s">
        <v>40</v>
      </c>
      <c r="P185" s="153">
        <f t="shared" si="11"/>
        <v>0</v>
      </c>
      <c r="Q185" s="153">
        <v>0</v>
      </c>
      <c r="R185" s="153">
        <f t="shared" si="12"/>
        <v>0</v>
      </c>
      <c r="S185" s="153">
        <v>0</v>
      </c>
      <c r="T185" s="154">
        <f t="shared" si="13"/>
        <v>0</v>
      </c>
      <c r="AR185" s="155" t="s">
        <v>2043</v>
      </c>
      <c r="AT185" s="155" t="s">
        <v>379</v>
      </c>
      <c r="AU185" s="155" t="s">
        <v>88</v>
      </c>
      <c r="AY185" s="17" t="s">
        <v>182</v>
      </c>
      <c r="BE185" s="156">
        <f t="shared" si="14"/>
        <v>0</v>
      </c>
      <c r="BF185" s="156">
        <f t="shared" si="15"/>
        <v>0</v>
      </c>
      <c r="BG185" s="156">
        <f t="shared" si="16"/>
        <v>0</v>
      </c>
      <c r="BH185" s="156">
        <f t="shared" si="17"/>
        <v>0</v>
      </c>
      <c r="BI185" s="156">
        <f t="shared" si="18"/>
        <v>0</v>
      </c>
      <c r="BJ185" s="17" t="s">
        <v>88</v>
      </c>
      <c r="BK185" s="156">
        <f t="shared" si="19"/>
        <v>0</v>
      </c>
      <c r="BL185" s="17" t="s">
        <v>876</v>
      </c>
      <c r="BM185" s="155" t="s">
        <v>3368</v>
      </c>
    </row>
    <row r="186" spans="2:65" s="1" customFormat="1" ht="37.9" customHeight="1">
      <c r="B186" s="142"/>
      <c r="C186" s="185" t="s">
        <v>860</v>
      </c>
      <c r="D186" s="185" t="s">
        <v>379</v>
      </c>
      <c r="E186" s="186" t="s">
        <v>3369</v>
      </c>
      <c r="F186" s="187" t="s">
        <v>3370</v>
      </c>
      <c r="G186" s="188" t="s">
        <v>858</v>
      </c>
      <c r="H186" s="189">
        <v>5</v>
      </c>
      <c r="I186" s="190"/>
      <c r="J186" s="191">
        <f t="shared" si="10"/>
        <v>0</v>
      </c>
      <c r="K186" s="192"/>
      <c r="L186" s="193"/>
      <c r="M186" s="194" t="s">
        <v>1</v>
      </c>
      <c r="N186" s="195" t="s">
        <v>40</v>
      </c>
      <c r="P186" s="153">
        <f t="shared" si="11"/>
        <v>0</v>
      </c>
      <c r="Q186" s="153">
        <v>0</v>
      </c>
      <c r="R186" s="153">
        <f t="shared" si="12"/>
        <v>0</v>
      </c>
      <c r="S186" s="153">
        <v>0</v>
      </c>
      <c r="T186" s="154">
        <f t="shared" si="13"/>
        <v>0</v>
      </c>
      <c r="AR186" s="155" t="s">
        <v>2043</v>
      </c>
      <c r="AT186" s="155" t="s">
        <v>379</v>
      </c>
      <c r="AU186" s="155" t="s">
        <v>88</v>
      </c>
      <c r="AY186" s="17" t="s">
        <v>182</v>
      </c>
      <c r="BE186" s="156">
        <f t="shared" si="14"/>
        <v>0</v>
      </c>
      <c r="BF186" s="156">
        <f t="shared" si="15"/>
        <v>0</v>
      </c>
      <c r="BG186" s="156">
        <f t="shared" si="16"/>
        <v>0</v>
      </c>
      <c r="BH186" s="156">
        <f t="shared" si="17"/>
        <v>0</v>
      </c>
      <c r="BI186" s="156">
        <f t="shared" si="18"/>
        <v>0</v>
      </c>
      <c r="BJ186" s="17" t="s">
        <v>88</v>
      </c>
      <c r="BK186" s="156">
        <f t="shared" si="19"/>
        <v>0</v>
      </c>
      <c r="BL186" s="17" t="s">
        <v>876</v>
      </c>
      <c r="BM186" s="155" t="s">
        <v>3371</v>
      </c>
    </row>
    <row r="187" spans="2:65" s="1" customFormat="1" ht="24.25" customHeight="1">
      <c r="B187" s="142"/>
      <c r="C187" s="185" t="s">
        <v>864</v>
      </c>
      <c r="D187" s="185" t="s">
        <v>379</v>
      </c>
      <c r="E187" s="186" t="s">
        <v>3372</v>
      </c>
      <c r="F187" s="187" t="s">
        <v>3373</v>
      </c>
      <c r="G187" s="188" t="s">
        <v>858</v>
      </c>
      <c r="H187" s="189">
        <v>4</v>
      </c>
      <c r="I187" s="190"/>
      <c r="J187" s="191">
        <f t="shared" si="10"/>
        <v>0</v>
      </c>
      <c r="K187" s="192"/>
      <c r="L187" s="193"/>
      <c r="M187" s="194" t="s">
        <v>1</v>
      </c>
      <c r="N187" s="195" t="s">
        <v>40</v>
      </c>
      <c r="P187" s="153">
        <f t="shared" si="11"/>
        <v>0</v>
      </c>
      <c r="Q187" s="153">
        <v>0</v>
      </c>
      <c r="R187" s="153">
        <f t="shared" si="12"/>
        <v>0</v>
      </c>
      <c r="S187" s="153">
        <v>0</v>
      </c>
      <c r="T187" s="154">
        <f t="shared" si="13"/>
        <v>0</v>
      </c>
      <c r="AR187" s="155" t="s">
        <v>2043</v>
      </c>
      <c r="AT187" s="155" t="s">
        <v>379</v>
      </c>
      <c r="AU187" s="155" t="s">
        <v>88</v>
      </c>
      <c r="AY187" s="17" t="s">
        <v>182</v>
      </c>
      <c r="BE187" s="156">
        <f t="shared" si="14"/>
        <v>0</v>
      </c>
      <c r="BF187" s="156">
        <f t="shared" si="15"/>
        <v>0</v>
      </c>
      <c r="BG187" s="156">
        <f t="shared" si="16"/>
        <v>0</v>
      </c>
      <c r="BH187" s="156">
        <f t="shared" si="17"/>
        <v>0</v>
      </c>
      <c r="BI187" s="156">
        <f t="shared" si="18"/>
        <v>0</v>
      </c>
      <c r="BJ187" s="17" t="s">
        <v>88</v>
      </c>
      <c r="BK187" s="156">
        <f t="shared" si="19"/>
        <v>0</v>
      </c>
      <c r="BL187" s="17" t="s">
        <v>876</v>
      </c>
      <c r="BM187" s="155" t="s">
        <v>3374</v>
      </c>
    </row>
    <row r="188" spans="2:65" s="1" customFormat="1" ht="24.25" customHeight="1">
      <c r="B188" s="142"/>
      <c r="C188" s="143" t="s">
        <v>868</v>
      </c>
      <c r="D188" s="143" t="s">
        <v>184</v>
      </c>
      <c r="E188" s="144" t="s">
        <v>3375</v>
      </c>
      <c r="F188" s="145" t="s">
        <v>3376</v>
      </c>
      <c r="G188" s="146" t="s">
        <v>858</v>
      </c>
      <c r="H188" s="147">
        <v>2</v>
      </c>
      <c r="I188" s="148"/>
      <c r="J188" s="149">
        <f t="shared" si="10"/>
        <v>0</v>
      </c>
      <c r="K188" s="150"/>
      <c r="L188" s="32"/>
      <c r="M188" s="151" t="s">
        <v>1</v>
      </c>
      <c r="N188" s="152" t="s">
        <v>40</v>
      </c>
      <c r="P188" s="153">
        <f t="shared" si="11"/>
        <v>0</v>
      </c>
      <c r="Q188" s="153">
        <v>0</v>
      </c>
      <c r="R188" s="153">
        <f t="shared" si="12"/>
        <v>0</v>
      </c>
      <c r="S188" s="153">
        <v>0</v>
      </c>
      <c r="T188" s="154">
        <f t="shared" si="13"/>
        <v>0</v>
      </c>
      <c r="AR188" s="155" t="s">
        <v>876</v>
      </c>
      <c r="AT188" s="155" t="s">
        <v>184</v>
      </c>
      <c r="AU188" s="155" t="s">
        <v>88</v>
      </c>
      <c r="AY188" s="17" t="s">
        <v>182</v>
      </c>
      <c r="BE188" s="156">
        <f t="shared" si="14"/>
        <v>0</v>
      </c>
      <c r="BF188" s="156">
        <f t="shared" si="15"/>
        <v>0</v>
      </c>
      <c r="BG188" s="156">
        <f t="shared" si="16"/>
        <v>0</v>
      </c>
      <c r="BH188" s="156">
        <f t="shared" si="17"/>
        <v>0</v>
      </c>
      <c r="BI188" s="156">
        <f t="shared" si="18"/>
        <v>0</v>
      </c>
      <c r="BJ188" s="17" t="s">
        <v>88</v>
      </c>
      <c r="BK188" s="156">
        <f t="shared" si="19"/>
        <v>0</v>
      </c>
      <c r="BL188" s="17" t="s">
        <v>876</v>
      </c>
      <c r="BM188" s="155" t="s">
        <v>3377</v>
      </c>
    </row>
    <row r="189" spans="2:65" s="1" customFormat="1" ht="24.25" customHeight="1">
      <c r="B189" s="142"/>
      <c r="C189" s="185" t="s">
        <v>872</v>
      </c>
      <c r="D189" s="185" t="s">
        <v>379</v>
      </c>
      <c r="E189" s="186" t="s">
        <v>3378</v>
      </c>
      <c r="F189" s="187" t="s">
        <v>3379</v>
      </c>
      <c r="G189" s="188" t="s">
        <v>858</v>
      </c>
      <c r="H189" s="189">
        <v>2</v>
      </c>
      <c r="I189" s="190"/>
      <c r="J189" s="191">
        <f t="shared" si="10"/>
        <v>0</v>
      </c>
      <c r="K189" s="192"/>
      <c r="L189" s="193"/>
      <c r="M189" s="194" t="s">
        <v>1</v>
      </c>
      <c r="N189" s="195" t="s">
        <v>40</v>
      </c>
      <c r="P189" s="153">
        <f t="shared" si="11"/>
        <v>0</v>
      </c>
      <c r="Q189" s="153">
        <v>0</v>
      </c>
      <c r="R189" s="153">
        <f t="shared" si="12"/>
        <v>0</v>
      </c>
      <c r="S189" s="153">
        <v>0</v>
      </c>
      <c r="T189" s="154">
        <f t="shared" si="13"/>
        <v>0</v>
      </c>
      <c r="AR189" s="155" t="s">
        <v>2043</v>
      </c>
      <c r="AT189" s="155" t="s">
        <v>379</v>
      </c>
      <c r="AU189" s="155" t="s">
        <v>88</v>
      </c>
      <c r="AY189" s="17" t="s">
        <v>182</v>
      </c>
      <c r="BE189" s="156">
        <f t="shared" si="14"/>
        <v>0</v>
      </c>
      <c r="BF189" s="156">
        <f t="shared" si="15"/>
        <v>0</v>
      </c>
      <c r="BG189" s="156">
        <f t="shared" si="16"/>
        <v>0</v>
      </c>
      <c r="BH189" s="156">
        <f t="shared" si="17"/>
        <v>0</v>
      </c>
      <c r="BI189" s="156">
        <f t="shared" si="18"/>
        <v>0</v>
      </c>
      <c r="BJ189" s="17" t="s">
        <v>88</v>
      </c>
      <c r="BK189" s="156">
        <f t="shared" si="19"/>
        <v>0</v>
      </c>
      <c r="BL189" s="17" t="s">
        <v>876</v>
      </c>
      <c r="BM189" s="155" t="s">
        <v>3380</v>
      </c>
    </row>
    <row r="190" spans="2:65" s="1" customFormat="1" ht="24.25" customHeight="1">
      <c r="B190" s="142"/>
      <c r="C190" s="185" t="s">
        <v>876</v>
      </c>
      <c r="D190" s="185" t="s">
        <v>379</v>
      </c>
      <c r="E190" s="186" t="s">
        <v>3381</v>
      </c>
      <c r="F190" s="187" t="s">
        <v>3382</v>
      </c>
      <c r="G190" s="188" t="s">
        <v>858</v>
      </c>
      <c r="H190" s="189">
        <v>2</v>
      </c>
      <c r="I190" s="190"/>
      <c r="J190" s="191">
        <f t="shared" si="10"/>
        <v>0</v>
      </c>
      <c r="K190" s="192"/>
      <c r="L190" s="193"/>
      <c r="M190" s="194" t="s">
        <v>1</v>
      </c>
      <c r="N190" s="195" t="s">
        <v>40</v>
      </c>
      <c r="P190" s="153">
        <f t="shared" si="11"/>
        <v>0</v>
      </c>
      <c r="Q190" s="153">
        <v>0</v>
      </c>
      <c r="R190" s="153">
        <f t="shared" si="12"/>
        <v>0</v>
      </c>
      <c r="S190" s="153">
        <v>0</v>
      </c>
      <c r="T190" s="154">
        <f t="shared" si="13"/>
        <v>0</v>
      </c>
      <c r="AR190" s="155" t="s">
        <v>2043</v>
      </c>
      <c r="AT190" s="155" t="s">
        <v>379</v>
      </c>
      <c r="AU190" s="155" t="s">
        <v>88</v>
      </c>
      <c r="AY190" s="17" t="s">
        <v>182</v>
      </c>
      <c r="BE190" s="156">
        <f t="shared" si="14"/>
        <v>0</v>
      </c>
      <c r="BF190" s="156">
        <f t="shared" si="15"/>
        <v>0</v>
      </c>
      <c r="BG190" s="156">
        <f t="shared" si="16"/>
        <v>0</v>
      </c>
      <c r="BH190" s="156">
        <f t="shared" si="17"/>
        <v>0</v>
      </c>
      <c r="BI190" s="156">
        <f t="shared" si="18"/>
        <v>0</v>
      </c>
      <c r="BJ190" s="17" t="s">
        <v>88</v>
      </c>
      <c r="BK190" s="156">
        <f t="shared" si="19"/>
        <v>0</v>
      </c>
      <c r="BL190" s="17" t="s">
        <v>876</v>
      </c>
      <c r="BM190" s="155" t="s">
        <v>3383</v>
      </c>
    </row>
    <row r="191" spans="2:65" s="1" customFormat="1" ht="24.25" customHeight="1">
      <c r="B191" s="142"/>
      <c r="C191" s="143" t="s">
        <v>880</v>
      </c>
      <c r="D191" s="143" t="s">
        <v>184</v>
      </c>
      <c r="E191" s="144" t="s">
        <v>3384</v>
      </c>
      <c r="F191" s="145" t="s">
        <v>3385</v>
      </c>
      <c r="G191" s="146" t="s">
        <v>858</v>
      </c>
      <c r="H191" s="147">
        <v>2</v>
      </c>
      <c r="I191" s="148"/>
      <c r="J191" s="149">
        <f t="shared" ref="J191:J222" si="20">ROUND(I191*H191,2)</f>
        <v>0</v>
      </c>
      <c r="K191" s="150"/>
      <c r="L191" s="32"/>
      <c r="M191" s="151" t="s">
        <v>1</v>
      </c>
      <c r="N191" s="152" t="s">
        <v>40</v>
      </c>
      <c r="P191" s="153">
        <f t="shared" ref="P191:P222" si="21">O191*H191</f>
        <v>0</v>
      </c>
      <c r="Q191" s="153">
        <v>0</v>
      </c>
      <c r="R191" s="153">
        <f t="shared" ref="R191:R222" si="22">Q191*H191</f>
        <v>0</v>
      </c>
      <c r="S191" s="153">
        <v>0</v>
      </c>
      <c r="T191" s="154">
        <f t="shared" ref="T191:T222" si="23">S191*H191</f>
        <v>0</v>
      </c>
      <c r="AR191" s="155" t="s">
        <v>876</v>
      </c>
      <c r="AT191" s="155" t="s">
        <v>184</v>
      </c>
      <c r="AU191" s="155" t="s">
        <v>88</v>
      </c>
      <c r="AY191" s="17" t="s">
        <v>182</v>
      </c>
      <c r="BE191" s="156">
        <f t="shared" ref="BE191:BE222" si="24">IF(N191="základná",J191,0)</f>
        <v>0</v>
      </c>
      <c r="BF191" s="156">
        <f t="shared" ref="BF191:BF222" si="25">IF(N191="znížená",J191,0)</f>
        <v>0</v>
      </c>
      <c r="BG191" s="156">
        <f t="shared" ref="BG191:BG222" si="26">IF(N191="zákl. prenesená",J191,0)</f>
        <v>0</v>
      </c>
      <c r="BH191" s="156">
        <f t="shared" ref="BH191:BH222" si="27">IF(N191="zníž. prenesená",J191,0)</f>
        <v>0</v>
      </c>
      <c r="BI191" s="156">
        <f t="shared" ref="BI191:BI222" si="28">IF(N191="nulová",J191,0)</f>
        <v>0</v>
      </c>
      <c r="BJ191" s="17" t="s">
        <v>88</v>
      </c>
      <c r="BK191" s="156">
        <f t="shared" ref="BK191:BK222" si="29">ROUND(I191*H191,2)</f>
        <v>0</v>
      </c>
      <c r="BL191" s="17" t="s">
        <v>876</v>
      </c>
      <c r="BM191" s="155" t="s">
        <v>3386</v>
      </c>
    </row>
    <row r="192" spans="2:65" s="1" customFormat="1" ht="21.75" customHeight="1">
      <c r="B192" s="142"/>
      <c r="C192" s="143" t="s">
        <v>884</v>
      </c>
      <c r="D192" s="143" t="s">
        <v>184</v>
      </c>
      <c r="E192" s="144" t="s">
        <v>3387</v>
      </c>
      <c r="F192" s="145" t="s">
        <v>3388</v>
      </c>
      <c r="G192" s="146" t="s">
        <v>386</v>
      </c>
      <c r="H192" s="147">
        <v>30</v>
      </c>
      <c r="I192" s="148"/>
      <c r="J192" s="149">
        <f t="shared" si="20"/>
        <v>0</v>
      </c>
      <c r="K192" s="150"/>
      <c r="L192" s="32"/>
      <c r="M192" s="151" t="s">
        <v>1</v>
      </c>
      <c r="N192" s="152" t="s">
        <v>40</v>
      </c>
      <c r="P192" s="153">
        <f t="shared" si="21"/>
        <v>0</v>
      </c>
      <c r="Q192" s="153">
        <v>0</v>
      </c>
      <c r="R192" s="153">
        <f t="shared" si="22"/>
        <v>0</v>
      </c>
      <c r="S192" s="153">
        <v>0</v>
      </c>
      <c r="T192" s="154">
        <f t="shared" si="23"/>
        <v>0</v>
      </c>
      <c r="AR192" s="155" t="s">
        <v>876</v>
      </c>
      <c r="AT192" s="155" t="s">
        <v>184</v>
      </c>
      <c r="AU192" s="155" t="s">
        <v>88</v>
      </c>
      <c r="AY192" s="17" t="s">
        <v>182</v>
      </c>
      <c r="BE192" s="156">
        <f t="shared" si="24"/>
        <v>0</v>
      </c>
      <c r="BF192" s="156">
        <f t="shared" si="25"/>
        <v>0</v>
      </c>
      <c r="BG192" s="156">
        <f t="shared" si="26"/>
        <v>0</v>
      </c>
      <c r="BH192" s="156">
        <f t="shared" si="27"/>
        <v>0</v>
      </c>
      <c r="BI192" s="156">
        <f t="shared" si="28"/>
        <v>0</v>
      </c>
      <c r="BJ192" s="17" t="s">
        <v>88</v>
      </c>
      <c r="BK192" s="156">
        <f t="shared" si="29"/>
        <v>0</v>
      </c>
      <c r="BL192" s="17" t="s">
        <v>876</v>
      </c>
      <c r="BM192" s="155" t="s">
        <v>3389</v>
      </c>
    </row>
    <row r="193" spans="2:65" s="1" customFormat="1" ht="16.5" customHeight="1">
      <c r="B193" s="142"/>
      <c r="C193" s="185" t="s">
        <v>888</v>
      </c>
      <c r="D193" s="185" t="s">
        <v>379</v>
      </c>
      <c r="E193" s="186" t="s">
        <v>3390</v>
      </c>
      <c r="F193" s="187" t="s">
        <v>3391</v>
      </c>
      <c r="G193" s="188" t="s">
        <v>3392</v>
      </c>
      <c r="H193" s="189">
        <v>30</v>
      </c>
      <c r="I193" s="190"/>
      <c r="J193" s="191">
        <f t="shared" si="20"/>
        <v>0</v>
      </c>
      <c r="K193" s="192"/>
      <c r="L193" s="193"/>
      <c r="M193" s="194" t="s">
        <v>1</v>
      </c>
      <c r="N193" s="195" t="s">
        <v>40</v>
      </c>
      <c r="P193" s="153">
        <f t="shared" si="21"/>
        <v>0</v>
      </c>
      <c r="Q193" s="153">
        <v>0</v>
      </c>
      <c r="R193" s="153">
        <f t="shared" si="22"/>
        <v>0</v>
      </c>
      <c r="S193" s="153">
        <v>0</v>
      </c>
      <c r="T193" s="154">
        <f t="shared" si="23"/>
        <v>0</v>
      </c>
      <c r="AR193" s="155" t="s">
        <v>2043</v>
      </c>
      <c r="AT193" s="155" t="s">
        <v>379</v>
      </c>
      <c r="AU193" s="155" t="s">
        <v>88</v>
      </c>
      <c r="AY193" s="17" t="s">
        <v>182</v>
      </c>
      <c r="BE193" s="156">
        <f t="shared" si="24"/>
        <v>0</v>
      </c>
      <c r="BF193" s="156">
        <f t="shared" si="25"/>
        <v>0</v>
      </c>
      <c r="BG193" s="156">
        <f t="shared" si="26"/>
        <v>0</v>
      </c>
      <c r="BH193" s="156">
        <f t="shared" si="27"/>
        <v>0</v>
      </c>
      <c r="BI193" s="156">
        <f t="shared" si="28"/>
        <v>0</v>
      </c>
      <c r="BJ193" s="17" t="s">
        <v>88</v>
      </c>
      <c r="BK193" s="156">
        <f t="shared" si="29"/>
        <v>0</v>
      </c>
      <c r="BL193" s="17" t="s">
        <v>876</v>
      </c>
      <c r="BM193" s="155" t="s">
        <v>3393</v>
      </c>
    </row>
    <row r="194" spans="2:65" s="1" customFormat="1" ht="21.75" customHeight="1">
      <c r="B194" s="142"/>
      <c r="C194" s="143" t="s">
        <v>892</v>
      </c>
      <c r="D194" s="143" t="s">
        <v>184</v>
      </c>
      <c r="E194" s="144" t="s">
        <v>3394</v>
      </c>
      <c r="F194" s="145" t="s">
        <v>3395</v>
      </c>
      <c r="G194" s="146" t="s">
        <v>386</v>
      </c>
      <c r="H194" s="147">
        <v>380</v>
      </c>
      <c r="I194" s="148"/>
      <c r="J194" s="149">
        <f t="shared" si="20"/>
        <v>0</v>
      </c>
      <c r="K194" s="150"/>
      <c r="L194" s="32"/>
      <c r="M194" s="151" t="s">
        <v>1</v>
      </c>
      <c r="N194" s="152" t="s">
        <v>40</v>
      </c>
      <c r="P194" s="153">
        <f t="shared" si="21"/>
        <v>0</v>
      </c>
      <c r="Q194" s="153">
        <v>0</v>
      </c>
      <c r="R194" s="153">
        <f t="shared" si="22"/>
        <v>0</v>
      </c>
      <c r="S194" s="153">
        <v>0</v>
      </c>
      <c r="T194" s="154">
        <f t="shared" si="23"/>
        <v>0</v>
      </c>
      <c r="AR194" s="155" t="s">
        <v>876</v>
      </c>
      <c r="AT194" s="155" t="s">
        <v>184</v>
      </c>
      <c r="AU194" s="155" t="s">
        <v>88</v>
      </c>
      <c r="AY194" s="17" t="s">
        <v>182</v>
      </c>
      <c r="BE194" s="156">
        <f t="shared" si="24"/>
        <v>0</v>
      </c>
      <c r="BF194" s="156">
        <f t="shared" si="25"/>
        <v>0</v>
      </c>
      <c r="BG194" s="156">
        <f t="shared" si="26"/>
        <v>0</v>
      </c>
      <c r="BH194" s="156">
        <f t="shared" si="27"/>
        <v>0</v>
      </c>
      <c r="BI194" s="156">
        <f t="shared" si="28"/>
        <v>0</v>
      </c>
      <c r="BJ194" s="17" t="s">
        <v>88</v>
      </c>
      <c r="BK194" s="156">
        <f t="shared" si="29"/>
        <v>0</v>
      </c>
      <c r="BL194" s="17" t="s">
        <v>876</v>
      </c>
      <c r="BM194" s="155" t="s">
        <v>3396</v>
      </c>
    </row>
    <row r="195" spans="2:65" s="1" customFormat="1" ht="16.5" customHeight="1">
      <c r="B195" s="142"/>
      <c r="C195" s="185" t="s">
        <v>896</v>
      </c>
      <c r="D195" s="185" t="s">
        <v>379</v>
      </c>
      <c r="E195" s="186" t="s">
        <v>3397</v>
      </c>
      <c r="F195" s="187" t="s">
        <v>3398</v>
      </c>
      <c r="G195" s="188" t="s">
        <v>3392</v>
      </c>
      <c r="H195" s="189">
        <v>380</v>
      </c>
      <c r="I195" s="190"/>
      <c r="J195" s="191">
        <f t="shared" si="20"/>
        <v>0</v>
      </c>
      <c r="K195" s="192"/>
      <c r="L195" s="193"/>
      <c r="M195" s="194" t="s">
        <v>1</v>
      </c>
      <c r="N195" s="195" t="s">
        <v>40</v>
      </c>
      <c r="P195" s="153">
        <f t="shared" si="21"/>
        <v>0</v>
      </c>
      <c r="Q195" s="153">
        <v>0</v>
      </c>
      <c r="R195" s="153">
        <f t="shared" si="22"/>
        <v>0</v>
      </c>
      <c r="S195" s="153">
        <v>0</v>
      </c>
      <c r="T195" s="154">
        <f t="shared" si="23"/>
        <v>0</v>
      </c>
      <c r="AR195" s="155" t="s">
        <v>2043</v>
      </c>
      <c r="AT195" s="155" t="s">
        <v>379</v>
      </c>
      <c r="AU195" s="155" t="s">
        <v>88</v>
      </c>
      <c r="AY195" s="17" t="s">
        <v>182</v>
      </c>
      <c r="BE195" s="156">
        <f t="shared" si="24"/>
        <v>0</v>
      </c>
      <c r="BF195" s="156">
        <f t="shared" si="25"/>
        <v>0</v>
      </c>
      <c r="BG195" s="156">
        <f t="shared" si="26"/>
        <v>0</v>
      </c>
      <c r="BH195" s="156">
        <f t="shared" si="27"/>
        <v>0</v>
      </c>
      <c r="BI195" s="156">
        <f t="shared" si="28"/>
        <v>0</v>
      </c>
      <c r="BJ195" s="17" t="s">
        <v>88</v>
      </c>
      <c r="BK195" s="156">
        <f t="shared" si="29"/>
        <v>0</v>
      </c>
      <c r="BL195" s="17" t="s">
        <v>876</v>
      </c>
      <c r="BM195" s="155" t="s">
        <v>3399</v>
      </c>
    </row>
    <row r="196" spans="2:65" s="1" customFormat="1" ht="21.75" customHeight="1">
      <c r="B196" s="142"/>
      <c r="C196" s="143" t="s">
        <v>910</v>
      </c>
      <c r="D196" s="143" t="s">
        <v>184</v>
      </c>
      <c r="E196" s="144" t="s">
        <v>3400</v>
      </c>
      <c r="F196" s="145" t="s">
        <v>3401</v>
      </c>
      <c r="G196" s="146" t="s">
        <v>386</v>
      </c>
      <c r="H196" s="147">
        <v>280</v>
      </c>
      <c r="I196" s="148"/>
      <c r="J196" s="149">
        <f t="shared" si="20"/>
        <v>0</v>
      </c>
      <c r="K196" s="150"/>
      <c r="L196" s="32"/>
      <c r="M196" s="151" t="s">
        <v>1</v>
      </c>
      <c r="N196" s="152" t="s">
        <v>40</v>
      </c>
      <c r="P196" s="153">
        <f t="shared" si="21"/>
        <v>0</v>
      </c>
      <c r="Q196" s="153">
        <v>0</v>
      </c>
      <c r="R196" s="153">
        <f t="shared" si="22"/>
        <v>0</v>
      </c>
      <c r="S196" s="153">
        <v>0</v>
      </c>
      <c r="T196" s="154">
        <f t="shared" si="23"/>
        <v>0</v>
      </c>
      <c r="AR196" s="155" t="s">
        <v>876</v>
      </c>
      <c r="AT196" s="155" t="s">
        <v>184</v>
      </c>
      <c r="AU196" s="155" t="s">
        <v>88</v>
      </c>
      <c r="AY196" s="17" t="s">
        <v>182</v>
      </c>
      <c r="BE196" s="156">
        <f t="shared" si="24"/>
        <v>0</v>
      </c>
      <c r="BF196" s="156">
        <f t="shared" si="25"/>
        <v>0</v>
      </c>
      <c r="BG196" s="156">
        <f t="shared" si="26"/>
        <v>0</v>
      </c>
      <c r="BH196" s="156">
        <f t="shared" si="27"/>
        <v>0</v>
      </c>
      <c r="BI196" s="156">
        <f t="shared" si="28"/>
        <v>0</v>
      </c>
      <c r="BJ196" s="17" t="s">
        <v>88</v>
      </c>
      <c r="BK196" s="156">
        <f t="shared" si="29"/>
        <v>0</v>
      </c>
      <c r="BL196" s="17" t="s">
        <v>876</v>
      </c>
      <c r="BM196" s="155" t="s">
        <v>3402</v>
      </c>
    </row>
    <row r="197" spans="2:65" s="1" customFormat="1" ht="16.5" customHeight="1">
      <c r="B197" s="142"/>
      <c r="C197" s="185" t="s">
        <v>915</v>
      </c>
      <c r="D197" s="185" t="s">
        <v>379</v>
      </c>
      <c r="E197" s="186" t="s">
        <v>3403</v>
      </c>
      <c r="F197" s="187" t="s">
        <v>3404</v>
      </c>
      <c r="G197" s="188" t="s">
        <v>386</v>
      </c>
      <c r="H197" s="189">
        <v>280</v>
      </c>
      <c r="I197" s="190"/>
      <c r="J197" s="191">
        <f t="shared" si="20"/>
        <v>0</v>
      </c>
      <c r="K197" s="192"/>
      <c r="L197" s="193"/>
      <c r="M197" s="194" t="s">
        <v>1</v>
      </c>
      <c r="N197" s="195" t="s">
        <v>40</v>
      </c>
      <c r="P197" s="153">
        <f t="shared" si="21"/>
        <v>0</v>
      </c>
      <c r="Q197" s="153">
        <v>0</v>
      </c>
      <c r="R197" s="153">
        <f t="shared" si="22"/>
        <v>0</v>
      </c>
      <c r="S197" s="153">
        <v>0</v>
      </c>
      <c r="T197" s="154">
        <f t="shared" si="23"/>
        <v>0</v>
      </c>
      <c r="AR197" s="155" t="s">
        <v>2043</v>
      </c>
      <c r="AT197" s="155" t="s">
        <v>379</v>
      </c>
      <c r="AU197" s="155" t="s">
        <v>88</v>
      </c>
      <c r="AY197" s="17" t="s">
        <v>182</v>
      </c>
      <c r="BE197" s="156">
        <f t="shared" si="24"/>
        <v>0</v>
      </c>
      <c r="BF197" s="156">
        <f t="shared" si="25"/>
        <v>0</v>
      </c>
      <c r="BG197" s="156">
        <f t="shared" si="26"/>
        <v>0</v>
      </c>
      <c r="BH197" s="156">
        <f t="shared" si="27"/>
        <v>0</v>
      </c>
      <c r="BI197" s="156">
        <f t="shared" si="28"/>
        <v>0</v>
      </c>
      <c r="BJ197" s="17" t="s">
        <v>88</v>
      </c>
      <c r="BK197" s="156">
        <f t="shared" si="29"/>
        <v>0</v>
      </c>
      <c r="BL197" s="17" t="s">
        <v>876</v>
      </c>
      <c r="BM197" s="155" t="s">
        <v>3405</v>
      </c>
    </row>
    <row r="198" spans="2:65" s="1" customFormat="1" ht="21.75" customHeight="1">
      <c r="B198" s="142"/>
      <c r="C198" s="143" t="s">
        <v>921</v>
      </c>
      <c r="D198" s="143" t="s">
        <v>184</v>
      </c>
      <c r="E198" s="144" t="s">
        <v>3406</v>
      </c>
      <c r="F198" s="145" t="s">
        <v>3407</v>
      </c>
      <c r="G198" s="146" t="s">
        <v>386</v>
      </c>
      <c r="H198" s="147">
        <v>1700</v>
      </c>
      <c r="I198" s="148"/>
      <c r="J198" s="149">
        <f t="shared" si="20"/>
        <v>0</v>
      </c>
      <c r="K198" s="150"/>
      <c r="L198" s="32"/>
      <c r="M198" s="151" t="s">
        <v>1</v>
      </c>
      <c r="N198" s="152" t="s">
        <v>40</v>
      </c>
      <c r="P198" s="153">
        <f t="shared" si="21"/>
        <v>0</v>
      </c>
      <c r="Q198" s="153">
        <v>0</v>
      </c>
      <c r="R198" s="153">
        <f t="shared" si="22"/>
        <v>0</v>
      </c>
      <c r="S198" s="153">
        <v>0</v>
      </c>
      <c r="T198" s="154">
        <f t="shared" si="23"/>
        <v>0</v>
      </c>
      <c r="AR198" s="155" t="s">
        <v>876</v>
      </c>
      <c r="AT198" s="155" t="s">
        <v>184</v>
      </c>
      <c r="AU198" s="155" t="s">
        <v>88</v>
      </c>
      <c r="AY198" s="17" t="s">
        <v>182</v>
      </c>
      <c r="BE198" s="156">
        <f t="shared" si="24"/>
        <v>0</v>
      </c>
      <c r="BF198" s="156">
        <f t="shared" si="25"/>
        <v>0</v>
      </c>
      <c r="BG198" s="156">
        <f t="shared" si="26"/>
        <v>0</v>
      </c>
      <c r="BH198" s="156">
        <f t="shared" si="27"/>
        <v>0</v>
      </c>
      <c r="BI198" s="156">
        <f t="shared" si="28"/>
        <v>0</v>
      </c>
      <c r="BJ198" s="17" t="s">
        <v>88</v>
      </c>
      <c r="BK198" s="156">
        <f t="shared" si="29"/>
        <v>0</v>
      </c>
      <c r="BL198" s="17" t="s">
        <v>876</v>
      </c>
      <c r="BM198" s="155" t="s">
        <v>3408</v>
      </c>
    </row>
    <row r="199" spans="2:65" s="1" customFormat="1" ht="16.5" customHeight="1">
      <c r="B199" s="142"/>
      <c r="C199" s="185" t="s">
        <v>926</v>
      </c>
      <c r="D199" s="185" t="s">
        <v>379</v>
      </c>
      <c r="E199" s="186" t="s">
        <v>3409</v>
      </c>
      <c r="F199" s="187" t="s">
        <v>3410</v>
      </c>
      <c r="G199" s="188" t="s">
        <v>386</v>
      </c>
      <c r="H199" s="189">
        <v>1350</v>
      </c>
      <c r="I199" s="190"/>
      <c r="J199" s="191">
        <f t="shared" si="20"/>
        <v>0</v>
      </c>
      <c r="K199" s="192"/>
      <c r="L199" s="193"/>
      <c r="M199" s="194" t="s">
        <v>1</v>
      </c>
      <c r="N199" s="195" t="s">
        <v>40</v>
      </c>
      <c r="P199" s="153">
        <f t="shared" si="21"/>
        <v>0</v>
      </c>
      <c r="Q199" s="153">
        <v>0</v>
      </c>
      <c r="R199" s="153">
        <f t="shared" si="22"/>
        <v>0</v>
      </c>
      <c r="S199" s="153">
        <v>0</v>
      </c>
      <c r="T199" s="154">
        <f t="shared" si="23"/>
        <v>0</v>
      </c>
      <c r="AR199" s="155" t="s">
        <v>2043</v>
      </c>
      <c r="AT199" s="155" t="s">
        <v>379</v>
      </c>
      <c r="AU199" s="155" t="s">
        <v>88</v>
      </c>
      <c r="AY199" s="17" t="s">
        <v>182</v>
      </c>
      <c r="BE199" s="156">
        <f t="shared" si="24"/>
        <v>0</v>
      </c>
      <c r="BF199" s="156">
        <f t="shared" si="25"/>
        <v>0</v>
      </c>
      <c r="BG199" s="156">
        <f t="shared" si="26"/>
        <v>0</v>
      </c>
      <c r="BH199" s="156">
        <f t="shared" si="27"/>
        <v>0</v>
      </c>
      <c r="BI199" s="156">
        <f t="shared" si="28"/>
        <v>0</v>
      </c>
      <c r="BJ199" s="17" t="s">
        <v>88</v>
      </c>
      <c r="BK199" s="156">
        <f t="shared" si="29"/>
        <v>0</v>
      </c>
      <c r="BL199" s="17" t="s">
        <v>876</v>
      </c>
      <c r="BM199" s="155" t="s">
        <v>3411</v>
      </c>
    </row>
    <row r="200" spans="2:65" s="1" customFormat="1" ht="16.5" customHeight="1">
      <c r="B200" s="142"/>
      <c r="C200" s="185" t="s">
        <v>932</v>
      </c>
      <c r="D200" s="185" t="s">
        <v>379</v>
      </c>
      <c r="E200" s="186" t="s">
        <v>3412</v>
      </c>
      <c r="F200" s="187" t="s">
        <v>3413</v>
      </c>
      <c r="G200" s="188" t="s">
        <v>386</v>
      </c>
      <c r="H200" s="189">
        <v>350</v>
      </c>
      <c r="I200" s="190"/>
      <c r="J200" s="191">
        <f t="shared" si="20"/>
        <v>0</v>
      </c>
      <c r="K200" s="192"/>
      <c r="L200" s="193"/>
      <c r="M200" s="194" t="s">
        <v>1</v>
      </c>
      <c r="N200" s="195" t="s">
        <v>40</v>
      </c>
      <c r="P200" s="153">
        <f t="shared" si="21"/>
        <v>0</v>
      </c>
      <c r="Q200" s="153">
        <v>0</v>
      </c>
      <c r="R200" s="153">
        <f t="shared" si="22"/>
        <v>0</v>
      </c>
      <c r="S200" s="153">
        <v>0</v>
      </c>
      <c r="T200" s="154">
        <f t="shared" si="23"/>
        <v>0</v>
      </c>
      <c r="AR200" s="155" t="s">
        <v>2043</v>
      </c>
      <c r="AT200" s="155" t="s">
        <v>379</v>
      </c>
      <c r="AU200" s="155" t="s">
        <v>88</v>
      </c>
      <c r="AY200" s="17" t="s">
        <v>182</v>
      </c>
      <c r="BE200" s="156">
        <f t="shared" si="24"/>
        <v>0</v>
      </c>
      <c r="BF200" s="156">
        <f t="shared" si="25"/>
        <v>0</v>
      </c>
      <c r="BG200" s="156">
        <f t="shared" si="26"/>
        <v>0</v>
      </c>
      <c r="BH200" s="156">
        <f t="shared" si="27"/>
        <v>0</v>
      </c>
      <c r="BI200" s="156">
        <f t="shared" si="28"/>
        <v>0</v>
      </c>
      <c r="BJ200" s="17" t="s">
        <v>88</v>
      </c>
      <c r="BK200" s="156">
        <f t="shared" si="29"/>
        <v>0</v>
      </c>
      <c r="BL200" s="17" t="s">
        <v>876</v>
      </c>
      <c r="BM200" s="155" t="s">
        <v>3414</v>
      </c>
    </row>
    <row r="201" spans="2:65" s="1" customFormat="1" ht="21.75" customHeight="1">
      <c r="B201" s="142"/>
      <c r="C201" s="143" t="s">
        <v>937</v>
      </c>
      <c r="D201" s="143" t="s">
        <v>184</v>
      </c>
      <c r="E201" s="144" t="s">
        <v>3415</v>
      </c>
      <c r="F201" s="145" t="s">
        <v>3416</v>
      </c>
      <c r="G201" s="146" t="s">
        <v>386</v>
      </c>
      <c r="H201" s="147">
        <v>4800</v>
      </c>
      <c r="I201" s="148"/>
      <c r="J201" s="149">
        <f t="shared" si="20"/>
        <v>0</v>
      </c>
      <c r="K201" s="150"/>
      <c r="L201" s="32"/>
      <c r="M201" s="151" t="s">
        <v>1</v>
      </c>
      <c r="N201" s="152" t="s">
        <v>40</v>
      </c>
      <c r="P201" s="153">
        <f t="shared" si="21"/>
        <v>0</v>
      </c>
      <c r="Q201" s="153">
        <v>0</v>
      </c>
      <c r="R201" s="153">
        <f t="shared" si="22"/>
        <v>0</v>
      </c>
      <c r="S201" s="153">
        <v>0</v>
      </c>
      <c r="T201" s="154">
        <f t="shared" si="23"/>
        <v>0</v>
      </c>
      <c r="AR201" s="155" t="s">
        <v>876</v>
      </c>
      <c r="AT201" s="155" t="s">
        <v>184</v>
      </c>
      <c r="AU201" s="155" t="s">
        <v>88</v>
      </c>
      <c r="AY201" s="17" t="s">
        <v>182</v>
      </c>
      <c r="BE201" s="156">
        <f t="shared" si="24"/>
        <v>0</v>
      </c>
      <c r="BF201" s="156">
        <f t="shared" si="25"/>
        <v>0</v>
      </c>
      <c r="BG201" s="156">
        <f t="shared" si="26"/>
        <v>0</v>
      </c>
      <c r="BH201" s="156">
        <f t="shared" si="27"/>
        <v>0</v>
      </c>
      <c r="BI201" s="156">
        <f t="shared" si="28"/>
        <v>0</v>
      </c>
      <c r="BJ201" s="17" t="s">
        <v>88</v>
      </c>
      <c r="BK201" s="156">
        <f t="shared" si="29"/>
        <v>0</v>
      </c>
      <c r="BL201" s="17" t="s">
        <v>876</v>
      </c>
      <c r="BM201" s="155" t="s">
        <v>3417</v>
      </c>
    </row>
    <row r="202" spans="2:65" s="1" customFormat="1" ht="16.5" customHeight="1">
      <c r="B202" s="142"/>
      <c r="C202" s="185" t="s">
        <v>949</v>
      </c>
      <c r="D202" s="185" t="s">
        <v>379</v>
      </c>
      <c r="E202" s="186" t="s">
        <v>3418</v>
      </c>
      <c r="F202" s="187" t="s">
        <v>3419</v>
      </c>
      <c r="G202" s="188" t="s">
        <v>386</v>
      </c>
      <c r="H202" s="189">
        <v>4800</v>
      </c>
      <c r="I202" s="190"/>
      <c r="J202" s="191">
        <f t="shared" si="20"/>
        <v>0</v>
      </c>
      <c r="K202" s="192"/>
      <c r="L202" s="193"/>
      <c r="M202" s="194" t="s">
        <v>1</v>
      </c>
      <c r="N202" s="195" t="s">
        <v>40</v>
      </c>
      <c r="P202" s="153">
        <f t="shared" si="21"/>
        <v>0</v>
      </c>
      <c r="Q202" s="153">
        <v>0</v>
      </c>
      <c r="R202" s="153">
        <f t="shared" si="22"/>
        <v>0</v>
      </c>
      <c r="S202" s="153">
        <v>0</v>
      </c>
      <c r="T202" s="154">
        <f t="shared" si="23"/>
        <v>0</v>
      </c>
      <c r="AR202" s="155" t="s">
        <v>2043</v>
      </c>
      <c r="AT202" s="155" t="s">
        <v>379</v>
      </c>
      <c r="AU202" s="155" t="s">
        <v>88</v>
      </c>
      <c r="AY202" s="17" t="s">
        <v>182</v>
      </c>
      <c r="BE202" s="156">
        <f t="shared" si="24"/>
        <v>0</v>
      </c>
      <c r="BF202" s="156">
        <f t="shared" si="25"/>
        <v>0</v>
      </c>
      <c r="BG202" s="156">
        <f t="shared" si="26"/>
        <v>0</v>
      </c>
      <c r="BH202" s="156">
        <f t="shared" si="27"/>
        <v>0</v>
      </c>
      <c r="BI202" s="156">
        <f t="shared" si="28"/>
        <v>0</v>
      </c>
      <c r="BJ202" s="17" t="s">
        <v>88</v>
      </c>
      <c r="BK202" s="156">
        <f t="shared" si="29"/>
        <v>0</v>
      </c>
      <c r="BL202" s="17" t="s">
        <v>876</v>
      </c>
      <c r="BM202" s="155" t="s">
        <v>3420</v>
      </c>
    </row>
    <row r="203" spans="2:65" s="1" customFormat="1" ht="21.75" customHeight="1">
      <c r="B203" s="142"/>
      <c r="C203" s="143" t="s">
        <v>956</v>
      </c>
      <c r="D203" s="143" t="s">
        <v>184</v>
      </c>
      <c r="E203" s="144" t="s">
        <v>3421</v>
      </c>
      <c r="F203" s="145" t="s">
        <v>3422</v>
      </c>
      <c r="G203" s="146" t="s">
        <v>386</v>
      </c>
      <c r="H203" s="147">
        <v>1900</v>
      </c>
      <c r="I203" s="148"/>
      <c r="J203" s="149">
        <f t="shared" si="20"/>
        <v>0</v>
      </c>
      <c r="K203" s="150"/>
      <c r="L203" s="32"/>
      <c r="M203" s="151" t="s">
        <v>1</v>
      </c>
      <c r="N203" s="152" t="s">
        <v>40</v>
      </c>
      <c r="P203" s="153">
        <f t="shared" si="21"/>
        <v>0</v>
      </c>
      <c r="Q203" s="153">
        <v>0</v>
      </c>
      <c r="R203" s="153">
        <f t="shared" si="22"/>
        <v>0</v>
      </c>
      <c r="S203" s="153">
        <v>0</v>
      </c>
      <c r="T203" s="154">
        <f t="shared" si="23"/>
        <v>0</v>
      </c>
      <c r="AR203" s="155" t="s">
        <v>876</v>
      </c>
      <c r="AT203" s="155" t="s">
        <v>184</v>
      </c>
      <c r="AU203" s="155" t="s">
        <v>88</v>
      </c>
      <c r="AY203" s="17" t="s">
        <v>182</v>
      </c>
      <c r="BE203" s="156">
        <f t="shared" si="24"/>
        <v>0</v>
      </c>
      <c r="BF203" s="156">
        <f t="shared" si="25"/>
        <v>0</v>
      </c>
      <c r="BG203" s="156">
        <f t="shared" si="26"/>
        <v>0</v>
      </c>
      <c r="BH203" s="156">
        <f t="shared" si="27"/>
        <v>0</v>
      </c>
      <c r="BI203" s="156">
        <f t="shared" si="28"/>
        <v>0</v>
      </c>
      <c r="BJ203" s="17" t="s">
        <v>88</v>
      </c>
      <c r="BK203" s="156">
        <f t="shared" si="29"/>
        <v>0</v>
      </c>
      <c r="BL203" s="17" t="s">
        <v>876</v>
      </c>
      <c r="BM203" s="155" t="s">
        <v>3423</v>
      </c>
    </row>
    <row r="204" spans="2:65" s="1" customFormat="1" ht="16.5" customHeight="1">
      <c r="B204" s="142"/>
      <c r="C204" s="185" t="s">
        <v>967</v>
      </c>
      <c r="D204" s="185" t="s">
        <v>379</v>
      </c>
      <c r="E204" s="186" t="s">
        <v>3424</v>
      </c>
      <c r="F204" s="187" t="s">
        <v>3425</v>
      </c>
      <c r="G204" s="188" t="s">
        <v>858</v>
      </c>
      <c r="H204" s="189">
        <v>1900</v>
      </c>
      <c r="I204" s="190"/>
      <c r="J204" s="191">
        <f t="shared" si="20"/>
        <v>0</v>
      </c>
      <c r="K204" s="192"/>
      <c r="L204" s="193"/>
      <c r="M204" s="194" t="s">
        <v>1</v>
      </c>
      <c r="N204" s="195" t="s">
        <v>40</v>
      </c>
      <c r="P204" s="153">
        <f t="shared" si="21"/>
        <v>0</v>
      </c>
      <c r="Q204" s="153">
        <v>0</v>
      </c>
      <c r="R204" s="153">
        <f t="shared" si="22"/>
        <v>0</v>
      </c>
      <c r="S204" s="153">
        <v>0</v>
      </c>
      <c r="T204" s="154">
        <f t="shared" si="23"/>
        <v>0</v>
      </c>
      <c r="AR204" s="155" t="s">
        <v>2043</v>
      </c>
      <c r="AT204" s="155" t="s">
        <v>379</v>
      </c>
      <c r="AU204" s="155" t="s">
        <v>88</v>
      </c>
      <c r="AY204" s="17" t="s">
        <v>182</v>
      </c>
      <c r="BE204" s="156">
        <f t="shared" si="24"/>
        <v>0</v>
      </c>
      <c r="BF204" s="156">
        <f t="shared" si="25"/>
        <v>0</v>
      </c>
      <c r="BG204" s="156">
        <f t="shared" si="26"/>
        <v>0</v>
      </c>
      <c r="BH204" s="156">
        <f t="shared" si="27"/>
        <v>0</v>
      </c>
      <c r="BI204" s="156">
        <f t="shared" si="28"/>
        <v>0</v>
      </c>
      <c r="BJ204" s="17" t="s">
        <v>88</v>
      </c>
      <c r="BK204" s="156">
        <f t="shared" si="29"/>
        <v>0</v>
      </c>
      <c r="BL204" s="17" t="s">
        <v>876</v>
      </c>
      <c r="BM204" s="155" t="s">
        <v>3426</v>
      </c>
    </row>
    <row r="205" spans="2:65" s="1" customFormat="1" ht="21.75" customHeight="1">
      <c r="B205" s="142"/>
      <c r="C205" s="143" t="s">
        <v>974</v>
      </c>
      <c r="D205" s="143" t="s">
        <v>184</v>
      </c>
      <c r="E205" s="144" t="s">
        <v>3427</v>
      </c>
      <c r="F205" s="145" t="s">
        <v>3428</v>
      </c>
      <c r="G205" s="146" t="s">
        <v>386</v>
      </c>
      <c r="H205" s="147">
        <v>1150</v>
      </c>
      <c r="I205" s="148"/>
      <c r="J205" s="149">
        <f t="shared" si="20"/>
        <v>0</v>
      </c>
      <c r="K205" s="150"/>
      <c r="L205" s="32"/>
      <c r="M205" s="151" t="s">
        <v>1</v>
      </c>
      <c r="N205" s="152" t="s">
        <v>40</v>
      </c>
      <c r="P205" s="153">
        <f t="shared" si="21"/>
        <v>0</v>
      </c>
      <c r="Q205" s="153">
        <v>0</v>
      </c>
      <c r="R205" s="153">
        <f t="shared" si="22"/>
        <v>0</v>
      </c>
      <c r="S205" s="153">
        <v>0</v>
      </c>
      <c r="T205" s="154">
        <f t="shared" si="23"/>
        <v>0</v>
      </c>
      <c r="AR205" s="155" t="s">
        <v>876</v>
      </c>
      <c r="AT205" s="155" t="s">
        <v>184</v>
      </c>
      <c r="AU205" s="155" t="s">
        <v>88</v>
      </c>
      <c r="AY205" s="17" t="s">
        <v>182</v>
      </c>
      <c r="BE205" s="156">
        <f t="shared" si="24"/>
        <v>0</v>
      </c>
      <c r="BF205" s="156">
        <f t="shared" si="25"/>
        <v>0</v>
      </c>
      <c r="BG205" s="156">
        <f t="shared" si="26"/>
        <v>0</v>
      </c>
      <c r="BH205" s="156">
        <f t="shared" si="27"/>
        <v>0</v>
      </c>
      <c r="BI205" s="156">
        <f t="shared" si="28"/>
        <v>0</v>
      </c>
      <c r="BJ205" s="17" t="s">
        <v>88</v>
      </c>
      <c r="BK205" s="156">
        <f t="shared" si="29"/>
        <v>0</v>
      </c>
      <c r="BL205" s="17" t="s">
        <v>876</v>
      </c>
      <c r="BM205" s="155" t="s">
        <v>3429</v>
      </c>
    </row>
    <row r="206" spans="2:65" s="1" customFormat="1" ht="16.5" customHeight="1">
      <c r="B206" s="142"/>
      <c r="C206" s="185" t="s">
        <v>989</v>
      </c>
      <c r="D206" s="185" t="s">
        <v>379</v>
      </c>
      <c r="E206" s="186" t="s">
        <v>3430</v>
      </c>
      <c r="F206" s="187" t="s">
        <v>3431</v>
      </c>
      <c r="G206" s="188" t="s">
        <v>386</v>
      </c>
      <c r="H206" s="189">
        <v>1150</v>
      </c>
      <c r="I206" s="190"/>
      <c r="J206" s="191">
        <f t="shared" si="20"/>
        <v>0</v>
      </c>
      <c r="K206" s="192"/>
      <c r="L206" s="193"/>
      <c r="M206" s="194" t="s">
        <v>1</v>
      </c>
      <c r="N206" s="195" t="s">
        <v>40</v>
      </c>
      <c r="P206" s="153">
        <f t="shared" si="21"/>
        <v>0</v>
      </c>
      <c r="Q206" s="153">
        <v>0</v>
      </c>
      <c r="R206" s="153">
        <f t="shared" si="22"/>
        <v>0</v>
      </c>
      <c r="S206" s="153">
        <v>0</v>
      </c>
      <c r="T206" s="154">
        <f t="shared" si="23"/>
        <v>0</v>
      </c>
      <c r="AR206" s="155" t="s">
        <v>2043</v>
      </c>
      <c r="AT206" s="155" t="s">
        <v>379</v>
      </c>
      <c r="AU206" s="155" t="s">
        <v>88</v>
      </c>
      <c r="AY206" s="17" t="s">
        <v>182</v>
      </c>
      <c r="BE206" s="156">
        <f t="shared" si="24"/>
        <v>0</v>
      </c>
      <c r="BF206" s="156">
        <f t="shared" si="25"/>
        <v>0</v>
      </c>
      <c r="BG206" s="156">
        <f t="shared" si="26"/>
        <v>0</v>
      </c>
      <c r="BH206" s="156">
        <f t="shared" si="27"/>
        <v>0</v>
      </c>
      <c r="BI206" s="156">
        <f t="shared" si="28"/>
        <v>0</v>
      </c>
      <c r="BJ206" s="17" t="s">
        <v>88</v>
      </c>
      <c r="BK206" s="156">
        <f t="shared" si="29"/>
        <v>0</v>
      </c>
      <c r="BL206" s="17" t="s">
        <v>876</v>
      </c>
      <c r="BM206" s="155" t="s">
        <v>3432</v>
      </c>
    </row>
    <row r="207" spans="2:65" s="1" customFormat="1" ht="21.75" customHeight="1">
      <c r="B207" s="142"/>
      <c r="C207" s="143" t="s">
        <v>995</v>
      </c>
      <c r="D207" s="143" t="s">
        <v>184</v>
      </c>
      <c r="E207" s="144" t="s">
        <v>3433</v>
      </c>
      <c r="F207" s="145" t="s">
        <v>3434</v>
      </c>
      <c r="G207" s="146" t="s">
        <v>386</v>
      </c>
      <c r="H207" s="147">
        <v>240</v>
      </c>
      <c r="I207" s="148"/>
      <c r="J207" s="149">
        <f t="shared" si="20"/>
        <v>0</v>
      </c>
      <c r="K207" s="150"/>
      <c r="L207" s="32"/>
      <c r="M207" s="151" t="s">
        <v>1</v>
      </c>
      <c r="N207" s="152" t="s">
        <v>40</v>
      </c>
      <c r="P207" s="153">
        <f t="shared" si="21"/>
        <v>0</v>
      </c>
      <c r="Q207" s="153">
        <v>0</v>
      </c>
      <c r="R207" s="153">
        <f t="shared" si="22"/>
        <v>0</v>
      </c>
      <c r="S207" s="153">
        <v>0</v>
      </c>
      <c r="T207" s="154">
        <f t="shared" si="23"/>
        <v>0</v>
      </c>
      <c r="AR207" s="155" t="s">
        <v>876</v>
      </c>
      <c r="AT207" s="155" t="s">
        <v>184</v>
      </c>
      <c r="AU207" s="155" t="s">
        <v>88</v>
      </c>
      <c r="AY207" s="17" t="s">
        <v>182</v>
      </c>
      <c r="BE207" s="156">
        <f t="shared" si="24"/>
        <v>0</v>
      </c>
      <c r="BF207" s="156">
        <f t="shared" si="25"/>
        <v>0</v>
      </c>
      <c r="BG207" s="156">
        <f t="shared" si="26"/>
        <v>0</v>
      </c>
      <c r="BH207" s="156">
        <f t="shared" si="27"/>
        <v>0</v>
      </c>
      <c r="BI207" s="156">
        <f t="shared" si="28"/>
        <v>0</v>
      </c>
      <c r="BJ207" s="17" t="s">
        <v>88</v>
      </c>
      <c r="BK207" s="156">
        <f t="shared" si="29"/>
        <v>0</v>
      </c>
      <c r="BL207" s="17" t="s">
        <v>876</v>
      </c>
      <c r="BM207" s="155" t="s">
        <v>3435</v>
      </c>
    </row>
    <row r="208" spans="2:65" s="1" customFormat="1" ht="16.5" customHeight="1">
      <c r="B208" s="142"/>
      <c r="C208" s="185" t="s">
        <v>1000</v>
      </c>
      <c r="D208" s="185" t="s">
        <v>379</v>
      </c>
      <c r="E208" s="186" t="s">
        <v>3436</v>
      </c>
      <c r="F208" s="187" t="s">
        <v>3437</v>
      </c>
      <c r="G208" s="188" t="s">
        <v>386</v>
      </c>
      <c r="H208" s="189">
        <v>240</v>
      </c>
      <c r="I208" s="190"/>
      <c r="J208" s="191">
        <f t="shared" si="20"/>
        <v>0</v>
      </c>
      <c r="K208" s="192"/>
      <c r="L208" s="193"/>
      <c r="M208" s="194" t="s">
        <v>1</v>
      </c>
      <c r="N208" s="195" t="s">
        <v>40</v>
      </c>
      <c r="P208" s="153">
        <f t="shared" si="21"/>
        <v>0</v>
      </c>
      <c r="Q208" s="153">
        <v>0</v>
      </c>
      <c r="R208" s="153">
        <f t="shared" si="22"/>
        <v>0</v>
      </c>
      <c r="S208" s="153">
        <v>0</v>
      </c>
      <c r="T208" s="154">
        <f t="shared" si="23"/>
        <v>0</v>
      </c>
      <c r="AR208" s="155" t="s">
        <v>2043</v>
      </c>
      <c r="AT208" s="155" t="s">
        <v>379</v>
      </c>
      <c r="AU208" s="155" t="s">
        <v>88</v>
      </c>
      <c r="AY208" s="17" t="s">
        <v>182</v>
      </c>
      <c r="BE208" s="156">
        <f t="shared" si="24"/>
        <v>0</v>
      </c>
      <c r="BF208" s="156">
        <f t="shared" si="25"/>
        <v>0</v>
      </c>
      <c r="BG208" s="156">
        <f t="shared" si="26"/>
        <v>0</v>
      </c>
      <c r="BH208" s="156">
        <f t="shared" si="27"/>
        <v>0</v>
      </c>
      <c r="BI208" s="156">
        <f t="shared" si="28"/>
        <v>0</v>
      </c>
      <c r="BJ208" s="17" t="s">
        <v>88</v>
      </c>
      <c r="BK208" s="156">
        <f t="shared" si="29"/>
        <v>0</v>
      </c>
      <c r="BL208" s="17" t="s">
        <v>876</v>
      </c>
      <c r="BM208" s="155" t="s">
        <v>3438</v>
      </c>
    </row>
    <row r="209" spans="2:65" s="1" customFormat="1" ht="21.75" customHeight="1">
      <c r="B209" s="142"/>
      <c r="C209" s="143" t="s">
        <v>1005</v>
      </c>
      <c r="D209" s="143" t="s">
        <v>184</v>
      </c>
      <c r="E209" s="144" t="s">
        <v>3439</v>
      </c>
      <c r="F209" s="145" t="s">
        <v>3440</v>
      </c>
      <c r="G209" s="146" t="s">
        <v>386</v>
      </c>
      <c r="H209" s="147">
        <v>50</v>
      </c>
      <c r="I209" s="148"/>
      <c r="J209" s="149">
        <f t="shared" si="20"/>
        <v>0</v>
      </c>
      <c r="K209" s="150"/>
      <c r="L209" s="32"/>
      <c r="M209" s="151" t="s">
        <v>1</v>
      </c>
      <c r="N209" s="152" t="s">
        <v>40</v>
      </c>
      <c r="P209" s="153">
        <f t="shared" si="21"/>
        <v>0</v>
      </c>
      <c r="Q209" s="153">
        <v>0</v>
      </c>
      <c r="R209" s="153">
        <f t="shared" si="22"/>
        <v>0</v>
      </c>
      <c r="S209" s="153">
        <v>0</v>
      </c>
      <c r="T209" s="154">
        <f t="shared" si="23"/>
        <v>0</v>
      </c>
      <c r="AR209" s="155" t="s">
        <v>876</v>
      </c>
      <c r="AT209" s="155" t="s">
        <v>184</v>
      </c>
      <c r="AU209" s="155" t="s">
        <v>88</v>
      </c>
      <c r="AY209" s="17" t="s">
        <v>182</v>
      </c>
      <c r="BE209" s="156">
        <f t="shared" si="24"/>
        <v>0</v>
      </c>
      <c r="BF209" s="156">
        <f t="shared" si="25"/>
        <v>0</v>
      </c>
      <c r="BG209" s="156">
        <f t="shared" si="26"/>
        <v>0</v>
      </c>
      <c r="BH209" s="156">
        <f t="shared" si="27"/>
        <v>0</v>
      </c>
      <c r="BI209" s="156">
        <f t="shared" si="28"/>
        <v>0</v>
      </c>
      <c r="BJ209" s="17" t="s">
        <v>88</v>
      </c>
      <c r="BK209" s="156">
        <f t="shared" si="29"/>
        <v>0</v>
      </c>
      <c r="BL209" s="17" t="s">
        <v>876</v>
      </c>
      <c r="BM209" s="155" t="s">
        <v>3441</v>
      </c>
    </row>
    <row r="210" spans="2:65" s="1" customFormat="1" ht="16.5" customHeight="1">
      <c r="B210" s="142"/>
      <c r="C210" s="185" t="s">
        <v>1010</v>
      </c>
      <c r="D210" s="185" t="s">
        <v>379</v>
      </c>
      <c r="E210" s="186" t="s">
        <v>3442</v>
      </c>
      <c r="F210" s="187" t="s">
        <v>3443</v>
      </c>
      <c r="G210" s="188" t="s">
        <v>386</v>
      </c>
      <c r="H210" s="189">
        <v>50</v>
      </c>
      <c r="I210" s="190"/>
      <c r="J210" s="191">
        <f t="shared" si="20"/>
        <v>0</v>
      </c>
      <c r="K210" s="192"/>
      <c r="L210" s="193"/>
      <c r="M210" s="194" t="s">
        <v>1</v>
      </c>
      <c r="N210" s="195" t="s">
        <v>40</v>
      </c>
      <c r="P210" s="153">
        <f t="shared" si="21"/>
        <v>0</v>
      </c>
      <c r="Q210" s="153">
        <v>0</v>
      </c>
      <c r="R210" s="153">
        <f t="shared" si="22"/>
        <v>0</v>
      </c>
      <c r="S210" s="153">
        <v>0</v>
      </c>
      <c r="T210" s="154">
        <f t="shared" si="23"/>
        <v>0</v>
      </c>
      <c r="AR210" s="155" t="s">
        <v>2043</v>
      </c>
      <c r="AT210" s="155" t="s">
        <v>379</v>
      </c>
      <c r="AU210" s="155" t="s">
        <v>88</v>
      </c>
      <c r="AY210" s="17" t="s">
        <v>182</v>
      </c>
      <c r="BE210" s="156">
        <f t="shared" si="24"/>
        <v>0</v>
      </c>
      <c r="BF210" s="156">
        <f t="shared" si="25"/>
        <v>0</v>
      </c>
      <c r="BG210" s="156">
        <f t="shared" si="26"/>
        <v>0</v>
      </c>
      <c r="BH210" s="156">
        <f t="shared" si="27"/>
        <v>0</v>
      </c>
      <c r="BI210" s="156">
        <f t="shared" si="28"/>
        <v>0</v>
      </c>
      <c r="BJ210" s="17" t="s">
        <v>88</v>
      </c>
      <c r="BK210" s="156">
        <f t="shared" si="29"/>
        <v>0</v>
      </c>
      <c r="BL210" s="17" t="s">
        <v>876</v>
      </c>
      <c r="BM210" s="155" t="s">
        <v>3444</v>
      </c>
    </row>
    <row r="211" spans="2:65" s="1" customFormat="1" ht="24.25" customHeight="1">
      <c r="B211" s="142"/>
      <c r="C211" s="143" t="s">
        <v>1017</v>
      </c>
      <c r="D211" s="143" t="s">
        <v>184</v>
      </c>
      <c r="E211" s="144" t="s">
        <v>3445</v>
      </c>
      <c r="F211" s="145" t="s">
        <v>3446</v>
      </c>
      <c r="G211" s="146" t="s">
        <v>386</v>
      </c>
      <c r="H211" s="147">
        <v>480</v>
      </c>
      <c r="I211" s="148"/>
      <c r="J211" s="149">
        <f t="shared" si="20"/>
        <v>0</v>
      </c>
      <c r="K211" s="150"/>
      <c r="L211" s="32"/>
      <c r="M211" s="151" t="s">
        <v>1</v>
      </c>
      <c r="N211" s="152" t="s">
        <v>40</v>
      </c>
      <c r="P211" s="153">
        <f t="shared" si="21"/>
        <v>0</v>
      </c>
      <c r="Q211" s="153">
        <v>0</v>
      </c>
      <c r="R211" s="153">
        <f t="shared" si="22"/>
        <v>0</v>
      </c>
      <c r="S211" s="153">
        <v>0</v>
      </c>
      <c r="T211" s="154">
        <f t="shared" si="23"/>
        <v>0</v>
      </c>
      <c r="AR211" s="155" t="s">
        <v>876</v>
      </c>
      <c r="AT211" s="155" t="s">
        <v>184</v>
      </c>
      <c r="AU211" s="155" t="s">
        <v>88</v>
      </c>
      <c r="AY211" s="17" t="s">
        <v>182</v>
      </c>
      <c r="BE211" s="156">
        <f t="shared" si="24"/>
        <v>0</v>
      </c>
      <c r="BF211" s="156">
        <f t="shared" si="25"/>
        <v>0</v>
      </c>
      <c r="BG211" s="156">
        <f t="shared" si="26"/>
        <v>0</v>
      </c>
      <c r="BH211" s="156">
        <f t="shared" si="27"/>
        <v>0</v>
      </c>
      <c r="BI211" s="156">
        <f t="shared" si="28"/>
        <v>0</v>
      </c>
      <c r="BJ211" s="17" t="s">
        <v>88</v>
      </c>
      <c r="BK211" s="156">
        <f t="shared" si="29"/>
        <v>0</v>
      </c>
      <c r="BL211" s="17" t="s">
        <v>876</v>
      </c>
      <c r="BM211" s="155" t="s">
        <v>3447</v>
      </c>
    </row>
    <row r="212" spans="2:65" s="1" customFormat="1" ht="16.5" customHeight="1">
      <c r="B212" s="142"/>
      <c r="C212" s="185" t="s">
        <v>1023</v>
      </c>
      <c r="D212" s="185" t="s">
        <v>379</v>
      </c>
      <c r="E212" s="186" t="s">
        <v>3448</v>
      </c>
      <c r="F212" s="187" t="s">
        <v>3449</v>
      </c>
      <c r="G212" s="188" t="s">
        <v>3392</v>
      </c>
      <c r="H212" s="189">
        <v>480</v>
      </c>
      <c r="I212" s="190"/>
      <c r="J212" s="191">
        <f t="shared" si="20"/>
        <v>0</v>
      </c>
      <c r="K212" s="192"/>
      <c r="L212" s="193"/>
      <c r="M212" s="194" t="s">
        <v>1</v>
      </c>
      <c r="N212" s="195" t="s">
        <v>40</v>
      </c>
      <c r="P212" s="153">
        <f t="shared" si="21"/>
        <v>0</v>
      </c>
      <c r="Q212" s="153">
        <v>0</v>
      </c>
      <c r="R212" s="153">
        <f t="shared" si="22"/>
        <v>0</v>
      </c>
      <c r="S212" s="153">
        <v>0</v>
      </c>
      <c r="T212" s="154">
        <f t="shared" si="23"/>
        <v>0</v>
      </c>
      <c r="AR212" s="155" t="s">
        <v>2043</v>
      </c>
      <c r="AT212" s="155" t="s">
        <v>379</v>
      </c>
      <c r="AU212" s="155" t="s">
        <v>88</v>
      </c>
      <c r="AY212" s="17" t="s">
        <v>182</v>
      </c>
      <c r="BE212" s="156">
        <f t="shared" si="24"/>
        <v>0</v>
      </c>
      <c r="BF212" s="156">
        <f t="shared" si="25"/>
        <v>0</v>
      </c>
      <c r="BG212" s="156">
        <f t="shared" si="26"/>
        <v>0</v>
      </c>
      <c r="BH212" s="156">
        <f t="shared" si="27"/>
        <v>0</v>
      </c>
      <c r="BI212" s="156">
        <f t="shared" si="28"/>
        <v>0</v>
      </c>
      <c r="BJ212" s="17" t="s">
        <v>88</v>
      </c>
      <c r="BK212" s="156">
        <f t="shared" si="29"/>
        <v>0</v>
      </c>
      <c r="BL212" s="17" t="s">
        <v>876</v>
      </c>
      <c r="BM212" s="155" t="s">
        <v>3450</v>
      </c>
    </row>
    <row r="213" spans="2:65" s="1" customFormat="1" ht="24.25" customHeight="1">
      <c r="B213" s="142"/>
      <c r="C213" s="143" t="s">
        <v>1032</v>
      </c>
      <c r="D213" s="143" t="s">
        <v>184</v>
      </c>
      <c r="E213" s="144" t="s">
        <v>3451</v>
      </c>
      <c r="F213" s="145" t="s">
        <v>3452</v>
      </c>
      <c r="G213" s="146" t="s">
        <v>386</v>
      </c>
      <c r="H213" s="147">
        <v>10</v>
      </c>
      <c r="I213" s="148"/>
      <c r="J213" s="149">
        <f t="shared" si="20"/>
        <v>0</v>
      </c>
      <c r="K213" s="150"/>
      <c r="L213" s="32"/>
      <c r="M213" s="151" t="s">
        <v>1</v>
      </c>
      <c r="N213" s="152" t="s">
        <v>40</v>
      </c>
      <c r="P213" s="153">
        <f t="shared" si="21"/>
        <v>0</v>
      </c>
      <c r="Q213" s="153">
        <v>0</v>
      </c>
      <c r="R213" s="153">
        <f t="shared" si="22"/>
        <v>0</v>
      </c>
      <c r="S213" s="153">
        <v>0</v>
      </c>
      <c r="T213" s="154">
        <f t="shared" si="23"/>
        <v>0</v>
      </c>
      <c r="AR213" s="155" t="s">
        <v>876</v>
      </c>
      <c r="AT213" s="155" t="s">
        <v>184</v>
      </c>
      <c r="AU213" s="155" t="s">
        <v>88</v>
      </c>
      <c r="AY213" s="17" t="s">
        <v>182</v>
      </c>
      <c r="BE213" s="156">
        <f t="shared" si="24"/>
        <v>0</v>
      </c>
      <c r="BF213" s="156">
        <f t="shared" si="25"/>
        <v>0</v>
      </c>
      <c r="BG213" s="156">
        <f t="shared" si="26"/>
        <v>0</v>
      </c>
      <c r="BH213" s="156">
        <f t="shared" si="27"/>
        <v>0</v>
      </c>
      <c r="BI213" s="156">
        <f t="shared" si="28"/>
        <v>0</v>
      </c>
      <c r="BJ213" s="17" t="s">
        <v>88</v>
      </c>
      <c r="BK213" s="156">
        <f t="shared" si="29"/>
        <v>0</v>
      </c>
      <c r="BL213" s="17" t="s">
        <v>876</v>
      </c>
      <c r="BM213" s="155" t="s">
        <v>3453</v>
      </c>
    </row>
    <row r="214" spans="2:65" s="1" customFormat="1" ht="16.5" customHeight="1">
      <c r="B214" s="142"/>
      <c r="C214" s="185" t="s">
        <v>1038</v>
      </c>
      <c r="D214" s="185" t="s">
        <v>379</v>
      </c>
      <c r="E214" s="186" t="s">
        <v>3454</v>
      </c>
      <c r="F214" s="187" t="s">
        <v>3455</v>
      </c>
      <c r="G214" s="188" t="s">
        <v>3392</v>
      </c>
      <c r="H214" s="189">
        <v>10</v>
      </c>
      <c r="I214" s="190"/>
      <c r="J214" s="191">
        <f t="shared" si="20"/>
        <v>0</v>
      </c>
      <c r="K214" s="192"/>
      <c r="L214" s="193"/>
      <c r="M214" s="194" t="s">
        <v>1</v>
      </c>
      <c r="N214" s="195" t="s">
        <v>40</v>
      </c>
      <c r="P214" s="153">
        <f t="shared" si="21"/>
        <v>0</v>
      </c>
      <c r="Q214" s="153">
        <v>0</v>
      </c>
      <c r="R214" s="153">
        <f t="shared" si="22"/>
        <v>0</v>
      </c>
      <c r="S214" s="153">
        <v>0</v>
      </c>
      <c r="T214" s="154">
        <f t="shared" si="23"/>
        <v>0</v>
      </c>
      <c r="AR214" s="155" t="s">
        <v>2043</v>
      </c>
      <c r="AT214" s="155" t="s">
        <v>379</v>
      </c>
      <c r="AU214" s="155" t="s">
        <v>88</v>
      </c>
      <c r="AY214" s="17" t="s">
        <v>182</v>
      </c>
      <c r="BE214" s="156">
        <f t="shared" si="24"/>
        <v>0</v>
      </c>
      <c r="BF214" s="156">
        <f t="shared" si="25"/>
        <v>0</v>
      </c>
      <c r="BG214" s="156">
        <f t="shared" si="26"/>
        <v>0</v>
      </c>
      <c r="BH214" s="156">
        <f t="shared" si="27"/>
        <v>0</v>
      </c>
      <c r="BI214" s="156">
        <f t="shared" si="28"/>
        <v>0</v>
      </c>
      <c r="BJ214" s="17" t="s">
        <v>88</v>
      </c>
      <c r="BK214" s="156">
        <f t="shared" si="29"/>
        <v>0</v>
      </c>
      <c r="BL214" s="17" t="s">
        <v>876</v>
      </c>
      <c r="BM214" s="155" t="s">
        <v>3456</v>
      </c>
    </row>
    <row r="215" spans="2:65" s="1" customFormat="1" ht="24.25" customHeight="1">
      <c r="B215" s="142"/>
      <c r="C215" s="143" t="s">
        <v>1043</v>
      </c>
      <c r="D215" s="143" t="s">
        <v>184</v>
      </c>
      <c r="E215" s="144" t="s">
        <v>3457</v>
      </c>
      <c r="F215" s="145" t="s">
        <v>3458</v>
      </c>
      <c r="G215" s="146" t="s">
        <v>386</v>
      </c>
      <c r="H215" s="147">
        <v>20</v>
      </c>
      <c r="I215" s="148"/>
      <c r="J215" s="149">
        <f t="shared" si="20"/>
        <v>0</v>
      </c>
      <c r="K215" s="150"/>
      <c r="L215" s="32"/>
      <c r="M215" s="151" t="s">
        <v>1</v>
      </c>
      <c r="N215" s="152" t="s">
        <v>40</v>
      </c>
      <c r="P215" s="153">
        <f t="shared" si="21"/>
        <v>0</v>
      </c>
      <c r="Q215" s="153">
        <v>0</v>
      </c>
      <c r="R215" s="153">
        <f t="shared" si="22"/>
        <v>0</v>
      </c>
      <c r="S215" s="153">
        <v>0</v>
      </c>
      <c r="T215" s="154">
        <f t="shared" si="23"/>
        <v>0</v>
      </c>
      <c r="AR215" s="155" t="s">
        <v>876</v>
      </c>
      <c r="AT215" s="155" t="s">
        <v>184</v>
      </c>
      <c r="AU215" s="155" t="s">
        <v>88</v>
      </c>
      <c r="AY215" s="17" t="s">
        <v>182</v>
      </c>
      <c r="BE215" s="156">
        <f t="shared" si="24"/>
        <v>0</v>
      </c>
      <c r="BF215" s="156">
        <f t="shared" si="25"/>
        <v>0</v>
      </c>
      <c r="BG215" s="156">
        <f t="shared" si="26"/>
        <v>0</v>
      </c>
      <c r="BH215" s="156">
        <f t="shared" si="27"/>
        <v>0</v>
      </c>
      <c r="BI215" s="156">
        <f t="shared" si="28"/>
        <v>0</v>
      </c>
      <c r="BJ215" s="17" t="s">
        <v>88</v>
      </c>
      <c r="BK215" s="156">
        <f t="shared" si="29"/>
        <v>0</v>
      </c>
      <c r="BL215" s="17" t="s">
        <v>876</v>
      </c>
      <c r="BM215" s="155" t="s">
        <v>3459</v>
      </c>
    </row>
    <row r="216" spans="2:65" s="1" customFormat="1" ht="16.5" customHeight="1">
      <c r="B216" s="142"/>
      <c r="C216" s="185" t="s">
        <v>1063</v>
      </c>
      <c r="D216" s="185" t="s">
        <v>379</v>
      </c>
      <c r="E216" s="186" t="s">
        <v>3460</v>
      </c>
      <c r="F216" s="187" t="s">
        <v>3461</v>
      </c>
      <c r="G216" s="188" t="s">
        <v>386</v>
      </c>
      <c r="H216" s="189">
        <v>20</v>
      </c>
      <c r="I216" s="190"/>
      <c r="J216" s="191">
        <f t="shared" si="20"/>
        <v>0</v>
      </c>
      <c r="K216" s="192"/>
      <c r="L216" s="193"/>
      <c r="M216" s="194" t="s">
        <v>1</v>
      </c>
      <c r="N216" s="195" t="s">
        <v>40</v>
      </c>
      <c r="P216" s="153">
        <f t="shared" si="21"/>
        <v>0</v>
      </c>
      <c r="Q216" s="153">
        <v>0</v>
      </c>
      <c r="R216" s="153">
        <f t="shared" si="22"/>
        <v>0</v>
      </c>
      <c r="S216" s="153">
        <v>0</v>
      </c>
      <c r="T216" s="154">
        <f t="shared" si="23"/>
        <v>0</v>
      </c>
      <c r="AR216" s="155" t="s">
        <v>2043</v>
      </c>
      <c r="AT216" s="155" t="s">
        <v>379</v>
      </c>
      <c r="AU216" s="155" t="s">
        <v>88</v>
      </c>
      <c r="AY216" s="17" t="s">
        <v>182</v>
      </c>
      <c r="BE216" s="156">
        <f t="shared" si="24"/>
        <v>0</v>
      </c>
      <c r="BF216" s="156">
        <f t="shared" si="25"/>
        <v>0</v>
      </c>
      <c r="BG216" s="156">
        <f t="shared" si="26"/>
        <v>0</v>
      </c>
      <c r="BH216" s="156">
        <f t="shared" si="27"/>
        <v>0</v>
      </c>
      <c r="BI216" s="156">
        <f t="shared" si="28"/>
        <v>0</v>
      </c>
      <c r="BJ216" s="17" t="s">
        <v>88</v>
      </c>
      <c r="BK216" s="156">
        <f t="shared" si="29"/>
        <v>0</v>
      </c>
      <c r="BL216" s="17" t="s">
        <v>876</v>
      </c>
      <c r="BM216" s="155" t="s">
        <v>3462</v>
      </c>
    </row>
    <row r="217" spans="2:65" s="1" customFormat="1" ht="24.25" customHeight="1">
      <c r="B217" s="142"/>
      <c r="C217" s="143" t="s">
        <v>1068</v>
      </c>
      <c r="D217" s="143" t="s">
        <v>184</v>
      </c>
      <c r="E217" s="144" t="s">
        <v>3463</v>
      </c>
      <c r="F217" s="145" t="s">
        <v>3464</v>
      </c>
      <c r="G217" s="146" t="s">
        <v>386</v>
      </c>
      <c r="H217" s="147">
        <v>80</v>
      </c>
      <c r="I217" s="148"/>
      <c r="J217" s="149">
        <f t="shared" si="20"/>
        <v>0</v>
      </c>
      <c r="K217" s="150"/>
      <c r="L217" s="32"/>
      <c r="M217" s="151" t="s">
        <v>1</v>
      </c>
      <c r="N217" s="152" t="s">
        <v>40</v>
      </c>
      <c r="P217" s="153">
        <f t="shared" si="21"/>
        <v>0</v>
      </c>
      <c r="Q217" s="153">
        <v>0</v>
      </c>
      <c r="R217" s="153">
        <f t="shared" si="22"/>
        <v>0</v>
      </c>
      <c r="S217" s="153">
        <v>0</v>
      </c>
      <c r="T217" s="154">
        <f t="shared" si="23"/>
        <v>0</v>
      </c>
      <c r="AR217" s="155" t="s">
        <v>876</v>
      </c>
      <c r="AT217" s="155" t="s">
        <v>184</v>
      </c>
      <c r="AU217" s="155" t="s">
        <v>88</v>
      </c>
      <c r="AY217" s="17" t="s">
        <v>182</v>
      </c>
      <c r="BE217" s="156">
        <f t="shared" si="24"/>
        <v>0</v>
      </c>
      <c r="BF217" s="156">
        <f t="shared" si="25"/>
        <v>0</v>
      </c>
      <c r="BG217" s="156">
        <f t="shared" si="26"/>
        <v>0</v>
      </c>
      <c r="BH217" s="156">
        <f t="shared" si="27"/>
        <v>0</v>
      </c>
      <c r="BI217" s="156">
        <f t="shared" si="28"/>
        <v>0</v>
      </c>
      <c r="BJ217" s="17" t="s">
        <v>88</v>
      </c>
      <c r="BK217" s="156">
        <f t="shared" si="29"/>
        <v>0</v>
      </c>
      <c r="BL217" s="17" t="s">
        <v>876</v>
      </c>
      <c r="BM217" s="155" t="s">
        <v>3465</v>
      </c>
    </row>
    <row r="218" spans="2:65" s="1" customFormat="1" ht="24.25" customHeight="1">
      <c r="B218" s="142"/>
      <c r="C218" s="185" t="s">
        <v>1072</v>
      </c>
      <c r="D218" s="185" t="s">
        <v>379</v>
      </c>
      <c r="E218" s="186" t="s">
        <v>3466</v>
      </c>
      <c r="F218" s="187" t="s">
        <v>3467</v>
      </c>
      <c r="G218" s="188" t="s">
        <v>386</v>
      </c>
      <c r="H218" s="189">
        <v>80</v>
      </c>
      <c r="I218" s="190"/>
      <c r="J218" s="191">
        <f t="shared" si="20"/>
        <v>0</v>
      </c>
      <c r="K218" s="192"/>
      <c r="L218" s="193"/>
      <c r="M218" s="194" t="s">
        <v>1</v>
      </c>
      <c r="N218" s="195" t="s">
        <v>40</v>
      </c>
      <c r="P218" s="153">
        <f t="shared" si="21"/>
        <v>0</v>
      </c>
      <c r="Q218" s="153">
        <v>0</v>
      </c>
      <c r="R218" s="153">
        <f t="shared" si="22"/>
        <v>0</v>
      </c>
      <c r="S218" s="153">
        <v>0</v>
      </c>
      <c r="T218" s="154">
        <f t="shared" si="23"/>
        <v>0</v>
      </c>
      <c r="AR218" s="155" t="s">
        <v>2043</v>
      </c>
      <c r="AT218" s="155" t="s">
        <v>379</v>
      </c>
      <c r="AU218" s="155" t="s">
        <v>88</v>
      </c>
      <c r="AY218" s="17" t="s">
        <v>182</v>
      </c>
      <c r="BE218" s="156">
        <f t="shared" si="24"/>
        <v>0</v>
      </c>
      <c r="BF218" s="156">
        <f t="shared" si="25"/>
        <v>0</v>
      </c>
      <c r="BG218" s="156">
        <f t="shared" si="26"/>
        <v>0</v>
      </c>
      <c r="BH218" s="156">
        <f t="shared" si="27"/>
        <v>0</v>
      </c>
      <c r="BI218" s="156">
        <f t="shared" si="28"/>
        <v>0</v>
      </c>
      <c r="BJ218" s="17" t="s">
        <v>88</v>
      </c>
      <c r="BK218" s="156">
        <f t="shared" si="29"/>
        <v>0</v>
      </c>
      <c r="BL218" s="17" t="s">
        <v>876</v>
      </c>
      <c r="BM218" s="155" t="s">
        <v>3468</v>
      </c>
    </row>
    <row r="219" spans="2:65" s="1" customFormat="1" ht="24.25" customHeight="1">
      <c r="B219" s="142"/>
      <c r="C219" s="185" t="s">
        <v>1077</v>
      </c>
      <c r="D219" s="185" t="s">
        <v>379</v>
      </c>
      <c r="E219" s="186" t="s">
        <v>3469</v>
      </c>
      <c r="F219" s="187" t="s">
        <v>3470</v>
      </c>
      <c r="G219" s="188" t="s">
        <v>858</v>
      </c>
      <c r="H219" s="189">
        <v>240</v>
      </c>
      <c r="I219" s="190"/>
      <c r="J219" s="191">
        <f t="shared" si="20"/>
        <v>0</v>
      </c>
      <c r="K219" s="192"/>
      <c r="L219" s="193"/>
      <c r="M219" s="194" t="s">
        <v>1</v>
      </c>
      <c r="N219" s="195" t="s">
        <v>40</v>
      </c>
      <c r="P219" s="153">
        <f t="shared" si="21"/>
        <v>0</v>
      </c>
      <c r="Q219" s="153">
        <v>0</v>
      </c>
      <c r="R219" s="153">
        <f t="shared" si="22"/>
        <v>0</v>
      </c>
      <c r="S219" s="153">
        <v>0</v>
      </c>
      <c r="T219" s="154">
        <f t="shared" si="23"/>
        <v>0</v>
      </c>
      <c r="AR219" s="155" t="s">
        <v>2043</v>
      </c>
      <c r="AT219" s="155" t="s">
        <v>379</v>
      </c>
      <c r="AU219" s="155" t="s">
        <v>88</v>
      </c>
      <c r="AY219" s="17" t="s">
        <v>182</v>
      </c>
      <c r="BE219" s="156">
        <f t="shared" si="24"/>
        <v>0</v>
      </c>
      <c r="BF219" s="156">
        <f t="shared" si="25"/>
        <v>0</v>
      </c>
      <c r="BG219" s="156">
        <f t="shared" si="26"/>
        <v>0</v>
      </c>
      <c r="BH219" s="156">
        <f t="shared" si="27"/>
        <v>0</v>
      </c>
      <c r="BI219" s="156">
        <f t="shared" si="28"/>
        <v>0</v>
      </c>
      <c r="BJ219" s="17" t="s">
        <v>88</v>
      </c>
      <c r="BK219" s="156">
        <f t="shared" si="29"/>
        <v>0</v>
      </c>
      <c r="BL219" s="17" t="s">
        <v>876</v>
      </c>
      <c r="BM219" s="155" t="s">
        <v>3471</v>
      </c>
    </row>
    <row r="220" spans="2:65" s="1" customFormat="1" ht="24.25" customHeight="1">
      <c r="B220" s="142"/>
      <c r="C220" s="143" t="s">
        <v>1084</v>
      </c>
      <c r="D220" s="143" t="s">
        <v>184</v>
      </c>
      <c r="E220" s="144" t="s">
        <v>3472</v>
      </c>
      <c r="F220" s="145" t="s">
        <v>3473</v>
      </c>
      <c r="G220" s="146" t="s">
        <v>386</v>
      </c>
      <c r="H220" s="147">
        <v>40</v>
      </c>
      <c r="I220" s="148"/>
      <c r="J220" s="149">
        <f t="shared" si="20"/>
        <v>0</v>
      </c>
      <c r="K220" s="150"/>
      <c r="L220" s="32"/>
      <c r="M220" s="151" t="s">
        <v>1</v>
      </c>
      <c r="N220" s="152" t="s">
        <v>40</v>
      </c>
      <c r="P220" s="153">
        <f t="shared" si="21"/>
        <v>0</v>
      </c>
      <c r="Q220" s="153">
        <v>0</v>
      </c>
      <c r="R220" s="153">
        <f t="shared" si="22"/>
        <v>0</v>
      </c>
      <c r="S220" s="153">
        <v>0</v>
      </c>
      <c r="T220" s="154">
        <f t="shared" si="23"/>
        <v>0</v>
      </c>
      <c r="AR220" s="155" t="s">
        <v>876</v>
      </c>
      <c r="AT220" s="155" t="s">
        <v>184</v>
      </c>
      <c r="AU220" s="155" t="s">
        <v>88</v>
      </c>
      <c r="AY220" s="17" t="s">
        <v>182</v>
      </c>
      <c r="BE220" s="156">
        <f t="shared" si="24"/>
        <v>0</v>
      </c>
      <c r="BF220" s="156">
        <f t="shared" si="25"/>
        <v>0</v>
      </c>
      <c r="BG220" s="156">
        <f t="shared" si="26"/>
        <v>0</v>
      </c>
      <c r="BH220" s="156">
        <f t="shared" si="27"/>
        <v>0</v>
      </c>
      <c r="BI220" s="156">
        <f t="shared" si="28"/>
        <v>0</v>
      </c>
      <c r="BJ220" s="17" t="s">
        <v>88</v>
      </c>
      <c r="BK220" s="156">
        <f t="shared" si="29"/>
        <v>0</v>
      </c>
      <c r="BL220" s="17" t="s">
        <v>876</v>
      </c>
      <c r="BM220" s="155" t="s">
        <v>3474</v>
      </c>
    </row>
    <row r="221" spans="2:65" s="1" customFormat="1" ht="24.25" customHeight="1">
      <c r="B221" s="142"/>
      <c r="C221" s="185" t="s">
        <v>1090</v>
      </c>
      <c r="D221" s="185" t="s">
        <v>379</v>
      </c>
      <c r="E221" s="186" t="s">
        <v>3475</v>
      </c>
      <c r="F221" s="187" t="s">
        <v>3476</v>
      </c>
      <c r="G221" s="188" t="s">
        <v>386</v>
      </c>
      <c r="H221" s="189">
        <v>40</v>
      </c>
      <c r="I221" s="190"/>
      <c r="J221" s="191">
        <f t="shared" si="20"/>
        <v>0</v>
      </c>
      <c r="K221" s="192"/>
      <c r="L221" s="193"/>
      <c r="M221" s="194" t="s">
        <v>1</v>
      </c>
      <c r="N221" s="195" t="s">
        <v>40</v>
      </c>
      <c r="P221" s="153">
        <f t="shared" si="21"/>
        <v>0</v>
      </c>
      <c r="Q221" s="153">
        <v>0</v>
      </c>
      <c r="R221" s="153">
        <f t="shared" si="22"/>
        <v>0</v>
      </c>
      <c r="S221" s="153">
        <v>0</v>
      </c>
      <c r="T221" s="154">
        <f t="shared" si="23"/>
        <v>0</v>
      </c>
      <c r="AR221" s="155" t="s">
        <v>2043</v>
      </c>
      <c r="AT221" s="155" t="s">
        <v>379</v>
      </c>
      <c r="AU221" s="155" t="s">
        <v>88</v>
      </c>
      <c r="AY221" s="17" t="s">
        <v>182</v>
      </c>
      <c r="BE221" s="156">
        <f t="shared" si="24"/>
        <v>0</v>
      </c>
      <c r="BF221" s="156">
        <f t="shared" si="25"/>
        <v>0</v>
      </c>
      <c r="BG221" s="156">
        <f t="shared" si="26"/>
        <v>0</v>
      </c>
      <c r="BH221" s="156">
        <f t="shared" si="27"/>
        <v>0</v>
      </c>
      <c r="BI221" s="156">
        <f t="shared" si="28"/>
        <v>0</v>
      </c>
      <c r="BJ221" s="17" t="s">
        <v>88</v>
      </c>
      <c r="BK221" s="156">
        <f t="shared" si="29"/>
        <v>0</v>
      </c>
      <c r="BL221" s="17" t="s">
        <v>876</v>
      </c>
      <c r="BM221" s="155" t="s">
        <v>3477</v>
      </c>
    </row>
    <row r="222" spans="2:65" s="1" customFormat="1" ht="16.5" customHeight="1">
      <c r="B222" s="142"/>
      <c r="C222" s="185" t="s">
        <v>1097</v>
      </c>
      <c r="D222" s="185" t="s">
        <v>379</v>
      </c>
      <c r="E222" s="186" t="s">
        <v>3478</v>
      </c>
      <c r="F222" s="187" t="s">
        <v>3479</v>
      </c>
      <c r="G222" s="188" t="s">
        <v>858</v>
      </c>
      <c r="H222" s="189">
        <v>120</v>
      </c>
      <c r="I222" s="190"/>
      <c r="J222" s="191">
        <f t="shared" si="20"/>
        <v>0</v>
      </c>
      <c r="K222" s="192"/>
      <c r="L222" s="193"/>
      <c r="M222" s="194" t="s">
        <v>1</v>
      </c>
      <c r="N222" s="195" t="s">
        <v>40</v>
      </c>
      <c r="P222" s="153">
        <f t="shared" si="21"/>
        <v>0</v>
      </c>
      <c r="Q222" s="153">
        <v>0</v>
      </c>
      <c r="R222" s="153">
        <f t="shared" si="22"/>
        <v>0</v>
      </c>
      <c r="S222" s="153">
        <v>0</v>
      </c>
      <c r="T222" s="154">
        <f t="shared" si="23"/>
        <v>0</v>
      </c>
      <c r="AR222" s="155" t="s">
        <v>2043</v>
      </c>
      <c r="AT222" s="155" t="s">
        <v>379</v>
      </c>
      <c r="AU222" s="155" t="s">
        <v>88</v>
      </c>
      <c r="AY222" s="17" t="s">
        <v>182</v>
      </c>
      <c r="BE222" s="156">
        <f t="shared" si="24"/>
        <v>0</v>
      </c>
      <c r="BF222" s="156">
        <f t="shared" si="25"/>
        <v>0</v>
      </c>
      <c r="BG222" s="156">
        <f t="shared" si="26"/>
        <v>0</v>
      </c>
      <c r="BH222" s="156">
        <f t="shared" si="27"/>
        <v>0</v>
      </c>
      <c r="BI222" s="156">
        <f t="shared" si="28"/>
        <v>0</v>
      </c>
      <c r="BJ222" s="17" t="s">
        <v>88</v>
      </c>
      <c r="BK222" s="156">
        <f t="shared" si="29"/>
        <v>0</v>
      </c>
      <c r="BL222" s="17" t="s">
        <v>876</v>
      </c>
      <c r="BM222" s="155" t="s">
        <v>3480</v>
      </c>
    </row>
    <row r="223" spans="2:65" s="11" customFormat="1" ht="22.9" customHeight="1">
      <c r="B223" s="130"/>
      <c r="D223" s="131" t="s">
        <v>73</v>
      </c>
      <c r="E223" s="140" t="s">
        <v>3155</v>
      </c>
      <c r="F223" s="140" t="s">
        <v>3156</v>
      </c>
      <c r="I223" s="133"/>
      <c r="J223" s="141">
        <f>BK223</f>
        <v>0</v>
      </c>
      <c r="L223" s="130"/>
      <c r="M223" s="135"/>
      <c r="P223" s="136">
        <f>SUM(P224:P254)</f>
        <v>0</v>
      </c>
      <c r="R223" s="136">
        <f>SUM(R224:R254)</f>
        <v>0</v>
      </c>
      <c r="T223" s="137">
        <f>SUM(T224:T254)</f>
        <v>0</v>
      </c>
      <c r="AR223" s="131" t="s">
        <v>196</v>
      </c>
      <c r="AT223" s="138" t="s">
        <v>73</v>
      </c>
      <c r="AU223" s="138" t="s">
        <v>78</v>
      </c>
      <c r="AY223" s="131" t="s">
        <v>182</v>
      </c>
      <c r="BK223" s="139">
        <f>SUM(BK224:BK254)</f>
        <v>0</v>
      </c>
    </row>
    <row r="224" spans="2:65" s="1" customFormat="1" ht="37.9" customHeight="1">
      <c r="B224" s="142"/>
      <c r="C224" s="143" t="s">
        <v>1102</v>
      </c>
      <c r="D224" s="143" t="s">
        <v>184</v>
      </c>
      <c r="E224" s="144" t="s">
        <v>3481</v>
      </c>
      <c r="F224" s="145" t="s">
        <v>3482</v>
      </c>
      <c r="G224" s="146" t="s">
        <v>858</v>
      </c>
      <c r="H224" s="147">
        <v>14</v>
      </c>
      <c r="I224" s="148"/>
      <c r="J224" s="149">
        <f t="shared" ref="J224:J254" si="30">ROUND(I224*H224,2)</f>
        <v>0</v>
      </c>
      <c r="K224" s="150"/>
      <c r="L224" s="32"/>
      <c r="M224" s="151" t="s">
        <v>1</v>
      </c>
      <c r="N224" s="152" t="s">
        <v>40</v>
      </c>
      <c r="P224" s="153">
        <f t="shared" ref="P224:P254" si="31">O224*H224</f>
        <v>0</v>
      </c>
      <c r="Q224" s="153">
        <v>0</v>
      </c>
      <c r="R224" s="153">
        <f t="shared" ref="R224:R254" si="32">Q224*H224</f>
        <v>0</v>
      </c>
      <c r="S224" s="153">
        <v>0</v>
      </c>
      <c r="T224" s="154">
        <f t="shared" ref="T224:T254" si="33">S224*H224</f>
        <v>0</v>
      </c>
      <c r="AR224" s="155" t="s">
        <v>876</v>
      </c>
      <c r="AT224" s="155" t="s">
        <v>184</v>
      </c>
      <c r="AU224" s="155" t="s">
        <v>88</v>
      </c>
      <c r="AY224" s="17" t="s">
        <v>182</v>
      </c>
      <c r="BE224" s="156">
        <f t="shared" ref="BE224:BE254" si="34">IF(N224="základná",J224,0)</f>
        <v>0</v>
      </c>
      <c r="BF224" s="156">
        <f t="shared" ref="BF224:BF254" si="35">IF(N224="znížená",J224,0)</f>
        <v>0</v>
      </c>
      <c r="BG224" s="156">
        <f t="shared" ref="BG224:BG254" si="36">IF(N224="zákl. prenesená",J224,0)</f>
        <v>0</v>
      </c>
      <c r="BH224" s="156">
        <f t="shared" ref="BH224:BH254" si="37">IF(N224="zníž. prenesená",J224,0)</f>
        <v>0</v>
      </c>
      <c r="BI224" s="156">
        <f t="shared" ref="BI224:BI254" si="38">IF(N224="nulová",J224,0)</f>
        <v>0</v>
      </c>
      <c r="BJ224" s="17" t="s">
        <v>88</v>
      </c>
      <c r="BK224" s="156">
        <f t="shared" ref="BK224:BK254" si="39">ROUND(I224*H224,2)</f>
        <v>0</v>
      </c>
      <c r="BL224" s="17" t="s">
        <v>876</v>
      </c>
      <c r="BM224" s="155" t="s">
        <v>3483</v>
      </c>
    </row>
    <row r="225" spans="2:65" s="1" customFormat="1" ht="16.5" customHeight="1">
      <c r="B225" s="142"/>
      <c r="C225" s="185" t="s">
        <v>1106</v>
      </c>
      <c r="D225" s="185" t="s">
        <v>379</v>
      </c>
      <c r="E225" s="186" t="s">
        <v>3484</v>
      </c>
      <c r="F225" s="187" t="s">
        <v>3485</v>
      </c>
      <c r="G225" s="188" t="s">
        <v>858</v>
      </c>
      <c r="H225" s="189">
        <v>14</v>
      </c>
      <c r="I225" s="190"/>
      <c r="J225" s="191">
        <f t="shared" si="30"/>
        <v>0</v>
      </c>
      <c r="K225" s="192"/>
      <c r="L225" s="193"/>
      <c r="M225" s="194" t="s">
        <v>1</v>
      </c>
      <c r="N225" s="195" t="s">
        <v>40</v>
      </c>
      <c r="P225" s="153">
        <f t="shared" si="31"/>
        <v>0</v>
      </c>
      <c r="Q225" s="153">
        <v>0</v>
      </c>
      <c r="R225" s="153">
        <f t="shared" si="32"/>
        <v>0</v>
      </c>
      <c r="S225" s="153">
        <v>0</v>
      </c>
      <c r="T225" s="154">
        <f t="shared" si="33"/>
        <v>0</v>
      </c>
      <c r="AR225" s="155" t="s">
        <v>2043</v>
      </c>
      <c r="AT225" s="155" t="s">
        <v>379</v>
      </c>
      <c r="AU225" s="155" t="s">
        <v>88</v>
      </c>
      <c r="AY225" s="17" t="s">
        <v>182</v>
      </c>
      <c r="BE225" s="156">
        <f t="shared" si="34"/>
        <v>0</v>
      </c>
      <c r="BF225" s="156">
        <f t="shared" si="35"/>
        <v>0</v>
      </c>
      <c r="BG225" s="156">
        <f t="shared" si="36"/>
        <v>0</v>
      </c>
      <c r="BH225" s="156">
        <f t="shared" si="37"/>
        <v>0</v>
      </c>
      <c r="BI225" s="156">
        <f t="shared" si="38"/>
        <v>0</v>
      </c>
      <c r="BJ225" s="17" t="s">
        <v>88</v>
      </c>
      <c r="BK225" s="156">
        <f t="shared" si="39"/>
        <v>0</v>
      </c>
      <c r="BL225" s="17" t="s">
        <v>876</v>
      </c>
      <c r="BM225" s="155" t="s">
        <v>3486</v>
      </c>
    </row>
    <row r="226" spans="2:65" s="1" customFormat="1" ht="33" customHeight="1">
      <c r="B226" s="142"/>
      <c r="C226" s="143" t="s">
        <v>1015</v>
      </c>
      <c r="D226" s="143" t="s">
        <v>184</v>
      </c>
      <c r="E226" s="144" t="s">
        <v>3487</v>
      </c>
      <c r="F226" s="145" t="s">
        <v>3488</v>
      </c>
      <c r="G226" s="146" t="s">
        <v>858</v>
      </c>
      <c r="H226" s="147">
        <v>32</v>
      </c>
      <c r="I226" s="148"/>
      <c r="J226" s="149">
        <f t="shared" si="30"/>
        <v>0</v>
      </c>
      <c r="K226" s="150"/>
      <c r="L226" s="32"/>
      <c r="M226" s="151" t="s">
        <v>1</v>
      </c>
      <c r="N226" s="152" t="s">
        <v>40</v>
      </c>
      <c r="P226" s="153">
        <f t="shared" si="31"/>
        <v>0</v>
      </c>
      <c r="Q226" s="153">
        <v>0</v>
      </c>
      <c r="R226" s="153">
        <f t="shared" si="32"/>
        <v>0</v>
      </c>
      <c r="S226" s="153">
        <v>0</v>
      </c>
      <c r="T226" s="154">
        <f t="shared" si="33"/>
        <v>0</v>
      </c>
      <c r="AR226" s="155" t="s">
        <v>876</v>
      </c>
      <c r="AT226" s="155" t="s">
        <v>184</v>
      </c>
      <c r="AU226" s="155" t="s">
        <v>88</v>
      </c>
      <c r="AY226" s="17" t="s">
        <v>182</v>
      </c>
      <c r="BE226" s="156">
        <f t="shared" si="34"/>
        <v>0</v>
      </c>
      <c r="BF226" s="156">
        <f t="shared" si="35"/>
        <v>0</v>
      </c>
      <c r="BG226" s="156">
        <f t="shared" si="36"/>
        <v>0</v>
      </c>
      <c r="BH226" s="156">
        <f t="shared" si="37"/>
        <v>0</v>
      </c>
      <c r="BI226" s="156">
        <f t="shared" si="38"/>
        <v>0</v>
      </c>
      <c r="BJ226" s="17" t="s">
        <v>88</v>
      </c>
      <c r="BK226" s="156">
        <f t="shared" si="39"/>
        <v>0</v>
      </c>
      <c r="BL226" s="17" t="s">
        <v>876</v>
      </c>
      <c r="BM226" s="155" t="s">
        <v>3489</v>
      </c>
    </row>
    <row r="227" spans="2:65" s="1" customFormat="1" ht="24.25" customHeight="1">
      <c r="B227" s="142"/>
      <c r="C227" s="185" t="s">
        <v>1117</v>
      </c>
      <c r="D227" s="185" t="s">
        <v>379</v>
      </c>
      <c r="E227" s="186" t="s">
        <v>3490</v>
      </c>
      <c r="F227" s="187" t="s">
        <v>3491</v>
      </c>
      <c r="G227" s="188" t="s">
        <v>858</v>
      </c>
      <c r="H227" s="189">
        <v>32</v>
      </c>
      <c r="I227" s="190"/>
      <c r="J227" s="191">
        <f t="shared" si="30"/>
        <v>0</v>
      </c>
      <c r="K227" s="192"/>
      <c r="L227" s="193"/>
      <c r="M227" s="194" t="s">
        <v>1</v>
      </c>
      <c r="N227" s="195" t="s">
        <v>40</v>
      </c>
      <c r="P227" s="153">
        <f t="shared" si="31"/>
        <v>0</v>
      </c>
      <c r="Q227" s="153">
        <v>0</v>
      </c>
      <c r="R227" s="153">
        <f t="shared" si="32"/>
        <v>0</v>
      </c>
      <c r="S227" s="153">
        <v>0</v>
      </c>
      <c r="T227" s="154">
        <f t="shared" si="33"/>
        <v>0</v>
      </c>
      <c r="AR227" s="155" t="s">
        <v>2043</v>
      </c>
      <c r="AT227" s="155" t="s">
        <v>379</v>
      </c>
      <c r="AU227" s="155" t="s">
        <v>88</v>
      </c>
      <c r="AY227" s="17" t="s">
        <v>182</v>
      </c>
      <c r="BE227" s="156">
        <f t="shared" si="34"/>
        <v>0</v>
      </c>
      <c r="BF227" s="156">
        <f t="shared" si="35"/>
        <v>0</v>
      </c>
      <c r="BG227" s="156">
        <f t="shared" si="36"/>
        <v>0</v>
      </c>
      <c r="BH227" s="156">
        <f t="shared" si="37"/>
        <v>0</v>
      </c>
      <c r="BI227" s="156">
        <f t="shared" si="38"/>
        <v>0</v>
      </c>
      <c r="BJ227" s="17" t="s">
        <v>88</v>
      </c>
      <c r="BK227" s="156">
        <f t="shared" si="39"/>
        <v>0</v>
      </c>
      <c r="BL227" s="17" t="s">
        <v>876</v>
      </c>
      <c r="BM227" s="155" t="s">
        <v>3492</v>
      </c>
    </row>
    <row r="228" spans="2:65" s="1" customFormat="1" ht="24.25" customHeight="1">
      <c r="B228" s="142"/>
      <c r="C228" s="143" t="s">
        <v>1122</v>
      </c>
      <c r="D228" s="143" t="s">
        <v>184</v>
      </c>
      <c r="E228" s="144" t="s">
        <v>3493</v>
      </c>
      <c r="F228" s="145" t="s">
        <v>3494</v>
      </c>
      <c r="G228" s="146" t="s">
        <v>858</v>
      </c>
      <c r="H228" s="147">
        <v>110</v>
      </c>
      <c r="I228" s="148"/>
      <c r="J228" s="149">
        <f t="shared" si="30"/>
        <v>0</v>
      </c>
      <c r="K228" s="150"/>
      <c r="L228" s="32"/>
      <c r="M228" s="151" t="s">
        <v>1</v>
      </c>
      <c r="N228" s="152" t="s">
        <v>40</v>
      </c>
      <c r="P228" s="153">
        <f t="shared" si="31"/>
        <v>0</v>
      </c>
      <c r="Q228" s="153">
        <v>0</v>
      </c>
      <c r="R228" s="153">
        <f t="shared" si="32"/>
        <v>0</v>
      </c>
      <c r="S228" s="153">
        <v>0</v>
      </c>
      <c r="T228" s="154">
        <f t="shared" si="33"/>
        <v>0</v>
      </c>
      <c r="AR228" s="155" t="s">
        <v>876</v>
      </c>
      <c r="AT228" s="155" t="s">
        <v>184</v>
      </c>
      <c r="AU228" s="155" t="s">
        <v>88</v>
      </c>
      <c r="AY228" s="17" t="s">
        <v>182</v>
      </c>
      <c r="BE228" s="156">
        <f t="shared" si="34"/>
        <v>0</v>
      </c>
      <c r="BF228" s="156">
        <f t="shared" si="35"/>
        <v>0</v>
      </c>
      <c r="BG228" s="156">
        <f t="shared" si="36"/>
        <v>0</v>
      </c>
      <c r="BH228" s="156">
        <f t="shared" si="37"/>
        <v>0</v>
      </c>
      <c r="BI228" s="156">
        <f t="shared" si="38"/>
        <v>0</v>
      </c>
      <c r="BJ228" s="17" t="s">
        <v>88</v>
      </c>
      <c r="BK228" s="156">
        <f t="shared" si="39"/>
        <v>0</v>
      </c>
      <c r="BL228" s="17" t="s">
        <v>876</v>
      </c>
      <c r="BM228" s="155" t="s">
        <v>3495</v>
      </c>
    </row>
    <row r="229" spans="2:65" s="1" customFormat="1" ht="24.25" customHeight="1">
      <c r="B229" s="142"/>
      <c r="C229" s="185" t="s">
        <v>1126</v>
      </c>
      <c r="D229" s="185" t="s">
        <v>379</v>
      </c>
      <c r="E229" s="186" t="s">
        <v>3496</v>
      </c>
      <c r="F229" s="187" t="s">
        <v>3497</v>
      </c>
      <c r="G229" s="188" t="s">
        <v>858</v>
      </c>
      <c r="H229" s="189">
        <v>110</v>
      </c>
      <c r="I229" s="190"/>
      <c r="J229" s="191">
        <f t="shared" si="30"/>
        <v>0</v>
      </c>
      <c r="K229" s="192"/>
      <c r="L229" s="193"/>
      <c r="M229" s="194" t="s">
        <v>1</v>
      </c>
      <c r="N229" s="195" t="s">
        <v>40</v>
      </c>
      <c r="P229" s="153">
        <f t="shared" si="31"/>
        <v>0</v>
      </c>
      <c r="Q229" s="153">
        <v>0</v>
      </c>
      <c r="R229" s="153">
        <f t="shared" si="32"/>
        <v>0</v>
      </c>
      <c r="S229" s="153">
        <v>0</v>
      </c>
      <c r="T229" s="154">
        <f t="shared" si="33"/>
        <v>0</v>
      </c>
      <c r="AR229" s="155" t="s">
        <v>2043</v>
      </c>
      <c r="AT229" s="155" t="s">
        <v>379</v>
      </c>
      <c r="AU229" s="155" t="s">
        <v>88</v>
      </c>
      <c r="AY229" s="17" t="s">
        <v>182</v>
      </c>
      <c r="BE229" s="156">
        <f t="shared" si="34"/>
        <v>0</v>
      </c>
      <c r="BF229" s="156">
        <f t="shared" si="35"/>
        <v>0</v>
      </c>
      <c r="BG229" s="156">
        <f t="shared" si="36"/>
        <v>0</v>
      </c>
      <c r="BH229" s="156">
        <f t="shared" si="37"/>
        <v>0</v>
      </c>
      <c r="BI229" s="156">
        <f t="shared" si="38"/>
        <v>0</v>
      </c>
      <c r="BJ229" s="17" t="s">
        <v>88</v>
      </c>
      <c r="BK229" s="156">
        <f t="shared" si="39"/>
        <v>0</v>
      </c>
      <c r="BL229" s="17" t="s">
        <v>876</v>
      </c>
      <c r="BM229" s="155" t="s">
        <v>3498</v>
      </c>
    </row>
    <row r="230" spans="2:65" s="1" customFormat="1" ht="33" customHeight="1">
      <c r="B230" s="142"/>
      <c r="C230" s="143" t="s">
        <v>1130</v>
      </c>
      <c r="D230" s="143" t="s">
        <v>184</v>
      </c>
      <c r="E230" s="144" t="s">
        <v>3499</v>
      </c>
      <c r="F230" s="145" t="s">
        <v>3500</v>
      </c>
      <c r="G230" s="146" t="s">
        <v>858</v>
      </c>
      <c r="H230" s="147">
        <v>1</v>
      </c>
      <c r="I230" s="148"/>
      <c r="J230" s="149">
        <f t="shared" si="30"/>
        <v>0</v>
      </c>
      <c r="K230" s="150"/>
      <c r="L230" s="32"/>
      <c r="M230" s="151" t="s">
        <v>1</v>
      </c>
      <c r="N230" s="152" t="s">
        <v>40</v>
      </c>
      <c r="P230" s="153">
        <f t="shared" si="31"/>
        <v>0</v>
      </c>
      <c r="Q230" s="153">
        <v>0</v>
      </c>
      <c r="R230" s="153">
        <f t="shared" si="32"/>
        <v>0</v>
      </c>
      <c r="S230" s="153">
        <v>0</v>
      </c>
      <c r="T230" s="154">
        <f t="shared" si="33"/>
        <v>0</v>
      </c>
      <c r="AR230" s="155" t="s">
        <v>876</v>
      </c>
      <c r="AT230" s="155" t="s">
        <v>184</v>
      </c>
      <c r="AU230" s="155" t="s">
        <v>88</v>
      </c>
      <c r="AY230" s="17" t="s">
        <v>182</v>
      </c>
      <c r="BE230" s="156">
        <f t="shared" si="34"/>
        <v>0</v>
      </c>
      <c r="BF230" s="156">
        <f t="shared" si="35"/>
        <v>0</v>
      </c>
      <c r="BG230" s="156">
        <f t="shared" si="36"/>
        <v>0</v>
      </c>
      <c r="BH230" s="156">
        <f t="shared" si="37"/>
        <v>0</v>
      </c>
      <c r="BI230" s="156">
        <f t="shared" si="38"/>
        <v>0</v>
      </c>
      <c r="BJ230" s="17" t="s">
        <v>88</v>
      </c>
      <c r="BK230" s="156">
        <f t="shared" si="39"/>
        <v>0</v>
      </c>
      <c r="BL230" s="17" t="s">
        <v>876</v>
      </c>
      <c r="BM230" s="155" t="s">
        <v>3501</v>
      </c>
    </row>
    <row r="231" spans="2:65" s="1" customFormat="1" ht="16.5" customHeight="1">
      <c r="B231" s="142"/>
      <c r="C231" s="185" t="s">
        <v>1133</v>
      </c>
      <c r="D231" s="185" t="s">
        <v>379</v>
      </c>
      <c r="E231" s="186" t="s">
        <v>3502</v>
      </c>
      <c r="F231" s="187" t="s">
        <v>3503</v>
      </c>
      <c r="G231" s="188" t="s">
        <v>858</v>
      </c>
      <c r="H231" s="189">
        <v>1</v>
      </c>
      <c r="I231" s="190"/>
      <c r="J231" s="191">
        <f t="shared" si="30"/>
        <v>0</v>
      </c>
      <c r="K231" s="192"/>
      <c r="L231" s="193"/>
      <c r="M231" s="194" t="s">
        <v>1</v>
      </c>
      <c r="N231" s="195" t="s">
        <v>40</v>
      </c>
      <c r="P231" s="153">
        <f t="shared" si="31"/>
        <v>0</v>
      </c>
      <c r="Q231" s="153">
        <v>0</v>
      </c>
      <c r="R231" s="153">
        <f t="shared" si="32"/>
        <v>0</v>
      </c>
      <c r="S231" s="153">
        <v>0</v>
      </c>
      <c r="T231" s="154">
        <f t="shared" si="33"/>
        <v>0</v>
      </c>
      <c r="AR231" s="155" t="s">
        <v>2043</v>
      </c>
      <c r="AT231" s="155" t="s">
        <v>379</v>
      </c>
      <c r="AU231" s="155" t="s">
        <v>88</v>
      </c>
      <c r="AY231" s="17" t="s">
        <v>182</v>
      </c>
      <c r="BE231" s="156">
        <f t="shared" si="34"/>
        <v>0</v>
      </c>
      <c r="BF231" s="156">
        <f t="shared" si="35"/>
        <v>0</v>
      </c>
      <c r="BG231" s="156">
        <f t="shared" si="36"/>
        <v>0</v>
      </c>
      <c r="BH231" s="156">
        <f t="shared" si="37"/>
        <v>0</v>
      </c>
      <c r="BI231" s="156">
        <f t="shared" si="38"/>
        <v>0</v>
      </c>
      <c r="BJ231" s="17" t="s">
        <v>88</v>
      </c>
      <c r="BK231" s="156">
        <f t="shared" si="39"/>
        <v>0</v>
      </c>
      <c r="BL231" s="17" t="s">
        <v>876</v>
      </c>
      <c r="BM231" s="155" t="s">
        <v>3504</v>
      </c>
    </row>
    <row r="232" spans="2:65" s="1" customFormat="1" ht="37.9" customHeight="1">
      <c r="B232" s="142"/>
      <c r="C232" s="143" t="s">
        <v>1137</v>
      </c>
      <c r="D232" s="143" t="s">
        <v>184</v>
      </c>
      <c r="E232" s="144" t="s">
        <v>3505</v>
      </c>
      <c r="F232" s="145" t="s">
        <v>3506</v>
      </c>
      <c r="G232" s="146" t="s">
        <v>858</v>
      </c>
      <c r="H232" s="147">
        <v>20</v>
      </c>
      <c r="I232" s="148"/>
      <c r="J232" s="149">
        <f t="shared" si="30"/>
        <v>0</v>
      </c>
      <c r="K232" s="150"/>
      <c r="L232" s="32"/>
      <c r="M232" s="151" t="s">
        <v>1</v>
      </c>
      <c r="N232" s="152" t="s">
        <v>40</v>
      </c>
      <c r="P232" s="153">
        <f t="shared" si="31"/>
        <v>0</v>
      </c>
      <c r="Q232" s="153">
        <v>0</v>
      </c>
      <c r="R232" s="153">
        <f t="shared" si="32"/>
        <v>0</v>
      </c>
      <c r="S232" s="153">
        <v>0</v>
      </c>
      <c r="T232" s="154">
        <f t="shared" si="33"/>
        <v>0</v>
      </c>
      <c r="AR232" s="155" t="s">
        <v>876</v>
      </c>
      <c r="AT232" s="155" t="s">
        <v>184</v>
      </c>
      <c r="AU232" s="155" t="s">
        <v>88</v>
      </c>
      <c r="AY232" s="17" t="s">
        <v>182</v>
      </c>
      <c r="BE232" s="156">
        <f t="shared" si="34"/>
        <v>0</v>
      </c>
      <c r="BF232" s="156">
        <f t="shared" si="35"/>
        <v>0</v>
      </c>
      <c r="BG232" s="156">
        <f t="shared" si="36"/>
        <v>0</v>
      </c>
      <c r="BH232" s="156">
        <f t="shared" si="37"/>
        <v>0</v>
      </c>
      <c r="BI232" s="156">
        <f t="shared" si="38"/>
        <v>0</v>
      </c>
      <c r="BJ232" s="17" t="s">
        <v>88</v>
      </c>
      <c r="BK232" s="156">
        <f t="shared" si="39"/>
        <v>0</v>
      </c>
      <c r="BL232" s="17" t="s">
        <v>876</v>
      </c>
      <c r="BM232" s="155" t="s">
        <v>3507</v>
      </c>
    </row>
    <row r="233" spans="2:65" s="1" customFormat="1" ht="16.5" customHeight="1">
      <c r="B233" s="142"/>
      <c r="C233" s="185" t="s">
        <v>1144</v>
      </c>
      <c r="D233" s="185" t="s">
        <v>379</v>
      </c>
      <c r="E233" s="186" t="s">
        <v>3508</v>
      </c>
      <c r="F233" s="187" t="s">
        <v>3509</v>
      </c>
      <c r="G233" s="188" t="s">
        <v>858</v>
      </c>
      <c r="H233" s="189">
        <v>20</v>
      </c>
      <c r="I233" s="190"/>
      <c r="J233" s="191">
        <f t="shared" si="30"/>
        <v>0</v>
      </c>
      <c r="K233" s="192"/>
      <c r="L233" s="193"/>
      <c r="M233" s="194" t="s">
        <v>1</v>
      </c>
      <c r="N233" s="195" t="s">
        <v>40</v>
      </c>
      <c r="P233" s="153">
        <f t="shared" si="31"/>
        <v>0</v>
      </c>
      <c r="Q233" s="153">
        <v>0</v>
      </c>
      <c r="R233" s="153">
        <f t="shared" si="32"/>
        <v>0</v>
      </c>
      <c r="S233" s="153">
        <v>0</v>
      </c>
      <c r="T233" s="154">
        <f t="shared" si="33"/>
        <v>0</v>
      </c>
      <c r="AR233" s="155" t="s">
        <v>2043</v>
      </c>
      <c r="AT233" s="155" t="s">
        <v>379</v>
      </c>
      <c r="AU233" s="155" t="s">
        <v>88</v>
      </c>
      <c r="AY233" s="17" t="s">
        <v>182</v>
      </c>
      <c r="BE233" s="156">
        <f t="shared" si="34"/>
        <v>0</v>
      </c>
      <c r="BF233" s="156">
        <f t="shared" si="35"/>
        <v>0</v>
      </c>
      <c r="BG233" s="156">
        <f t="shared" si="36"/>
        <v>0</v>
      </c>
      <c r="BH233" s="156">
        <f t="shared" si="37"/>
        <v>0</v>
      </c>
      <c r="BI233" s="156">
        <f t="shared" si="38"/>
        <v>0</v>
      </c>
      <c r="BJ233" s="17" t="s">
        <v>88</v>
      </c>
      <c r="BK233" s="156">
        <f t="shared" si="39"/>
        <v>0</v>
      </c>
      <c r="BL233" s="17" t="s">
        <v>876</v>
      </c>
      <c r="BM233" s="155" t="s">
        <v>3510</v>
      </c>
    </row>
    <row r="234" spans="2:65" s="1" customFormat="1" ht="16.5" customHeight="1">
      <c r="B234" s="142"/>
      <c r="C234" s="143" t="s">
        <v>1149</v>
      </c>
      <c r="D234" s="143" t="s">
        <v>184</v>
      </c>
      <c r="E234" s="144" t="s">
        <v>3511</v>
      </c>
      <c r="F234" s="145" t="s">
        <v>3512</v>
      </c>
      <c r="G234" s="146" t="s">
        <v>858</v>
      </c>
      <c r="H234" s="147">
        <v>2</v>
      </c>
      <c r="I234" s="148"/>
      <c r="J234" s="149">
        <f t="shared" si="30"/>
        <v>0</v>
      </c>
      <c r="K234" s="150"/>
      <c r="L234" s="32"/>
      <c r="M234" s="151" t="s">
        <v>1</v>
      </c>
      <c r="N234" s="152" t="s">
        <v>40</v>
      </c>
      <c r="P234" s="153">
        <f t="shared" si="31"/>
        <v>0</v>
      </c>
      <c r="Q234" s="153">
        <v>0</v>
      </c>
      <c r="R234" s="153">
        <f t="shared" si="32"/>
        <v>0</v>
      </c>
      <c r="S234" s="153">
        <v>0</v>
      </c>
      <c r="T234" s="154">
        <f t="shared" si="33"/>
        <v>0</v>
      </c>
      <c r="AR234" s="155" t="s">
        <v>876</v>
      </c>
      <c r="AT234" s="155" t="s">
        <v>184</v>
      </c>
      <c r="AU234" s="155" t="s">
        <v>88</v>
      </c>
      <c r="AY234" s="17" t="s">
        <v>182</v>
      </c>
      <c r="BE234" s="156">
        <f t="shared" si="34"/>
        <v>0</v>
      </c>
      <c r="BF234" s="156">
        <f t="shared" si="35"/>
        <v>0</v>
      </c>
      <c r="BG234" s="156">
        <f t="shared" si="36"/>
        <v>0</v>
      </c>
      <c r="BH234" s="156">
        <f t="shared" si="37"/>
        <v>0</v>
      </c>
      <c r="BI234" s="156">
        <f t="shared" si="38"/>
        <v>0</v>
      </c>
      <c r="BJ234" s="17" t="s">
        <v>88</v>
      </c>
      <c r="BK234" s="156">
        <f t="shared" si="39"/>
        <v>0</v>
      </c>
      <c r="BL234" s="17" t="s">
        <v>876</v>
      </c>
      <c r="BM234" s="155" t="s">
        <v>3513</v>
      </c>
    </row>
    <row r="235" spans="2:65" s="1" customFormat="1" ht="24.25" customHeight="1">
      <c r="B235" s="142"/>
      <c r="C235" s="185" t="s">
        <v>1154</v>
      </c>
      <c r="D235" s="185" t="s">
        <v>379</v>
      </c>
      <c r="E235" s="186" t="s">
        <v>3514</v>
      </c>
      <c r="F235" s="187" t="s">
        <v>3515</v>
      </c>
      <c r="G235" s="188" t="s">
        <v>858</v>
      </c>
      <c r="H235" s="189">
        <v>2</v>
      </c>
      <c r="I235" s="190"/>
      <c r="J235" s="191">
        <f t="shared" si="30"/>
        <v>0</v>
      </c>
      <c r="K235" s="192"/>
      <c r="L235" s="193"/>
      <c r="M235" s="194" t="s">
        <v>1</v>
      </c>
      <c r="N235" s="195" t="s">
        <v>40</v>
      </c>
      <c r="P235" s="153">
        <f t="shared" si="31"/>
        <v>0</v>
      </c>
      <c r="Q235" s="153">
        <v>0</v>
      </c>
      <c r="R235" s="153">
        <f t="shared" si="32"/>
        <v>0</v>
      </c>
      <c r="S235" s="153">
        <v>0</v>
      </c>
      <c r="T235" s="154">
        <f t="shared" si="33"/>
        <v>0</v>
      </c>
      <c r="AR235" s="155" t="s">
        <v>2043</v>
      </c>
      <c r="AT235" s="155" t="s">
        <v>379</v>
      </c>
      <c r="AU235" s="155" t="s">
        <v>88</v>
      </c>
      <c r="AY235" s="17" t="s">
        <v>182</v>
      </c>
      <c r="BE235" s="156">
        <f t="shared" si="34"/>
        <v>0</v>
      </c>
      <c r="BF235" s="156">
        <f t="shared" si="35"/>
        <v>0</v>
      </c>
      <c r="BG235" s="156">
        <f t="shared" si="36"/>
        <v>0</v>
      </c>
      <c r="BH235" s="156">
        <f t="shared" si="37"/>
        <v>0</v>
      </c>
      <c r="BI235" s="156">
        <f t="shared" si="38"/>
        <v>0</v>
      </c>
      <c r="BJ235" s="17" t="s">
        <v>88</v>
      </c>
      <c r="BK235" s="156">
        <f t="shared" si="39"/>
        <v>0</v>
      </c>
      <c r="BL235" s="17" t="s">
        <v>876</v>
      </c>
      <c r="BM235" s="155" t="s">
        <v>3516</v>
      </c>
    </row>
    <row r="236" spans="2:65" s="1" customFormat="1" ht="16.5" customHeight="1">
      <c r="B236" s="142"/>
      <c r="C236" s="143" t="s">
        <v>1160</v>
      </c>
      <c r="D236" s="143" t="s">
        <v>184</v>
      </c>
      <c r="E236" s="144" t="s">
        <v>3517</v>
      </c>
      <c r="F236" s="145" t="s">
        <v>3518</v>
      </c>
      <c r="G236" s="146" t="s">
        <v>858</v>
      </c>
      <c r="H236" s="147">
        <v>1</v>
      </c>
      <c r="I236" s="148"/>
      <c r="J236" s="149">
        <f t="shared" si="30"/>
        <v>0</v>
      </c>
      <c r="K236" s="150"/>
      <c r="L236" s="32"/>
      <c r="M236" s="151" t="s">
        <v>1</v>
      </c>
      <c r="N236" s="152" t="s">
        <v>40</v>
      </c>
      <c r="P236" s="153">
        <f t="shared" si="31"/>
        <v>0</v>
      </c>
      <c r="Q236" s="153">
        <v>0</v>
      </c>
      <c r="R236" s="153">
        <f t="shared" si="32"/>
        <v>0</v>
      </c>
      <c r="S236" s="153">
        <v>0</v>
      </c>
      <c r="T236" s="154">
        <f t="shared" si="33"/>
        <v>0</v>
      </c>
      <c r="AR236" s="155" t="s">
        <v>876</v>
      </c>
      <c r="AT236" s="155" t="s">
        <v>184</v>
      </c>
      <c r="AU236" s="155" t="s">
        <v>88</v>
      </c>
      <c r="AY236" s="17" t="s">
        <v>182</v>
      </c>
      <c r="BE236" s="156">
        <f t="shared" si="34"/>
        <v>0</v>
      </c>
      <c r="BF236" s="156">
        <f t="shared" si="35"/>
        <v>0</v>
      </c>
      <c r="BG236" s="156">
        <f t="shared" si="36"/>
        <v>0</v>
      </c>
      <c r="BH236" s="156">
        <f t="shared" si="37"/>
        <v>0</v>
      </c>
      <c r="BI236" s="156">
        <f t="shared" si="38"/>
        <v>0</v>
      </c>
      <c r="BJ236" s="17" t="s">
        <v>88</v>
      </c>
      <c r="BK236" s="156">
        <f t="shared" si="39"/>
        <v>0</v>
      </c>
      <c r="BL236" s="17" t="s">
        <v>876</v>
      </c>
      <c r="BM236" s="155" t="s">
        <v>3519</v>
      </c>
    </row>
    <row r="237" spans="2:65" s="1" customFormat="1" ht="16.5" customHeight="1">
      <c r="B237" s="142"/>
      <c r="C237" s="185" t="s">
        <v>1165</v>
      </c>
      <c r="D237" s="185" t="s">
        <v>379</v>
      </c>
      <c r="E237" s="186" t="s">
        <v>3520</v>
      </c>
      <c r="F237" s="187" t="s">
        <v>3521</v>
      </c>
      <c r="G237" s="188" t="s">
        <v>858</v>
      </c>
      <c r="H237" s="189">
        <v>1</v>
      </c>
      <c r="I237" s="190"/>
      <c r="J237" s="191">
        <f t="shared" si="30"/>
        <v>0</v>
      </c>
      <c r="K237" s="192"/>
      <c r="L237" s="193"/>
      <c r="M237" s="194" t="s">
        <v>1</v>
      </c>
      <c r="N237" s="195" t="s">
        <v>40</v>
      </c>
      <c r="P237" s="153">
        <f t="shared" si="31"/>
        <v>0</v>
      </c>
      <c r="Q237" s="153">
        <v>0</v>
      </c>
      <c r="R237" s="153">
        <f t="shared" si="32"/>
        <v>0</v>
      </c>
      <c r="S237" s="153">
        <v>0</v>
      </c>
      <c r="T237" s="154">
        <f t="shared" si="33"/>
        <v>0</v>
      </c>
      <c r="AR237" s="155" t="s">
        <v>2043</v>
      </c>
      <c r="AT237" s="155" t="s">
        <v>379</v>
      </c>
      <c r="AU237" s="155" t="s">
        <v>88</v>
      </c>
      <c r="AY237" s="17" t="s">
        <v>182</v>
      </c>
      <c r="BE237" s="156">
        <f t="shared" si="34"/>
        <v>0</v>
      </c>
      <c r="BF237" s="156">
        <f t="shared" si="35"/>
        <v>0</v>
      </c>
      <c r="BG237" s="156">
        <f t="shared" si="36"/>
        <v>0</v>
      </c>
      <c r="BH237" s="156">
        <f t="shared" si="37"/>
        <v>0</v>
      </c>
      <c r="BI237" s="156">
        <f t="shared" si="38"/>
        <v>0</v>
      </c>
      <c r="BJ237" s="17" t="s">
        <v>88</v>
      </c>
      <c r="BK237" s="156">
        <f t="shared" si="39"/>
        <v>0</v>
      </c>
      <c r="BL237" s="17" t="s">
        <v>876</v>
      </c>
      <c r="BM237" s="155" t="s">
        <v>3522</v>
      </c>
    </row>
    <row r="238" spans="2:65" s="1" customFormat="1" ht="16.5" customHeight="1">
      <c r="B238" s="142"/>
      <c r="C238" s="143" t="s">
        <v>1171</v>
      </c>
      <c r="D238" s="143" t="s">
        <v>184</v>
      </c>
      <c r="E238" s="144" t="s">
        <v>3523</v>
      </c>
      <c r="F238" s="145" t="s">
        <v>3524</v>
      </c>
      <c r="G238" s="146" t="s">
        <v>858</v>
      </c>
      <c r="H238" s="147">
        <v>1</v>
      </c>
      <c r="I238" s="148"/>
      <c r="J238" s="149">
        <f t="shared" si="30"/>
        <v>0</v>
      </c>
      <c r="K238" s="150"/>
      <c r="L238" s="32"/>
      <c r="M238" s="151" t="s">
        <v>1</v>
      </c>
      <c r="N238" s="152" t="s">
        <v>40</v>
      </c>
      <c r="P238" s="153">
        <f t="shared" si="31"/>
        <v>0</v>
      </c>
      <c r="Q238" s="153">
        <v>0</v>
      </c>
      <c r="R238" s="153">
        <f t="shared" si="32"/>
        <v>0</v>
      </c>
      <c r="S238" s="153">
        <v>0</v>
      </c>
      <c r="T238" s="154">
        <f t="shared" si="33"/>
        <v>0</v>
      </c>
      <c r="AR238" s="155" t="s">
        <v>876</v>
      </c>
      <c r="AT238" s="155" t="s">
        <v>184</v>
      </c>
      <c r="AU238" s="155" t="s">
        <v>88</v>
      </c>
      <c r="AY238" s="17" t="s">
        <v>182</v>
      </c>
      <c r="BE238" s="156">
        <f t="shared" si="34"/>
        <v>0</v>
      </c>
      <c r="BF238" s="156">
        <f t="shared" si="35"/>
        <v>0</v>
      </c>
      <c r="BG238" s="156">
        <f t="shared" si="36"/>
        <v>0</v>
      </c>
      <c r="BH238" s="156">
        <f t="shared" si="37"/>
        <v>0</v>
      </c>
      <c r="BI238" s="156">
        <f t="shared" si="38"/>
        <v>0</v>
      </c>
      <c r="BJ238" s="17" t="s">
        <v>88</v>
      </c>
      <c r="BK238" s="156">
        <f t="shared" si="39"/>
        <v>0</v>
      </c>
      <c r="BL238" s="17" t="s">
        <v>876</v>
      </c>
      <c r="BM238" s="155" t="s">
        <v>3525</v>
      </c>
    </row>
    <row r="239" spans="2:65" s="1" customFormat="1" ht="16.5" customHeight="1">
      <c r="B239" s="142"/>
      <c r="C239" s="185" t="s">
        <v>1175</v>
      </c>
      <c r="D239" s="185" t="s">
        <v>379</v>
      </c>
      <c r="E239" s="186" t="s">
        <v>3526</v>
      </c>
      <c r="F239" s="187" t="s">
        <v>3527</v>
      </c>
      <c r="G239" s="188" t="s">
        <v>858</v>
      </c>
      <c r="H239" s="189">
        <v>1</v>
      </c>
      <c r="I239" s="190"/>
      <c r="J239" s="191">
        <f t="shared" si="30"/>
        <v>0</v>
      </c>
      <c r="K239" s="192"/>
      <c r="L239" s="193"/>
      <c r="M239" s="194" t="s">
        <v>1</v>
      </c>
      <c r="N239" s="195" t="s">
        <v>40</v>
      </c>
      <c r="P239" s="153">
        <f t="shared" si="31"/>
        <v>0</v>
      </c>
      <c r="Q239" s="153">
        <v>0</v>
      </c>
      <c r="R239" s="153">
        <f t="shared" si="32"/>
        <v>0</v>
      </c>
      <c r="S239" s="153">
        <v>0</v>
      </c>
      <c r="T239" s="154">
        <f t="shared" si="33"/>
        <v>0</v>
      </c>
      <c r="AR239" s="155" t="s">
        <v>2043</v>
      </c>
      <c r="AT239" s="155" t="s">
        <v>379</v>
      </c>
      <c r="AU239" s="155" t="s">
        <v>88</v>
      </c>
      <c r="AY239" s="17" t="s">
        <v>182</v>
      </c>
      <c r="BE239" s="156">
        <f t="shared" si="34"/>
        <v>0</v>
      </c>
      <c r="BF239" s="156">
        <f t="shared" si="35"/>
        <v>0</v>
      </c>
      <c r="BG239" s="156">
        <f t="shared" si="36"/>
        <v>0</v>
      </c>
      <c r="BH239" s="156">
        <f t="shared" si="37"/>
        <v>0</v>
      </c>
      <c r="BI239" s="156">
        <f t="shared" si="38"/>
        <v>0</v>
      </c>
      <c r="BJ239" s="17" t="s">
        <v>88</v>
      </c>
      <c r="BK239" s="156">
        <f t="shared" si="39"/>
        <v>0</v>
      </c>
      <c r="BL239" s="17" t="s">
        <v>876</v>
      </c>
      <c r="BM239" s="155" t="s">
        <v>3528</v>
      </c>
    </row>
    <row r="240" spans="2:65" s="1" customFormat="1" ht="24.25" customHeight="1">
      <c r="B240" s="142"/>
      <c r="C240" s="143" t="s">
        <v>1180</v>
      </c>
      <c r="D240" s="143" t="s">
        <v>184</v>
      </c>
      <c r="E240" s="144" t="s">
        <v>3529</v>
      </c>
      <c r="F240" s="145" t="s">
        <v>3530</v>
      </c>
      <c r="G240" s="146" t="s">
        <v>858</v>
      </c>
      <c r="H240" s="147">
        <v>4</v>
      </c>
      <c r="I240" s="148"/>
      <c r="J240" s="149">
        <f t="shared" si="30"/>
        <v>0</v>
      </c>
      <c r="K240" s="150"/>
      <c r="L240" s="32"/>
      <c r="M240" s="151" t="s">
        <v>1</v>
      </c>
      <c r="N240" s="152" t="s">
        <v>40</v>
      </c>
      <c r="P240" s="153">
        <f t="shared" si="31"/>
        <v>0</v>
      </c>
      <c r="Q240" s="153">
        <v>0</v>
      </c>
      <c r="R240" s="153">
        <f t="shared" si="32"/>
        <v>0</v>
      </c>
      <c r="S240" s="153">
        <v>0</v>
      </c>
      <c r="T240" s="154">
        <f t="shared" si="33"/>
        <v>0</v>
      </c>
      <c r="AR240" s="155" t="s">
        <v>876</v>
      </c>
      <c r="AT240" s="155" t="s">
        <v>184</v>
      </c>
      <c r="AU240" s="155" t="s">
        <v>88</v>
      </c>
      <c r="AY240" s="17" t="s">
        <v>182</v>
      </c>
      <c r="BE240" s="156">
        <f t="shared" si="34"/>
        <v>0</v>
      </c>
      <c r="BF240" s="156">
        <f t="shared" si="35"/>
        <v>0</v>
      </c>
      <c r="BG240" s="156">
        <f t="shared" si="36"/>
        <v>0</v>
      </c>
      <c r="BH240" s="156">
        <f t="shared" si="37"/>
        <v>0</v>
      </c>
      <c r="BI240" s="156">
        <f t="shared" si="38"/>
        <v>0</v>
      </c>
      <c r="BJ240" s="17" t="s">
        <v>88</v>
      </c>
      <c r="BK240" s="156">
        <f t="shared" si="39"/>
        <v>0</v>
      </c>
      <c r="BL240" s="17" t="s">
        <v>876</v>
      </c>
      <c r="BM240" s="155" t="s">
        <v>3531</v>
      </c>
    </row>
    <row r="241" spans="2:65" s="1" customFormat="1" ht="21.75" customHeight="1">
      <c r="B241" s="142"/>
      <c r="C241" s="185" t="s">
        <v>1184</v>
      </c>
      <c r="D241" s="185" t="s">
        <v>379</v>
      </c>
      <c r="E241" s="186" t="s">
        <v>3532</v>
      </c>
      <c r="F241" s="187" t="s">
        <v>3533</v>
      </c>
      <c r="G241" s="188" t="s">
        <v>858</v>
      </c>
      <c r="H241" s="189">
        <v>2</v>
      </c>
      <c r="I241" s="190"/>
      <c r="J241" s="191">
        <f t="shared" si="30"/>
        <v>0</v>
      </c>
      <c r="K241" s="192"/>
      <c r="L241" s="193"/>
      <c r="M241" s="194" t="s">
        <v>1</v>
      </c>
      <c r="N241" s="195" t="s">
        <v>40</v>
      </c>
      <c r="P241" s="153">
        <f t="shared" si="31"/>
        <v>0</v>
      </c>
      <c r="Q241" s="153">
        <v>0</v>
      </c>
      <c r="R241" s="153">
        <f t="shared" si="32"/>
        <v>0</v>
      </c>
      <c r="S241" s="153">
        <v>0</v>
      </c>
      <c r="T241" s="154">
        <f t="shared" si="33"/>
        <v>0</v>
      </c>
      <c r="AR241" s="155" t="s">
        <v>2043</v>
      </c>
      <c r="AT241" s="155" t="s">
        <v>379</v>
      </c>
      <c r="AU241" s="155" t="s">
        <v>88</v>
      </c>
      <c r="AY241" s="17" t="s">
        <v>182</v>
      </c>
      <c r="BE241" s="156">
        <f t="shared" si="34"/>
        <v>0</v>
      </c>
      <c r="BF241" s="156">
        <f t="shared" si="35"/>
        <v>0</v>
      </c>
      <c r="BG241" s="156">
        <f t="shared" si="36"/>
        <v>0</v>
      </c>
      <c r="BH241" s="156">
        <f t="shared" si="37"/>
        <v>0</v>
      </c>
      <c r="BI241" s="156">
        <f t="shared" si="38"/>
        <v>0</v>
      </c>
      <c r="BJ241" s="17" t="s">
        <v>88</v>
      </c>
      <c r="BK241" s="156">
        <f t="shared" si="39"/>
        <v>0</v>
      </c>
      <c r="BL241" s="17" t="s">
        <v>876</v>
      </c>
      <c r="BM241" s="155" t="s">
        <v>3534</v>
      </c>
    </row>
    <row r="242" spans="2:65" s="1" customFormat="1" ht="21.75" customHeight="1">
      <c r="B242" s="142"/>
      <c r="C242" s="185" t="s">
        <v>1190</v>
      </c>
      <c r="D242" s="185" t="s">
        <v>379</v>
      </c>
      <c r="E242" s="186" t="s">
        <v>3535</v>
      </c>
      <c r="F242" s="187" t="s">
        <v>3536</v>
      </c>
      <c r="G242" s="188" t="s">
        <v>858</v>
      </c>
      <c r="H242" s="189">
        <v>2</v>
      </c>
      <c r="I242" s="190"/>
      <c r="J242" s="191">
        <f t="shared" si="30"/>
        <v>0</v>
      </c>
      <c r="K242" s="192"/>
      <c r="L242" s="193"/>
      <c r="M242" s="194" t="s">
        <v>1</v>
      </c>
      <c r="N242" s="195" t="s">
        <v>40</v>
      </c>
      <c r="P242" s="153">
        <f t="shared" si="31"/>
        <v>0</v>
      </c>
      <c r="Q242" s="153">
        <v>0</v>
      </c>
      <c r="R242" s="153">
        <f t="shared" si="32"/>
        <v>0</v>
      </c>
      <c r="S242" s="153">
        <v>0</v>
      </c>
      <c r="T242" s="154">
        <f t="shared" si="33"/>
        <v>0</v>
      </c>
      <c r="AR242" s="155" t="s">
        <v>2043</v>
      </c>
      <c r="AT242" s="155" t="s">
        <v>379</v>
      </c>
      <c r="AU242" s="155" t="s">
        <v>88</v>
      </c>
      <c r="AY242" s="17" t="s">
        <v>182</v>
      </c>
      <c r="BE242" s="156">
        <f t="shared" si="34"/>
        <v>0</v>
      </c>
      <c r="BF242" s="156">
        <f t="shared" si="35"/>
        <v>0</v>
      </c>
      <c r="BG242" s="156">
        <f t="shared" si="36"/>
        <v>0</v>
      </c>
      <c r="BH242" s="156">
        <f t="shared" si="37"/>
        <v>0</v>
      </c>
      <c r="BI242" s="156">
        <f t="shared" si="38"/>
        <v>0</v>
      </c>
      <c r="BJ242" s="17" t="s">
        <v>88</v>
      </c>
      <c r="BK242" s="156">
        <f t="shared" si="39"/>
        <v>0</v>
      </c>
      <c r="BL242" s="17" t="s">
        <v>876</v>
      </c>
      <c r="BM242" s="155" t="s">
        <v>3537</v>
      </c>
    </row>
    <row r="243" spans="2:65" s="1" customFormat="1" ht="21.75" customHeight="1">
      <c r="B243" s="142"/>
      <c r="C243" s="143" t="s">
        <v>1194</v>
      </c>
      <c r="D243" s="143" t="s">
        <v>184</v>
      </c>
      <c r="E243" s="144" t="s">
        <v>3157</v>
      </c>
      <c r="F243" s="145" t="s">
        <v>3538</v>
      </c>
      <c r="G243" s="146" t="s">
        <v>386</v>
      </c>
      <c r="H243" s="147">
        <v>260</v>
      </c>
      <c r="I243" s="148"/>
      <c r="J243" s="149">
        <f t="shared" si="30"/>
        <v>0</v>
      </c>
      <c r="K243" s="150"/>
      <c r="L243" s="32"/>
      <c r="M243" s="151" t="s">
        <v>1</v>
      </c>
      <c r="N243" s="152" t="s">
        <v>40</v>
      </c>
      <c r="P243" s="153">
        <f t="shared" si="31"/>
        <v>0</v>
      </c>
      <c r="Q243" s="153">
        <v>0</v>
      </c>
      <c r="R243" s="153">
        <f t="shared" si="32"/>
        <v>0</v>
      </c>
      <c r="S243" s="153">
        <v>0</v>
      </c>
      <c r="T243" s="154">
        <f t="shared" si="33"/>
        <v>0</v>
      </c>
      <c r="AR243" s="155" t="s">
        <v>876</v>
      </c>
      <c r="AT243" s="155" t="s">
        <v>184</v>
      </c>
      <c r="AU243" s="155" t="s">
        <v>88</v>
      </c>
      <c r="AY243" s="17" t="s">
        <v>182</v>
      </c>
      <c r="BE243" s="156">
        <f t="shared" si="34"/>
        <v>0</v>
      </c>
      <c r="BF243" s="156">
        <f t="shared" si="35"/>
        <v>0</v>
      </c>
      <c r="BG243" s="156">
        <f t="shared" si="36"/>
        <v>0</v>
      </c>
      <c r="BH243" s="156">
        <f t="shared" si="37"/>
        <v>0</v>
      </c>
      <c r="BI243" s="156">
        <f t="shared" si="38"/>
        <v>0</v>
      </c>
      <c r="BJ243" s="17" t="s">
        <v>88</v>
      </c>
      <c r="BK243" s="156">
        <f t="shared" si="39"/>
        <v>0</v>
      </c>
      <c r="BL243" s="17" t="s">
        <v>876</v>
      </c>
      <c r="BM243" s="155" t="s">
        <v>3539</v>
      </c>
    </row>
    <row r="244" spans="2:65" s="1" customFormat="1" ht="24.25" customHeight="1">
      <c r="B244" s="142"/>
      <c r="C244" s="185" t="s">
        <v>1198</v>
      </c>
      <c r="D244" s="185" t="s">
        <v>379</v>
      </c>
      <c r="E244" s="186" t="s">
        <v>3540</v>
      </c>
      <c r="F244" s="187" t="s">
        <v>3541</v>
      </c>
      <c r="G244" s="188" t="s">
        <v>386</v>
      </c>
      <c r="H244" s="189">
        <v>260</v>
      </c>
      <c r="I244" s="190"/>
      <c r="J244" s="191">
        <f t="shared" si="30"/>
        <v>0</v>
      </c>
      <c r="K244" s="192"/>
      <c r="L244" s="193"/>
      <c r="M244" s="194" t="s">
        <v>1</v>
      </c>
      <c r="N244" s="195" t="s">
        <v>40</v>
      </c>
      <c r="P244" s="153">
        <f t="shared" si="31"/>
        <v>0</v>
      </c>
      <c r="Q244" s="153">
        <v>0</v>
      </c>
      <c r="R244" s="153">
        <f t="shared" si="32"/>
        <v>0</v>
      </c>
      <c r="S244" s="153">
        <v>0</v>
      </c>
      <c r="T244" s="154">
        <f t="shared" si="33"/>
        <v>0</v>
      </c>
      <c r="AR244" s="155" t="s">
        <v>2043</v>
      </c>
      <c r="AT244" s="155" t="s">
        <v>379</v>
      </c>
      <c r="AU244" s="155" t="s">
        <v>88</v>
      </c>
      <c r="AY244" s="17" t="s">
        <v>182</v>
      </c>
      <c r="BE244" s="156">
        <f t="shared" si="34"/>
        <v>0</v>
      </c>
      <c r="BF244" s="156">
        <f t="shared" si="35"/>
        <v>0</v>
      </c>
      <c r="BG244" s="156">
        <f t="shared" si="36"/>
        <v>0</v>
      </c>
      <c r="BH244" s="156">
        <f t="shared" si="37"/>
        <v>0</v>
      </c>
      <c r="BI244" s="156">
        <f t="shared" si="38"/>
        <v>0</v>
      </c>
      <c r="BJ244" s="17" t="s">
        <v>88</v>
      </c>
      <c r="BK244" s="156">
        <f t="shared" si="39"/>
        <v>0</v>
      </c>
      <c r="BL244" s="17" t="s">
        <v>876</v>
      </c>
      <c r="BM244" s="155" t="s">
        <v>3542</v>
      </c>
    </row>
    <row r="245" spans="2:65" s="1" customFormat="1" ht="24.25" customHeight="1">
      <c r="B245" s="142"/>
      <c r="C245" s="143" t="s">
        <v>1202</v>
      </c>
      <c r="D245" s="143" t="s">
        <v>184</v>
      </c>
      <c r="E245" s="144" t="s">
        <v>3543</v>
      </c>
      <c r="F245" s="145" t="s">
        <v>3544</v>
      </c>
      <c r="G245" s="146" t="s">
        <v>858</v>
      </c>
      <c r="H245" s="147">
        <v>1</v>
      </c>
      <c r="I245" s="148"/>
      <c r="J245" s="149">
        <f t="shared" si="30"/>
        <v>0</v>
      </c>
      <c r="K245" s="150"/>
      <c r="L245" s="32"/>
      <c r="M245" s="151" t="s">
        <v>1</v>
      </c>
      <c r="N245" s="152" t="s">
        <v>40</v>
      </c>
      <c r="P245" s="153">
        <f t="shared" si="31"/>
        <v>0</v>
      </c>
      <c r="Q245" s="153">
        <v>0</v>
      </c>
      <c r="R245" s="153">
        <f t="shared" si="32"/>
        <v>0</v>
      </c>
      <c r="S245" s="153">
        <v>0</v>
      </c>
      <c r="T245" s="154">
        <f t="shared" si="33"/>
        <v>0</v>
      </c>
      <c r="AR245" s="155" t="s">
        <v>876</v>
      </c>
      <c r="AT245" s="155" t="s">
        <v>184</v>
      </c>
      <c r="AU245" s="155" t="s">
        <v>88</v>
      </c>
      <c r="AY245" s="17" t="s">
        <v>182</v>
      </c>
      <c r="BE245" s="156">
        <f t="shared" si="34"/>
        <v>0</v>
      </c>
      <c r="BF245" s="156">
        <f t="shared" si="35"/>
        <v>0</v>
      </c>
      <c r="BG245" s="156">
        <f t="shared" si="36"/>
        <v>0</v>
      </c>
      <c r="BH245" s="156">
        <f t="shared" si="37"/>
        <v>0</v>
      </c>
      <c r="BI245" s="156">
        <f t="shared" si="38"/>
        <v>0</v>
      </c>
      <c r="BJ245" s="17" t="s">
        <v>88</v>
      </c>
      <c r="BK245" s="156">
        <f t="shared" si="39"/>
        <v>0</v>
      </c>
      <c r="BL245" s="17" t="s">
        <v>876</v>
      </c>
      <c r="BM245" s="155" t="s">
        <v>3545</v>
      </c>
    </row>
    <row r="246" spans="2:65" s="1" customFormat="1" ht="24.25" customHeight="1">
      <c r="B246" s="142"/>
      <c r="C246" s="185" t="s">
        <v>1208</v>
      </c>
      <c r="D246" s="185" t="s">
        <v>379</v>
      </c>
      <c r="E246" s="186" t="s">
        <v>3546</v>
      </c>
      <c r="F246" s="187" t="s">
        <v>3547</v>
      </c>
      <c r="G246" s="188" t="s">
        <v>858</v>
      </c>
      <c r="H246" s="189">
        <v>1</v>
      </c>
      <c r="I246" s="190"/>
      <c r="J246" s="191">
        <f t="shared" si="30"/>
        <v>0</v>
      </c>
      <c r="K246" s="192"/>
      <c r="L246" s="193"/>
      <c r="M246" s="194" t="s">
        <v>1</v>
      </c>
      <c r="N246" s="195" t="s">
        <v>40</v>
      </c>
      <c r="P246" s="153">
        <f t="shared" si="31"/>
        <v>0</v>
      </c>
      <c r="Q246" s="153">
        <v>0</v>
      </c>
      <c r="R246" s="153">
        <f t="shared" si="32"/>
        <v>0</v>
      </c>
      <c r="S246" s="153">
        <v>0</v>
      </c>
      <c r="T246" s="154">
        <f t="shared" si="33"/>
        <v>0</v>
      </c>
      <c r="AR246" s="155" t="s">
        <v>2043</v>
      </c>
      <c r="AT246" s="155" t="s">
        <v>379</v>
      </c>
      <c r="AU246" s="155" t="s">
        <v>88</v>
      </c>
      <c r="AY246" s="17" t="s">
        <v>182</v>
      </c>
      <c r="BE246" s="156">
        <f t="shared" si="34"/>
        <v>0</v>
      </c>
      <c r="BF246" s="156">
        <f t="shared" si="35"/>
        <v>0</v>
      </c>
      <c r="BG246" s="156">
        <f t="shared" si="36"/>
        <v>0</v>
      </c>
      <c r="BH246" s="156">
        <f t="shared" si="37"/>
        <v>0</v>
      </c>
      <c r="BI246" s="156">
        <f t="shared" si="38"/>
        <v>0</v>
      </c>
      <c r="BJ246" s="17" t="s">
        <v>88</v>
      </c>
      <c r="BK246" s="156">
        <f t="shared" si="39"/>
        <v>0</v>
      </c>
      <c r="BL246" s="17" t="s">
        <v>876</v>
      </c>
      <c r="BM246" s="155" t="s">
        <v>3548</v>
      </c>
    </row>
    <row r="247" spans="2:65" s="1" customFormat="1" ht="16.5" customHeight="1">
      <c r="B247" s="142"/>
      <c r="C247" s="143" t="s">
        <v>1214</v>
      </c>
      <c r="D247" s="143" t="s">
        <v>184</v>
      </c>
      <c r="E247" s="144" t="s">
        <v>3549</v>
      </c>
      <c r="F247" s="145" t="s">
        <v>3550</v>
      </c>
      <c r="G247" s="146" t="s">
        <v>858</v>
      </c>
      <c r="H247" s="147">
        <v>60</v>
      </c>
      <c r="I247" s="148"/>
      <c r="J247" s="149">
        <f t="shared" si="30"/>
        <v>0</v>
      </c>
      <c r="K247" s="150"/>
      <c r="L247" s="32"/>
      <c r="M247" s="151" t="s">
        <v>1</v>
      </c>
      <c r="N247" s="152" t="s">
        <v>40</v>
      </c>
      <c r="P247" s="153">
        <f t="shared" si="31"/>
        <v>0</v>
      </c>
      <c r="Q247" s="153">
        <v>0</v>
      </c>
      <c r="R247" s="153">
        <f t="shared" si="32"/>
        <v>0</v>
      </c>
      <c r="S247" s="153">
        <v>0</v>
      </c>
      <c r="T247" s="154">
        <f t="shared" si="33"/>
        <v>0</v>
      </c>
      <c r="AR247" s="155" t="s">
        <v>876</v>
      </c>
      <c r="AT247" s="155" t="s">
        <v>184</v>
      </c>
      <c r="AU247" s="155" t="s">
        <v>88</v>
      </c>
      <c r="AY247" s="17" t="s">
        <v>182</v>
      </c>
      <c r="BE247" s="156">
        <f t="shared" si="34"/>
        <v>0</v>
      </c>
      <c r="BF247" s="156">
        <f t="shared" si="35"/>
        <v>0</v>
      </c>
      <c r="BG247" s="156">
        <f t="shared" si="36"/>
        <v>0</v>
      </c>
      <c r="BH247" s="156">
        <f t="shared" si="37"/>
        <v>0</v>
      </c>
      <c r="BI247" s="156">
        <f t="shared" si="38"/>
        <v>0</v>
      </c>
      <c r="BJ247" s="17" t="s">
        <v>88</v>
      </c>
      <c r="BK247" s="156">
        <f t="shared" si="39"/>
        <v>0</v>
      </c>
      <c r="BL247" s="17" t="s">
        <v>876</v>
      </c>
      <c r="BM247" s="155" t="s">
        <v>3551</v>
      </c>
    </row>
    <row r="248" spans="2:65" s="1" customFormat="1" ht="16.5" customHeight="1">
      <c r="B248" s="142"/>
      <c r="C248" s="143" t="s">
        <v>1220</v>
      </c>
      <c r="D248" s="143" t="s">
        <v>184</v>
      </c>
      <c r="E248" s="144" t="s">
        <v>3552</v>
      </c>
      <c r="F248" s="145" t="s">
        <v>3553</v>
      </c>
      <c r="G248" s="146" t="s">
        <v>858</v>
      </c>
      <c r="H248" s="147">
        <v>40</v>
      </c>
      <c r="I248" s="148"/>
      <c r="J248" s="149">
        <f t="shared" si="30"/>
        <v>0</v>
      </c>
      <c r="K248" s="150"/>
      <c r="L248" s="32"/>
      <c r="M248" s="151" t="s">
        <v>1</v>
      </c>
      <c r="N248" s="152" t="s">
        <v>40</v>
      </c>
      <c r="P248" s="153">
        <f t="shared" si="31"/>
        <v>0</v>
      </c>
      <c r="Q248" s="153">
        <v>0</v>
      </c>
      <c r="R248" s="153">
        <f t="shared" si="32"/>
        <v>0</v>
      </c>
      <c r="S248" s="153">
        <v>0</v>
      </c>
      <c r="T248" s="154">
        <f t="shared" si="33"/>
        <v>0</v>
      </c>
      <c r="AR248" s="155" t="s">
        <v>876</v>
      </c>
      <c r="AT248" s="155" t="s">
        <v>184</v>
      </c>
      <c r="AU248" s="155" t="s">
        <v>88</v>
      </c>
      <c r="AY248" s="17" t="s">
        <v>182</v>
      </c>
      <c r="BE248" s="156">
        <f t="shared" si="34"/>
        <v>0</v>
      </c>
      <c r="BF248" s="156">
        <f t="shared" si="35"/>
        <v>0</v>
      </c>
      <c r="BG248" s="156">
        <f t="shared" si="36"/>
        <v>0</v>
      </c>
      <c r="BH248" s="156">
        <f t="shared" si="37"/>
        <v>0</v>
      </c>
      <c r="BI248" s="156">
        <f t="shared" si="38"/>
        <v>0</v>
      </c>
      <c r="BJ248" s="17" t="s">
        <v>88</v>
      </c>
      <c r="BK248" s="156">
        <f t="shared" si="39"/>
        <v>0</v>
      </c>
      <c r="BL248" s="17" t="s">
        <v>876</v>
      </c>
      <c r="BM248" s="155" t="s">
        <v>3554</v>
      </c>
    </row>
    <row r="249" spans="2:65" s="1" customFormat="1" ht="21.75" customHeight="1">
      <c r="B249" s="142"/>
      <c r="C249" s="143" t="s">
        <v>1224</v>
      </c>
      <c r="D249" s="143" t="s">
        <v>184</v>
      </c>
      <c r="E249" s="144" t="s">
        <v>3555</v>
      </c>
      <c r="F249" s="145" t="s">
        <v>3556</v>
      </c>
      <c r="G249" s="146" t="s">
        <v>858</v>
      </c>
      <c r="H249" s="147">
        <v>4</v>
      </c>
      <c r="I249" s="148"/>
      <c r="J249" s="149">
        <f t="shared" si="30"/>
        <v>0</v>
      </c>
      <c r="K249" s="150"/>
      <c r="L249" s="32"/>
      <c r="M249" s="151" t="s">
        <v>1</v>
      </c>
      <c r="N249" s="152" t="s">
        <v>40</v>
      </c>
      <c r="P249" s="153">
        <f t="shared" si="31"/>
        <v>0</v>
      </c>
      <c r="Q249" s="153">
        <v>0</v>
      </c>
      <c r="R249" s="153">
        <f t="shared" si="32"/>
        <v>0</v>
      </c>
      <c r="S249" s="153">
        <v>0</v>
      </c>
      <c r="T249" s="154">
        <f t="shared" si="33"/>
        <v>0</v>
      </c>
      <c r="AR249" s="155" t="s">
        <v>876</v>
      </c>
      <c r="AT249" s="155" t="s">
        <v>184</v>
      </c>
      <c r="AU249" s="155" t="s">
        <v>88</v>
      </c>
      <c r="AY249" s="17" t="s">
        <v>182</v>
      </c>
      <c r="BE249" s="156">
        <f t="shared" si="34"/>
        <v>0</v>
      </c>
      <c r="BF249" s="156">
        <f t="shared" si="35"/>
        <v>0</v>
      </c>
      <c r="BG249" s="156">
        <f t="shared" si="36"/>
        <v>0</v>
      </c>
      <c r="BH249" s="156">
        <f t="shared" si="37"/>
        <v>0</v>
      </c>
      <c r="BI249" s="156">
        <f t="shared" si="38"/>
        <v>0</v>
      </c>
      <c r="BJ249" s="17" t="s">
        <v>88</v>
      </c>
      <c r="BK249" s="156">
        <f t="shared" si="39"/>
        <v>0</v>
      </c>
      <c r="BL249" s="17" t="s">
        <v>876</v>
      </c>
      <c r="BM249" s="155" t="s">
        <v>3557</v>
      </c>
    </row>
    <row r="250" spans="2:65" s="1" customFormat="1" ht="24.25" customHeight="1">
      <c r="B250" s="142"/>
      <c r="C250" s="185" t="s">
        <v>1228</v>
      </c>
      <c r="D250" s="185" t="s">
        <v>379</v>
      </c>
      <c r="E250" s="186" t="s">
        <v>3558</v>
      </c>
      <c r="F250" s="187" t="s">
        <v>3559</v>
      </c>
      <c r="G250" s="188" t="s">
        <v>858</v>
      </c>
      <c r="H250" s="189">
        <v>4</v>
      </c>
      <c r="I250" s="190"/>
      <c r="J250" s="191">
        <f t="shared" si="30"/>
        <v>0</v>
      </c>
      <c r="K250" s="192"/>
      <c r="L250" s="193"/>
      <c r="M250" s="194" t="s">
        <v>1</v>
      </c>
      <c r="N250" s="195" t="s">
        <v>40</v>
      </c>
      <c r="P250" s="153">
        <f t="shared" si="31"/>
        <v>0</v>
      </c>
      <c r="Q250" s="153">
        <v>0</v>
      </c>
      <c r="R250" s="153">
        <f t="shared" si="32"/>
        <v>0</v>
      </c>
      <c r="S250" s="153">
        <v>0</v>
      </c>
      <c r="T250" s="154">
        <f t="shared" si="33"/>
        <v>0</v>
      </c>
      <c r="AR250" s="155" t="s">
        <v>2043</v>
      </c>
      <c r="AT250" s="155" t="s">
        <v>379</v>
      </c>
      <c r="AU250" s="155" t="s">
        <v>88</v>
      </c>
      <c r="AY250" s="17" t="s">
        <v>182</v>
      </c>
      <c r="BE250" s="156">
        <f t="shared" si="34"/>
        <v>0</v>
      </c>
      <c r="BF250" s="156">
        <f t="shared" si="35"/>
        <v>0</v>
      </c>
      <c r="BG250" s="156">
        <f t="shared" si="36"/>
        <v>0</v>
      </c>
      <c r="BH250" s="156">
        <f t="shared" si="37"/>
        <v>0</v>
      </c>
      <c r="BI250" s="156">
        <f t="shared" si="38"/>
        <v>0</v>
      </c>
      <c r="BJ250" s="17" t="s">
        <v>88</v>
      </c>
      <c r="BK250" s="156">
        <f t="shared" si="39"/>
        <v>0</v>
      </c>
      <c r="BL250" s="17" t="s">
        <v>876</v>
      </c>
      <c r="BM250" s="155" t="s">
        <v>3560</v>
      </c>
    </row>
    <row r="251" spans="2:65" s="1" customFormat="1" ht="24.25" customHeight="1">
      <c r="B251" s="142"/>
      <c r="C251" s="143" t="s">
        <v>1233</v>
      </c>
      <c r="D251" s="143" t="s">
        <v>184</v>
      </c>
      <c r="E251" s="144" t="s">
        <v>3561</v>
      </c>
      <c r="F251" s="145" t="s">
        <v>3562</v>
      </c>
      <c r="G251" s="146" t="s">
        <v>858</v>
      </c>
      <c r="H251" s="147">
        <v>57</v>
      </c>
      <c r="I251" s="148"/>
      <c r="J251" s="149">
        <f t="shared" si="30"/>
        <v>0</v>
      </c>
      <c r="K251" s="150"/>
      <c r="L251" s="32"/>
      <c r="M251" s="151" t="s">
        <v>1</v>
      </c>
      <c r="N251" s="152" t="s">
        <v>40</v>
      </c>
      <c r="P251" s="153">
        <f t="shared" si="31"/>
        <v>0</v>
      </c>
      <c r="Q251" s="153">
        <v>0</v>
      </c>
      <c r="R251" s="153">
        <f t="shared" si="32"/>
        <v>0</v>
      </c>
      <c r="S251" s="153">
        <v>0</v>
      </c>
      <c r="T251" s="154">
        <f t="shared" si="33"/>
        <v>0</v>
      </c>
      <c r="AR251" s="155" t="s">
        <v>876</v>
      </c>
      <c r="AT251" s="155" t="s">
        <v>184</v>
      </c>
      <c r="AU251" s="155" t="s">
        <v>88</v>
      </c>
      <c r="AY251" s="17" t="s">
        <v>182</v>
      </c>
      <c r="BE251" s="156">
        <f t="shared" si="34"/>
        <v>0</v>
      </c>
      <c r="BF251" s="156">
        <f t="shared" si="35"/>
        <v>0</v>
      </c>
      <c r="BG251" s="156">
        <f t="shared" si="36"/>
        <v>0</v>
      </c>
      <c r="BH251" s="156">
        <f t="shared" si="37"/>
        <v>0</v>
      </c>
      <c r="BI251" s="156">
        <f t="shared" si="38"/>
        <v>0</v>
      </c>
      <c r="BJ251" s="17" t="s">
        <v>88</v>
      </c>
      <c r="BK251" s="156">
        <f t="shared" si="39"/>
        <v>0</v>
      </c>
      <c r="BL251" s="17" t="s">
        <v>876</v>
      </c>
      <c r="BM251" s="155" t="s">
        <v>3563</v>
      </c>
    </row>
    <row r="252" spans="2:65" s="1" customFormat="1" ht="16.5" customHeight="1">
      <c r="B252" s="142"/>
      <c r="C252" s="185" t="s">
        <v>1237</v>
      </c>
      <c r="D252" s="185" t="s">
        <v>379</v>
      </c>
      <c r="E252" s="186" t="s">
        <v>3564</v>
      </c>
      <c r="F252" s="187" t="s">
        <v>3565</v>
      </c>
      <c r="G252" s="188" t="s">
        <v>858</v>
      </c>
      <c r="H252" s="189">
        <v>52</v>
      </c>
      <c r="I252" s="190"/>
      <c r="J252" s="191">
        <f t="shared" si="30"/>
        <v>0</v>
      </c>
      <c r="K252" s="192"/>
      <c r="L252" s="193"/>
      <c r="M252" s="194" t="s">
        <v>1</v>
      </c>
      <c r="N252" s="195" t="s">
        <v>40</v>
      </c>
      <c r="P252" s="153">
        <f t="shared" si="31"/>
        <v>0</v>
      </c>
      <c r="Q252" s="153">
        <v>0</v>
      </c>
      <c r="R252" s="153">
        <f t="shared" si="32"/>
        <v>0</v>
      </c>
      <c r="S252" s="153">
        <v>0</v>
      </c>
      <c r="T252" s="154">
        <f t="shared" si="33"/>
        <v>0</v>
      </c>
      <c r="AR252" s="155" t="s">
        <v>2043</v>
      </c>
      <c r="AT252" s="155" t="s">
        <v>379</v>
      </c>
      <c r="AU252" s="155" t="s">
        <v>88</v>
      </c>
      <c r="AY252" s="17" t="s">
        <v>182</v>
      </c>
      <c r="BE252" s="156">
        <f t="shared" si="34"/>
        <v>0</v>
      </c>
      <c r="BF252" s="156">
        <f t="shared" si="35"/>
        <v>0</v>
      </c>
      <c r="BG252" s="156">
        <f t="shared" si="36"/>
        <v>0</v>
      </c>
      <c r="BH252" s="156">
        <f t="shared" si="37"/>
        <v>0</v>
      </c>
      <c r="BI252" s="156">
        <f t="shared" si="38"/>
        <v>0</v>
      </c>
      <c r="BJ252" s="17" t="s">
        <v>88</v>
      </c>
      <c r="BK252" s="156">
        <f t="shared" si="39"/>
        <v>0</v>
      </c>
      <c r="BL252" s="17" t="s">
        <v>876</v>
      </c>
      <c r="BM252" s="155" t="s">
        <v>3566</v>
      </c>
    </row>
    <row r="253" spans="2:65" s="1" customFormat="1" ht="16.5" customHeight="1">
      <c r="B253" s="142"/>
      <c r="C253" s="185" t="s">
        <v>1241</v>
      </c>
      <c r="D253" s="185" t="s">
        <v>379</v>
      </c>
      <c r="E253" s="186" t="s">
        <v>3567</v>
      </c>
      <c r="F253" s="187" t="s">
        <v>3568</v>
      </c>
      <c r="G253" s="188" t="s">
        <v>858</v>
      </c>
      <c r="H253" s="189">
        <v>2</v>
      </c>
      <c r="I253" s="190"/>
      <c r="J253" s="191">
        <f t="shared" si="30"/>
        <v>0</v>
      </c>
      <c r="K253" s="192"/>
      <c r="L253" s="193"/>
      <c r="M253" s="194" t="s">
        <v>1</v>
      </c>
      <c r="N253" s="195" t="s">
        <v>40</v>
      </c>
      <c r="P253" s="153">
        <f t="shared" si="31"/>
        <v>0</v>
      </c>
      <c r="Q253" s="153">
        <v>0</v>
      </c>
      <c r="R253" s="153">
        <f t="shared" si="32"/>
        <v>0</v>
      </c>
      <c r="S253" s="153">
        <v>0</v>
      </c>
      <c r="T253" s="154">
        <f t="shared" si="33"/>
        <v>0</v>
      </c>
      <c r="AR253" s="155" t="s">
        <v>2043</v>
      </c>
      <c r="AT253" s="155" t="s">
        <v>379</v>
      </c>
      <c r="AU253" s="155" t="s">
        <v>88</v>
      </c>
      <c r="AY253" s="17" t="s">
        <v>182</v>
      </c>
      <c r="BE253" s="156">
        <f t="shared" si="34"/>
        <v>0</v>
      </c>
      <c r="BF253" s="156">
        <f t="shared" si="35"/>
        <v>0</v>
      </c>
      <c r="BG253" s="156">
        <f t="shared" si="36"/>
        <v>0</v>
      </c>
      <c r="BH253" s="156">
        <f t="shared" si="37"/>
        <v>0</v>
      </c>
      <c r="BI253" s="156">
        <f t="shared" si="38"/>
        <v>0</v>
      </c>
      <c r="BJ253" s="17" t="s">
        <v>88</v>
      </c>
      <c r="BK253" s="156">
        <f t="shared" si="39"/>
        <v>0</v>
      </c>
      <c r="BL253" s="17" t="s">
        <v>876</v>
      </c>
      <c r="BM253" s="155" t="s">
        <v>3569</v>
      </c>
    </row>
    <row r="254" spans="2:65" s="1" customFormat="1" ht="24.25" customHeight="1">
      <c r="B254" s="142"/>
      <c r="C254" s="185" t="s">
        <v>1247</v>
      </c>
      <c r="D254" s="185" t="s">
        <v>379</v>
      </c>
      <c r="E254" s="186" t="s">
        <v>3570</v>
      </c>
      <c r="F254" s="187" t="s">
        <v>3571</v>
      </c>
      <c r="G254" s="188" t="s">
        <v>858</v>
      </c>
      <c r="H254" s="189">
        <v>3</v>
      </c>
      <c r="I254" s="190"/>
      <c r="J254" s="191">
        <f t="shared" si="30"/>
        <v>0</v>
      </c>
      <c r="K254" s="192"/>
      <c r="L254" s="193"/>
      <c r="M254" s="194" t="s">
        <v>1</v>
      </c>
      <c r="N254" s="195" t="s">
        <v>40</v>
      </c>
      <c r="P254" s="153">
        <f t="shared" si="31"/>
        <v>0</v>
      </c>
      <c r="Q254" s="153">
        <v>0</v>
      </c>
      <c r="R254" s="153">
        <f t="shared" si="32"/>
        <v>0</v>
      </c>
      <c r="S254" s="153">
        <v>0</v>
      </c>
      <c r="T254" s="154">
        <f t="shared" si="33"/>
        <v>0</v>
      </c>
      <c r="AR254" s="155" t="s">
        <v>2043</v>
      </c>
      <c r="AT254" s="155" t="s">
        <v>379</v>
      </c>
      <c r="AU254" s="155" t="s">
        <v>88</v>
      </c>
      <c r="AY254" s="17" t="s">
        <v>182</v>
      </c>
      <c r="BE254" s="156">
        <f t="shared" si="34"/>
        <v>0</v>
      </c>
      <c r="BF254" s="156">
        <f t="shared" si="35"/>
        <v>0</v>
      </c>
      <c r="BG254" s="156">
        <f t="shared" si="36"/>
        <v>0</v>
      </c>
      <c r="BH254" s="156">
        <f t="shared" si="37"/>
        <v>0</v>
      </c>
      <c r="BI254" s="156">
        <f t="shared" si="38"/>
        <v>0</v>
      </c>
      <c r="BJ254" s="17" t="s">
        <v>88</v>
      </c>
      <c r="BK254" s="156">
        <f t="shared" si="39"/>
        <v>0</v>
      </c>
      <c r="BL254" s="17" t="s">
        <v>876</v>
      </c>
      <c r="BM254" s="155" t="s">
        <v>3572</v>
      </c>
    </row>
    <row r="255" spans="2:65" s="11" customFormat="1" ht="22.9" customHeight="1">
      <c r="B255" s="130"/>
      <c r="D255" s="131" t="s">
        <v>73</v>
      </c>
      <c r="E255" s="140" t="s">
        <v>1782</v>
      </c>
      <c r="F255" s="140" t="s">
        <v>1783</v>
      </c>
      <c r="I255" s="133"/>
      <c r="J255" s="141">
        <f>BK255</f>
        <v>0</v>
      </c>
      <c r="L255" s="130"/>
      <c r="M255" s="135"/>
      <c r="P255" s="136">
        <f>SUM(P256:P257)</f>
        <v>0</v>
      </c>
      <c r="R255" s="136">
        <f>SUM(R256:R257)</f>
        <v>0</v>
      </c>
      <c r="T255" s="137">
        <f>SUM(T256:T257)</f>
        <v>0</v>
      </c>
      <c r="AR255" s="131" t="s">
        <v>188</v>
      </c>
      <c r="AT255" s="138" t="s">
        <v>73</v>
      </c>
      <c r="AU255" s="138" t="s">
        <v>78</v>
      </c>
      <c r="AY255" s="131" t="s">
        <v>182</v>
      </c>
      <c r="BK255" s="139">
        <f>SUM(BK256:BK257)</f>
        <v>0</v>
      </c>
    </row>
    <row r="256" spans="2:65" s="1" customFormat="1" ht="33" customHeight="1">
      <c r="B256" s="142"/>
      <c r="C256" s="143" t="s">
        <v>1251</v>
      </c>
      <c r="D256" s="143" t="s">
        <v>184</v>
      </c>
      <c r="E256" s="144" t="s">
        <v>2290</v>
      </c>
      <c r="F256" s="145" t="s">
        <v>2991</v>
      </c>
      <c r="G256" s="146" t="s">
        <v>1787</v>
      </c>
      <c r="H256" s="147">
        <v>48</v>
      </c>
      <c r="I256" s="148"/>
      <c r="J256" s="149">
        <f>ROUND(I256*H256,2)</f>
        <v>0</v>
      </c>
      <c r="K256" s="150"/>
      <c r="L256" s="32"/>
      <c r="M256" s="151" t="s">
        <v>1</v>
      </c>
      <c r="N256" s="152" t="s">
        <v>40</v>
      </c>
      <c r="P256" s="153">
        <f>O256*H256</f>
        <v>0</v>
      </c>
      <c r="Q256" s="153">
        <v>0</v>
      </c>
      <c r="R256" s="153">
        <f>Q256*H256</f>
        <v>0</v>
      </c>
      <c r="S256" s="153">
        <v>0</v>
      </c>
      <c r="T256" s="154">
        <f>S256*H256</f>
        <v>0</v>
      </c>
      <c r="AR256" s="155" t="s">
        <v>2137</v>
      </c>
      <c r="AT256" s="155" t="s">
        <v>184</v>
      </c>
      <c r="AU256" s="155" t="s">
        <v>88</v>
      </c>
      <c r="AY256" s="17" t="s">
        <v>182</v>
      </c>
      <c r="BE256" s="156">
        <f>IF(N256="základná",J256,0)</f>
        <v>0</v>
      </c>
      <c r="BF256" s="156">
        <f>IF(N256="znížená",J256,0)</f>
        <v>0</v>
      </c>
      <c r="BG256" s="156">
        <f>IF(N256="zákl. prenesená",J256,0)</f>
        <v>0</v>
      </c>
      <c r="BH256" s="156">
        <f>IF(N256="zníž. prenesená",J256,0)</f>
        <v>0</v>
      </c>
      <c r="BI256" s="156">
        <f>IF(N256="nulová",J256,0)</f>
        <v>0</v>
      </c>
      <c r="BJ256" s="17" t="s">
        <v>88</v>
      </c>
      <c r="BK256" s="156">
        <f>ROUND(I256*H256,2)</f>
        <v>0</v>
      </c>
      <c r="BL256" s="17" t="s">
        <v>2137</v>
      </c>
      <c r="BM256" s="155" t="s">
        <v>3573</v>
      </c>
    </row>
    <row r="257" spans="2:65" s="1" customFormat="1" ht="33" customHeight="1">
      <c r="B257" s="142"/>
      <c r="C257" s="143" t="s">
        <v>1255</v>
      </c>
      <c r="D257" s="143" t="s">
        <v>184</v>
      </c>
      <c r="E257" s="144" t="s">
        <v>3168</v>
      </c>
      <c r="F257" s="145" t="s">
        <v>3169</v>
      </c>
      <c r="G257" s="146" t="s">
        <v>1787</v>
      </c>
      <c r="H257" s="147">
        <v>48</v>
      </c>
      <c r="I257" s="148"/>
      <c r="J257" s="149">
        <f>ROUND(I257*H257,2)</f>
        <v>0</v>
      </c>
      <c r="K257" s="150"/>
      <c r="L257" s="32"/>
      <c r="M257" s="151" t="s">
        <v>1</v>
      </c>
      <c r="N257" s="152" t="s">
        <v>40</v>
      </c>
      <c r="P257" s="153">
        <f>O257*H257</f>
        <v>0</v>
      </c>
      <c r="Q257" s="153">
        <v>0</v>
      </c>
      <c r="R257" s="153">
        <f>Q257*H257</f>
        <v>0</v>
      </c>
      <c r="S257" s="153">
        <v>0</v>
      </c>
      <c r="T257" s="154">
        <f>S257*H257</f>
        <v>0</v>
      </c>
      <c r="AR257" s="155" t="s">
        <v>2137</v>
      </c>
      <c r="AT257" s="155" t="s">
        <v>184</v>
      </c>
      <c r="AU257" s="155" t="s">
        <v>88</v>
      </c>
      <c r="AY257" s="17" t="s">
        <v>182</v>
      </c>
      <c r="BE257" s="156">
        <f>IF(N257="základná",J257,0)</f>
        <v>0</v>
      </c>
      <c r="BF257" s="156">
        <f>IF(N257="znížená",J257,0)</f>
        <v>0</v>
      </c>
      <c r="BG257" s="156">
        <f>IF(N257="zákl. prenesená",J257,0)</f>
        <v>0</v>
      </c>
      <c r="BH257" s="156">
        <f>IF(N257="zníž. prenesená",J257,0)</f>
        <v>0</v>
      </c>
      <c r="BI257" s="156">
        <f>IF(N257="nulová",J257,0)</f>
        <v>0</v>
      </c>
      <c r="BJ257" s="17" t="s">
        <v>88</v>
      </c>
      <c r="BK257" s="156">
        <f>ROUND(I257*H257,2)</f>
        <v>0</v>
      </c>
      <c r="BL257" s="17" t="s">
        <v>2137</v>
      </c>
      <c r="BM257" s="155" t="s">
        <v>3574</v>
      </c>
    </row>
    <row r="258" spans="2:65" s="11" customFormat="1" ht="22.9" customHeight="1">
      <c r="B258" s="130"/>
      <c r="D258" s="131" t="s">
        <v>73</v>
      </c>
      <c r="E258" s="140" t="s">
        <v>1790</v>
      </c>
      <c r="F258" s="140" t="s">
        <v>3016</v>
      </c>
      <c r="I258" s="133"/>
      <c r="J258" s="141">
        <f>BK258</f>
        <v>0</v>
      </c>
      <c r="L258" s="130"/>
      <c r="M258" s="135"/>
      <c r="P258" s="136">
        <f>SUM(P259:P262)</f>
        <v>0</v>
      </c>
      <c r="R258" s="136">
        <f>SUM(R259:R262)</f>
        <v>0</v>
      </c>
      <c r="T258" s="137">
        <f>SUM(T259:T262)</f>
        <v>0</v>
      </c>
      <c r="AR258" s="131" t="s">
        <v>235</v>
      </c>
      <c r="AT258" s="138" t="s">
        <v>73</v>
      </c>
      <c r="AU258" s="138" t="s">
        <v>78</v>
      </c>
      <c r="AY258" s="131" t="s">
        <v>182</v>
      </c>
      <c r="BK258" s="139">
        <f>SUM(BK259:BK262)</f>
        <v>0</v>
      </c>
    </row>
    <row r="259" spans="2:65" s="1" customFormat="1" ht="44.25" customHeight="1">
      <c r="B259" s="142"/>
      <c r="C259" s="143" t="s">
        <v>1259</v>
      </c>
      <c r="D259" s="143" t="s">
        <v>184</v>
      </c>
      <c r="E259" s="144" t="s">
        <v>3017</v>
      </c>
      <c r="F259" s="145" t="s">
        <v>3018</v>
      </c>
      <c r="G259" s="146" t="s">
        <v>1795</v>
      </c>
      <c r="H259" s="147">
        <v>1</v>
      </c>
      <c r="I259" s="148"/>
      <c r="J259" s="149">
        <f>ROUND(I259*H259,2)</f>
        <v>0</v>
      </c>
      <c r="K259" s="150"/>
      <c r="L259" s="32"/>
      <c r="M259" s="151" t="s">
        <v>1</v>
      </c>
      <c r="N259" s="152" t="s">
        <v>40</v>
      </c>
      <c r="P259" s="153">
        <f>O259*H259</f>
        <v>0</v>
      </c>
      <c r="Q259" s="153">
        <v>0</v>
      </c>
      <c r="R259" s="153">
        <f>Q259*H259</f>
        <v>0</v>
      </c>
      <c r="S259" s="153">
        <v>0</v>
      </c>
      <c r="T259" s="154">
        <f>S259*H259</f>
        <v>0</v>
      </c>
      <c r="AR259" s="155" t="s">
        <v>188</v>
      </c>
      <c r="AT259" s="155" t="s">
        <v>184</v>
      </c>
      <c r="AU259" s="155" t="s">
        <v>88</v>
      </c>
      <c r="AY259" s="17" t="s">
        <v>182</v>
      </c>
      <c r="BE259" s="156">
        <f>IF(N259="základná",J259,0)</f>
        <v>0</v>
      </c>
      <c r="BF259" s="156">
        <f>IF(N259="znížená",J259,0)</f>
        <v>0</v>
      </c>
      <c r="BG259" s="156">
        <f>IF(N259="zákl. prenesená",J259,0)</f>
        <v>0</v>
      </c>
      <c r="BH259" s="156">
        <f>IF(N259="zníž. prenesená",J259,0)</f>
        <v>0</v>
      </c>
      <c r="BI259" s="156">
        <f>IF(N259="nulová",J259,0)</f>
        <v>0</v>
      </c>
      <c r="BJ259" s="17" t="s">
        <v>88</v>
      </c>
      <c r="BK259" s="156">
        <f>ROUND(I259*H259,2)</f>
        <v>0</v>
      </c>
      <c r="BL259" s="17" t="s">
        <v>188</v>
      </c>
      <c r="BM259" s="155" t="s">
        <v>3575</v>
      </c>
    </row>
    <row r="260" spans="2:65" s="1" customFormat="1" ht="24.25" customHeight="1">
      <c r="B260" s="142"/>
      <c r="C260" s="143" t="s">
        <v>1264</v>
      </c>
      <c r="D260" s="143" t="s">
        <v>184</v>
      </c>
      <c r="E260" s="144" t="s">
        <v>3020</v>
      </c>
      <c r="F260" s="145" t="s">
        <v>3021</v>
      </c>
      <c r="G260" s="146" t="s">
        <v>1795</v>
      </c>
      <c r="H260" s="147">
        <v>1</v>
      </c>
      <c r="I260" s="148"/>
      <c r="J260" s="149">
        <f>ROUND(I260*H260,2)</f>
        <v>0</v>
      </c>
      <c r="K260" s="150"/>
      <c r="L260" s="32"/>
      <c r="M260" s="151" t="s">
        <v>1</v>
      </c>
      <c r="N260" s="152" t="s">
        <v>40</v>
      </c>
      <c r="P260" s="153">
        <f>O260*H260</f>
        <v>0</v>
      </c>
      <c r="Q260" s="153">
        <v>0</v>
      </c>
      <c r="R260" s="153">
        <f>Q260*H260</f>
        <v>0</v>
      </c>
      <c r="S260" s="153">
        <v>0</v>
      </c>
      <c r="T260" s="154">
        <f>S260*H260</f>
        <v>0</v>
      </c>
      <c r="AR260" s="155" t="s">
        <v>188</v>
      </c>
      <c r="AT260" s="155" t="s">
        <v>184</v>
      </c>
      <c r="AU260" s="155" t="s">
        <v>88</v>
      </c>
      <c r="AY260" s="17" t="s">
        <v>182</v>
      </c>
      <c r="BE260" s="156">
        <f>IF(N260="základná",J260,0)</f>
        <v>0</v>
      </c>
      <c r="BF260" s="156">
        <f>IF(N260="znížená",J260,0)</f>
        <v>0</v>
      </c>
      <c r="BG260" s="156">
        <f>IF(N260="zákl. prenesená",J260,0)</f>
        <v>0</v>
      </c>
      <c r="BH260" s="156">
        <f>IF(N260="zníž. prenesená",J260,0)</f>
        <v>0</v>
      </c>
      <c r="BI260" s="156">
        <f>IF(N260="nulová",J260,0)</f>
        <v>0</v>
      </c>
      <c r="BJ260" s="17" t="s">
        <v>88</v>
      </c>
      <c r="BK260" s="156">
        <f>ROUND(I260*H260,2)</f>
        <v>0</v>
      </c>
      <c r="BL260" s="17" t="s">
        <v>188</v>
      </c>
      <c r="BM260" s="155" t="s">
        <v>3576</v>
      </c>
    </row>
    <row r="261" spans="2:65" s="1" customFormat="1" ht="21.75" customHeight="1">
      <c r="B261" s="142"/>
      <c r="C261" s="143" t="s">
        <v>1268</v>
      </c>
      <c r="D261" s="143" t="s">
        <v>184</v>
      </c>
      <c r="E261" s="144" t="s">
        <v>3023</v>
      </c>
      <c r="F261" s="145" t="s">
        <v>3024</v>
      </c>
      <c r="G261" s="146" t="s">
        <v>1795</v>
      </c>
      <c r="H261" s="147">
        <v>1</v>
      </c>
      <c r="I261" s="148"/>
      <c r="J261" s="149">
        <f>ROUND(I261*H261,2)</f>
        <v>0</v>
      </c>
      <c r="K261" s="150"/>
      <c r="L261" s="32"/>
      <c r="M261" s="151" t="s">
        <v>1</v>
      </c>
      <c r="N261" s="152" t="s">
        <v>40</v>
      </c>
      <c r="P261" s="153">
        <f>O261*H261</f>
        <v>0</v>
      </c>
      <c r="Q261" s="153">
        <v>0</v>
      </c>
      <c r="R261" s="153">
        <f>Q261*H261</f>
        <v>0</v>
      </c>
      <c r="S261" s="153">
        <v>0</v>
      </c>
      <c r="T261" s="154">
        <f>S261*H261</f>
        <v>0</v>
      </c>
      <c r="AR261" s="155" t="s">
        <v>188</v>
      </c>
      <c r="AT261" s="155" t="s">
        <v>184</v>
      </c>
      <c r="AU261" s="155" t="s">
        <v>88</v>
      </c>
      <c r="AY261" s="17" t="s">
        <v>182</v>
      </c>
      <c r="BE261" s="156">
        <f>IF(N261="základná",J261,0)</f>
        <v>0</v>
      </c>
      <c r="BF261" s="156">
        <f>IF(N261="znížená",J261,0)</f>
        <v>0</v>
      </c>
      <c r="BG261" s="156">
        <f>IF(N261="zákl. prenesená",J261,0)</f>
        <v>0</v>
      </c>
      <c r="BH261" s="156">
        <f>IF(N261="zníž. prenesená",J261,0)</f>
        <v>0</v>
      </c>
      <c r="BI261" s="156">
        <f>IF(N261="nulová",J261,0)</f>
        <v>0</v>
      </c>
      <c r="BJ261" s="17" t="s">
        <v>88</v>
      </c>
      <c r="BK261" s="156">
        <f>ROUND(I261*H261,2)</f>
        <v>0</v>
      </c>
      <c r="BL261" s="17" t="s">
        <v>188</v>
      </c>
      <c r="BM261" s="155" t="s">
        <v>3577</v>
      </c>
    </row>
    <row r="262" spans="2:65" s="1" customFormat="1" ht="16.5" customHeight="1">
      <c r="B262" s="142"/>
      <c r="C262" s="143" t="s">
        <v>1272</v>
      </c>
      <c r="D262" s="143" t="s">
        <v>184</v>
      </c>
      <c r="E262" s="144" t="s">
        <v>3187</v>
      </c>
      <c r="F262" s="145" t="s">
        <v>3188</v>
      </c>
      <c r="G262" s="146" t="s">
        <v>1795</v>
      </c>
      <c r="H262" s="147">
        <v>1</v>
      </c>
      <c r="I262" s="148"/>
      <c r="J262" s="149">
        <f>ROUND(I262*H262,2)</f>
        <v>0</v>
      </c>
      <c r="K262" s="150"/>
      <c r="L262" s="32"/>
      <c r="M262" s="151" t="s">
        <v>1</v>
      </c>
      <c r="N262" s="152" t="s">
        <v>40</v>
      </c>
      <c r="P262" s="153">
        <f>O262*H262</f>
        <v>0</v>
      </c>
      <c r="Q262" s="153">
        <v>0</v>
      </c>
      <c r="R262" s="153">
        <f>Q262*H262</f>
        <v>0</v>
      </c>
      <c r="S262" s="153">
        <v>0</v>
      </c>
      <c r="T262" s="154">
        <f>S262*H262</f>
        <v>0</v>
      </c>
      <c r="AR262" s="155" t="s">
        <v>188</v>
      </c>
      <c r="AT262" s="155" t="s">
        <v>184</v>
      </c>
      <c r="AU262" s="155" t="s">
        <v>88</v>
      </c>
      <c r="AY262" s="17" t="s">
        <v>182</v>
      </c>
      <c r="BE262" s="156">
        <f>IF(N262="základná",J262,0)</f>
        <v>0</v>
      </c>
      <c r="BF262" s="156">
        <f>IF(N262="znížená",J262,0)</f>
        <v>0</v>
      </c>
      <c r="BG262" s="156">
        <f>IF(N262="zákl. prenesená",J262,0)</f>
        <v>0</v>
      </c>
      <c r="BH262" s="156">
        <f>IF(N262="zníž. prenesená",J262,0)</f>
        <v>0</v>
      </c>
      <c r="BI262" s="156">
        <f>IF(N262="nulová",J262,0)</f>
        <v>0</v>
      </c>
      <c r="BJ262" s="17" t="s">
        <v>88</v>
      </c>
      <c r="BK262" s="156">
        <f>ROUND(I262*H262,2)</f>
        <v>0</v>
      </c>
      <c r="BL262" s="17" t="s">
        <v>188</v>
      </c>
      <c r="BM262" s="155" t="s">
        <v>3578</v>
      </c>
    </row>
    <row r="263" spans="2:65" s="11" customFormat="1" ht="22.9" customHeight="1">
      <c r="B263" s="130"/>
      <c r="D263" s="131" t="s">
        <v>73</v>
      </c>
      <c r="E263" s="140" t="s">
        <v>3579</v>
      </c>
      <c r="F263" s="140" t="s">
        <v>2946</v>
      </c>
      <c r="I263" s="133"/>
      <c r="J263" s="141">
        <f>BK263</f>
        <v>0</v>
      </c>
      <c r="L263" s="130"/>
      <c r="M263" s="135"/>
      <c r="P263" s="136">
        <f>SUM(P264:P305)</f>
        <v>0</v>
      </c>
      <c r="R263" s="136">
        <f>SUM(R264:R305)</f>
        <v>0</v>
      </c>
      <c r="T263" s="137">
        <f>SUM(T264:T305)</f>
        <v>0</v>
      </c>
      <c r="AR263" s="131" t="s">
        <v>196</v>
      </c>
      <c r="AT263" s="138" t="s">
        <v>73</v>
      </c>
      <c r="AU263" s="138" t="s">
        <v>78</v>
      </c>
      <c r="AY263" s="131" t="s">
        <v>182</v>
      </c>
      <c r="BK263" s="139">
        <f>SUM(BK264:BK305)</f>
        <v>0</v>
      </c>
    </row>
    <row r="264" spans="2:65" s="1" customFormat="1" ht="24.25" customHeight="1">
      <c r="B264" s="142"/>
      <c r="C264" s="143" t="s">
        <v>1276</v>
      </c>
      <c r="D264" s="143" t="s">
        <v>184</v>
      </c>
      <c r="E264" s="144" t="s">
        <v>3045</v>
      </c>
      <c r="F264" s="145" t="s">
        <v>3046</v>
      </c>
      <c r="G264" s="146" t="s">
        <v>386</v>
      </c>
      <c r="H264" s="147">
        <v>500</v>
      </c>
      <c r="I264" s="148"/>
      <c r="J264" s="149">
        <f t="shared" ref="J264:J305" si="40">ROUND(I264*H264,2)</f>
        <v>0</v>
      </c>
      <c r="K264" s="150"/>
      <c r="L264" s="32"/>
      <c r="M264" s="151" t="s">
        <v>1</v>
      </c>
      <c r="N264" s="152" t="s">
        <v>40</v>
      </c>
      <c r="P264" s="153">
        <f t="shared" ref="P264:P305" si="41">O264*H264</f>
        <v>0</v>
      </c>
      <c r="Q264" s="153">
        <v>0</v>
      </c>
      <c r="R264" s="153">
        <f t="shared" ref="R264:R305" si="42">Q264*H264</f>
        <v>0</v>
      </c>
      <c r="S264" s="153">
        <v>0</v>
      </c>
      <c r="T264" s="154">
        <f t="shared" ref="T264:T305" si="43">S264*H264</f>
        <v>0</v>
      </c>
      <c r="AR264" s="155" t="s">
        <v>876</v>
      </c>
      <c r="AT264" s="155" t="s">
        <v>184</v>
      </c>
      <c r="AU264" s="155" t="s">
        <v>88</v>
      </c>
      <c r="AY264" s="17" t="s">
        <v>182</v>
      </c>
      <c r="BE264" s="156">
        <f t="shared" ref="BE264:BE305" si="44">IF(N264="základná",J264,0)</f>
        <v>0</v>
      </c>
      <c r="BF264" s="156">
        <f t="shared" ref="BF264:BF305" si="45">IF(N264="znížená",J264,0)</f>
        <v>0</v>
      </c>
      <c r="BG264" s="156">
        <f t="shared" ref="BG264:BG305" si="46">IF(N264="zákl. prenesená",J264,0)</f>
        <v>0</v>
      </c>
      <c r="BH264" s="156">
        <f t="shared" ref="BH264:BH305" si="47">IF(N264="zníž. prenesená",J264,0)</f>
        <v>0</v>
      </c>
      <c r="BI264" s="156">
        <f t="shared" ref="BI264:BI305" si="48">IF(N264="nulová",J264,0)</f>
        <v>0</v>
      </c>
      <c r="BJ264" s="17" t="s">
        <v>88</v>
      </c>
      <c r="BK264" s="156">
        <f t="shared" ref="BK264:BK305" si="49">ROUND(I264*H264,2)</f>
        <v>0</v>
      </c>
      <c r="BL264" s="17" t="s">
        <v>876</v>
      </c>
      <c r="BM264" s="155" t="s">
        <v>3580</v>
      </c>
    </row>
    <row r="265" spans="2:65" s="1" customFormat="1" ht="16.5" customHeight="1">
      <c r="B265" s="142"/>
      <c r="C265" s="185" t="s">
        <v>1280</v>
      </c>
      <c r="D265" s="185" t="s">
        <v>379</v>
      </c>
      <c r="E265" s="186" t="s">
        <v>3048</v>
      </c>
      <c r="F265" s="187" t="s">
        <v>3049</v>
      </c>
      <c r="G265" s="188" t="s">
        <v>1392</v>
      </c>
      <c r="H265" s="189">
        <v>200</v>
      </c>
      <c r="I265" s="190"/>
      <c r="J265" s="191">
        <f t="shared" si="40"/>
        <v>0</v>
      </c>
      <c r="K265" s="192"/>
      <c r="L265" s="193"/>
      <c r="M265" s="194" t="s">
        <v>1</v>
      </c>
      <c r="N265" s="195" t="s">
        <v>40</v>
      </c>
      <c r="P265" s="153">
        <f t="shared" si="41"/>
        <v>0</v>
      </c>
      <c r="Q265" s="153">
        <v>0</v>
      </c>
      <c r="R265" s="153">
        <f t="shared" si="42"/>
        <v>0</v>
      </c>
      <c r="S265" s="153">
        <v>0</v>
      </c>
      <c r="T265" s="154">
        <f t="shared" si="43"/>
        <v>0</v>
      </c>
      <c r="AR265" s="155" t="s">
        <v>2043</v>
      </c>
      <c r="AT265" s="155" t="s">
        <v>379</v>
      </c>
      <c r="AU265" s="155" t="s">
        <v>88</v>
      </c>
      <c r="AY265" s="17" t="s">
        <v>182</v>
      </c>
      <c r="BE265" s="156">
        <f t="shared" si="44"/>
        <v>0</v>
      </c>
      <c r="BF265" s="156">
        <f t="shared" si="45"/>
        <v>0</v>
      </c>
      <c r="BG265" s="156">
        <f t="shared" si="46"/>
        <v>0</v>
      </c>
      <c r="BH265" s="156">
        <f t="shared" si="47"/>
        <v>0</v>
      </c>
      <c r="BI265" s="156">
        <f t="shared" si="48"/>
        <v>0</v>
      </c>
      <c r="BJ265" s="17" t="s">
        <v>88</v>
      </c>
      <c r="BK265" s="156">
        <f t="shared" si="49"/>
        <v>0</v>
      </c>
      <c r="BL265" s="17" t="s">
        <v>876</v>
      </c>
      <c r="BM265" s="155" t="s">
        <v>3581</v>
      </c>
    </row>
    <row r="266" spans="2:65" s="1" customFormat="1" ht="24.25" customHeight="1">
      <c r="B266" s="142"/>
      <c r="C266" s="143" t="s">
        <v>1286</v>
      </c>
      <c r="D266" s="143" t="s">
        <v>184</v>
      </c>
      <c r="E266" s="144" t="s">
        <v>2972</v>
      </c>
      <c r="F266" s="145" t="s">
        <v>2973</v>
      </c>
      <c r="G266" s="146" t="s">
        <v>386</v>
      </c>
      <c r="H266" s="147">
        <v>970</v>
      </c>
      <c r="I266" s="148"/>
      <c r="J266" s="149">
        <f t="shared" si="40"/>
        <v>0</v>
      </c>
      <c r="K266" s="150"/>
      <c r="L266" s="32"/>
      <c r="M266" s="151" t="s">
        <v>1</v>
      </c>
      <c r="N266" s="152" t="s">
        <v>40</v>
      </c>
      <c r="P266" s="153">
        <f t="shared" si="41"/>
        <v>0</v>
      </c>
      <c r="Q266" s="153">
        <v>0</v>
      </c>
      <c r="R266" s="153">
        <f t="shared" si="42"/>
        <v>0</v>
      </c>
      <c r="S266" s="153">
        <v>0</v>
      </c>
      <c r="T266" s="154">
        <f t="shared" si="43"/>
        <v>0</v>
      </c>
      <c r="AR266" s="155" t="s">
        <v>876</v>
      </c>
      <c r="AT266" s="155" t="s">
        <v>184</v>
      </c>
      <c r="AU266" s="155" t="s">
        <v>88</v>
      </c>
      <c r="AY266" s="17" t="s">
        <v>182</v>
      </c>
      <c r="BE266" s="156">
        <f t="shared" si="44"/>
        <v>0</v>
      </c>
      <c r="BF266" s="156">
        <f t="shared" si="45"/>
        <v>0</v>
      </c>
      <c r="BG266" s="156">
        <f t="shared" si="46"/>
        <v>0</v>
      </c>
      <c r="BH266" s="156">
        <f t="shared" si="47"/>
        <v>0</v>
      </c>
      <c r="BI266" s="156">
        <f t="shared" si="48"/>
        <v>0</v>
      </c>
      <c r="BJ266" s="17" t="s">
        <v>88</v>
      </c>
      <c r="BK266" s="156">
        <f t="shared" si="49"/>
        <v>0</v>
      </c>
      <c r="BL266" s="17" t="s">
        <v>876</v>
      </c>
      <c r="BM266" s="155" t="s">
        <v>3582</v>
      </c>
    </row>
    <row r="267" spans="2:65" s="1" customFormat="1" ht="16.5" customHeight="1">
      <c r="B267" s="142"/>
      <c r="C267" s="185" t="s">
        <v>1290</v>
      </c>
      <c r="D267" s="185" t="s">
        <v>379</v>
      </c>
      <c r="E267" s="186" t="s">
        <v>3583</v>
      </c>
      <c r="F267" s="187" t="s">
        <v>2976</v>
      </c>
      <c r="G267" s="188" t="s">
        <v>1392</v>
      </c>
      <c r="H267" s="189">
        <v>913.74</v>
      </c>
      <c r="I267" s="190"/>
      <c r="J267" s="191">
        <f t="shared" si="40"/>
        <v>0</v>
      </c>
      <c r="K267" s="192"/>
      <c r="L267" s="193"/>
      <c r="M267" s="194" t="s">
        <v>1</v>
      </c>
      <c r="N267" s="195" t="s">
        <v>40</v>
      </c>
      <c r="P267" s="153">
        <f t="shared" si="41"/>
        <v>0</v>
      </c>
      <c r="Q267" s="153">
        <v>0</v>
      </c>
      <c r="R267" s="153">
        <f t="shared" si="42"/>
        <v>0</v>
      </c>
      <c r="S267" s="153">
        <v>0</v>
      </c>
      <c r="T267" s="154">
        <f t="shared" si="43"/>
        <v>0</v>
      </c>
      <c r="AR267" s="155" t="s">
        <v>2043</v>
      </c>
      <c r="AT267" s="155" t="s">
        <v>379</v>
      </c>
      <c r="AU267" s="155" t="s">
        <v>88</v>
      </c>
      <c r="AY267" s="17" t="s">
        <v>182</v>
      </c>
      <c r="BE267" s="156">
        <f t="shared" si="44"/>
        <v>0</v>
      </c>
      <c r="BF267" s="156">
        <f t="shared" si="45"/>
        <v>0</v>
      </c>
      <c r="BG267" s="156">
        <f t="shared" si="46"/>
        <v>0</v>
      </c>
      <c r="BH267" s="156">
        <f t="shared" si="47"/>
        <v>0</v>
      </c>
      <c r="BI267" s="156">
        <f t="shared" si="48"/>
        <v>0</v>
      </c>
      <c r="BJ267" s="17" t="s">
        <v>88</v>
      </c>
      <c r="BK267" s="156">
        <f t="shared" si="49"/>
        <v>0</v>
      </c>
      <c r="BL267" s="17" t="s">
        <v>876</v>
      </c>
      <c r="BM267" s="155" t="s">
        <v>3584</v>
      </c>
    </row>
    <row r="268" spans="2:65" s="1" customFormat="1" ht="24.25" customHeight="1">
      <c r="B268" s="142"/>
      <c r="C268" s="143" t="s">
        <v>1294</v>
      </c>
      <c r="D268" s="143" t="s">
        <v>184</v>
      </c>
      <c r="E268" s="144" t="s">
        <v>3585</v>
      </c>
      <c r="F268" s="145" t="s">
        <v>3586</v>
      </c>
      <c r="G268" s="146" t="s">
        <v>386</v>
      </c>
      <c r="H268" s="147">
        <v>20</v>
      </c>
      <c r="I268" s="148"/>
      <c r="J268" s="149">
        <f t="shared" si="40"/>
        <v>0</v>
      </c>
      <c r="K268" s="150"/>
      <c r="L268" s="32"/>
      <c r="M268" s="151" t="s">
        <v>1</v>
      </c>
      <c r="N268" s="152" t="s">
        <v>40</v>
      </c>
      <c r="P268" s="153">
        <f t="shared" si="41"/>
        <v>0</v>
      </c>
      <c r="Q268" s="153">
        <v>0</v>
      </c>
      <c r="R268" s="153">
        <f t="shared" si="42"/>
        <v>0</v>
      </c>
      <c r="S268" s="153">
        <v>0</v>
      </c>
      <c r="T268" s="154">
        <f t="shared" si="43"/>
        <v>0</v>
      </c>
      <c r="AR268" s="155" t="s">
        <v>876</v>
      </c>
      <c r="AT268" s="155" t="s">
        <v>184</v>
      </c>
      <c r="AU268" s="155" t="s">
        <v>88</v>
      </c>
      <c r="AY268" s="17" t="s">
        <v>182</v>
      </c>
      <c r="BE268" s="156">
        <f t="shared" si="44"/>
        <v>0</v>
      </c>
      <c r="BF268" s="156">
        <f t="shared" si="45"/>
        <v>0</v>
      </c>
      <c r="BG268" s="156">
        <f t="shared" si="46"/>
        <v>0</v>
      </c>
      <c r="BH268" s="156">
        <f t="shared" si="47"/>
        <v>0</v>
      </c>
      <c r="BI268" s="156">
        <f t="shared" si="48"/>
        <v>0</v>
      </c>
      <c r="BJ268" s="17" t="s">
        <v>88</v>
      </c>
      <c r="BK268" s="156">
        <f t="shared" si="49"/>
        <v>0</v>
      </c>
      <c r="BL268" s="17" t="s">
        <v>876</v>
      </c>
      <c r="BM268" s="155" t="s">
        <v>3587</v>
      </c>
    </row>
    <row r="269" spans="2:65" s="1" customFormat="1" ht="16.5" customHeight="1">
      <c r="B269" s="142"/>
      <c r="C269" s="185" t="s">
        <v>1298</v>
      </c>
      <c r="D269" s="185" t="s">
        <v>379</v>
      </c>
      <c r="E269" s="186" t="s">
        <v>3588</v>
      </c>
      <c r="F269" s="187" t="s">
        <v>3589</v>
      </c>
      <c r="G269" s="188" t="s">
        <v>858</v>
      </c>
      <c r="H269" s="189">
        <v>12.5</v>
      </c>
      <c r="I269" s="190"/>
      <c r="J269" s="191">
        <f t="shared" si="40"/>
        <v>0</v>
      </c>
      <c r="K269" s="192"/>
      <c r="L269" s="193"/>
      <c r="M269" s="194" t="s">
        <v>1</v>
      </c>
      <c r="N269" s="195" t="s">
        <v>40</v>
      </c>
      <c r="P269" s="153">
        <f t="shared" si="41"/>
        <v>0</v>
      </c>
      <c r="Q269" s="153">
        <v>0</v>
      </c>
      <c r="R269" s="153">
        <f t="shared" si="42"/>
        <v>0</v>
      </c>
      <c r="S269" s="153">
        <v>0</v>
      </c>
      <c r="T269" s="154">
        <f t="shared" si="43"/>
        <v>0</v>
      </c>
      <c r="AR269" s="155" t="s">
        <v>2043</v>
      </c>
      <c r="AT269" s="155" t="s">
        <v>379</v>
      </c>
      <c r="AU269" s="155" t="s">
        <v>88</v>
      </c>
      <c r="AY269" s="17" t="s">
        <v>182</v>
      </c>
      <c r="BE269" s="156">
        <f t="shared" si="44"/>
        <v>0</v>
      </c>
      <c r="BF269" s="156">
        <f t="shared" si="45"/>
        <v>0</v>
      </c>
      <c r="BG269" s="156">
        <f t="shared" si="46"/>
        <v>0</v>
      </c>
      <c r="BH269" s="156">
        <f t="shared" si="47"/>
        <v>0</v>
      </c>
      <c r="BI269" s="156">
        <f t="shared" si="48"/>
        <v>0</v>
      </c>
      <c r="BJ269" s="17" t="s">
        <v>88</v>
      </c>
      <c r="BK269" s="156">
        <f t="shared" si="49"/>
        <v>0</v>
      </c>
      <c r="BL269" s="17" t="s">
        <v>876</v>
      </c>
      <c r="BM269" s="155" t="s">
        <v>3590</v>
      </c>
    </row>
    <row r="270" spans="2:65" s="1" customFormat="1" ht="21.75" customHeight="1">
      <c r="B270" s="142"/>
      <c r="C270" s="143" t="s">
        <v>1303</v>
      </c>
      <c r="D270" s="143" t="s">
        <v>184</v>
      </c>
      <c r="E270" s="144" t="s">
        <v>3591</v>
      </c>
      <c r="F270" s="145" t="s">
        <v>3592</v>
      </c>
      <c r="G270" s="146" t="s">
        <v>858</v>
      </c>
      <c r="H270" s="147">
        <v>1</v>
      </c>
      <c r="I270" s="148"/>
      <c r="J270" s="149">
        <f t="shared" si="40"/>
        <v>0</v>
      </c>
      <c r="K270" s="150"/>
      <c r="L270" s="32"/>
      <c r="M270" s="151" t="s">
        <v>1</v>
      </c>
      <c r="N270" s="152" t="s">
        <v>40</v>
      </c>
      <c r="P270" s="153">
        <f t="shared" si="41"/>
        <v>0</v>
      </c>
      <c r="Q270" s="153">
        <v>0</v>
      </c>
      <c r="R270" s="153">
        <f t="shared" si="42"/>
        <v>0</v>
      </c>
      <c r="S270" s="153">
        <v>0</v>
      </c>
      <c r="T270" s="154">
        <f t="shared" si="43"/>
        <v>0</v>
      </c>
      <c r="AR270" s="155" t="s">
        <v>876</v>
      </c>
      <c r="AT270" s="155" t="s">
        <v>184</v>
      </c>
      <c r="AU270" s="155" t="s">
        <v>88</v>
      </c>
      <c r="AY270" s="17" t="s">
        <v>182</v>
      </c>
      <c r="BE270" s="156">
        <f t="shared" si="44"/>
        <v>0</v>
      </c>
      <c r="BF270" s="156">
        <f t="shared" si="45"/>
        <v>0</v>
      </c>
      <c r="BG270" s="156">
        <f t="shared" si="46"/>
        <v>0</v>
      </c>
      <c r="BH270" s="156">
        <f t="shared" si="47"/>
        <v>0</v>
      </c>
      <c r="BI270" s="156">
        <f t="shared" si="48"/>
        <v>0</v>
      </c>
      <c r="BJ270" s="17" t="s">
        <v>88</v>
      </c>
      <c r="BK270" s="156">
        <f t="shared" si="49"/>
        <v>0</v>
      </c>
      <c r="BL270" s="17" t="s">
        <v>876</v>
      </c>
      <c r="BM270" s="155" t="s">
        <v>3593</v>
      </c>
    </row>
    <row r="271" spans="2:65" s="1" customFormat="1" ht="24.25" customHeight="1">
      <c r="B271" s="142"/>
      <c r="C271" s="185" t="s">
        <v>1307</v>
      </c>
      <c r="D271" s="185" t="s">
        <v>379</v>
      </c>
      <c r="E271" s="186" t="s">
        <v>3594</v>
      </c>
      <c r="F271" s="187" t="s">
        <v>3379</v>
      </c>
      <c r="G271" s="188" t="s">
        <v>858</v>
      </c>
      <c r="H271" s="189">
        <v>1</v>
      </c>
      <c r="I271" s="190"/>
      <c r="J271" s="191">
        <f t="shared" si="40"/>
        <v>0</v>
      </c>
      <c r="K271" s="192"/>
      <c r="L271" s="193"/>
      <c r="M271" s="194" t="s">
        <v>1</v>
      </c>
      <c r="N271" s="195" t="s">
        <v>40</v>
      </c>
      <c r="P271" s="153">
        <f t="shared" si="41"/>
        <v>0</v>
      </c>
      <c r="Q271" s="153">
        <v>0</v>
      </c>
      <c r="R271" s="153">
        <f t="shared" si="42"/>
        <v>0</v>
      </c>
      <c r="S271" s="153">
        <v>0</v>
      </c>
      <c r="T271" s="154">
        <f t="shared" si="43"/>
        <v>0</v>
      </c>
      <c r="AR271" s="155" t="s">
        <v>2043</v>
      </c>
      <c r="AT271" s="155" t="s">
        <v>379</v>
      </c>
      <c r="AU271" s="155" t="s">
        <v>88</v>
      </c>
      <c r="AY271" s="17" t="s">
        <v>182</v>
      </c>
      <c r="BE271" s="156">
        <f t="shared" si="44"/>
        <v>0</v>
      </c>
      <c r="BF271" s="156">
        <f t="shared" si="45"/>
        <v>0</v>
      </c>
      <c r="BG271" s="156">
        <f t="shared" si="46"/>
        <v>0</v>
      </c>
      <c r="BH271" s="156">
        <f t="shared" si="47"/>
        <v>0</v>
      </c>
      <c r="BI271" s="156">
        <f t="shared" si="48"/>
        <v>0</v>
      </c>
      <c r="BJ271" s="17" t="s">
        <v>88</v>
      </c>
      <c r="BK271" s="156">
        <f t="shared" si="49"/>
        <v>0</v>
      </c>
      <c r="BL271" s="17" t="s">
        <v>876</v>
      </c>
      <c r="BM271" s="155" t="s">
        <v>3595</v>
      </c>
    </row>
    <row r="272" spans="2:65" s="1" customFormat="1" ht="24.25" customHeight="1">
      <c r="B272" s="142"/>
      <c r="C272" s="143" t="s">
        <v>1313</v>
      </c>
      <c r="D272" s="143" t="s">
        <v>184</v>
      </c>
      <c r="E272" s="144" t="s">
        <v>3596</v>
      </c>
      <c r="F272" s="145" t="s">
        <v>3597</v>
      </c>
      <c r="G272" s="146" t="s">
        <v>386</v>
      </c>
      <c r="H272" s="147">
        <v>2</v>
      </c>
      <c r="I272" s="148"/>
      <c r="J272" s="149">
        <f t="shared" si="40"/>
        <v>0</v>
      </c>
      <c r="K272" s="150"/>
      <c r="L272" s="32"/>
      <c r="M272" s="151" t="s">
        <v>1</v>
      </c>
      <c r="N272" s="152" t="s">
        <v>40</v>
      </c>
      <c r="P272" s="153">
        <f t="shared" si="41"/>
        <v>0</v>
      </c>
      <c r="Q272" s="153">
        <v>0</v>
      </c>
      <c r="R272" s="153">
        <f t="shared" si="42"/>
        <v>0</v>
      </c>
      <c r="S272" s="153">
        <v>0</v>
      </c>
      <c r="T272" s="154">
        <f t="shared" si="43"/>
        <v>0</v>
      </c>
      <c r="AR272" s="155" t="s">
        <v>876</v>
      </c>
      <c r="AT272" s="155" t="s">
        <v>184</v>
      </c>
      <c r="AU272" s="155" t="s">
        <v>88</v>
      </c>
      <c r="AY272" s="17" t="s">
        <v>182</v>
      </c>
      <c r="BE272" s="156">
        <f t="shared" si="44"/>
        <v>0</v>
      </c>
      <c r="BF272" s="156">
        <f t="shared" si="45"/>
        <v>0</v>
      </c>
      <c r="BG272" s="156">
        <f t="shared" si="46"/>
        <v>0</v>
      </c>
      <c r="BH272" s="156">
        <f t="shared" si="47"/>
        <v>0</v>
      </c>
      <c r="BI272" s="156">
        <f t="shared" si="48"/>
        <v>0</v>
      </c>
      <c r="BJ272" s="17" t="s">
        <v>88</v>
      </c>
      <c r="BK272" s="156">
        <f t="shared" si="49"/>
        <v>0</v>
      </c>
      <c r="BL272" s="17" t="s">
        <v>876</v>
      </c>
      <c r="BM272" s="155" t="s">
        <v>3598</v>
      </c>
    </row>
    <row r="273" spans="2:65" s="1" customFormat="1" ht="24.25" customHeight="1">
      <c r="B273" s="142"/>
      <c r="C273" s="185" t="s">
        <v>1319</v>
      </c>
      <c r="D273" s="185" t="s">
        <v>379</v>
      </c>
      <c r="E273" s="186" t="s">
        <v>3599</v>
      </c>
      <c r="F273" s="187" t="s">
        <v>3600</v>
      </c>
      <c r="G273" s="188" t="s">
        <v>1392</v>
      </c>
      <c r="H273" s="189">
        <v>1.667</v>
      </c>
      <c r="I273" s="190"/>
      <c r="J273" s="191">
        <f t="shared" si="40"/>
        <v>0</v>
      </c>
      <c r="K273" s="192"/>
      <c r="L273" s="193"/>
      <c r="M273" s="194" t="s">
        <v>1</v>
      </c>
      <c r="N273" s="195" t="s">
        <v>40</v>
      </c>
      <c r="P273" s="153">
        <f t="shared" si="41"/>
        <v>0</v>
      </c>
      <c r="Q273" s="153">
        <v>0</v>
      </c>
      <c r="R273" s="153">
        <f t="shared" si="42"/>
        <v>0</v>
      </c>
      <c r="S273" s="153">
        <v>0</v>
      </c>
      <c r="T273" s="154">
        <f t="shared" si="43"/>
        <v>0</v>
      </c>
      <c r="AR273" s="155" t="s">
        <v>2043</v>
      </c>
      <c r="AT273" s="155" t="s">
        <v>379</v>
      </c>
      <c r="AU273" s="155" t="s">
        <v>88</v>
      </c>
      <c r="AY273" s="17" t="s">
        <v>182</v>
      </c>
      <c r="BE273" s="156">
        <f t="shared" si="44"/>
        <v>0</v>
      </c>
      <c r="BF273" s="156">
        <f t="shared" si="45"/>
        <v>0</v>
      </c>
      <c r="BG273" s="156">
        <f t="shared" si="46"/>
        <v>0</v>
      </c>
      <c r="BH273" s="156">
        <f t="shared" si="47"/>
        <v>0</v>
      </c>
      <c r="BI273" s="156">
        <f t="shared" si="48"/>
        <v>0</v>
      </c>
      <c r="BJ273" s="17" t="s">
        <v>88</v>
      </c>
      <c r="BK273" s="156">
        <f t="shared" si="49"/>
        <v>0</v>
      </c>
      <c r="BL273" s="17" t="s">
        <v>876</v>
      </c>
      <c r="BM273" s="155" t="s">
        <v>3601</v>
      </c>
    </row>
    <row r="274" spans="2:65" s="1" customFormat="1" ht="24.25" customHeight="1">
      <c r="B274" s="142"/>
      <c r="C274" s="185" t="s">
        <v>1325</v>
      </c>
      <c r="D274" s="185" t="s">
        <v>379</v>
      </c>
      <c r="E274" s="186" t="s">
        <v>3602</v>
      </c>
      <c r="F274" s="187" t="s">
        <v>3603</v>
      </c>
      <c r="G274" s="188" t="s">
        <v>858</v>
      </c>
      <c r="H274" s="189">
        <v>1.667</v>
      </c>
      <c r="I274" s="190"/>
      <c r="J274" s="191">
        <f t="shared" si="40"/>
        <v>0</v>
      </c>
      <c r="K274" s="192"/>
      <c r="L274" s="193"/>
      <c r="M274" s="194" t="s">
        <v>1</v>
      </c>
      <c r="N274" s="195" t="s">
        <v>40</v>
      </c>
      <c r="P274" s="153">
        <f t="shared" si="41"/>
        <v>0</v>
      </c>
      <c r="Q274" s="153">
        <v>0</v>
      </c>
      <c r="R274" s="153">
        <f t="shared" si="42"/>
        <v>0</v>
      </c>
      <c r="S274" s="153">
        <v>0</v>
      </c>
      <c r="T274" s="154">
        <f t="shared" si="43"/>
        <v>0</v>
      </c>
      <c r="AR274" s="155" t="s">
        <v>2043</v>
      </c>
      <c r="AT274" s="155" t="s">
        <v>379</v>
      </c>
      <c r="AU274" s="155" t="s">
        <v>88</v>
      </c>
      <c r="AY274" s="17" t="s">
        <v>182</v>
      </c>
      <c r="BE274" s="156">
        <f t="shared" si="44"/>
        <v>0</v>
      </c>
      <c r="BF274" s="156">
        <f t="shared" si="45"/>
        <v>0</v>
      </c>
      <c r="BG274" s="156">
        <f t="shared" si="46"/>
        <v>0</v>
      </c>
      <c r="BH274" s="156">
        <f t="shared" si="47"/>
        <v>0</v>
      </c>
      <c r="BI274" s="156">
        <f t="shared" si="48"/>
        <v>0</v>
      </c>
      <c r="BJ274" s="17" t="s">
        <v>88</v>
      </c>
      <c r="BK274" s="156">
        <f t="shared" si="49"/>
        <v>0</v>
      </c>
      <c r="BL274" s="17" t="s">
        <v>876</v>
      </c>
      <c r="BM274" s="155" t="s">
        <v>3604</v>
      </c>
    </row>
    <row r="275" spans="2:65" s="1" customFormat="1" ht="16.5" customHeight="1">
      <c r="B275" s="142"/>
      <c r="C275" s="185" t="s">
        <v>1330</v>
      </c>
      <c r="D275" s="185" t="s">
        <v>379</v>
      </c>
      <c r="E275" s="186" t="s">
        <v>3605</v>
      </c>
      <c r="F275" s="187" t="s">
        <v>3606</v>
      </c>
      <c r="G275" s="188" t="s">
        <v>858</v>
      </c>
      <c r="H275" s="189">
        <v>1.667</v>
      </c>
      <c r="I275" s="190"/>
      <c r="J275" s="191">
        <f t="shared" si="40"/>
        <v>0</v>
      </c>
      <c r="K275" s="192"/>
      <c r="L275" s="193"/>
      <c r="M275" s="194" t="s">
        <v>1</v>
      </c>
      <c r="N275" s="195" t="s">
        <v>40</v>
      </c>
      <c r="P275" s="153">
        <f t="shared" si="41"/>
        <v>0</v>
      </c>
      <c r="Q275" s="153">
        <v>0</v>
      </c>
      <c r="R275" s="153">
        <f t="shared" si="42"/>
        <v>0</v>
      </c>
      <c r="S275" s="153">
        <v>0</v>
      </c>
      <c r="T275" s="154">
        <f t="shared" si="43"/>
        <v>0</v>
      </c>
      <c r="AR275" s="155" t="s">
        <v>2043</v>
      </c>
      <c r="AT275" s="155" t="s">
        <v>379</v>
      </c>
      <c r="AU275" s="155" t="s">
        <v>88</v>
      </c>
      <c r="AY275" s="17" t="s">
        <v>182</v>
      </c>
      <c r="BE275" s="156">
        <f t="shared" si="44"/>
        <v>0</v>
      </c>
      <c r="BF275" s="156">
        <f t="shared" si="45"/>
        <v>0</v>
      </c>
      <c r="BG275" s="156">
        <f t="shared" si="46"/>
        <v>0</v>
      </c>
      <c r="BH275" s="156">
        <f t="shared" si="47"/>
        <v>0</v>
      </c>
      <c r="BI275" s="156">
        <f t="shared" si="48"/>
        <v>0</v>
      </c>
      <c r="BJ275" s="17" t="s">
        <v>88</v>
      </c>
      <c r="BK275" s="156">
        <f t="shared" si="49"/>
        <v>0</v>
      </c>
      <c r="BL275" s="17" t="s">
        <v>876</v>
      </c>
      <c r="BM275" s="155" t="s">
        <v>3607</v>
      </c>
    </row>
    <row r="276" spans="2:65" s="1" customFormat="1" ht="24.25" customHeight="1">
      <c r="B276" s="142"/>
      <c r="C276" s="143" t="s">
        <v>1334</v>
      </c>
      <c r="D276" s="143" t="s">
        <v>184</v>
      </c>
      <c r="E276" s="144" t="s">
        <v>3608</v>
      </c>
      <c r="F276" s="145" t="s">
        <v>3609</v>
      </c>
      <c r="G276" s="146" t="s">
        <v>858</v>
      </c>
      <c r="H276" s="147">
        <v>25</v>
      </c>
      <c r="I276" s="148"/>
      <c r="J276" s="149">
        <f t="shared" si="40"/>
        <v>0</v>
      </c>
      <c r="K276" s="150"/>
      <c r="L276" s="32"/>
      <c r="M276" s="151" t="s">
        <v>1</v>
      </c>
      <c r="N276" s="152" t="s">
        <v>40</v>
      </c>
      <c r="P276" s="153">
        <f t="shared" si="41"/>
        <v>0</v>
      </c>
      <c r="Q276" s="153">
        <v>0</v>
      </c>
      <c r="R276" s="153">
        <f t="shared" si="42"/>
        <v>0</v>
      </c>
      <c r="S276" s="153">
        <v>0</v>
      </c>
      <c r="T276" s="154">
        <f t="shared" si="43"/>
        <v>0</v>
      </c>
      <c r="AR276" s="155" t="s">
        <v>876</v>
      </c>
      <c r="AT276" s="155" t="s">
        <v>184</v>
      </c>
      <c r="AU276" s="155" t="s">
        <v>88</v>
      </c>
      <c r="AY276" s="17" t="s">
        <v>182</v>
      </c>
      <c r="BE276" s="156">
        <f t="shared" si="44"/>
        <v>0</v>
      </c>
      <c r="BF276" s="156">
        <f t="shared" si="45"/>
        <v>0</v>
      </c>
      <c r="BG276" s="156">
        <f t="shared" si="46"/>
        <v>0</v>
      </c>
      <c r="BH276" s="156">
        <f t="shared" si="47"/>
        <v>0</v>
      </c>
      <c r="BI276" s="156">
        <f t="shared" si="48"/>
        <v>0</v>
      </c>
      <c r="BJ276" s="17" t="s">
        <v>88</v>
      </c>
      <c r="BK276" s="156">
        <f t="shared" si="49"/>
        <v>0</v>
      </c>
      <c r="BL276" s="17" t="s">
        <v>876</v>
      </c>
      <c r="BM276" s="155" t="s">
        <v>3610</v>
      </c>
    </row>
    <row r="277" spans="2:65" s="1" customFormat="1" ht="16.5" customHeight="1">
      <c r="B277" s="142"/>
      <c r="C277" s="185" t="s">
        <v>1338</v>
      </c>
      <c r="D277" s="185" t="s">
        <v>379</v>
      </c>
      <c r="E277" s="186" t="s">
        <v>3611</v>
      </c>
      <c r="F277" s="187" t="s">
        <v>3612</v>
      </c>
      <c r="G277" s="188" t="s">
        <v>858</v>
      </c>
      <c r="H277" s="189">
        <v>1</v>
      </c>
      <c r="I277" s="190"/>
      <c r="J277" s="191">
        <f t="shared" si="40"/>
        <v>0</v>
      </c>
      <c r="K277" s="192"/>
      <c r="L277" s="193"/>
      <c r="M277" s="194" t="s">
        <v>1</v>
      </c>
      <c r="N277" s="195" t="s">
        <v>40</v>
      </c>
      <c r="P277" s="153">
        <f t="shared" si="41"/>
        <v>0</v>
      </c>
      <c r="Q277" s="153">
        <v>0</v>
      </c>
      <c r="R277" s="153">
        <f t="shared" si="42"/>
        <v>0</v>
      </c>
      <c r="S277" s="153">
        <v>0</v>
      </c>
      <c r="T277" s="154">
        <f t="shared" si="43"/>
        <v>0</v>
      </c>
      <c r="AR277" s="155" t="s">
        <v>2043</v>
      </c>
      <c r="AT277" s="155" t="s">
        <v>379</v>
      </c>
      <c r="AU277" s="155" t="s">
        <v>88</v>
      </c>
      <c r="AY277" s="17" t="s">
        <v>182</v>
      </c>
      <c r="BE277" s="156">
        <f t="shared" si="44"/>
        <v>0</v>
      </c>
      <c r="BF277" s="156">
        <f t="shared" si="45"/>
        <v>0</v>
      </c>
      <c r="BG277" s="156">
        <f t="shared" si="46"/>
        <v>0</v>
      </c>
      <c r="BH277" s="156">
        <f t="shared" si="47"/>
        <v>0</v>
      </c>
      <c r="BI277" s="156">
        <f t="shared" si="48"/>
        <v>0</v>
      </c>
      <c r="BJ277" s="17" t="s">
        <v>88</v>
      </c>
      <c r="BK277" s="156">
        <f t="shared" si="49"/>
        <v>0</v>
      </c>
      <c r="BL277" s="17" t="s">
        <v>876</v>
      </c>
      <c r="BM277" s="155" t="s">
        <v>3613</v>
      </c>
    </row>
    <row r="278" spans="2:65" s="1" customFormat="1" ht="16.5" customHeight="1">
      <c r="B278" s="142"/>
      <c r="C278" s="185" t="s">
        <v>1342</v>
      </c>
      <c r="D278" s="185" t="s">
        <v>379</v>
      </c>
      <c r="E278" s="186" t="s">
        <v>3614</v>
      </c>
      <c r="F278" s="187" t="s">
        <v>3615</v>
      </c>
      <c r="G278" s="188" t="s">
        <v>858</v>
      </c>
      <c r="H278" s="189">
        <v>24</v>
      </c>
      <c r="I278" s="190"/>
      <c r="J278" s="191">
        <f t="shared" si="40"/>
        <v>0</v>
      </c>
      <c r="K278" s="192"/>
      <c r="L278" s="193"/>
      <c r="M278" s="194" t="s">
        <v>1</v>
      </c>
      <c r="N278" s="195" t="s">
        <v>40</v>
      </c>
      <c r="P278" s="153">
        <f t="shared" si="41"/>
        <v>0</v>
      </c>
      <c r="Q278" s="153">
        <v>0</v>
      </c>
      <c r="R278" s="153">
        <f t="shared" si="42"/>
        <v>0</v>
      </c>
      <c r="S278" s="153">
        <v>0</v>
      </c>
      <c r="T278" s="154">
        <f t="shared" si="43"/>
        <v>0</v>
      </c>
      <c r="AR278" s="155" t="s">
        <v>2043</v>
      </c>
      <c r="AT278" s="155" t="s">
        <v>379</v>
      </c>
      <c r="AU278" s="155" t="s">
        <v>88</v>
      </c>
      <c r="AY278" s="17" t="s">
        <v>182</v>
      </c>
      <c r="BE278" s="156">
        <f t="shared" si="44"/>
        <v>0</v>
      </c>
      <c r="BF278" s="156">
        <f t="shared" si="45"/>
        <v>0</v>
      </c>
      <c r="BG278" s="156">
        <f t="shared" si="46"/>
        <v>0</v>
      </c>
      <c r="BH278" s="156">
        <f t="shared" si="47"/>
        <v>0</v>
      </c>
      <c r="BI278" s="156">
        <f t="shared" si="48"/>
        <v>0</v>
      </c>
      <c r="BJ278" s="17" t="s">
        <v>88</v>
      </c>
      <c r="BK278" s="156">
        <f t="shared" si="49"/>
        <v>0</v>
      </c>
      <c r="BL278" s="17" t="s">
        <v>876</v>
      </c>
      <c r="BM278" s="155" t="s">
        <v>3616</v>
      </c>
    </row>
    <row r="279" spans="2:65" s="1" customFormat="1" ht="16.5" customHeight="1">
      <c r="B279" s="142"/>
      <c r="C279" s="143" t="s">
        <v>1348</v>
      </c>
      <c r="D279" s="143" t="s">
        <v>184</v>
      </c>
      <c r="E279" s="144" t="s">
        <v>3068</v>
      </c>
      <c r="F279" s="145" t="s">
        <v>3069</v>
      </c>
      <c r="G279" s="146" t="s">
        <v>386</v>
      </c>
      <c r="H279" s="147">
        <v>40</v>
      </c>
      <c r="I279" s="148"/>
      <c r="J279" s="149">
        <f t="shared" si="40"/>
        <v>0</v>
      </c>
      <c r="K279" s="150"/>
      <c r="L279" s="32"/>
      <c r="M279" s="151" t="s">
        <v>1</v>
      </c>
      <c r="N279" s="152" t="s">
        <v>40</v>
      </c>
      <c r="P279" s="153">
        <f t="shared" si="41"/>
        <v>0</v>
      </c>
      <c r="Q279" s="153">
        <v>0</v>
      </c>
      <c r="R279" s="153">
        <f t="shared" si="42"/>
        <v>0</v>
      </c>
      <c r="S279" s="153">
        <v>0</v>
      </c>
      <c r="T279" s="154">
        <f t="shared" si="43"/>
        <v>0</v>
      </c>
      <c r="AR279" s="155" t="s">
        <v>876</v>
      </c>
      <c r="AT279" s="155" t="s">
        <v>184</v>
      </c>
      <c r="AU279" s="155" t="s">
        <v>88</v>
      </c>
      <c r="AY279" s="17" t="s">
        <v>182</v>
      </c>
      <c r="BE279" s="156">
        <f t="shared" si="44"/>
        <v>0</v>
      </c>
      <c r="BF279" s="156">
        <f t="shared" si="45"/>
        <v>0</v>
      </c>
      <c r="BG279" s="156">
        <f t="shared" si="46"/>
        <v>0</v>
      </c>
      <c r="BH279" s="156">
        <f t="shared" si="47"/>
        <v>0</v>
      </c>
      <c r="BI279" s="156">
        <f t="shared" si="48"/>
        <v>0</v>
      </c>
      <c r="BJ279" s="17" t="s">
        <v>88</v>
      </c>
      <c r="BK279" s="156">
        <f t="shared" si="49"/>
        <v>0</v>
      </c>
      <c r="BL279" s="17" t="s">
        <v>876</v>
      </c>
      <c r="BM279" s="155" t="s">
        <v>3617</v>
      </c>
    </row>
    <row r="280" spans="2:65" s="1" customFormat="1" ht="16.5" customHeight="1">
      <c r="B280" s="142"/>
      <c r="C280" s="185" t="s">
        <v>1354</v>
      </c>
      <c r="D280" s="185" t="s">
        <v>379</v>
      </c>
      <c r="E280" s="186" t="s">
        <v>3071</v>
      </c>
      <c r="F280" s="187" t="s">
        <v>3072</v>
      </c>
      <c r="G280" s="188" t="s">
        <v>1392</v>
      </c>
      <c r="H280" s="189">
        <v>0.04</v>
      </c>
      <c r="I280" s="190"/>
      <c r="J280" s="191">
        <f t="shared" si="40"/>
        <v>0</v>
      </c>
      <c r="K280" s="192"/>
      <c r="L280" s="193"/>
      <c r="M280" s="194" t="s">
        <v>1</v>
      </c>
      <c r="N280" s="195" t="s">
        <v>40</v>
      </c>
      <c r="P280" s="153">
        <f t="shared" si="41"/>
        <v>0</v>
      </c>
      <c r="Q280" s="153">
        <v>0</v>
      </c>
      <c r="R280" s="153">
        <f t="shared" si="42"/>
        <v>0</v>
      </c>
      <c r="S280" s="153">
        <v>0</v>
      </c>
      <c r="T280" s="154">
        <f t="shared" si="43"/>
        <v>0</v>
      </c>
      <c r="AR280" s="155" t="s">
        <v>2043</v>
      </c>
      <c r="AT280" s="155" t="s">
        <v>379</v>
      </c>
      <c r="AU280" s="155" t="s">
        <v>88</v>
      </c>
      <c r="AY280" s="17" t="s">
        <v>182</v>
      </c>
      <c r="BE280" s="156">
        <f t="shared" si="44"/>
        <v>0</v>
      </c>
      <c r="BF280" s="156">
        <f t="shared" si="45"/>
        <v>0</v>
      </c>
      <c r="BG280" s="156">
        <f t="shared" si="46"/>
        <v>0</v>
      </c>
      <c r="BH280" s="156">
        <f t="shared" si="47"/>
        <v>0</v>
      </c>
      <c r="BI280" s="156">
        <f t="shared" si="48"/>
        <v>0</v>
      </c>
      <c r="BJ280" s="17" t="s">
        <v>88</v>
      </c>
      <c r="BK280" s="156">
        <f t="shared" si="49"/>
        <v>0</v>
      </c>
      <c r="BL280" s="17" t="s">
        <v>876</v>
      </c>
      <c r="BM280" s="155" t="s">
        <v>3618</v>
      </c>
    </row>
    <row r="281" spans="2:65" s="1" customFormat="1" ht="21.75" customHeight="1">
      <c r="B281" s="142"/>
      <c r="C281" s="185" t="s">
        <v>1361</v>
      </c>
      <c r="D281" s="185" t="s">
        <v>379</v>
      </c>
      <c r="E281" s="186" t="s">
        <v>3074</v>
      </c>
      <c r="F281" s="187" t="s">
        <v>3075</v>
      </c>
      <c r="G281" s="188" t="s">
        <v>1392</v>
      </c>
      <c r="H281" s="189">
        <v>0.04</v>
      </c>
      <c r="I281" s="190"/>
      <c r="J281" s="191">
        <f t="shared" si="40"/>
        <v>0</v>
      </c>
      <c r="K281" s="192"/>
      <c r="L281" s="193"/>
      <c r="M281" s="194" t="s">
        <v>1</v>
      </c>
      <c r="N281" s="195" t="s">
        <v>40</v>
      </c>
      <c r="P281" s="153">
        <f t="shared" si="41"/>
        <v>0</v>
      </c>
      <c r="Q281" s="153">
        <v>0</v>
      </c>
      <c r="R281" s="153">
        <f t="shared" si="42"/>
        <v>0</v>
      </c>
      <c r="S281" s="153">
        <v>0</v>
      </c>
      <c r="T281" s="154">
        <f t="shared" si="43"/>
        <v>0</v>
      </c>
      <c r="AR281" s="155" t="s">
        <v>2043</v>
      </c>
      <c r="AT281" s="155" t="s">
        <v>379</v>
      </c>
      <c r="AU281" s="155" t="s">
        <v>88</v>
      </c>
      <c r="AY281" s="17" t="s">
        <v>182</v>
      </c>
      <c r="BE281" s="156">
        <f t="shared" si="44"/>
        <v>0</v>
      </c>
      <c r="BF281" s="156">
        <f t="shared" si="45"/>
        <v>0</v>
      </c>
      <c r="BG281" s="156">
        <f t="shared" si="46"/>
        <v>0</v>
      </c>
      <c r="BH281" s="156">
        <f t="shared" si="47"/>
        <v>0</v>
      </c>
      <c r="BI281" s="156">
        <f t="shared" si="48"/>
        <v>0</v>
      </c>
      <c r="BJ281" s="17" t="s">
        <v>88</v>
      </c>
      <c r="BK281" s="156">
        <f t="shared" si="49"/>
        <v>0</v>
      </c>
      <c r="BL281" s="17" t="s">
        <v>876</v>
      </c>
      <c r="BM281" s="155" t="s">
        <v>3619</v>
      </c>
    </row>
    <row r="282" spans="2:65" s="1" customFormat="1" ht="24.25" customHeight="1">
      <c r="B282" s="142"/>
      <c r="C282" s="143" t="s">
        <v>1367</v>
      </c>
      <c r="D282" s="143" t="s">
        <v>184</v>
      </c>
      <c r="E282" s="144" t="s">
        <v>3620</v>
      </c>
      <c r="F282" s="145" t="s">
        <v>3621</v>
      </c>
      <c r="G282" s="146" t="s">
        <v>858</v>
      </c>
      <c r="H282" s="147">
        <v>360</v>
      </c>
      <c r="I282" s="148"/>
      <c r="J282" s="149">
        <f t="shared" si="40"/>
        <v>0</v>
      </c>
      <c r="K282" s="150"/>
      <c r="L282" s="32"/>
      <c r="M282" s="151" t="s">
        <v>1</v>
      </c>
      <c r="N282" s="152" t="s">
        <v>40</v>
      </c>
      <c r="P282" s="153">
        <f t="shared" si="41"/>
        <v>0</v>
      </c>
      <c r="Q282" s="153">
        <v>0</v>
      </c>
      <c r="R282" s="153">
        <f t="shared" si="42"/>
        <v>0</v>
      </c>
      <c r="S282" s="153">
        <v>0</v>
      </c>
      <c r="T282" s="154">
        <f t="shared" si="43"/>
        <v>0</v>
      </c>
      <c r="AR282" s="155" t="s">
        <v>876</v>
      </c>
      <c r="AT282" s="155" t="s">
        <v>184</v>
      </c>
      <c r="AU282" s="155" t="s">
        <v>88</v>
      </c>
      <c r="AY282" s="17" t="s">
        <v>182</v>
      </c>
      <c r="BE282" s="156">
        <f t="shared" si="44"/>
        <v>0</v>
      </c>
      <c r="BF282" s="156">
        <f t="shared" si="45"/>
        <v>0</v>
      </c>
      <c r="BG282" s="156">
        <f t="shared" si="46"/>
        <v>0</v>
      </c>
      <c r="BH282" s="156">
        <f t="shared" si="47"/>
        <v>0</v>
      </c>
      <c r="BI282" s="156">
        <f t="shared" si="48"/>
        <v>0</v>
      </c>
      <c r="BJ282" s="17" t="s">
        <v>88</v>
      </c>
      <c r="BK282" s="156">
        <f t="shared" si="49"/>
        <v>0</v>
      </c>
      <c r="BL282" s="17" t="s">
        <v>876</v>
      </c>
      <c r="BM282" s="155" t="s">
        <v>3622</v>
      </c>
    </row>
    <row r="283" spans="2:65" s="1" customFormat="1" ht="24.25" customHeight="1">
      <c r="B283" s="142"/>
      <c r="C283" s="185" t="s">
        <v>1372</v>
      </c>
      <c r="D283" s="185" t="s">
        <v>379</v>
      </c>
      <c r="E283" s="186" t="s">
        <v>3623</v>
      </c>
      <c r="F283" s="187" t="s">
        <v>3624</v>
      </c>
      <c r="G283" s="188" t="s">
        <v>858</v>
      </c>
      <c r="H283" s="189">
        <v>360</v>
      </c>
      <c r="I283" s="190"/>
      <c r="J283" s="191">
        <f t="shared" si="40"/>
        <v>0</v>
      </c>
      <c r="K283" s="192"/>
      <c r="L283" s="193"/>
      <c r="M283" s="194" t="s">
        <v>1</v>
      </c>
      <c r="N283" s="195" t="s">
        <v>40</v>
      </c>
      <c r="P283" s="153">
        <f t="shared" si="41"/>
        <v>0</v>
      </c>
      <c r="Q283" s="153">
        <v>0</v>
      </c>
      <c r="R283" s="153">
        <f t="shared" si="42"/>
        <v>0</v>
      </c>
      <c r="S283" s="153">
        <v>0</v>
      </c>
      <c r="T283" s="154">
        <f t="shared" si="43"/>
        <v>0</v>
      </c>
      <c r="AR283" s="155" t="s">
        <v>2043</v>
      </c>
      <c r="AT283" s="155" t="s">
        <v>379</v>
      </c>
      <c r="AU283" s="155" t="s">
        <v>88</v>
      </c>
      <c r="AY283" s="17" t="s">
        <v>182</v>
      </c>
      <c r="BE283" s="156">
        <f t="shared" si="44"/>
        <v>0</v>
      </c>
      <c r="BF283" s="156">
        <f t="shared" si="45"/>
        <v>0</v>
      </c>
      <c r="BG283" s="156">
        <f t="shared" si="46"/>
        <v>0</v>
      </c>
      <c r="BH283" s="156">
        <f t="shared" si="47"/>
        <v>0</v>
      </c>
      <c r="BI283" s="156">
        <f t="shared" si="48"/>
        <v>0</v>
      </c>
      <c r="BJ283" s="17" t="s">
        <v>88</v>
      </c>
      <c r="BK283" s="156">
        <f t="shared" si="49"/>
        <v>0</v>
      </c>
      <c r="BL283" s="17" t="s">
        <v>876</v>
      </c>
      <c r="BM283" s="155" t="s">
        <v>3625</v>
      </c>
    </row>
    <row r="284" spans="2:65" s="1" customFormat="1" ht="16.5" customHeight="1">
      <c r="B284" s="142"/>
      <c r="C284" s="185" t="s">
        <v>1378</v>
      </c>
      <c r="D284" s="185" t="s">
        <v>379</v>
      </c>
      <c r="E284" s="186" t="s">
        <v>3626</v>
      </c>
      <c r="F284" s="187" t="s">
        <v>3627</v>
      </c>
      <c r="G284" s="188" t="s">
        <v>858</v>
      </c>
      <c r="H284" s="189">
        <v>360</v>
      </c>
      <c r="I284" s="190"/>
      <c r="J284" s="191">
        <f t="shared" si="40"/>
        <v>0</v>
      </c>
      <c r="K284" s="192"/>
      <c r="L284" s="193"/>
      <c r="M284" s="194" t="s">
        <v>1</v>
      </c>
      <c r="N284" s="195" t="s">
        <v>40</v>
      </c>
      <c r="P284" s="153">
        <f t="shared" si="41"/>
        <v>0</v>
      </c>
      <c r="Q284" s="153">
        <v>0</v>
      </c>
      <c r="R284" s="153">
        <f t="shared" si="42"/>
        <v>0</v>
      </c>
      <c r="S284" s="153">
        <v>0</v>
      </c>
      <c r="T284" s="154">
        <f t="shared" si="43"/>
        <v>0</v>
      </c>
      <c r="AR284" s="155" t="s">
        <v>2043</v>
      </c>
      <c r="AT284" s="155" t="s">
        <v>379</v>
      </c>
      <c r="AU284" s="155" t="s">
        <v>88</v>
      </c>
      <c r="AY284" s="17" t="s">
        <v>182</v>
      </c>
      <c r="BE284" s="156">
        <f t="shared" si="44"/>
        <v>0</v>
      </c>
      <c r="BF284" s="156">
        <f t="shared" si="45"/>
        <v>0</v>
      </c>
      <c r="BG284" s="156">
        <f t="shared" si="46"/>
        <v>0</v>
      </c>
      <c r="BH284" s="156">
        <f t="shared" si="47"/>
        <v>0</v>
      </c>
      <c r="BI284" s="156">
        <f t="shared" si="48"/>
        <v>0</v>
      </c>
      <c r="BJ284" s="17" t="s">
        <v>88</v>
      </c>
      <c r="BK284" s="156">
        <f t="shared" si="49"/>
        <v>0</v>
      </c>
      <c r="BL284" s="17" t="s">
        <v>876</v>
      </c>
      <c r="BM284" s="155" t="s">
        <v>3628</v>
      </c>
    </row>
    <row r="285" spans="2:65" s="1" customFormat="1" ht="24.25" customHeight="1">
      <c r="B285" s="142"/>
      <c r="C285" s="143" t="s">
        <v>1383</v>
      </c>
      <c r="D285" s="143" t="s">
        <v>184</v>
      </c>
      <c r="E285" s="144" t="s">
        <v>3629</v>
      </c>
      <c r="F285" s="145" t="s">
        <v>3630</v>
      </c>
      <c r="G285" s="146" t="s">
        <v>858</v>
      </c>
      <c r="H285" s="147">
        <v>3</v>
      </c>
      <c r="I285" s="148"/>
      <c r="J285" s="149">
        <f t="shared" si="40"/>
        <v>0</v>
      </c>
      <c r="K285" s="150"/>
      <c r="L285" s="32"/>
      <c r="M285" s="151" t="s">
        <v>1</v>
      </c>
      <c r="N285" s="152" t="s">
        <v>40</v>
      </c>
      <c r="P285" s="153">
        <f t="shared" si="41"/>
        <v>0</v>
      </c>
      <c r="Q285" s="153">
        <v>0</v>
      </c>
      <c r="R285" s="153">
        <f t="shared" si="42"/>
        <v>0</v>
      </c>
      <c r="S285" s="153">
        <v>0</v>
      </c>
      <c r="T285" s="154">
        <f t="shared" si="43"/>
        <v>0</v>
      </c>
      <c r="AR285" s="155" t="s">
        <v>876</v>
      </c>
      <c r="AT285" s="155" t="s">
        <v>184</v>
      </c>
      <c r="AU285" s="155" t="s">
        <v>88</v>
      </c>
      <c r="AY285" s="17" t="s">
        <v>182</v>
      </c>
      <c r="BE285" s="156">
        <f t="shared" si="44"/>
        <v>0</v>
      </c>
      <c r="BF285" s="156">
        <f t="shared" si="45"/>
        <v>0</v>
      </c>
      <c r="BG285" s="156">
        <f t="shared" si="46"/>
        <v>0</v>
      </c>
      <c r="BH285" s="156">
        <f t="shared" si="47"/>
        <v>0</v>
      </c>
      <c r="BI285" s="156">
        <f t="shared" si="48"/>
        <v>0</v>
      </c>
      <c r="BJ285" s="17" t="s">
        <v>88</v>
      </c>
      <c r="BK285" s="156">
        <f t="shared" si="49"/>
        <v>0</v>
      </c>
      <c r="BL285" s="17" t="s">
        <v>876</v>
      </c>
      <c r="BM285" s="155" t="s">
        <v>3631</v>
      </c>
    </row>
    <row r="286" spans="2:65" s="1" customFormat="1" ht="21.75" customHeight="1">
      <c r="B286" s="142"/>
      <c r="C286" s="185" t="s">
        <v>1389</v>
      </c>
      <c r="D286" s="185" t="s">
        <v>379</v>
      </c>
      <c r="E286" s="186" t="s">
        <v>3632</v>
      </c>
      <c r="F286" s="187" t="s">
        <v>3633</v>
      </c>
      <c r="G286" s="188" t="s">
        <v>858</v>
      </c>
      <c r="H286" s="189">
        <v>3</v>
      </c>
      <c r="I286" s="190"/>
      <c r="J286" s="191">
        <f t="shared" si="40"/>
        <v>0</v>
      </c>
      <c r="K286" s="192"/>
      <c r="L286" s="193"/>
      <c r="M286" s="194" t="s">
        <v>1</v>
      </c>
      <c r="N286" s="195" t="s">
        <v>40</v>
      </c>
      <c r="P286" s="153">
        <f t="shared" si="41"/>
        <v>0</v>
      </c>
      <c r="Q286" s="153">
        <v>0</v>
      </c>
      <c r="R286" s="153">
        <f t="shared" si="42"/>
        <v>0</v>
      </c>
      <c r="S286" s="153">
        <v>0</v>
      </c>
      <c r="T286" s="154">
        <f t="shared" si="43"/>
        <v>0</v>
      </c>
      <c r="AR286" s="155" t="s">
        <v>2043</v>
      </c>
      <c r="AT286" s="155" t="s">
        <v>379</v>
      </c>
      <c r="AU286" s="155" t="s">
        <v>88</v>
      </c>
      <c r="AY286" s="17" t="s">
        <v>182</v>
      </c>
      <c r="BE286" s="156">
        <f t="shared" si="44"/>
        <v>0</v>
      </c>
      <c r="BF286" s="156">
        <f t="shared" si="45"/>
        <v>0</v>
      </c>
      <c r="BG286" s="156">
        <f t="shared" si="46"/>
        <v>0</v>
      </c>
      <c r="BH286" s="156">
        <f t="shared" si="47"/>
        <v>0</v>
      </c>
      <c r="BI286" s="156">
        <f t="shared" si="48"/>
        <v>0</v>
      </c>
      <c r="BJ286" s="17" t="s">
        <v>88</v>
      </c>
      <c r="BK286" s="156">
        <f t="shared" si="49"/>
        <v>0</v>
      </c>
      <c r="BL286" s="17" t="s">
        <v>876</v>
      </c>
      <c r="BM286" s="155" t="s">
        <v>3634</v>
      </c>
    </row>
    <row r="287" spans="2:65" s="1" customFormat="1" ht="24.25" customHeight="1">
      <c r="B287" s="142"/>
      <c r="C287" s="143" t="s">
        <v>1415</v>
      </c>
      <c r="D287" s="143" t="s">
        <v>184</v>
      </c>
      <c r="E287" s="144" t="s">
        <v>3635</v>
      </c>
      <c r="F287" s="145" t="s">
        <v>3636</v>
      </c>
      <c r="G287" s="146" t="s">
        <v>858</v>
      </c>
      <c r="H287" s="147">
        <v>3</v>
      </c>
      <c r="I287" s="148"/>
      <c r="J287" s="149">
        <f t="shared" si="40"/>
        <v>0</v>
      </c>
      <c r="K287" s="150"/>
      <c r="L287" s="32"/>
      <c r="M287" s="151" t="s">
        <v>1</v>
      </c>
      <c r="N287" s="152" t="s">
        <v>40</v>
      </c>
      <c r="P287" s="153">
        <f t="shared" si="41"/>
        <v>0</v>
      </c>
      <c r="Q287" s="153">
        <v>0</v>
      </c>
      <c r="R287" s="153">
        <f t="shared" si="42"/>
        <v>0</v>
      </c>
      <c r="S287" s="153">
        <v>0</v>
      </c>
      <c r="T287" s="154">
        <f t="shared" si="43"/>
        <v>0</v>
      </c>
      <c r="AR287" s="155" t="s">
        <v>876</v>
      </c>
      <c r="AT287" s="155" t="s">
        <v>184</v>
      </c>
      <c r="AU287" s="155" t="s">
        <v>88</v>
      </c>
      <c r="AY287" s="17" t="s">
        <v>182</v>
      </c>
      <c r="BE287" s="156">
        <f t="shared" si="44"/>
        <v>0</v>
      </c>
      <c r="BF287" s="156">
        <f t="shared" si="45"/>
        <v>0</v>
      </c>
      <c r="BG287" s="156">
        <f t="shared" si="46"/>
        <v>0</v>
      </c>
      <c r="BH287" s="156">
        <f t="shared" si="47"/>
        <v>0</v>
      </c>
      <c r="BI287" s="156">
        <f t="shared" si="48"/>
        <v>0</v>
      </c>
      <c r="BJ287" s="17" t="s">
        <v>88</v>
      </c>
      <c r="BK287" s="156">
        <f t="shared" si="49"/>
        <v>0</v>
      </c>
      <c r="BL287" s="17" t="s">
        <v>876</v>
      </c>
      <c r="BM287" s="155" t="s">
        <v>3637</v>
      </c>
    </row>
    <row r="288" spans="2:65" s="1" customFormat="1" ht="16.5" customHeight="1">
      <c r="B288" s="142"/>
      <c r="C288" s="185" t="s">
        <v>1420</v>
      </c>
      <c r="D288" s="185" t="s">
        <v>379</v>
      </c>
      <c r="E288" s="186" t="s">
        <v>3638</v>
      </c>
      <c r="F288" s="187" t="s">
        <v>3639</v>
      </c>
      <c r="G288" s="188" t="s">
        <v>858</v>
      </c>
      <c r="H288" s="189">
        <v>3</v>
      </c>
      <c r="I288" s="190"/>
      <c r="J288" s="191">
        <f t="shared" si="40"/>
        <v>0</v>
      </c>
      <c r="K288" s="192"/>
      <c r="L288" s="193"/>
      <c r="M288" s="194" t="s">
        <v>1</v>
      </c>
      <c r="N288" s="195" t="s">
        <v>40</v>
      </c>
      <c r="P288" s="153">
        <f t="shared" si="41"/>
        <v>0</v>
      </c>
      <c r="Q288" s="153">
        <v>0</v>
      </c>
      <c r="R288" s="153">
        <f t="shared" si="42"/>
        <v>0</v>
      </c>
      <c r="S288" s="153">
        <v>0</v>
      </c>
      <c r="T288" s="154">
        <f t="shared" si="43"/>
        <v>0</v>
      </c>
      <c r="AR288" s="155" t="s">
        <v>2043</v>
      </c>
      <c r="AT288" s="155" t="s">
        <v>379</v>
      </c>
      <c r="AU288" s="155" t="s">
        <v>88</v>
      </c>
      <c r="AY288" s="17" t="s">
        <v>182</v>
      </c>
      <c r="BE288" s="156">
        <f t="shared" si="44"/>
        <v>0</v>
      </c>
      <c r="BF288" s="156">
        <f t="shared" si="45"/>
        <v>0</v>
      </c>
      <c r="BG288" s="156">
        <f t="shared" si="46"/>
        <v>0</v>
      </c>
      <c r="BH288" s="156">
        <f t="shared" si="47"/>
        <v>0</v>
      </c>
      <c r="BI288" s="156">
        <f t="shared" si="48"/>
        <v>0</v>
      </c>
      <c r="BJ288" s="17" t="s">
        <v>88</v>
      </c>
      <c r="BK288" s="156">
        <f t="shared" si="49"/>
        <v>0</v>
      </c>
      <c r="BL288" s="17" t="s">
        <v>876</v>
      </c>
      <c r="BM288" s="155" t="s">
        <v>3640</v>
      </c>
    </row>
    <row r="289" spans="2:65" s="1" customFormat="1" ht="24.25" customHeight="1">
      <c r="B289" s="142"/>
      <c r="C289" s="143" t="s">
        <v>1425</v>
      </c>
      <c r="D289" s="143" t="s">
        <v>184</v>
      </c>
      <c r="E289" s="144" t="s">
        <v>3077</v>
      </c>
      <c r="F289" s="145" t="s">
        <v>3078</v>
      </c>
      <c r="G289" s="146" t="s">
        <v>858</v>
      </c>
      <c r="H289" s="147">
        <v>16</v>
      </c>
      <c r="I289" s="148"/>
      <c r="J289" s="149">
        <f t="shared" si="40"/>
        <v>0</v>
      </c>
      <c r="K289" s="150"/>
      <c r="L289" s="32"/>
      <c r="M289" s="151" t="s">
        <v>1</v>
      </c>
      <c r="N289" s="152" t="s">
        <v>40</v>
      </c>
      <c r="P289" s="153">
        <f t="shared" si="41"/>
        <v>0</v>
      </c>
      <c r="Q289" s="153">
        <v>0</v>
      </c>
      <c r="R289" s="153">
        <f t="shared" si="42"/>
        <v>0</v>
      </c>
      <c r="S289" s="153">
        <v>0</v>
      </c>
      <c r="T289" s="154">
        <f t="shared" si="43"/>
        <v>0</v>
      </c>
      <c r="AR289" s="155" t="s">
        <v>876</v>
      </c>
      <c r="AT289" s="155" t="s">
        <v>184</v>
      </c>
      <c r="AU289" s="155" t="s">
        <v>88</v>
      </c>
      <c r="AY289" s="17" t="s">
        <v>182</v>
      </c>
      <c r="BE289" s="156">
        <f t="shared" si="44"/>
        <v>0</v>
      </c>
      <c r="BF289" s="156">
        <f t="shared" si="45"/>
        <v>0</v>
      </c>
      <c r="BG289" s="156">
        <f t="shared" si="46"/>
        <v>0</v>
      </c>
      <c r="BH289" s="156">
        <f t="shared" si="47"/>
        <v>0</v>
      </c>
      <c r="BI289" s="156">
        <f t="shared" si="48"/>
        <v>0</v>
      </c>
      <c r="BJ289" s="17" t="s">
        <v>88</v>
      </c>
      <c r="BK289" s="156">
        <f t="shared" si="49"/>
        <v>0</v>
      </c>
      <c r="BL289" s="17" t="s">
        <v>876</v>
      </c>
      <c r="BM289" s="155" t="s">
        <v>3641</v>
      </c>
    </row>
    <row r="290" spans="2:65" s="1" customFormat="1" ht="16.5" customHeight="1">
      <c r="B290" s="142"/>
      <c r="C290" s="185" t="s">
        <v>1430</v>
      </c>
      <c r="D290" s="185" t="s">
        <v>379</v>
      </c>
      <c r="E290" s="186" t="s">
        <v>3080</v>
      </c>
      <c r="F290" s="187" t="s">
        <v>3081</v>
      </c>
      <c r="G290" s="188" t="s">
        <v>858</v>
      </c>
      <c r="H290" s="189">
        <v>16</v>
      </c>
      <c r="I290" s="190"/>
      <c r="J290" s="191">
        <f t="shared" si="40"/>
        <v>0</v>
      </c>
      <c r="K290" s="192"/>
      <c r="L290" s="193"/>
      <c r="M290" s="194" t="s">
        <v>1</v>
      </c>
      <c r="N290" s="195" t="s">
        <v>40</v>
      </c>
      <c r="P290" s="153">
        <f t="shared" si="41"/>
        <v>0</v>
      </c>
      <c r="Q290" s="153">
        <v>0</v>
      </c>
      <c r="R290" s="153">
        <f t="shared" si="42"/>
        <v>0</v>
      </c>
      <c r="S290" s="153">
        <v>0</v>
      </c>
      <c r="T290" s="154">
        <f t="shared" si="43"/>
        <v>0</v>
      </c>
      <c r="AR290" s="155" t="s">
        <v>2043</v>
      </c>
      <c r="AT290" s="155" t="s">
        <v>379</v>
      </c>
      <c r="AU290" s="155" t="s">
        <v>88</v>
      </c>
      <c r="AY290" s="17" t="s">
        <v>182</v>
      </c>
      <c r="BE290" s="156">
        <f t="shared" si="44"/>
        <v>0</v>
      </c>
      <c r="BF290" s="156">
        <f t="shared" si="45"/>
        <v>0</v>
      </c>
      <c r="BG290" s="156">
        <f t="shared" si="46"/>
        <v>0</v>
      </c>
      <c r="BH290" s="156">
        <f t="shared" si="47"/>
        <v>0</v>
      </c>
      <c r="BI290" s="156">
        <f t="shared" si="48"/>
        <v>0</v>
      </c>
      <c r="BJ290" s="17" t="s">
        <v>88</v>
      </c>
      <c r="BK290" s="156">
        <f t="shared" si="49"/>
        <v>0</v>
      </c>
      <c r="BL290" s="17" t="s">
        <v>876</v>
      </c>
      <c r="BM290" s="155" t="s">
        <v>3642</v>
      </c>
    </row>
    <row r="291" spans="2:65" s="1" customFormat="1" ht="16.5" customHeight="1">
      <c r="B291" s="142"/>
      <c r="C291" s="143" t="s">
        <v>1434</v>
      </c>
      <c r="D291" s="143" t="s">
        <v>184</v>
      </c>
      <c r="E291" s="144" t="s">
        <v>3643</v>
      </c>
      <c r="F291" s="145" t="s">
        <v>3644</v>
      </c>
      <c r="G291" s="146" t="s">
        <v>858</v>
      </c>
      <c r="H291" s="147">
        <v>70</v>
      </c>
      <c r="I291" s="148"/>
      <c r="J291" s="149">
        <f t="shared" si="40"/>
        <v>0</v>
      </c>
      <c r="K291" s="150"/>
      <c r="L291" s="32"/>
      <c r="M291" s="151" t="s">
        <v>1</v>
      </c>
      <c r="N291" s="152" t="s">
        <v>40</v>
      </c>
      <c r="P291" s="153">
        <f t="shared" si="41"/>
        <v>0</v>
      </c>
      <c r="Q291" s="153">
        <v>0</v>
      </c>
      <c r="R291" s="153">
        <f t="shared" si="42"/>
        <v>0</v>
      </c>
      <c r="S291" s="153">
        <v>0</v>
      </c>
      <c r="T291" s="154">
        <f t="shared" si="43"/>
        <v>0</v>
      </c>
      <c r="AR291" s="155" t="s">
        <v>876</v>
      </c>
      <c r="AT291" s="155" t="s">
        <v>184</v>
      </c>
      <c r="AU291" s="155" t="s">
        <v>88</v>
      </c>
      <c r="AY291" s="17" t="s">
        <v>182</v>
      </c>
      <c r="BE291" s="156">
        <f t="shared" si="44"/>
        <v>0</v>
      </c>
      <c r="BF291" s="156">
        <f t="shared" si="45"/>
        <v>0</v>
      </c>
      <c r="BG291" s="156">
        <f t="shared" si="46"/>
        <v>0</v>
      </c>
      <c r="BH291" s="156">
        <f t="shared" si="47"/>
        <v>0</v>
      </c>
      <c r="BI291" s="156">
        <f t="shared" si="48"/>
        <v>0</v>
      </c>
      <c r="BJ291" s="17" t="s">
        <v>88</v>
      </c>
      <c r="BK291" s="156">
        <f t="shared" si="49"/>
        <v>0</v>
      </c>
      <c r="BL291" s="17" t="s">
        <v>876</v>
      </c>
      <c r="BM291" s="155" t="s">
        <v>3645</v>
      </c>
    </row>
    <row r="292" spans="2:65" s="1" customFormat="1" ht="24.25" customHeight="1">
      <c r="B292" s="142"/>
      <c r="C292" s="185" t="s">
        <v>1438</v>
      </c>
      <c r="D292" s="185" t="s">
        <v>379</v>
      </c>
      <c r="E292" s="186" t="s">
        <v>3646</v>
      </c>
      <c r="F292" s="187" t="s">
        <v>3647</v>
      </c>
      <c r="G292" s="188" t="s">
        <v>858</v>
      </c>
      <c r="H292" s="189">
        <v>70</v>
      </c>
      <c r="I292" s="190"/>
      <c r="J292" s="191">
        <f t="shared" si="40"/>
        <v>0</v>
      </c>
      <c r="K292" s="192"/>
      <c r="L292" s="193"/>
      <c r="M292" s="194" t="s">
        <v>1</v>
      </c>
      <c r="N292" s="195" t="s">
        <v>40</v>
      </c>
      <c r="P292" s="153">
        <f t="shared" si="41"/>
        <v>0</v>
      </c>
      <c r="Q292" s="153">
        <v>0</v>
      </c>
      <c r="R292" s="153">
        <f t="shared" si="42"/>
        <v>0</v>
      </c>
      <c r="S292" s="153">
        <v>0</v>
      </c>
      <c r="T292" s="154">
        <f t="shared" si="43"/>
        <v>0</v>
      </c>
      <c r="AR292" s="155" t="s">
        <v>2043</v>
      </c>
      <c r="AT292" s="155" t="s">
        <v>379</v>
      </c>
      <c r="AU292" s="155" t="s">
        <v>88</v>
      </c>
      <c r="AY292" s="17" t="s">
        <v>182</v>
      </c>
      <c r="BE292" s="156">
        <f t="shared" si="44"/>
        <v>0</v>
      </c>
      <c r="BF292" s="156">
        <f t="shared" si="45"/>
        <v>0</v>
      </c>
      <c r="BG292" s="156">
        <f t="shared" si="46"/>
        <v>0</v>
      </c>
      <c r="BH292" s="156">
        <f t="shared" si="47"/>
        <v>0</v>
      </c>
      <c r="BI292" s="156">
        <f t="shared" si="48"/>
        <v>0</v>
      </c>
      <c r="BJ292" s="17" t="s">
        <v>88</v>
      </c>
      <c r="BK292" s="156">
        <f t="shared" si="49"/>
        <v>0</v>
      </c>
      <c r="BL292" s="17" t="s">
        <v>876</v>
      </c>
      <c r="BM292" s="155" t="s">
        <v>3648</v>
      </c>
    </row>
    <row r="293" spans="2:65" s="1" customFormat="1" ht="21.75" customHeight="1">
      <c r="B293" s="142"/>
      <c r="C293" s="143" t="s">
        <v>1442</v>
      </c>
      <c r="D293" s="143" t="s">
        <v>184</v>
      </c>
      <c r="E293" s="144" t="s">
        <v>3649</v>
      </c>
      <c r="F293" s="145" t="s">
        <v>3650</v>
      </c>
      <c r="G293" s="146" t="s">
        <v>858</v>
      </c>
      <c r="H293" s="147">
        <v>25</v>
      </c>
      <c r="I293" s="148"/>
      <c r="J293" s="149">
        <f t="shared" si="40"/>
        <v>0</v>
      </c>
      <c r="K293" s="150"/>
      <c r="L293" s="32"/>
      <c r="M293" s="151" t="s">
        <v>1</v>
      </c>
      <c r="N293" s="152" t="s">
        <v>40</v>
      </c>
      <c r="P293" s="153">
        <f t="shared" si="41"/>
        <v>0</v>
      </c>
      <c r="Q293" s="153">
        <v>0</v>
      </c>
      <c r="R293" s="153">
        <f t="shared" si="42"/>
        <v>0</v>
      </c>
      <c r="S293" s="153">
        <v>0</v>
      </c>
      <c r="T293" s="154">
        <f t="shared" si="43"/>
        <v>0</v>
      </c>
      <c r="AR293" s="155" t="s">
        <v>876</v>
      </c>
      <c r="AT293" s="155" t="s">
        <v>184</v>
      </c>
      <c r="AU293" s="155" t="s">
        <v>88</v>
      </c>
      <c r="AY293" s="17" t="s">
        <v>182</v>
      </c>
      <c r="BE293" s="156">
        <f t="shared" si="44"/>
        <v>0</v>
      </c>
      <c r="BF293" s="156">
        <f t="shared" si="45"/>
        <v>0</v>
      </c>
      <c r="BG293" s="156">
        <f t="shared" si="46"/>
        <v>0</v>
      </c>
      <c r="BH293" s="156">
        <f t="shared" si="47"/>
        <v>0</v>
      </c>
      <c r="BI293" s="156">
        <f t="shared" si="48"/>
        <v>0</v>
      </c>
      <c r="BJ293" s="17" t="s">
        <v>88</v>
      </c>
      <c r="BK293" s="156">
        <f t="shared" si="49"/>
        <v>0</v>
      </c>
      <c r="BL293" s="17" t="s">
        <v>876</v>
      </c>
      <c r="BM293" s="155" t="s">
        <v>3651</v>
      </c>
    </row>
    <row r="294" spans="2:65" s="1" customFormat="1" ht="16.5" customHeight="1">
      <c r="B294" s="142"/>
      <c r="C294" s="185" t="s">
        <v>1446</v>
      </c>
      <c r="D294" s="185" t="s">
        <v>379</v>
      </c>
      <c r="E294" s="186" t="s">
        <v>3652</v>
      </c>
      <c r="F294" s="187" t="s">
        <v>3653</v>
      </c>
      <c r="G294" s="188" t="s">
        <v>858</v>
      </c>
      <c r="H294" s="189">
        <v>1</v>
      </c>
      <c r="I294" s="190"/>
      <c r="J294" s="191">
        <f t="shared" si="40"/>
        <v>0</v>
      </c>
      <c r="K294" s="192"/>
      <c r="L294" s="193"/>
      <c r="M294" s="194" t="s">
        <v>1</v>
      </c>
      <c r="N294" s="195" t="s">
        <v>40</v>
      </c>
      <c r="P294" s="153">
        <f t="shared" si="41"/>
        <v>0</v>
      </c>
      <c r="Q294" s="153">
        <v>0</v>
      </c>
      <c r="R294" s="153">
        <f t="shared" si="42"/>
        <v>0</v>
      </c>
      <c r="S294" s="153">
        <v>0</v>
      </c>
      <c r="T294" s="154">
        <f t="shared" si="43"/>
        <v>0</v>
      </c>
      <c r="AR294" s="155" t="s">
        <v>2043</v>
      </c>
      <c r="AT294" s="155" t="s">
        <v>379</v>
      </c>
      <c r="AU294" s="155" t="s">
        <v>88</v>
      </c>
      <c r="AY294" s="17" t="s">
        <v>182</v>
      </c>
      <c r="BE294" s="156">
        <f t="shared" si="44"/>
        <v>0</v>
      </c>
      <c r="BF294" s="156">
        <f t="shared" si="45"/>
        <v>0</v>
      </c>
      <c r="BG294" s="156">
        <f t="shared" si="46"/>
        <v>0</v>
      </c>
      <c r="BH294" s="156">
        <f t="shared" si="47"/>
        <v>0</v>
      </c>
      <c r="BI294" s="156">
        <f t="shared" si="48"/>
        <v>0</v>
      </c>
      <c r="BJ294" s="17" t="s">
        <v>88</v>
      </c>
      <c r="BK294" s="156">
        <f t="shared" si="49"/>
        <v>0</v>
      </c>
      <c r="BL294" s="17" t="s">
        <v>876</v>
      </c>
      <c r="BM294" s="155" t="s">
        <v>3654</v>
      </c>
    </row>
    <row r="295" spans="2:65" s="1" customFormat="1" ht="16.5" customHeight="1">
      <c r="B295" s="142"/>
      <c r="C295" s="185" t="s">
        <v>1450</v>
      </c>
      <c r="D295" s="185" t="s">
        <v>379</v>
      </c>
      <c r="E295" s="186" t="s">
        <v>3655</v>
      </c>
      <c r="F295" s="187" t="s">
        <v>3656</v>
      </c>
      <c r="G295" s="188" t="s">
        <v>858</v>
      </c>
      <c r="H295" s="189">
        <v>24</v>
      </c>
      <c r="I295" s="190"/>
      <c r="J295" s="191">
        <f t="shared" si="40"/>
        <v>0</v>
      </c>
      <c r="K295" s="192"/>
      <c r="L295" s="193"/>
      <c r="M295" s="194" t="s">
        <v>1</v>
      </c>
      <c r="N295" s="195" t="s">
        <v>40</v>
      </c>
      <c r="P295" s="153">
        <f t="shared" si="41"/>
        <v>0</v>
      </c>
      <c r="Q295" s="153">
        <v>0</v>
      </c>
      <c r="R295" s="153">
        <f t="shared" si="42"/>
        <v>0</v>
      </c>
      <c r="S295" s="153">
        <v>0</v>
      </c>
      <c r="T295" s="154">
        <f t="shared" si="43"/>
        <v>0</v>
      </c>
      <c r="AR295" s="155" t="s">
        <v>2043</v>
      </c>
      <c r="AT295" s="155" t="s">
        <v>379</v>
      </c>
      <c r="AU295" s="155" t="s">
        <v>88</v>
      </c>
      <c r="AY295" s="17" t="s">
        <v>182</v>
      </c>
      <c r="BE295" s="156">
        <f t="shared" si="44"/>
        <v>0</v>
      </c>
      <c r="BF295" s="156">
        <f t="shared" si="45"/>
        <v>0</v>
      </c>
      <c r="BG295" s="156">
        <f t="shared" si="46"/>
        <v>0</v>
      </c>
      <c r="BH295" s="156">
        <f t="shared" si="47"/>
        <v>0</v>
      </c>
      <c r="BI295" s="156">
        <f t="shared" si="48"/>
        <v>0</v>
      </c>
      <c r="BJ295" s="17" t="s">
        <v>88</v>
      </c>
      <c r="BK295" s="156">
        <f t="shared" si="49"/>
        <v>0</v>
      </c>
      <c r="BL295" s="17" t="s">
        <v>876</v>
      </c>
      <c r="BM295" s="155" t="s">
        <v>3657</v>
      </c>
    </row>
    <row r="296" spans="2:65" s="1" customFormat="1" ht="24.25" customHeight="1">
      <c r="B296" s="142"/>
      <c r="C296" s="143" t="s">
        <v>1454</v>
      </c>
      <c r="D296" s="143" t="s">
        <v>184</v>
      </c>
      <c r="E296" s="144" t="s">
        <v>3658</v>
      </c>
      <c r="F296" s="145" t="s">
        <v>3659</v>
      </c>
      <c r="G296" s="146" t="s">
        <v>858</v>
      </c>
      <c r="H296" s="147">
        <v>20</v>
      </c>
      <c r="I296" s="148"/>
      <c r="J296" s="149">
        <f t="shared" si="40"/>
        <v>0</v>
      </c>
      <c r="K296" s="150"/>
      <c r="L296" s="32"/>
      <c r="M296" s="151" t="s">
        <v>1</v>
      </c>
      <c r="N296" s="152" t="s">
        <v>40</v>
      </c>
      <c r="P296" s="153">
        <f t="shared" si="41"/>
        <v>0</v>
      </c>
      <c r="Q296" s="153">
        <v>0</v>
      </c>
      <c r="R296" s="153">
        <f t="shared" si="42"/>
        <v>0</v>
      </c>
      <c r="S296" s="153">
        <v>0</v>
      </c>
      <c r="T296" s="154">
        <f t="shared" si="43"/>
        <v>0</v>
      </c>
      <c r="AR296" s="155" t="s">
        <v>876</v>
      </c>
      <c r="AT296" s="155" t="s">
        <v>184</v>
      </c>
      <c r="AU296" s="155" t="s">
        <v>88</v>
      </c>
      <c r="AY296" s="17" t="s">
        <v>182</v>
      </c>
      <c r="BE296" s="156">
        <f t="shared" si="44"/>
        <v>0</v>
      </c>
      <c r="BF296" s="156">
        <f t="shared" si="45"/>
        <v>0</v>
      </c>
      <c r="BG296" s="156">
        <f t="shared" si="46"/>
        <v>0</v>
      </c>
      <c r="BH296" s="156">
        <f t="shared" si="47"/>
        <v>0</v>
      </c>
      <c r="BI296" s="156">
        <f t="shared" si="48"/>
        <v>0</v>
      </c>
      <c r="BJ296" s="17" t="s">
        <v>88</v>
      </c>
      <c r="BK296" s="156">
        <f t="shared" si="49"/>
        <v>0</v>
      </c>
      <c r="BL296" s="17" t="s">
        <v>876</v>
      </c>
      <c r="BM296" s="155" t="s">
        <v>3660</v>
      </c>
    </row>
    <row r="297" spans="2:65" s="1" customFormat="1" ht="16.5" customHeight="1">
      <c r="B297" s="142"/>
      <c r="C297" s="185" t="s">
        <v>1458</v>
      </c>
      <c r="D297" s="185" t="s">
        <v>379</v>
      </c>
      <c r="E297" s="186" t="s">
        <v>3661</v>
      </c>
      <c r="F297" s="187" t="s">
        <v>3662</v>
      </c>
      <c r="G297" s="188" t="s">
        <v>858</v>
      </c>
      <c r="H297" s="189">
        <v>20</v>
      </c>
      <c r="I297" s="190"/>
      <c r="J297" s="191">
        <f t="shared" si="40"/>
        <v>0</v>
      </c>
      <c r="K297" s="192"/>
      <c r="L297" s="193"/>
      <c r="M297" s="194" t="s">
        <v>1</v>
      </c>
      <c r="N297" s="195" t="s">
        <v>40</v>
      </c>
      <c r="P297" s="153">
        <f t="shared" si="41"/>
        <v>0</v>
      </c>
      <c r="Q297" s="153">
        <v>0</v>
      </c>
      <c r="R297" s="153">
        <f t="shared" si="42"/>
        <v>0</v>
      </c>
      <c r="S297" s="153">
        <v>0</v>
      </c>
      <c r="T297" s="154">
        <f t="shared" si="43"/>
        <v>0</v>
      </c>
      <c r="AR297" s="155" t="s">
        <v>2043</v>
      </c>
      <c r="AT297" s="155" t="s">
        <v>379</v>
      </c>
      <c r="AU297" s="155" t="s">
        <v>88</v>
      </c>
      <c r="AY297" s="17" t="s">
        <v>182</v>
      </c>
      <c r="BE297" s="156">
        <f t="shared" si="44"/>
        <v>0</v>
      </c>
      <c r="BF297" s="156">
        <f t="shared" si="45"/>
        <v>0</v>
      </c>
      <c r="BG297" s="156">
        <f t="shared" si="46"/>
        <v>0</v>
      </c>
      <c r="BH297" s="156">
        <f t="shared" si="47"/>
        <v>0</v>
      </c>
      <c r="BI297" s="156">
        <f t="shared" si="48"/>
        <v>0</v>
      </c>
      <c r="BJ297" s="17" t="s">
        <v>88</v>
      </c>
      <c r="BK297" s="156">
        <f t="shared" si="49"/>
        <v>0</v>
      </c>
      <c r="BL297" s="17" t="s">
        <v>876</v>
      </c>
      <c r="BM297" s="155" t="s">
        <v>3663</v>
      </c>
    </row>
    <row r="298" spans="2:65" s="1" customFormat="1" ht="16.5" customHeight="1">
      <c r="B298" s="142"/>
      <c r="C298" s="143" t="s">
        <v>1462</v>
      </c>
      <c r="D298" s="143" t="s">
        <v>184</v>
      </c>
      <c r="E298" s="144" t="s">
        <v>3664</v>
      </c>
      <c r="F298" s="145" t="s">
        <v>3665</v>
      </c>
      <c r="G298" s="146" t="s">
        <v>858</v>
      </c>
      <c r="H298" s="147">
        <v>1</v>
      </c>
      <c r="I298" s="148"/>
      <c r="J298" s="149">
        <f t="shared" si="40"/>
        <v>0</v>
      </c>
      <c r="K298" s="150"/>
      <c r="L298" s="32"/>
      <c r="M298" s="151" t="s">
        <v>1</v>
      </c>
      <c r="N298" s="152" t="s">
        <v>40</v>
      </c>
      <c r="P298" s="153">
        <f t="shared" si="41"/>
        <v>0</v>
      </c>
      <c r="Q298" s="153">
        <v>0</v>
      </c>
      <c r="R298" s="153">
        <f t="shared" si="42"/>
        <v>0</v>
      </c>
      <c r="S298" s="153">
        <v>0</v>
      </c>
      <c r="T298" s="154">
        <f t="shared" si="43"/>
        <v>0</v>
      </c>
      <c r="AR298" s="155" t="s">
        <v>876</v>
      </c>
      <c r="AT298" s="155" t="s">
        <v>184</v>
      </c>
      <c r="AU298" s="155" t="s">
        <v>88</v>
      </c>
      <c r="AY298" s="17" t="s">
        <v>182</v>
      </c>
      <c r="BE298" s="156">
        <f t="shared" si="44"/>
        <v>0</v>
      </c>
      <c r="BF298" s="156">
        <f t="shared" si="45"/>
        <v>0</v>
      </c>
      <c r="BG298" s="156">
        <f t="shared" si="46"/>
        <v>0</v>
      </c>
      <c r="BH298" s="156">
        <f t="shared" si="47"/>
        <v>0</v>
      </c>
      <c r="BI298" s="156">
        <f t="shared" si="48"/>
        <v>0</v>
      </c>
      <c r="BJ298" s="17" t="s">
        <v>88</v>
      </c>
      <c r="BK298" s="156">
        <f t="shared" si="49"/>
        <v>0</v>
      </c>
      <c r="BL298" s="17" t="s">
        <v>876</v>
      </c>
      <c r="BM298" s="155" t="s">
        <v>3666</v>
      </c>
    </row>
    <row r="299" spans="2:65" s="1" customFormat="1" ht="16.5" customHeight="1">
      <c r="B299" s="142"/>
      <c r="C299" s="185" t="s">
        <v>1466</v>
      </c>
      <c r="D299" s="185" t="s">
        <v>379</v>
      </c>
      <c r="E299" s="186" t="s">
        <v>3667</v>
      </c>
      <c r="F299" s="187" t="s">
        <v>3668</v>
      </c>
      <c r="G299" s="188" t="s">
        <v>858</v>
      </c>
      <c r="H299" s="189">
        <v>1</v>
      </c>
      <c r="I299" s="190"/>
      <c r="J299" s="191">
        <f t="shared" si="40"/>
        <v>0</v>
      </c>
      <c r="K299" s="192"/>
      <c r="L299" s="193"/>
      <c r="M299" s="194" t="s">
        <v>1</v>
      </c>
      <c r="N299" s="195" t="s">
        <v>40</v>
      </c>
      <c r="P299" s="153">
        <f t="shared" si="41"/>
        <v>0</v>
      </c>
      <c r="Q299" s="153">
        <v>0</v>
      </c>
      <c r="R299" s="153">
        <f t="shared" si="42"/>
        <v>0</v>
      </c>
      <c r="S299" s="153">
        <v>0</v>
      </c>
      <c r="T299" s="154">
        <f t="shared" si="43"/>
        <v>0</v>
      </c>
      <c r="AR299" s="155" t="s">
        <v>2043</v>
      </c>
      <c r="AT299" s="155" t="s">
        <v>379</v>
      </c>
      <c r="AU299" s="155" t="s">
        <v>88</v>
      </c>
      <c r="AY299" s="17" t="s">
        <v>182</v>
      </c>
      <c r="BE299" s="156">
        <f t="shared" si="44"/>
        <v>0</v>
      </c>
      <c r="BF299" s="156">
        <f t="shared" si="45"/>
        <v>0</v>
      </c>
      <c r="BG299" s="156">
        <f t="shared" si="46"/>
        <v>0</v>
      </c>
      <c r="BH299" s="156">
        <f t="shared" si="47"/>
        <v>0</v>
      </c>
      <c r="BI299" s="156">
        <f t="shared" si="48"/>
        <v>0</v>
      </c>
      <c r="BJ299" s="17" t="s">
        <v>88</v>
      </c>
      <c r="BK299" s="156">
        <f t="shared" si="49"/>
        <v>0</v>
      </c>
      <c r="BL299" s="17" t="s">
        <v>876</v>
      </c>
      <c r="BM299" s="155" t="s">
        <v>3669</v>
      </c>
    </row>
    <row r="300" spans="2:65" s="1" customFormat="1" ht="24.25" customHeight="1">
      <c r="B300" s="142"/>
      <c r="C300" s="143" t="s">
        <v>1470</v>
      </c>
      <c r="D300" s="143" t="s">
        <v>184</v>
      </c>
      <c r="E300" s="144" t="s">
        <v>3670</v>
      </c>
      <c r="F300" s="145" t="s">
        <v>3671</v>
      </c>
      <c r="G300" s="146" t="s">
        <v>858</v>
      </c>
      <c r="H300" s="147">
        <v>86</v>
      </c>
      <c r="I300" s="148"/>
      <c r="J300" s="149">
        <f t="shared" si="40"/>
        <v>0</v>
      </c>
      <c r="K300" s="150"/>
      <c r="L300" s="32"/>
      <c r="M300" s="151" t="s">
        <v>1</v>
      </c>
      <c r="N300" s="152" t="s">
        <v>40</v>
      </c>
      <c r="P300" s="153">
        <f t="shared" si="41"/>
        <v>0</v>
      </c>
      <c r="Q300" s="153">
        <v>0</v>
      </c>
      <c r="R300" s="153">
        <f t="shared" si="42"/>
        <v>0</v>
      </c>
      <c r="S300" s="153">
        <v>0</v>
      </c>
      <c r="T300" s="154">
        <f t="shared" si="43"/>
        <v>0</v>
      </c>
      <c r="AR300" s="155" t="s">
        <v>876</v>
      </c>
      <c r="AT300" s="155" t="s">
        <v>184</v>
      </c>
      <c r="AU300" s="155" t="s">
        <v>88</v>
      </c>
      <c r="AY300" s="17" t="s">
        <v>182</v>
      </c>
      <c r="BE300" s="156">
        <f t="shared" si="44"/>
        <v>0</v>
      </c>
      <c r="BF300" s="156">
        <f t="shared" si="45"/>
        <v>0</v>
      </c>
      <c r="BG300" s="156">
        <f t="shared" si="46"/>
        <v>0</v>
      </c>
      <c r="BH300" s="156">
        <f t="shared" si="47"/>
        <v>0</v>
      </c>
      <c r="BI300" s="156">
        <f t="shared" si="48"/>
        <v>0</v>
      </c>
      <c r="BJ300" s="17" t="s">
        <v>88</v>
      </c>
      <c r="BK300" s="156">
        <f t="shared" si="49"/>
        <v>0</v>
      </c>
      <c r="BL300" s="17" t="s">
        <v>876</v>
      </c>
      <c r="BM300" s="155" t="s">
        <v>3672</v>
      </c>
    </row>
    <row r="301" spans="2:65" s="1" customFormat="1" ht="24.25" customHeight="1">
      <c r="B301" s="142"/>
      <c r="C301" s="185" t="s">
        <v>1474</v>
      </c>
      <c r="D301" s="185" t="s">
        <v>379</v>
      </c>
      <c r="E301" s="186" t="s">
        <v>3673</v>
      </c>
      <c r="F301" s="187" t="s">
        <v>3674</v>
      </c>
      <c r="G301" s="188" t="s">
        <v>858</v>
      </c>
      <c r="H301" s="189">
        <v>86</v>
      </c>
      <c r="I301" s="190"/>
      <c r="J301" s="191">
        <f t="shared" si="40"/>
        <v>0</v>
      </c>
      <c r="K301" s="192"/>
      <c r="L301" s="193"/>
      <c r="M301" s="194" t="s">
        <v>1</v>
      </c>
      <c r="N301" s="195" t="s">
        <v>40</v>
      </c>
      <c r="P301" s="153">
        <f t="shared" si="41"/>
        <v>0</v>
      </c>
      <c r="Q301" s="153">
        <v>0</v>
      </c>
      <c r="R301" s="153">
        <f t="shared" si="42"/>
        <v>0</v>
      </c>
      <c r="S301" s="153">
        <v>0</v>
      </c>
      <c r="T301" s="154">
        <f t="shared" si="43"/>
        <v>0</v>
      </c>
      <c r="AR301" s="155" t="s">
        <v>2043</v>
      </c>
      <c r="AT301" s="155" t="s">
        <v>379</v>
      </c>
      <c r="AU301" s="155" t="s">
        <v>88</v>
      </c>
      <c r="AY301" s="17" t="s">
        <v>182</v>
      </c>
      <c r="BE301" s="156">
        <f t="shared" si="44"/>
        <v>0</v>
      </c>
      <c r="BF301" s="156">
        <f t="shared" si="45"/>
        <v>0</v>
      </c>
      <c r="BG301" s="156">
        <f t="shared" si="46"/>
        <v>0</v>
      </c>
      <c r="BH301" s="156">
        <f t="shared" si="47"/>
        <v>0</v>
      </c>
      <c r="BI301" s="156">
        <f t="shared" si="48"/>
        <v>0</v>
      </c>
      <c r="BJ301" s="17" t="s">
        <v>88</v>
      </c>
      <c r="BK301" s="156">
        <f t="shared" si="49"/>
        <v>0</v>
      </c>
      <c r="BL301" s="17" t="s">
        <v>876</v>
      </c>
      <c r="BM301" s="155" t="s">
        <v>3675</v>
      </c>
    </row>
    <row r="302" spans="2:65" s="1" customFormat="1" ht="21.75" customHeight="1">
      <c r="B302" s="142"/>
      <c r="C302" s="143" t="s">
        <v>1478</v>
      </c>
      <c r="D302" s="143" t="s">
        <v>184</v>
      </c>
      <c r="E302" s="144" t="s">
        <v>3083</v>
      </c>
      <c r="F302" s="145" t="s">
        <v>3084</v>
      </c>
      <c r="G302" s="146" t="s">
        <v>858</v>
      </c>
      <c r="H302" s="147">
        <v>4</v>
      </c>
      <c r="I302" s="148"/>
      <c r="J302" s="149">
        <f t="shared" si="40"/>
        <v>0</v>
      </c>
      <c r="K302" s="150"/>
      <c r="L302" s="32"/>
      <c r="M302" s="151" t="s">
        <v>1</v>
      </c>
      <c r="N302" s="152" t="s">
        <v>40</v>
      </c>
      <c r="P302" s="153">
        <f t="shared" si="41"/>
        <v>0</v>
      </c>
      <c r="Q302" s="153">
        <v>0</v>
      </c>
      <c r="R302" s="153">
        <f t="shared" si="42"/>
        <v>0</v>
      </c>
      <c r="S302" s="153">
        <v>0</v>
      </c>
      <c r="T302" s="154">
        <f t="shared" si="43"/>
        <v>0</v>
      </c>
      <c r="AR302" s="155" t="s">
        <v>876</v>
      </c>
      <c r="AT302" s="155" t="s">
        <v>184</v>
      </c>
      <c r="AU302" s="155" t="s">
        <v>88</v>
      </c>
      <c r="AY302" s="17" t="s">
        <v>182</v>
      </c>
      <c r="BE302" s="156">
        <f t="shared" si="44"/>
        <v>0</v>
      </c>
      <c r="BF302" s="156">
        <f t="shared" si="45"/>
        <v>0</v>
      </c>
      <c r="BG302" s="156">
        <f t="shared" si="46"/>
        <v>0</v>
      </c>
      <c r="BH302" s="156">
        <f t="shared" si="47"/>
        <v>0</v>
      </c>
      <c r="BI302" s="156">
        <f t="shared" si="48"/>
        <v>0</v>
      </c>
      <c r="BJ302" s="17" t="s">
        <v>88</v>
      </c>
      <c r="BK302" s="156">
        <f t="shared" si="49"/>
        <v>0</v>
      </c>
      <c r="BL302" s="17" t="s">
        <v>876</v>
      </c>
      <c r="BM302" s="155" t="s">
        <v>3676</v>
      </c>
    </row>
    <row r="303" spans="2:65" s="1" customFormat="1" ht="16.5" customHeight="1">
      <c r="B303" s="142"/>
      <c r="C303" s="185" t="s">
        <v>1482</v>
      </c>
      <c r="D303" s="185" t="s">
        <v>379</v>
      </c>
      <c r="E303" s="186" t="s">
        <v>3086</v>
      </c>
      <c r="F303" s="187" t="s">
        <v>3087</v>
      </c>
      <c r="G303" s="188" t="s">
        <v>858</v>
      </c>
      <c r="H303" s="189">
        <v>4</v>
      </c>
      <c r="I303" s="190"/>
      <c r="J303" s="191">
        <f t="shared" si="40"/>
        <v>0</v>
      </c>
      <c r="K303" s="192"/>
      <c r="L303" s="193"/>
      <c r="M303" s="194" t="s">
        <v>1</v>
      </c>
      <c r="N303" s="195" t="s">
        <v>40</v>
      </c>
      <c r="P303" s="153">
        <f t="shared" si="41"/>
        <v>0</v>
      </c>
      <c r="Q303" s="153">
        <v>0</v>
      </c>
      <c r="R303" s="153">
        <f t="shared" si="42"/>
        <v>0</v>
      </c>
      <c r="S303" s="153">
        <v>0</v>
      </c>
      <c r="T303" s="154">
        <f t="shared" si="43"/>
        <v>0</v>
      </c>
      <c r="AR303" s="155" t="s">
        <v>2043</v>
      </c>
      <c r="AT303" s="155" t="s">
        <v>379</v>
      </c>
      <c r="AU303" s="155" t="s">
        <v>88</v>
      </c>
      <c r="AY303" s="17" t="s">
        <v>182</v>
      </c>
      <c r="BE303" s="156">
        <f t="shared" si="44"/>
        <v>0</v>
      </c>
      <c r="BF303" s="156">
        <f t="shared" si="45"/>
        <v>0</v>
      </c>
      <c r="BG303" s="156">
        <f t="shared" si="46"/>
        <v>0</v>
      </c>
      <c r="BH303" s="156">
        <f t="shared" si="47"/>
        <v>0</v>
      </c>
      <c r="BI303" s="156">
        <f t="shared" si="48"/>
        <v>0</v>
      </c>
      <c r="BJ303" s="17" t="s">
        <v>88</v>
      </c>
      <c r="BK303" s="156">
        <f t="shared" si="49"/>
        <v>0</v>
      </c>
      <c r="BL303" s="17" t="s">
        <v>876</v>
      </c>
      <c r="BM303" s="155" t="s">
        <v>3677</v>
      </c>
    </row>
    <row r="304" spans="2:65" s="1" customFormat="1" ht="16.5" customHeight="1">
      <c r="B304" s="142"/>
      <c r="C304" s="143" t="s">
        <v>1486</v>
      </c>
      <c r="D304" s="143" t="s">
        <v>184</v>
      </c>
      <c r="E304" s="144" t="s">
        <v>3678</v>
      </c>
      <c r="F304" s="145" t="s">
        <v>3679</v>
      </c>
      <c r="G304" s="146" t="s">
        <v>858</v>
      </c>
      <c r="H304" s="147">
        <v>2</v>
      </c>
      <c r="I304" s="148"/>
      <c r="J304" s="149">
        <f t="shared" si="40"/>
        <v>0</v>
      </c>
      <c r="K304" s="150"/>
      <c r="L304" s="32"/>
      <c r="M304" s="151" t="s">
        <v>1</v>
      </c>
      <c r="N304" s="152" t="s">
        <v>40</v>
      </c>
      <c r="P304" s="153">
        <f t="shared" si="41"/>
        <v>0</v>
      </c>
      <c r="Q304" s="153">
        <v>0</v>
      </c>
      <c r="R304" s="153">
        <f t="shared" si="42"/>
        <v>0</v>
      </c>
      <c r="S304" s="153">
        <v>0</v>
      </c>
      <c r="T304" s="154">
        <f t="shared" si="43"/>
        <v>0</v>
      </c>
      <c r="AR304" s="155" t="s">
        <v>876</v>
      </c>
      <c r="AT304" s="155" t="s">
        <v>184</v>
      </c>
      <c r="AU304" s="155" t="s">
        <v>88</v>
      </c>
      <c r="AY304" s="17" t="s">
        <v>182</v>
      </c>
      <c r="BE304" s="156">
        <f t="shared" si="44"/>
        <v>0</v>
      </c>
      <c r="BF304" s="156">
        <f t="shared" si="45"/>
        <v>0</v>
      </c>
      <c r="BG304" s="156">
        <f t="shared" si="46"/>
        <v>0</v>
      </c>
      <c r="BH304" s="156">
        <f t="shared" si="47"/>
        <v>0</v>
      </c>
      <c r="BI304" s="156">
        <f t="shared" si="48"/>
        <v>0</v>
      </c>
      <c r="BJ304" s="17" t="s">
        <v>88</v>
      </c>
      <c r="BK304" s="156">
        <f t="shared" si="49"/>
        <v>0</v>
      </c>
      <c r="BL304" s="17" t="s">
        <v>876</v>
      </c>
      <c r="BM304" s="155" t="s">
        <v>3680</v>
      </c>
    </row>
    <row r="305" spans="2:65" s="1" customFormat="1" ht="24.25" customHeight="1">
      <c r="B305" s="142"/>
      <c r="C305" s="185" t="s">
        <v>1492</v>
      </c>
      <c r="D305" s="185" t="s">
        <v>379</v>
      </c>
      <c r="E305" s="186" t="s">
        <v>3681</v>
      </c>
      <c r="F305" s="187" t="s">
        <v>3682</v>
      </c>
      <c r="G305" s="188" t="s">
        <v>858</v>
      </c>
      <c r="H305" s="189">
        <v>2</v>
      </c>
      <c r="I305" s="190"/>
      <c r="J305" s="191">
        <f t="shared" si="40"/>
        <v>0</v>
      </c>
      <c r="K305" s="192"/>
      <c r="L305" s="193"/>
      <c r="M305" s="194" t="s">
        <v>1</v>
      </c>
      <c r="N305" s="195" t="s">
        <v>40</v>
      </c>
      <c r="P305" s="153">
        <f t="shared" si="41"/>
        <v>0</v>
      </c>
      <c r="Q305" s="153">
        <v>0</v>
      </c>
      <c r="R305" s="153">
        <f t="shared" si="42"/>
        <v>0</v>
      </c>
      <c r="S305" s="153">
        <v>0</v>
      </c>
      <c r="T305" s="154">
        <f t="shared" si="43"/>
        <v>0</v>
      </c>
      <c r="AR305" s="155" t="s">
        <v>2043</v>
      </c>
      <c r="AT305" s="155" t="s">
        <v>379</v>
      </c>
      <c r="AU305" s="155" t="s">
        <v>88</v>
      </c>
      <c r="AY305" s="17" t="s">
        <v>182</v>
      </c>
      <c r="BE305" s="156">
        <f t="shared" si="44"/>
        <v>0</v>
      </c>
      <c r="BF305" s="156">
        <f t="shared" si="45"/>
        <v>0</v>
      </c>
      <c r="BG305" s="156">
        <f t="shared" si="46"/>
        <v>0</v>
      </c>
      <c r="BH305" s="156">
        <f t="shared" si="47"/>
        <v>0</v>
      </c>
      <c r="BI305" s="156">
        <f t="shared" si="48"/>
        <v>0</v>
      </c>
      <c r="BJ305" s="17" t="s">
        <v>88</v>
      </c>
      <c r="BK305" s="156">
        <f t="shared" si="49"/>
        <v>0</v>
      </c>
      <c r="BL305" s="17" t="s">
        <v>876</v>
      </c>
      <c r="BM305" s="155" t="s">
        <v>3683</v>
      </c>
    </row>
    <row r="306" spans="2:65" s="11" customFormat="1" ht="22.9" customHeight="1">
      <c r="B306" s="130"/>
      <c r="D306" s="131" t="s">
        <v>73</v>
      </c>
      <c r="E306" s="140" t="s">
        <v>3684</v>
      </c>
      <c r="F306" s="140" t="s">
        <v>1783</v>
      </c>
      <c r="I306" s="133"/>
      <c r="J306" s="141">
        <f>BK306</f>
        <v>0</v>
      </c>
      <c r="L306" s="130"/>
      <c r="M306" s="135"/>
      <c r="P306" s="136">
        <f>SUM(P307:P308)</f>
        <v>0</v>
      </c>
      <c r="R306" s="136">
        <f>SUM(R307:R308)</f>
        <v>0</v>
      </c>
      <c r="T306" s="137">
        <f>SUM(T307:T308)</f>
        <v>0</v>
      </c>
      <c r="AR306" s="131" t="s">
        <v>78</v>
      </c>
      <c r="AT306" s="138" t="s">
        <v>73</v>
      </c>
      <c r="AU306" s="138" t="s">
        <v>78</v>
      </c>
      <c r="AY306" s="131" t="s">
        <v>182</v>
      </c>
      <c r="BK306" s="139">
        <f>SUM(BK307:BK308)</f>
        <v>0</v>
      </c>
    </row>
    <row r="307" spans="2:65" s="1" customFormat="1" ht="33" customHeight="1">
      <c r="B307" s="142"/>
      <c r="C307" s="143" t="s">
        <v>1522</v>
      </c>
      <c r="D307" s="143" t="s">
        <v>184</v>
      </c>
      <c r="E307" s="144" t="s">
        <v>2290</v>
      </c>
      <c r="F307" s="145" t="s">
        <v>2991</v>
      </c>
      <c r="G307" s="146" t="s">
        <v>1787</v>
      </c>
      <c r="H307" s="147">
        <v>48</v>
      </c>
      <c r="I307" s="148"/>
      <c r="J307" s="149">
        <f>ROUND(I307*H307,2)</f>
        <v>0</v>
      </c>
      <c r="K307" s="150"/>
      <c r="L307" s="32"/>
      <c r="M307" s="151" t="s">
        <v>1</v>
      </c>
      <c r="N307" s="152" t="s">
        <v>40</v>
      </c>
      <c r="P307" s="153">
        <f>O307*H307</f>
        <v>0</v>
      </c>
      <c r="Q307" s="153">
        <v>0</v>
      </c>
      <c r="R307" s="153">
        <f>Q307*H307</f>
        <v>0</v>
      </c>
      <c r="S307" s="153">
        <v>0</v>
      </c>
      <c r="T307" s="154">
        <f>S307*H307</f>
        <v>0</v>
      </c>
      <c r="AR307" s="155" t="s">
        <v>2137</v>
      </c>
      <c r="AT307" s="155" t="s">
        <v>184</v>
      </c>
      <c r="AU307" s="155" t="s">
        <v>88</v>
      </c>
      <c r="AY307" s="17" t="s">
        <v>182</v>
      </c>
      <c r="BE307" s="156">
        <f>IF(N307="základná",J307,0)</f>
        <v>0</v>
      </c>
      <c r="BF307" s="156">
        <f>IF(N307="znížená",J307,0)</f>
        <v>0</v>
      </c>
      <c r="BG307" s="156">
        <f>IF(N307="zákl. prenesená",J307,0)</f>
        <v>0</v>
      </c>
      <c r="BH307" s="156">
        <f>IF(N307="zníž. prenesená",J307,0)</f>
        <v>0</v>
      </c>
      <c r="BI307" s="156">
        <f>IF(N307="nulová",J307,0)</f>
        <v>0</v>
      </c>
      <c r="BJ307" s="17" t="s">
        <v>88</v>
      </c>
      <c r="BK307" s="156">
        <f>ROUND(I307*H307,2)</f>
        <v>0</v>
      </c>
      <c r="BL307" s="17" t="s">
        <v>2137</v>
      </c>
      <c r="BM307" s="155" t="s">
        <v>3685</v>
      </c>
    </row>
    <row r="308" spans="2:65" s="1" customFormat="1" ht="33" customHeight="1">
      <c r="B308" s="142"/>
      <c r="C308" s="143" t="s">
        <v>1535</v>
      </c>
      <c r="D308" s="143" t="s">
        <v>184</v>
      </c>
      <c r="E308" s="144" t="s">
        <v>3168</v>
      </c>
      <c r="F308" s="145" t="s">
        <v>3169</v>
      </c>
      <c r="G308" s="146" t="s">
        <v>1787</v>
      </c>
      <c r="H308" s="147">
        <v>48</v>
      </c>
      <c r="I308" s="148"/>
      <c r="J308" s="149">
        <f>ROUND(I308*H308,2)</f>
        <v>0</v>
      </c>
      <c r="K308" s="150"/>
      <c r="L308" s="32"/>
      <c r="M308" s="151" t="s">
        <v>1</v>
      </c>
      <c r="N308" s="152" t="s">
        <v>40</v>
      </c>
      <c r="P308" s="153">
        <f>O308*H308</f>
        <v>0</v>
      </c>
      <c r="Q308" s="153">
        <v>0</v>
      </c>
      <c r="R308" s="153">
        <f>Q308*H308</f>
        <v>0</v>
      </c>
      <c r="S308" s="153">
        <v>0</v>
      </c>
      <c r="T308" s="154">
        <f>S308*H308</f>
        <v>0</v>
      </c>
      <c r="AR308" s="155" t="s">
        <v>2137</v>
      </c>
      <c r="AT308" s="155" t="s">
        <v>184</v>
      </c>
      <c r="AU308" s="155" t="s">
        <v>88</v>
      </c>
      <c r="AY308" s="17" t="s">
        <v>182</v>
      </c>
      <c r="BE308" s="156">
        <f>IF(N308="základná",J308,0)</f>
        <v>0</v>
      </c>
      <c r="BF308" s="156">
        <f>IF(N308="znížená",J308,0)</f>
        <v>0</v>
      </c>
      <c r="BG308" s="156">
        <f>IF(N308="zákl. prenesená",J308,0)</f>
        <v>0</v>
      </c>
      <c r="BH308" s="156">
        <f>IF(N308="zníž. prenesená",J308,0)</f>
        <v>0</v>
      </c>
      <c r="BI308" s="156">
        <f>IF(N308="nulová",J308,0)</f>
        <v>0</v>
      </c>
      <c r="BJ308" s="17" t="s">
        <v>88</v>
      </c>
      <c r="BK308" s="156">
        <f>ROUND(I308*H308,2)</f>
        <v>0</v>
      </c>
      <c r="BL308" s="17" t="s">
        <v>2137</v>
      </c>
      <c r="BM308" s="155" t="s">
        <v>3686</v>
      </c>
    </row>
    <row r="309" spans="2:65" s="11" customFormat="1" ht="22.9" customHeight="1">
      <c r="B309" s="130"/>
      <c r="D309" s="131" t="s">
        <v>73</v>
      </c>
      <c r="E309" s="140" t="s">
        <v>3687</v>
      </c>
      <c r="F309" s="140" t="s">
        <v>3016</v>
      </c>
      <c r="I309" s="133"/>
      <c r="J309" s="141">
        <f>BK309</f>
        <v>0</v>
      </c>
      <c r="L309" s="130"/>
      <c r="M309" s="135"/>
      <c r="P309" s="136">
        <f>SUM(P310:P312)</f>
        <v>0</v>
      </c>
      <c r="R309" s="136">
        <f>SUM(R310:R312)</f>
        <v>0</v>
      </c>
      <c r="T309" s="137">
        <f>SUM(T310:T312)</f>
        <v>0</v>
      </c>
      <c r="AR309" s="131" t="s">
        <v>235</v>
      </c>
      <c r="AT309" s="138" t="s">
        <v>73</v>
      </c>
      <c r="AU309" s="138" t="s">
        <v>78</v>
      </c>
      <c r="AY309" s="131" t="s">
        <v>182</v>
      </c>
      <c r="BK309" s="139">
        <f>SUM(BK310:BK312)</f>
        <v>0</v>
      </c>
    </row>
    <row r="310" spans="2:65" s="1" customFormat="1" ht="16.5" customHeight="1">
      <c r="B310" s="142"/>
      <c r="C310" s="143" t="s">
        <v>1546</v>
      </c>
      <c r="D310" s="143" t="s">
        <v>184</v>
      </c>
      <c r="E310" s="144" t="s">
        <v>3688</v>
      </c>
      <c r="F310" s="145" t="s">
        <v>3689</v>
      </c>
      <c r="G310" s="146" t="s">
        <v>3165</v>
      </c>
      <c r="H310" s="147">
        <v>1</v>
      </c>
      <c r="I310" s="148"/>
      <c r="J310" s="149">
        <f>ROUND(I310*H310,2)</f>
        <v>0</v>
      </c>
      <c r="K310" s="150"/>
      <c r="L310" s="32"/>
      <c r="M310" s="151" t="s">
        <v>1</v>
      </c>
      <c r="N310" s="152" t="s">
        <v>40</v>
      </c>
      <c r="P310" s="153">
        <f>O310*H310</f>
        <v>0</v>
      </c>
      <c r="Q310" s="153">
        <v>0</v>
      </c>
      <c r="R310" s="153">
        <f>Q310*H310</f>
        <v>0</v>
      </c>
      <c r="S310" s="153">
        <v>0</v>
      </c>
      <c r="T310" s="154">
        <f>S310*H310</f>
        <v>0</v>
      </c>
      <c r="AR310" s="155" t="s">
        <v>188</v>
      </c>
      <c r="AT310" s="155" t="s">
        <v>184</v>
      </c>
      <c r="AU310" s="155" t="s">
        <v>88</v>
      </c>
      <c r="AY310" s="17" t="s">
        <v>182</v>
      </c>
      <c r="BE310" s="156">
        <f>IF(N310="základná",J310,0)</f>
        <v>0</v>
      </c>
      <c r="BF310" s="156">
        <f>IF(N310="znížená",J310,0)</f>
        <v>0</v>
      </c>
      <c r="BG310" s="156">
        <f>IF(N310="zákl. prenesená",J310,0)</f>
        <v>0</v>
      </c>
      <c r="BH310" s="156">
        <f>IF(N310="zníž. prenesená",J310,0)</f>
        <v>0</v>
      </c>
      <c r="BI310" s="156">
        <f>IF(N310="nulová",J310,0)</f>
        <v>0</v>
      </c>
      <c r="BJ310" s="17" t="s">
        <v>88</v>
      </c>
      <c r="BK310" s="156">
        <f>ROUND(I310*H310,2)</f>
        <v>0</v>
      </c>
      <c r="BL310" s="17" t="s">
        <v>188</v>
      </c>
      <c r="BM310" s="155" t="s">
        <v>3690</v>
      </c>
    </row>
    <row r="311" spans="2:65" s="1" customFormat="1" ht="24.25" customHeight="1">
      <c r="B311" s="142"/>
      <c r="C311" s="143" t="s">
        <v>1592</v>
      </c>
      <c r="D311" s="143" t="s">
        <v>184</v>
      </c>
      <c r="E311" s="144" t="s">
        <v>3691</v>
      </c>
      <c r="F311" s="145" t="s">
        <v>3021</v>
      </c>
      <c r="G311" s="146" t="s">
        <v>3165</v>
      </c>
      <c r="H311" s="147">
        <v>1</v>
      </c>
      <c r="I311" s="148"/>
      <c r="J311" s="149">
        <f>ROUND(I311*H311,2)</f>
        <v>0</v>
      </c>
      <c r="K311" s="150"/>
      <c r="L311" s="32"/>
      <c r="M311" s="151" t="s">
        <v>1</v>
      </c>
      <c r="N311" s="152" t="s">
        <v>40</v>
      </c>
      <c r="P311" s="153">
        <f>O311*H311</f>
        <v>0</v>
      </c>
      <c r="Q311" s="153">
        <v>0</v>
      </c>
      <c r="R311" s="153">
        <f>Q311*H311</f>
        <v>0</v>
      </c>
      <c r="S311" s="153">
        <v>0</v>
      </c>
      <c r="T311" s="154">
        <f>S311*H311</f>
        <v>0</v>
      </c>
      <c r="AR311" s="155" t="s">
        <v>188</v>
      </c>
      <c r="AT311" s="155" t="s">
        <v>184</v>
      </c>
      <c r="AU311" s="155" t="s">
        <v>88</v>
      </c>
      <c r="AY311" s="17" t="s">
        <v>182</v>
      </c>
      <c r="BE311" s="156">
        <f>IF(N311="základná",J311,0)</f>
        <v>0</v>
      </c>
      <c r="BF311" s="156">
        <f>IF(N311="znížená",J311,0)</f>
        <v>0</v>
      </c>
      <c r="BG311" s="156">
        <f>IF(N311="zákl. prenesená",J311,0)</f>
        <v>0</v>
      </c>
      <c r="BH311" s="156">
        <f>IF(N311="zníž. prenesená",J311,0)</f>
        <v>0</v>
      </c>
      <c r="BI311" s="156">
        <f>IF(N311="nulová",J311,0)</f>
        <v>0</v>
      </c>
      <c r="BJ311" s="17" t="s">
        <v>88</v>
      </c>
      <c r="BK311" s="156">
        <f>ROUND(I311*H311,2)</f>
        <v>0</v>
      </c>
      <c r="BL311" s="17" t="s">
        <v>188</v>
      </c>
      <c r="BM311" s="155" t="s">
        <v>3692</v>
      </c>
    </row>
    <row r="312" spans="2:65" s="1" customFormat="1" ht="21.75" customHeight="1">
      <c r="B312" s="142"/>
      <c r="C312" s="143" t="s">
        <v>1630</v>
      </c>
      <c r="D312" s="143" t="s">
        <v>184</v>
      </c>
      <c r="E312" s="144" t="s">
        <v>3693</v>
      </c>
      <c r="F312" s="145" t="s">
        <v>3024</v>
      </c>
      <c r="G312" s="146" t="s">
        <v>1795</v>
      </c>
      <c r="H312" s="147">
        <v>1</v>
      </c>
      <c r="I312" s="148"/>
      <c r="J312" s="149">
        <f>ROUND(I312*H312,2)</f>
        <v>0</v>
      </c>
      <c r="K312" s="150"/>
      <c r="L312" s="32"/>
      <c r="M312" s="197" t="s">
        <v>1</v>
      </c>
      <c r="N312" s="198" t="s">
        <v>40</v>
      </c>
      <c r="O312" s="199"/>
      <c r="P312" s="200">
        <f>O312*H312</f>
        <v>0</v>
      </c>
      <c r="Q312" s="200">
        <v>0</v>
      </c>
      <c r="R312" s="200">
        <f>Q312*H312</f>
        <v>0</v>
      </c>
      <c r="S312" s="200">
        <v>0</v>
      </c>
      <c r="T312" s="201">
        <f>S312*H312</f>
        <v>0</v>
      </c>
      <c r="AR312" s="155" t="s">
        <v>188</v>
      </c>
      <c r="AT312" s="155" t="s">
        <v>184</v>
      </c>
      <c r="AU312" s="155" t="s">
        <v>88</v>
      </c>
      <c r="AY312" s="17" t="s">
        <v>182</v>
      </c>
      <c r="BE312" s="156">
        <f>IF(N312="základná",J312,0)</f>
        <v>0</v>
      </c>
      <c r="BF312" s="156">
        <f>IF(N312="znížená",J312,0)</f>
        <v>0</v>
      </c>
      <c r="BG312" s="156">
        <f>IF(N312="zákl. prenesená",J312,0)</f>
        <v>0</v>
      </c>
      <c r="BH312" s="156">
        <f>IF(N312="zníž. prenesená",J312,0)</f>
        <v>0</v>
      </c>
      <c r="BI312" s="156">
        <f>IF(N312="nulová",J312,0)</f>
        <v>0</v>
      </c>
      <c r="BJ312" s="17" t="s">
        <v>88</v>
      </c>
      <c r="BK312" s="156">
        <f>ROUND(I312*H312,2)</f>
        <v>0</v>
      </c>
      <c r="BL312" s="17" t="s">
        <v>188</v>
      </c>
      <c r="BM312" s="155" t="s">
        <v>3694</v>
      </c>
    </row>
    <row r="313" spans="2:65" s="1" customFormat="1" ht="7" customHeight="1">
      <c r="B313" s="47"/>
      <c r="C313" s="48"/>
      <c r="D313" s="48"/>
      <c r="E313" s="48"/>
      <c r="F313" s="48"/>
      <c r="G313" s="48"/>
      <c r="H313" s="48"/>
      <c r="I313" s="48"/>
      <c r="J313" s="48"/>
      <c r="K313" s="48"/>
      <c r="L313" s="32"/>
    </row>
  </sheetData>
  <autoFilter ref="C123:K312" xr:uid="{00000000-0009-0000-0000-00000A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31"/>
  <sheetViews>
    <sheetView showGridLines="0" topLeftCell="A13" workbookViewId="0">
      <selection activeCell="F52" sqref="F52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119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3695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ROUND(J123,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ROUND((SUM(BE123:BE230)),  2)</f>
        <v>0</v>
      </c>
      <c r="G33" s="99"/>
      <c r="H33" s="99"/>
      <c r="I33" s="100">
        <v>0.2</v>
      </c>
      <c r="J33" s="98">
        <f>ROUND(((SUM(BE123:BE230))*I33),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ROUND((SUM(BF123:BF230)),  2)</f>
        <v>0</v>
      </c>
      <c r="G34" s="99"/>
      <c r="H34" s="99"/>
      <c r="I34" s="100">
        <v>0.2</v>
      </c>
      <c r="J34" s="98">
        <f>ROUND(((SUM(BF123:BF230))*I34),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ROUND((SUM(BG123:BG230)),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ROUND((SUM(BH123:BH230)),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ROUND((SUM(BI123:BI230)),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SO-08 - Spevnené plochy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J123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142</v>
      </c>
      <c r="E97" s="115"/>
      <c r="F97" s="115"/>
      <c r="G97" s="115"/>
      <c r="H97" s="115"/>
      <c r="I97" s="115"/>
      <c r="J97" s="116">
        <f>J124</f>
        <v>0</v>
      </c>
      <c r="L97" s="113"/>
    </row>
    <row r="98" spans="2:12" s="9" customFormat="1" ht="19.899999999999999" customHeight="1">
      <c r="B98" s="117"/>
      <c r="D98" s="118" t="s">
        <v>143</v>
      </c>
      <c r="E98" s="119"/>
      <c r="F98" s="119"/>
      <c r="G98" s="119"/>
      <c r="H98" s="119"/>
      <c r="I98" s="119"/>
      <c r="J98" s="120">
        <f>J125</f>
        <v>0</v>
      </c>
      <c r="L98" s="117"/>
    </row>
    <row r="99" spans="2:12" s="9" customFormat="1" ht="19.899999999999999" customHeight="1">
      <c r="B99" s="117"/>
      <c r="D99" s="118" t="s">
        <v>144</v>
      </c>
      <c r="E99" s="119"/>
      <c r="F99" s="119"/>
      <c r="G99" s="119"/>
      <c r="H99" s="119"/>
      <c r="I99" s="119"/>
      <c r="J99" s="120">
        <f>J148</f>
        <v>0</v>
      </c>
      <c r="L99" s="117"/>
    </row>
    <row r="100" spans="2:12" s="9" customFormat="1" ht="19.899999999999999" customHeight="1">
      <c r="B100" s="117"/>
      <c r="D100" s="118" t="s">
        <v>147</v>
      </c>
      <c r="E100" s="119"/>
      <c r="F100" s="119"/>
      <c r="G100" s="119"/>
      <c r="H100" s="119"/>
      <c r="I100" s="119"/>
      <c r="J100" s="120">
        <f>J171</f>
        <v>0</v>
      </c>
      <c r="L100" s="117"/>
    </row>
    <row r="101" spans="2:12" s="9" customFormat="1" ht="19.899999999999999" customHeight="1">
      <c r="B101" s="117"/>
      <c r="D101" s="118" t="s">
        <v>149</v>
      </c>
      <c r="E101" s="119"/>
      <c r="F101" s="119"/>
      <c r="G101" s="119"/>
      <c r="H101" s="119"/>
      <c r="I101" s="119"/>
      <c r="J101" s="120">
        <f>J188</f>
        <v>0</v>
      </c>
      <c r="L101" s="117"/>
    </row>
    <row r="102" spans="2:12" s="9" customFormat="1" ht="19.899999999999999" customHeight="1">
      <c r="B102" s="117"/>
      <c r="D102" s="118" t="s">
        <v>150</v>
      </c>
      <c r="E102" s="119"/>
      <c r="F102" s="119"/>
      <c r="G102" s="119"/>
      <c r="H102" s="119"/>
      <c r="I102" s="119"/>
      <c r="J102" s="120">
        <f>J226</f>
        <v>0</v>
      </c>
      <c r="L102" s="117"/>
    </row>
    <row r="103" spans="2:12" s="8" customFormat="1" ht="25" customHeight="1">
      <c r="B103" s="113"/>
      <c r="D103" s="114" t="s">
        <v>167</v>
      </c>
      <c r="E103" s="115"/>
      <c r="F103" s="115"/>
      <c r="G103" s="115"/>
      <c r="H103" s="115"/>
      <c r="I103" s="115"/>
      <c r="J103" s="116">
        <f>J228</f>
        <v>0</v>
      </c>
      <c r="L103" s="113"/>
    </row>
    <row r="104" spans="2:12" s="1" customFormat="1" ht="21.75" customHeight="1">
      <c r="B104" s="32"/>
      <c r="L104" s="32"/>
    </row>
    <row r="105" spans="2:12" s="1" customFormat="1" ht="7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12" s="1" customFormat="1" ht="7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12" s="1" customFormat="1" ht="25" customHeight="1">
      <c r="B110" s="32"/>
      <c r="C110" s="21" t="s">
        <v>168</v>
      </c>
      <c r="L110" s="32"/>
    </row>
    <row r="111" spans="2:12" s="1" customFormat="1" ht="7" customHeight="1">
      <c r="B111" s="32"/>
      <c r="L111" s="32"/>
    </row>
    <row r="112" spans="2:12" s="1" customFormat="1" ht="12" customHeight="1">
      <c r="B112" s="32"/>
      <c r="C112" s="27" t="s">
        <v>15</v>
      </c>
      <c r="L112" s="32"/>
    </row>
    <row r="113" spans="2:65" s="1" customFormat="1" ht="16.5" customHeight="1">
      <c r="B113" s="32"/>
      <c r="E113" s="249" t="str">
        <f>E7</f>
        <v>Chovná hala pre kury s voľným výbehom</v>
      </c>
      <c r="F113" s="250"/>
      <c r="G113" s="250"/>
      <c r="H113" s="250"/>
      <c r="L113" s="32"/>
    </row>
    <row r="114" spans="2:65" s="1" customFormat="1" ht="12" customHeight="1">
      <c r="B114" s="32"/>
      <c r="C114" s="27" t="s">
        <v>133</v>
      </c>
      <c r="L114" s="32"/>
    </row>
    <row r="115" spans="2:65" s="1" customFormat="1" ht="16.5" customHeight="1">
      <c r="B115" s="32"/>
      <c r="E115" s="211" t="str">
        <f>E9</f>
        <v>SO-08 - Spevnené plochy</v>
      </c>
      <c r="F115" s="248"/>
      <c r="G115" s="248"/>
      <c r="H115" s="248"/>
      <c r="L115" s="32"/>
    </row>
    <row r="116" spans="2:65" s="1" customFormat="1" ht="7" customHeight="1">
      <c r="B116" s="32"/>
      <c r="L116" s="32"/>
    </row>
    <row r="117" spans="2:65" s="1" customFormat="1" ht="12" customHeight="1">
      <c r="B117" s="32"/>
      <c r="C117" s="27" t="s">
        <v>19</v>
      </c>
      <c r="F117" s="25" t="str">
        <f>F12</f>
        <v>Dolné Trhovište 224, 920 61 Dolné Trhovište</v>
      </c>
      <c r="I117" s="27" t="s">
        <v>21</v>
      </c>
      <c r="J117" s="55">
        <f>IF(J12="","",J12)</f>
        <v>45370</v>
      </c>
      <c r="L117" s="32"/>
    </row>
    <row r="118" spans="2:65" s="1" customFormat="1" ht="7" customHeight="1">
      <c r="B118" s="32"/>
      <c r="L118" s="32"/>
    </row>
    <row r="119" spans="2:65" s="1" customFormat="1" ht="15.25" customHeight="1">
      <c r="B119" s="32"/>
      <c r="C119" s="27" t="s">
        <v>22</v>
      </c>
      <c r="F119" s="25" t="str">
        <f>E15</f>
        <v>FOOD FARM s.r.o., Piešťanská 3, 917 03 Trnava</v>
      </c>
      <c r="I119" s="27" t="s">
        <v>28</v>
      </c>
      <c r="J119" s="30" t="str">
        <f>E21</f>
        <v>ALLA ARCHITEKTI</v>
      </c>
      <c r="L119" s="32"/>
    </row>
    <row r="120" spans="2:65" s="1" customFormat="1" ht="15.25" customHeight="1">
      <c r="B120" s="32"/>
      <c r="C120" s="27" t="s">
        <v>26</v>
      </c>
      <c r="F120" s="25" t="str">
        <f>IF(E18="","",E18)</f>
        <v>Vyplň údaj</v>
      </c>
      <c r="I120" s="27" t="s">
        <v>31</v>
      </c>
      <c r="J120" s="30" t="str">
        <f>E24</f>
        <v>Stanislav Hlubina</v>
      </c>
      <c r="L120" s="32"/>
    </row>
    <row r="121" spans="2:65" s="1" customFormat="1" ht="10.4" customHeight="1">
      <c r="B121" s="32"/>
      <c r="L121" s="32"/>
    </row>
    <row r="122" spans="2:65" s="10" customFormat="1" ht="29.25" customHeight="1">
      <c r="B122" s="121"/>
      <c r="C122" s="122" t="s">
        <v>169</v>
      </c>
      <c r="D122" s="123" t="s">
        <v>59</v>
      </c>
      <c r="E122" s="123" t="s">
        <v>55</v>
      </c>
      <c r="F122" s="123" t="s">
        <v>56</v>
      </c>
      <c r="G122" s="123" t="s">
        <v>170</v>
      </c>
      <c r="H122" s="123" t="s">
        <v>171</v>
      </c>
      <c r="I122" s="123" t="s">
        <v>172</v>
      </c>
      <c r="J122" s="124" t="s">
        <v>139</v>
      </c>
      <c r="K122" s="125" t="s">
        <v>173</v>
      </c>
      <c r="L122" s="121"/>
      <c r="M122" s="61" t="s">
        <v>1</v>
      </c>
      <c r="N122" s="62" t="s">
        <v>38</v>
      </c>
      <c r="O122" s="62" t="s">
        <v>174</v>
      </c>
      <c r="P122" s="62" t="s">
        <v>175</v>
      </c>
      <c r="Q122" s="62" t="s">
        <v>176</v>
      </c>
      <c r="R122" s="62" t="s">
        <v>177</v>
      </c>
      <c r="S122" s="62" t="s">
        <v>178</v>
      </c>
      <c r="T122" s="63" t="s">
        <v>179</v>
      </c>
    </row>
    <row r="123" spans="2:65" s="1" customFormat="1" ht="22.9" customHeight="1">
      <c r="B123" s="32"/>
      <c r="C123" s="66" t="s">
        <v>140</v>
      </c>
      <c r="J123" s="126">
        <f>BK123</f>
        <v>0</v>
      </c>
      <c r="L123" s="32"/>
      <c r="M123" s="64"/>
      <c r="N123" s="56"/>
      <c r="O123" s="56"/>
      <c r="P123" s="127">
        <f>P124+P228</f>
        <v>0</v>
      </c>
      <c r="Q123" s="56"/>
      <c r="R123" s="127">
        <f>R124+R228</f>
        <v>539.39826516410005</v>
      </c>
      <c r="S123" s="56"/>
      <c r="T123" s="128">
        <f>T124+T228</f>
        <v>0</v>
      </c>
      <c r="AT123" s="17" t="s">
        <v>73</v>
      </c>
      <c r="AU123" s="17" t="s">
        <v>141</v>
      </c>
      <c r="BK123" s="129">
        <f>BK124+BK228</f>
        <v>0</v>
      </c>
    </row>
    <row r="124" spans="2:65" s="11" customFormat="1" ht="25.9" customHeight="1">
      <c r="B124" s="130"/>
      <c r="D124" s="131" t="s">
        <v>73</v>
      </c>
      <c r="E124" s="132" t="s">
        <v>180</v>
      </c>
      <c r="F124" s="132" t="s">
        <v>181</v>
      </c>
      <c r="I124" s="133"/>
      <c r="J124" s="134">
        <f>BK124</f>
        <v>0</v>
      </c>
      <c r="L124" s="130"/>
      <c r="M124" s="135"/>
      <c r="P124" s="136">
        <f>P125+P148+P171+P188+P226</f>
        <v>0</v>
      </c>
      <c r="R124" s="136">
        <f>R125+R148+R171+R188+R226</f>
        <v>539.39826516410005</v>
      </c>
      <c r="T124" s="137">
        <f>T125+T148+T171+T188+T226</f>
        <v>0</v>
      </c>
      <c r="AR124" s="131" t="s">
        <v>78</v>
      </c>
      <c r="AT124" s="138" t="s">
        <v>73</v>
      </c>
      <c r="AU124" s="138" t="s">
        <v>74</v>
      </c>
      <c r="AY124" s="131" t="s">
        <v>182</v>
      </c>
      <c r="BK124" s="139">
        <f>BK125+BK148+BK171+BK188+BK226</f>
        <v>0</v>
      </c>
    </row>
    <row r="125" spans="2:65" s="11" customFormat="1" ht="22.9" customHeight="1">
      <c r="B125" s="130"/>
      <c r="D125" s="131" t="s">
        <v>73</v>
      </c>
      <c r="E125" s="140" t="s">
        <v>78</v>
      </c>
      <c r="F125" s="140" t="s">
        <v>183</v>
      </c>
      <c r="I125" s="133"/>
      <c r="J125" s="141">
        <f>BK125</f>
        <v>0</v>
      </c>
      <c r="L125" s="130"/>
      <c r="M125" s="135"/>
      <c r="P125" s="136">
        <f>SUM(P126:P147)</f>
        <v>0</v>
      </c>
      <c r="R125" s="136">
        <f>SUM(R126:R147)</f>
        <v>0</v>
      </c>
      <c r="T125" s="137">
        <f>SUM(T126:T147)</f>
        <v>0</v>
      </c>
      <c r="AR125" s="131" t="s">
        <v>78</v>
      </c>
      <c r="AT125" s="138" t="s">
        <v>73</v>
      </c>
      <c r="AU125" s="138" t="s">
        <v>78</v>
      </c>
      <c r="AY125" s="131" t="s">
        <v>182</v>
      </c>
      <c r="BK125" s="139">
        <f>SUM(BK126:BK147)</f>
        <v>0</v>
      </c>
    </row>
    <row r="126" spans="2:65" s="1" customFormat="1" ht="24.25" customHeight="1">
      <c r="B126" s="142"/>
      <c r="C126" s="143" t="s">
        <v>78</v>
      </c>
      <c r="D126" s="143" t="s">
        <v>184</v>
      </c>
      <c r="E126" s="144" t="s">
        <v>3696</v>
      </c>
      <c r="F126" s="145" t="s">
        <v>3697</v>
      </c>
      <c r="G126" s="146" t="s">
        <v>187</v>
      </c>
      <c r="H126" s="147">
        <v>182.56</v>
      </c>
      <c r="I126" s="148"/>
      <c r="J126" s="149">
        <f>ROUND(I126*H126,2)</f>
        <v>0</v>
      </c>
      <c r="K126" s="150"/>
      <c r="L126" s="32"/>
      <c r="M126" s="151" t="s">
        <v>1</v>
      </c>
      <c r="N126" s="152" t="s">
        <v>40</v>
      </c>
      <c r="P126" s="153">
        <f>O126*H126</f>
        <v>0</v>
      </c>
      <c r="Q126" s="153">
        <v>0</v>
      </c>
      <c r="R126" s="153">
        <f>Q126*H126</f>
        <v>0</v>
      </c>
      <c r="S126" s="153">
        <v>0</v>
      </c>
      <c r="T126" s="154">
        <f>S126*H126</f>
        <v>0</v>
      </c>
      <c r="AR126" s="155" t="s">
        <v>188</v>
      </c>
      <c r="AT126" s="155" t="s">
        <v>184</v>
      </c>
      <c r="AU126" s="155" t="s">
        <v>88</v>
      </c>
      <c r="AY126" s="17" t="s">
        <v>182</v>
      </c>
      <c r="BE126" s="156">
        <f>IF(N126="základná",J126,0)</f>
        <v>0</v>
      </c>
      <c r="BF126" s="156">
        <f>IF(N126="znížená",J126,0)</f>
        <v>0</v>
      </c>
      <c r="BG126" s="156">
        <f>IF(N126="zákl. prenesená",J126,0)</f>
        <v>0</v>
      </c>
      <c r="BH126" s="156">
        <f>IF(N126="zníž. prenesená",J126,0)</f>
        <v>0</v>
      </c>
      <c r="BI126" s="156">
        <f>IF(N126="nulová",J126,0)</f>
        <v>0</v>
      </c>
      <c r="BJ126" s="17" t="s">
        <v>88</v>
      </c>
      <c r="BK126" s="156">
        <f>ROUND(I126*H126,2)</f>
        <v>0</v>
      </c>
      <c r="BL126" s="17" t="s">
        <v>188</v>
      </c>
      <c r="BM126" s="155" t="s">
        <v>3698</v>
      </c>
    </row>
    <row r="127" spans="2:65" s="13" customFormat="1">
      <c r="B127" s="164"/>
      <c r="D127" s="158" t="s">
        <v>190</v>
      </c>
      <c r="E127" s="165" t="s">
        <v>1</v>
      </c>
      <c r="F127" s="166" t="s">
        <v>3699</v>
      </c>
      <c r="H127" s="167">
        <v>160.06</v>
      </c>
      <c r="I127" s="168"/>
      <c r="L127" s="164"/>
      <c r="M127" s="169"/>
      <c r="T127" s="170"/>
      <c r="AT127" s="165" t="s">
        <v>190</v>
      </c>
      <c r="AU127" s="165" t="s">
        <v>88</v>
      </c>
      <c r="AV127" s="13" t="s">
        <v>88</v>
      </c>
      <c r="AW127" s="13" t="s">
        <v>30</v>
      </c>
      <c r="AX127" s="13" t="s">
        <v>74</v>
      </c>
      <c r="AY127" s="165" t="s">
        <v>182</v>
      </c>
    </row>
    <row r="128" spans="2:65" s="13" customFormat="1">
      <c r="B128" s="164"/>
      <c r="D128" s="158" t="s">
        <v>190</v>
      </c>
      <c r="E128" s="165" t="s">
        <v>1</v>
      </c>
      <c r="F128" s="166" t="s">
        <v>3700</v>
      </c>
      <c r="H128" s="167">
        <v>22.5</v>
      </c>
      <c r="I128" s="168"/>
      <c r="L128" s="164"/>
      <c r="M128" s="169"/>
      <c r="T128" s="170"/>
      <c r="AT128" s="165" t="s">
        <v>190</v>
      </c>
      <c r="AU128" s="165" t="s">
        <v>88</v>
      </c>
      <c r="AV128" s="13" t="s">
        <v>88</v>
      </c>
      <c r="AW128" s="13" t="s">
        <v>30</v>
      </c>
      <c r="AX128" s="13" t="s">
        <v>74</v>
      </c>
      <c r="AY128" s="165" t="s">
        <v>182</v>
      </c>
    </row>
    <row r="129" spans="2:65" s="15" customFormat="1">
      <c r="B129" s="178"/>
      <c r="D129" s="158" t="s">
        <v>190</v>
      </c>
      <c r="E129" s="179" t="s">
        <v>1</v>
      </c>
      <c r="F129" s="180" t="s">
        <v>212</v>
      </c>
      <c r="H129" s="181">
        <v>182.56</v>
      </c>
      <c r="I129" s="182"/>
      <c r="L129" s="178"/>
      <c r="M129" s="183"/>
      <c r="T129" s="184"/>
      <c r="AT129" s="179" t="s">
        <v>190</v>
      </c>
      <c r="AU129" s="179" t="s">
        <v>88</v>
      </c>
      <c r="AV129" s="15" t="s">
        <v>188</v>
      </c>
      <c r="AW129" s="15" t="s">
        <v>30</v>
      </c>
      <c r="AX129" s="15" t="s">
        <v>78</v>
      </c>
      <c r="AY129" s="179" t="s">
        <v>182</v>
      </c>
    </row>
    <row r="130" spans="2:65" s="1" customFormat="1" ht="24.25" customHeight="1">
      <c r="B130" s="142"/>
      <c r="C130" s="143" t="s">
        <v>88</v>
      </c>
      <c r="D130" s="143" t="s">
        <v>184</v>
      </c>
      <c r="E130" s="144" t="s">
        <v>213</v>
      </c>
      <c r="F130" s="145" t="s">
        <v>214</v>
      </c>
      <c r="G130" s="146" t="s">
        <v>187</v>
      </c>
      <c r="H130" s="147">
        <v>54.768000000000001</v>
      </c>
      <c r="I130" s="148"/>
      <c r="J130" s="149">
        <f>ROUND(I130*H130,2)</f>
        <v>0</v>
      </c>
      <c r="K130" s="150"/>
      <c r="L130" s="32"/>
      <c r="M130" s="151" t="s">
        <v>1</v>
      </c>
      <c r="N130" s="152" t="s">
        <v>40</v>
      </c>
      <c r="P130" s="153">
        <f>O130*H130</f>
        <v>0</v>
      </c>
      <c r="Q130" s="153">
        <v>0</v>
      </c>
      <c r="R130" s="153">
        <f>Q130*H130</f>
        <v>0</v>
      </c>
      <c r="S130" s="153">
        <v>0</v>
      </c>
      <c r="T130" s="154">
        <f>S130*H130</f>
        <v>0</v>
      </c>
      <c r="AR130" s="155" t="s">
        <v>188</v>
      </c>
      <c r="AT130" s="155" t="s">
        <v>184</v>
      </c>
      <c r="AU130" s="155" t="s">
        <v>88</v>
      </c>
      <c r="AY130" s="17" t="s">
        <v>182</v>
      </c>
      <c r="BE130" s="156">
        <f>IF(N130="základná",J130,0)</f>
        <v>0</v>
      </c>
      <c r="BF130" s="156">
        <f>IF(N130="znížená",J130,0)</f>
        <v>0</v>
      </c>
      <c r="BG130" s="156">
        <f>IF(N130="zákl. prenesená",J130,0)</f>
        <v>0</v>
      </c>
      <c r="BH130" s="156">
        <f>IF(N130="zníž. prenesená",J130,0)</f>
        <v>0</v>
      </c>
      <c r="BI130" s="156">
        <f>IF(N130="nulová",J130,0)</f>
        <v>0</v>
      </c>
      <c r="BJ130" s="17" t="s">
        <v>88</v>
      </c>
      <c r="BK130" s="156">
        <f>ROUND(I130*H130,2)</f>
        <v>0</v>
      </c>
      <c r="BL130" s="17" t="s">
        <v>188</v>
      </c>
      <c r="BM130" s="155" t="s">
        <v>3701</v>
      </c>
    </row>
    <row r="131" spans="2:65" s="13" customFormat="1">
      <c r="B131" s="164"/>
      <c r="D131" s="158" t="s">
        <v>190</v>
      </c>
      <c r="E131" s="165" t="s">
        <v>1</v>
      </c>
      <c r="F131" s="166" t="s">
        <v>3702</v>
      </c>
      <c r="H131" s="167">
        <v>54.768000000000001</v>
      </c>
      <c r="I131" s="168"/>
      <c r="L131" s="164"/>
      <c r="M131" s="169"/>
      <c r="T131" s="170"/>
      <c r="AT131" s="165" t="s">
        <v>190</v>
      </c>
      <c r="AU131" s="165" t="s">
        <v>88</v>
      </c>
      <c r="AV131" s="13" t="s">
        <v>88</v>
      </c>
      <c r="AW131" s="13" t="s">
        <v>30</v>
      </c>
      <c r="AX131" s="13" t="s">
        <v>78</v>
      </c>
      <c r="AY131" s="165" t="s">
        <v>182</v>
      </c>
    </row>
    <row r="132" spans="2:65" s="1" customFormat="1" ht="21.75" customHeight="1">
      <c r="B132" s="142"/>
      <c r="C132" s="143" t="s">
        <v>196</v>
      </c>
      <c r="D132" s="143" t="s">
        <v>184</v>
      </c>
      <c r="E132" s="144" t="s">
        <v>236</v>
      </c>
      <c r="F132" s="145" t="s">
        <v>237</v>
      </c>
      <c r="G132" s="146" t="s">
        <v>187</v>
      </c>
      <c r="H132" s="147">
        <v>37.335999999999999</v>
      </c>
      <c r="I132" s="148"/>
      <c r="J132" s="149">
        <f>ROUND(I132*H132,2)</f>
        <v>0</v>
      </c>
      <c r="K132" s="150"/>
      <c r="L132" s="32"/>
      <c r="M132" s="151" t="s">
        <v>1</v>
      </c>
      <c r="N132" s="152" t="s">
        <v>40</v>
      </c>
      <c r="P132" s="153">
        <f>O132*H132</f>
        <v>0</v>
      </c>
      <c r="Q132" s="153">
        <v>0</v>
      </c>
      <c r="R132" s="153">
        <f>Q132*H132</f>
        <v>0</v>
      </c>
      <c r="S132" s="153">
        <v>0</v>
      </c>
      <c r="T132" s="154">
        <f>S132*H132</f>
        <v>0</v>
      </c>
      <c r="AR132" s="155" t="s">
        <v>188</v>
      </c>
      <c r="AT132" s="155" t="s">
        <v>184</v>
      </c>
      <c r="AU132" s="155" t="s">
        <v>88</v>
      </c>
      <c r="AY132" s="17" t="s">
        <v>182</v>
      </c>
      <c r="BE132" s="156">
        <f>IF(N132="základná",J132,0)</f>
        <v>0</v>
      </c>
      <c r="BF132" s="156">
        <f>IF(N132="znížená",J132,0)</f>
        <v>0</v>
      </c>
      <c r="BG132" s="156">
        <f>IF(N132="zákl. prenesená",J132,0)</f>
        <v>0</v>
      </c>
      <c r="BH132" s="156">
        <f>IF(N132="zníž. prenesená",J132,0)</f>
        <v>0</v>
      </c>
      <c r="BI132" s="156">
        <f>IF(N132="nulová",J132,0)</f>
        <v>0</v>
      </c>
      <c r="BJ132" s="17" t="s">
        <v>88</v>
      </c>
      <c r="BK132" s="156">
        <f>ROUND(I132*H132,2)</f>
        <v>0</v>
      </c>
      <c r="BL132" s="17" t="s">
        <v>188</v>
      </c>
      <c r="BM132" s="155" t="s">
        <v>3703</v>
      </c>
    </row>
    <row r="133" spans="2:65" s="12" customFormat="1">
      <c r="B133" s="157"/>
      <c r="D133" s="158" t="s">
        <v>190</v>
      </c>
      <c r="E133" s="159" t="s">
        <v>1</v>
      </c>
      <c r="F133" s="160" t="s">
        <v>3704</v>
      </c>
      <c r="H133" s="159" t="s">
        <v>1</v>
      </c>
      <c r="I133" s="161"/>
      <c r="L133" s="157"/>
      <c r="M133" s="162"/>
      <c r="T133" s="163"/>
      <c r="AT133" s="159" t="s">
        <v>190</v>
      </c>
      <c r="AU133" s="159" t="s">
        <v>88</v>
      </c>
      <c r="AV133" s="12" t="s">
        <v>78</v>
      </c>
      <c r="AW133" s="12" t="s">
        <v>30</v>
      </c>
      <c r="AX133" s="12" t="s">
        <v>74</v>
      </c>
      <c r="AY133" s="159" t="s">
        <v>182</v>
      </c>
    </row>
    <row r="134" spans="2:65" s="13" customFormat="1">
      <c r="B134" s="164"/>
      <c r="D134" s="158" t="s">
        <v>190</v>
      </c>
      <c r="E134" s="165" t="s">
        <v>1</v>
      </c>
      <c r="F134" s="166" t="s">
        <v>3705</v>
      </c>
      <c r="H134" s="167">
        <v>37.335999999999999</v>
      </c>
      <c r="I134" s="168"/>
      <c r="L134" s="164"/>
      <c r="M134" s="169"/>
      <c r="T134" s="170"/>
      <c r="AT134" s="165" t="s">
        <v>190</v>
      </c>
      <c r="AU134" s="165" t="s">
        <v>88</v>
      </c>
      <c r="AV134" s="13" t="s">
        <v>88</v>
      </c>
      <c r="AW134" s="13" t="s">
        <v>30</v>
      </c>
      <c r="AX134" s="13" t="s">
        <v>74</v>
      </c>
      <c r="AY134" s="165" t="s">
        <v>182</v>
      </c>
    </row>
    <row r="135" spans="2:65" s="15" customFormat="1">
      <c r="B135" s="178"/>
      <c r="D135" s="158" t="s">
        <v>190</v>
      </c>
      <c r="E135" s="179" t="s">
        <v>1</v>
      </c>
      <c r="F135" s="180" t="s">
        <v>212</v>
      </c>
      <c r="H135" s="181">
        <v>37.335999999999999</v>
      </c>
      <c r="I135" s="182"/>
      <c r="L135" s="178"/>
      <c r="M135" s="183"/>
      <c r="T135" s="184"/>
      <c r="AT135" s="179" t="s">
        <v>190</v>
      </c>
      <c r="AU135" s="179" t="s">
        <v>88</v>
      </c>
      <c r="AV135" s="15" t="s">
        <v>188</v>
      </c>
      <c r="AW135" s="15" t="s">
        <v>30</v>
      </c>
      <c r="AX135" s="15" t="s">
        <v>78</v>
      </c>
      <c r="AY135" s="179" t="s">
        <v>182</v>
      </c>
    </row>
    <row r="136" spans="2:65" s="1" customFormat="1" ht="37.9" customHeight="1">
      <c r="B136" s="142"/>
      <c r="C136" s="143" t="s">
        <v>188</v>
      </c>
      <c r="D136" s="143" t="s">
        <v>184</v>
      </c>
      <c r="E136" s="144" t="s">
        <v>249</v>
      </c>
      <c r="F136" s="145" t="s">
        <v>250</v>
      </c>
      <c r="G136" s="146" t="s">
        <v>187</v>
      </c>
      <c r="H136" s="147">
        <v>11.201000000000001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40</v>
      </c>
      <c r="P136" s="153">
        <f>O136*H136</f>
        <v>0</v>
      </c>
      <c r="Q136" s="153">
        <v>0</v>
      </c>
      <c r="R136" s="153">
        <f>Q136*H136</f>
        <v>0</v>
      </c>
      <c r="S136" s="153">
        <v>0</v>
      </c>
      <c r="T136" s="154">
        <f>S136*H136</f>
        <v>0</v>
      </c>
      <c r="AR136" s="155" t="s">
        <v>188</v>
      </c>
      <c r="AT136" s="155" t="s">
        <v>184</v>
      </c>
      <c r="AU136" s="155" t="s">
        <v>88</v>
      </c>
      <c r="AY136" s="17" t="s">
        <v>182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88</v>
      </c>
      <c r="BK136" s="156">
        <f>ROUND(I136*H136,2)</f>
        <v>0</v>
      </c>
      <c r="BL136" s="17" t="s">
        <v>188</v>
      </c>
      <c r="BM136" s="155" t="s">
        <v>3706</v>
      </c>
    </row>
    <row r="137" spans="2:65" s="13" customFormat="1">
      <c r="B137" s="164"/>
      <c r="D137" s="158" t="s">
        <v>190</v>
      </c>
      <c r="E137" s="165" t="s">
        <v>1</v>
      </c>
      <c r="F137" s="166" t="s">
        <v>3707</v>
      </c>
      <c r="H137" s="167">
        <v>11.201000000000001</v>
      </c>
      <c r="I137" s="168"/>
      <c r="L137" s="164"/>
      <c r="M137" s="169"/>
      <c r="T137" s="170"/>
      <c r="AT137" s="165" t="s">
        <v>190</v>
      </c>
      <c r="AU137" s="165" t="s">
        <v>88</v>
      </c>
      <c r="AV137" s="13" t="s">
        <v>88</v>
      </c>
      <c r="AW137" s="13" t="s">
        <v>30</v>
      </c>
      <c r="AX137" s="13" t="s">
        <v>78</v>
      </c>
      <c r="AY137" s="165" t="s">
        <v>182</v>
      </c>
    </row>
    <row r="138" spans="2:65" s="1" customFormat="1" ht="33" customHeight="1">
      <c r="B138" s="142"/>
      <c r="C138" s="143" t="s">
        <v>235</v>
      </c>
      <c r="D138" s="143" t="s">
        <v>184</v>
      </c>
      <c r="E138" s="144" t="s">
        <v>3708</v>
      </c>
      <c r="F138" s="145" t="s">
        <v>3709</v>
      </c>
      <c r="G138" s="146" t="s">
        <v>187</v>
      </c>
      <c r="H138" s="147">
        <v>219.89599999999999</v>
      </c>
      <c r="I138" s="148"/>
      <c r="J138" s="149">
        <f>ROUND(I138*H138,2)</f>
        <v>0</v>
      </c>
      <c r="K138" s="150"/>
      <c r="L138" s="32"/>
      <c r="M138" s="151" t="s">
        <v>1</v>
      </c>
      <c r="N138" s="152" t="s">
        <v>40</v>
      </c>
      <c r="P138" s="153">
        <f>O138*H138</f>
        <v>0</v>
      </c>
      <c r="Q138" s="153">
        <v>0</v>
      </c>
      <c r="R138" s="153">
        <f>Q138*H138</f>
        <v>0</v>
      </c>
      <c r="S138" s="153">
        <v>0</v>
      </c>
      <c r="T138" s="154">
        <f>S138*H138</f>
        <v>0</v>
      </c>
      <c r="AR138" s="155" t="s">
        <v>188</v>
      </c>
      <c r="AT138" s="155" t="s">
        <v>184</v>
      </c>
      <c r="AU138" s="155" t="s">
        <v>88</v>
      </c>
      <c r="AY138" s="17" t="s">
        <v>182</v>
      </c>
      <c r="BE138" s="156">
        <f>IF(N138="základná",J138,0)</f>
        <v>0</v>
      </c>
      <c r="BF138" s="156">
        <f>IF(N138="znížená",J138,0)</f>
        <v>0</v>
      </c>
      <c r="BG138" s="156">
        <f>IF(N138="zákl. prenesená",J138,0)</f>
        <v>0</v>
      </c>
      <c r="BH138" s="156">
        <f>IF(N138="zníž. prenesená",J138,0)</f>
        <v>0</v>
      </c>
      <c r="BI138" s="156">
        <f>IF(N138="nulová",J138,0)</f>
        <v>0</v>
      </c>
      <c r="BJ138" s="17" t="s">
        <v>88</v>
      </c>
      <c r="BK138" s="156">
        <f>ROUND(I138*H138,2)</f>
        <v>0</v>
      </c>
      <c r="BL138" s="17" t="s">
        <v>188</v>
      </c>
      <c r="BM138" s="155" t="s">
        <v>3710</v>
      </c>
    </row>
    <row r="139" spans="2:65" s="13" customFormat="1">
      <c r="B139" s="164"/>
      <c r="D139" s="158" t="s">
        <v>190</v>
      </c>
      <c r="E139" s="165" t="s">
        <v>1</v>
      </c>
      <c r="F139" s="166" t="s">
        <v>3711</v>
      </c>
      <c r="H139" s="167">
        <v>219.89599999999999</v>
      </c>
      <c r="I139" s="168"/>
      <c r="L139" s="164"/>
      <c r="M139" s="169"/>
      <c r="T139" s="170"/>
      <c r="AT139" s="165" t="s">
        <v>190</v>
      </c>
      <c r="AU139" s="165" t="s">
        <v>88</v>
      </c>
      <c r="AV139" s="13" t="s">
        <v>88</v>
      </c>
      <c r="AW139" s="13" t="s">
        <v>30</v>
      </c>
      <c r="AX139" s="13" t="s">
        <v>74</v>
      </c>
      <c r="AY139" s="165" t="s">
        <v>182</v>
      </c>
    </row>
    <row r="140" spans="2:65" s="15" customFormat="1">
      <c r="B140" s="178"/>
      <c r="D140" s="158" t="s">
        <v>190</v>
      </c>
      <c r="E140" s="179" t="s">
        <v>1</v>
      </c>
      <c r="F140" s="180" t="s">
        <v>212</v>
      </c>
      <c r="H140" s="181">
        <v>219.89599999999999</v>
      </c>
      <c r="I140" s="182"/>
      <c r="L140" s="178"/>
      <c r="M140" s="183"/>
      <c r="T140" s="184"/>
      <c r="AT140" s="179" t="s">
        <v>190</v>
      </c>
      <c r="AU140" s="179" t="s">
        <v>88</v>
      </c>
      <c r="AV140" s="15" t="s">
        <v>188</v>
      </c>
      <c r="AW140" s="15" t="s">
        <v>30</v>
      </c>
      <c r="AX140" s="15" t="s">
        <v>78</v>
      </c>
      <c r="AY140" s="179" t="s">
        <v>182</v>
      </c>
    </row>
    <row r="141" spans="2:65" s="1" customFormat="1" ht="21.75" customHeight="1">
      <c r="B141" s="142"/>
      <c r="C141" s="143" t="s">
        <v>248</v>
      </c>
      <c r="D141" s="143" t="s">
        <v>184</v>
      </c>
      <c r="E141" s="144" t="s">
        <v>287</v>
      </c>
      <c r="F141" s="145" t="s">
        <v>2774</v>
      </c>
      <c r="G141" s="146" t="s">
        <v>187</v>
      </c>
      <c r="H141" s="147">
        <v>219.89599999999999</v>
      </c>
      <c r="I141" s="148"/>
      <c r="J141" s="149">
        <f>ROUND(I141*H141,2)</f>
        <v>0</v>
      </c>
      <c r="K141" s="150"/>
      <c r="L141" s="32"/>
      <c r="M141" s="151" t="s">
        <v>1</v>
      </c>
      <c r="N141" s="152" t="s">
        <v>40</v>
      </c>
      <c r="P141" s="153">
        <f>O141*H141</f>
        <v>0</v>
      </c>
      <c r="Q141" s="153">
        <v>0</v>
      </c>
      <c r="R141" s="153">
        <f>Q141*H141</f>
        <v>0</v>
      </c>
      <c r="S141" s="153">
        <v>0</v>
      </c>
      <c r="T141" s="154">
        <f>S141*H141</f>
        <v>0</v>
      </c>
      <c r="AR141" s="155" t="s">
        <v>188</v>
      </c>
      <c r="AT141" s="155" t="s">
        <v>184</v>
      </c>
      <c r="AU141" s="155" t="s">
        <v>88</v>
      </c>
      <c r="AY141" s="17" t="s">
        <v>182</v>
      </c>
      <c r="BE141" s="156">
        <f>IF(N141="základná",J141,0)</f>
        <v>0</v>
      </c>
      <c r="BF141" s="156">
        <f>IF(N141="znížená",J141,0)</f>
        <v>0</v>
      </c>
      <c r="BG141" s="156">
        <f>IF(N141="zákl. prenesená",J141,0)</f>
        <v>0</v>
      </c>
      <c r="BH141" s="156">
        <f>IF(N141="zníž. prenesená",J141,0)</f>
        <v>0</v>
      </c>
      <c r="BI141" s="156">
        <f>IF(N141="nulová",J141,0)</f>
        <v>0</v>
      </c>
      <c r="BJ141" s="17" t="s">
        <v>88</v>
      </c>
      <c r="BK141" s="156">
        <f>ROUND(I141*H141,2)</f>
        <v>0</v>
      </c>
      <c r="BL141" s="17" t="s">
        <v>188</v>
      </c>
      <c r="BM141" s="155" t="s">
        <v>3712</v>
      </c>
    </row>
    <row r="142" spans="2:65" s="1" customFormat="1" ht="33" customHeight="1">
      <c r="B142" s="142"/>
      <c r="C142" s="143" t="s">
        <v>253</v>
      </c>
      <c r="D142" s="143" t="s">
        <v>184</v>
      </c>
      <c r="E142" s="144" t="s">
        <v>305</v>
      </c>
      <c r="F142" s="145" t="s">
        <v>306</v>
      </c>
      <c r="G142" s="146" t="s">
        <v>187</v>
      </c>
      <c r="H142" s="147">
        <v>219.89599999999999</v>
      </c>
      <c r="I142" s="148"/>
      <c r="J142" s="149">
        <f>ROUND(I142*H142,2)</f>
        <v>0</v>
      </c>
      <c r="K142" s="150"/>
      <c r="L142" s="32"/>
      <c r="M142" s="151" t="s">
        <v>1</v>
      </c>
      <c r="N142" s="152" t="s">
        <v>40</v>
      </c>
      <c r="P142" s="153">
        <f>O142*H142</f>
        <v>0</v>
      </c>
      <c r="Q142" s="153">
        <v>0</v>
      </c>
      <c r="R142" s="153">
        <f>Q142*H142</f>
        <v>0</v>
      </c>
      <c r="S142" s="153">
        <v>0</v>
      </c>
      <c r="T142" s="154">
        <f>S142*H142</f>
        <v>0</v>
      </c>
      <c r="AR142" s="155" t="s">
        <v>188</v>
      </c>
      <c r="AT142" s="155" t="s">
        <v>184</v>
      </c>
      <c r="AU142" s="155" t="s">
        <v>88</v>
      </c>
      <c r="AY142" s="17" t="s">
        <v>182</v>
      </c>
      <c r="BE142" s="156">
        <f>IF(N142="základná",J142,0)</f>
        <v>0</v>
      </c>
      <c r="BF142" s="156">
        <f>IF(N142="znížená",J142,0)</f>
        <v>0</v>
      </c>
      <c r="BG142" s="156">
        <f>IF(N142="zákl. prenesená",J142,0)</f>
        <v>0</v>
      </c>
      <c r="BH142" s="156">
        <f>IF(N142="zníž. prenesená",J142,0)</f>
        <v>0</v>
      </c>
      <c r="BI142" s="156">
        <f>IF(N142="nulová",J142,0)</f>
        <v>0</v>
      </c>
      <c r="BJ142" s="17" t="s">
        <v>88</v>
      </c>
      <c r="BK142" s="156">
        <f>ROUND(I142*H142,2)</f>
        <v>0</v>
      </c>
      <c r="BL142" s="17" t="s">
        <v>188</v>
      </c>
      <c r="BM142" s="155" t="s">
        <v>3713</v>
      </c>
    </row>
    <row r="143" spans="2:65" s="1" customFormat="1" ht="21.75" customHeight="1">
      <c r="B143" s="142"/>
      <c r="C143" s="143" t="s">
        <v>259</v>
      </c>
      <c r="D143" s="143" t="s">
        <v>184</v>
      </c>
      <c r="E143" s="144" t="s">
        <v>3714</v>
      </c>
      <c r="F143" s="145" t="s">
        <v>311</v>
      </c>
      <c r="G143" s="146" t="s">
        <v>312</v>
      </c>
      <c r="H143" s="147">
        <v>347</v>
      </c>
      <c r="I143" s="148"/>
      <c r="J143" s="149">
        <f>ROUND(I143*H143,2)</f>
        <v>0</v>
      </c>
      <c r="K143" s="150"/>
      <c r="L143" s="32"/>
      <c r="M143" s="151" t="s">
        <v>1</v>
      </c>
      <c r="N143" s="152" t="s">
        <v>40</v>
      </c>
      <c r="P143" s="153">
        <f>O143*H143</f>
        <v>0</v>
      </c>
      <c r="Q143" s="153">
        <v>0</v>
      </c>
      <c r="R143" s="153">
        <f>Q143*H143</f>
        <v>0</v>
      </c>
      <c r="S143" s="153">
        <v>0</v>
      </c>
      <c r="T143" s="154">
        <f>S143*H143</f>
        <v>0</v>
      </c>
      <c r="AR143" s="155" t="s">
        <v>188</v>
      </c>
      <c r="AT143" s="155" t="s">
        <v>184</v>
      </c>
      <c r="AU143" s="155" t="s">
        <v>88</v>
      </c>
      <c r="AY143" s="17" t="s">
        <v>182</v>
      </c>
      <c r="BE143" s="156">
        <f>IF(N143="základná",J143,0)</f>
        <v>0</v>
      </c>
      <c r="BF143" s="156">
        <f>IF(N143="znížená",J143,0)</f>
        <v>0</v>
      </c>
      <c r="BG143" s="156">
        <f>IF(N143="zákl. prenesená",J143,0)</f>
        <v>0</v>
      </c>
      <c r="BH143" s="156">
        <f>IF(N143="zníž. prenesená",J143,0)</f>
        <v>0</v>
      </c>
      <c r="BI143" s="156">
        <f>IF(N143="nulová",J143,0)</f>
        <v>0</v>
      </c>
      <c r="BJ143" s="17" t="s">
        <v>88</v>
      </c>
      <c r="BK143" s="156">
        <f>ROUND(I143*H143,2)</f>
        <v>0</v>
      </c>
      <c r="BL143" s="17" t="s">
        <v>188</v>
      </c>
      <c r="BM143" s="155" t="s">
        <v>3715</v>
      </c>
    </row>
    <row r="144" spans="2:65" s="12" customFormat="1" ht="20">
      <c r="B144" s="157"/>
      <c r="D144" s="158" t="s">
        <v>190</v>
      </c>
      <c r="E144" s="159" t="s">
        <v>1</v>
      </c>
      <c r="F144" s="160" t="s">
        <v>3716</v>
      </c>
      <c r="H144" s="159" t="s">
        <v>1</v>
      </c>
      <c r="I144" s="161"/>
      <c r="L144" s="157"/>
      <c r="M144" s="162"/>
      <c r="T144" s="163"/>
      <c r="AT144" s="159" t="s">
        <v>190</v>
      </c>
      <c r="AU144" s="159" t="s">
        <v>88</v>
      </c>
      <c r="AV144" s="12" t="s">
        <v>78</v>
      </c>
      <c r="AW144" s="12" t="s">
        <v>30</v>
      </c>
      <c r="AX144" s="12" t="s">
        <v>74</v>
      </c>
      <c r="AY144" s="159" t="s">
        <v>182</v>
      </c>
    </row>
    <row r="145" spans="2:65" s="13" customFormat="1">
      <c r="B145" s="164"/>
      <c r="D145" s="158" t="s">
        <v>190</v>
      </c>
      <c r="E145" s="165" t="s">
        <v>1</v>
      </c>
      <c r="F145" s="166" t="s">
        <v>3717</v>
      </c>
      <c r="H145" s="167">
        <v>302</v>
      </c>
      <c r="I145" s="168"/>
      <c r="L145" s="164"/>
      <c r="M145" s="169"/>
      <c r="T145" s="170"/>
      <c r="AT145" s="165" t="s">
        <v>190</v>
      </c>
      <c r="AU145" s="165" t="s">
        <v>88</v>
      </c>
      <c r="AV145" s="13" t="s">
        <v>88</v>
      </c>
      <c r="AW145" s="13" t="s">
        <v>30</v>
      </c>
      <c r="AX145" s="13" t="s">
        <v>74</v>
      </c>
      <c r="AY145" s="165" t="s">
        <v>182</v>
      </c>
    </row>
    <row r="146" spans="2:65" s="13" customFormat="1">
      <c r="B146" s="164"/>
      <c r="D146" s="158" t="s">
        <v>190</v>
      </c>
      <c r="E146" s="165" t="s">
        <v>1</v>
      </c>
      <c r="F146" s="166" t="s">
        <v>3718</v>
      </c>
      <c r="H146" s="167">
        <v>45</v>
      </c>
      <c r="I146" s="168"/>
      <c r="L146" s="164"/>
      <c r="M146" s="169"/>
      <c r="T146" s="170"/>
      <c r="AT146" s="165" t="s">
        <v>190</v>
      </c>
      <c r="AU146" s="165" t="s">
        <v>88</v>
      </c>
      <c r="AV146" s="13" t="s">
        <v>88</v>
      </c>
      <c r="AW146" s="13" t="s">
        <v>30</v>
      </c>
      <c r="AX146" s="13" t="s">
        <v>74</v>
      </c>
      <c r="AY146" s="165" t="s">
        <v>182</v>
      </c>
    </row>
    <row r="147" spans="2:65" s="15" customFormat="1">
      <c r="B147" s="178"/>
      <c r="D147" s="158" t="s">
        <v>190</v>
      </c>
      <c r="E147" s="179" t="s">
        <v>1</v>
      </c>
      <c r="F147" s="180" t="s">
        <v>212</v>
      </c>
      <c r="H147" s="181">
        <v>347</v>
      </c>
      <c r="I147" s="182"/>
      <c r="L147" s="178"/>
      <c r="M147" s="183"/>
      <c r="T147" s="184"/>
      <c r="AT147" s="179" t="s">
        <v>190</v>
      </c>
      <c r="AU147" s="179" t="s">
        <v>88</v>
      </c>
      <c r="AV147" s="15" t="s">
        <v>188</v>
      </c>
      <c r="AW147" s="15" t="s">
        <v>30</v>
      </c>
      <c r="AX147" s="15" t="s">
        <v>78</v>
      </c>
      <c r="AY147" s="179" t="s">
        <v>182</v>
      </c>
    </row>
    <row r="148" spans="2:65" s="11" customFormat="1" ht="22.9" customHeight="1">
      <c r="B148" s="130"/>
      <c r="D148" s="131" t="s">
        <v>73</v>
      </c>
      <c r="E148" s="140" t="s">
        <v>88</v>
      </c>
      <c r="F148" s="140" t="s">
        <v>372</v>
      </c>
      <c r="I148" s="133"/>
      <c r="J148" s="141">
        <f>BK148</f>
        <v>0</v>
      </c>
      <c r="L148" s="130"/>
      <c r="M148" s="135"/>
      <c r="P148" s="136">
        <f>SUM(P149:P170)</f>
        <v>0</v>
      </c>
      <c r="R148" s="136">
        <f>SUM(R149:R170)</f>
        <v>62.492203900000007</v>
      </c>
      <c r="T148" s="137">
        <f>SUM(T149:T170)</f>
        <v>0</v>
      </c>
      <c r="AR148" s="131" t="s">
        <v>78</v>
      </c>
      <c r="AT148" s="138" t="s">
        <v>73</v>
      </c>
      <c r="AU148" s="138" t="s">
        <v>78</v>
      </c>
      <c r="AY148" s="131" t="s">
        <v>182</v>
      </c>
      <c r="BK148" s="139">
        <f>SUM(BK149:BK170)</f>
        <v>0</v>
      </c>
    </row>
    <row r="149" spans="2:65" s="1" customFormat="1" ht="33" customHeight="1">
      <c r="B149" s="142"/>
      <c r="C149" s="143" t="s">
        <v>264</v>
      </c>
      <c r="D149" s="143" t="s">
        <v>184</v>
      </c>
      <c r="E149" s="144" t="s">
        <v>374</v>
      </c>
      <c r="F149" s="145" t="s">
        <v>375</v>
      </c>
      <c r="G149" s="146" t="s">
        <v>312</v>
      </c>
      <c r="H149" s="147">
        <v>336.024</v>
      </c>
      <c r="I149" s="148"/>
      <c r="J149" s="149">
        <f>ROUND(I149*H149,2)</f>
        <v>0</v>
      </c>
      <c r="K149" s="150"/>
      <c r="L149" s="32"/>
      <c r="M149" s="151" t="s">
        <v>1</v>
      </c>
      <c r="N149" s="152" t="s">
        <v>40</v>
      </c>
      <c r="P149" s="153">
        <f>O149*H149</f>
        <v>0</v>
      </c>
      <c r="Q149" s="153">
        <v>1.8000000000000001E-4</v>
      </c>
      <c r="R149" s="153">
        <f>Q149*H149</f>
        <v>6.0484320000000001E-2</v>
      </c>
      <c r="S149" s="153">
        <v>0</v>
      </c>
      <c r="T149" s="154">
        <f>S149*H149</f>
        <v>0</v>
      </c>
      <c r="AR149" s="155" t="s">
        <v>188</v>
      </c>
      <c r="AT149" s="155" t="s">
        <v>184</v>
      </c>
      <c r="AU149" s="155" t="s">
        <v>88</v>
      </c>
      <c r="AY149" s="17" t="s">
        <v>182</v>
      </c>
      <c r="BE149" s="156">
        <f>IF(N149="základná",J149,0)</f>
        <v>0</v>
      </c>
      <c r="BF149" s="156">
        <f>IF(N149="znížená",J149,0)</f>
        <v>0</v>
      </c>
      <c r="BG149" s="156">
        <f>IF(N149="zákl. prenesená",J149,0)</f>
        <v>0</v>
      </c>
      <c r="BH149" s="156">
        <f>IF(N149="zníž. prenesená",J149,0)</f>
        <v>0</v>
      </c>
      <c r="BI149" s="156">
        <f>IF(N149="nulová",J149,0)</f>
        <v>0</v>
      </c>
      <c r="BJ149" s="17" t="s">
        <v>88</v>
      </c>
      <c r="BK149" s="156">
        <f>ROUND(I149*H149,2)</f>
        <v>0</v>
      </c>
      <c r="BL149" s="17" t="s">
        <v>188</v>
      </c>
      <c r="BM149" s="155" t="s">
        <v>3719</v>
      </c>
    </row>
    <row r="150" spans="2:65" s="13" customFormat="1">
      <c r="B150" s="164"/>
      <c r="D150" s="158" t="s">
        <v>190</v>
      </c>
      <c r="E150" s="165" t="s">
        <v>1</v>
      </c>
      <c r="F150" s="166" t="s">
        <v>3720</v>
      </c>
      <c r="H150" s="167">
        <v>275.04000000000002</v>
      </c>
      <c r="I150" s="168"/>
      <c r="L150" s="164"/>
      <c r="M150" s="169"/>
      <c r="T150" s="170"/>
      <c r="AT150" s="165" t="s">
        <v>190</v>
      </c>
      <c r="AU150" s="165" t="s">
        <v>88</v>
      </c>
      <c r="AV150" s="13" t="s">
        <v>88</v>
      </c>
      <c r="AW150" s="13" t="s">
        <v>30</v>
      </c>
      <c r="AX150" s="13" t="s">
        <v>74</v>
      </c>
      <c r="AY150" s="165" t="s">
        <v>182</v>
      </c>
    </row>
    <row r="151" spans="2:65" s="13" customFormat="1">
      <c r="B151" s="164"/>
      <c r="D151" s="158" t="s">
        <v>190</v>
      </c>
      <c r="E151" s="165" t="s">
        <v>1</v>
      </c>
      <c r="F151" s="166" t="s">
        <v>3721</v>
      </c>
      <c r="H151" s="167">
        <v>60.984000000000002</v>
      </c>
      <c r="I151" s="168"/>
      <c r="L151" s="164"/>
      <c r="M151" s="169"/>
      <c r="T151" s="170"/>
      <c r="AT151" s="165" t="s">
        <v>190</v>
      </c>
      <c r="AU151" s="165" t="s">
        <v>88</v>
      </c>
      <c r="AV151" s="13" t="s">
        <v>88</v>
      </c>
      <c r="AW151" s="13" t="s">
        <v>30</v>
      </c>
      <c r="AX151" s="13" t="s">
        <v>74</v>
      </c>
      <c r="AY151" s="165" t="s">
        <v>182</v>
      </c>
    </row>
    <row r="152" spans="2:65" s="15" customFormat="1">
      <c r="B152" s="178"/>
      <c r="D152" s="158" t="s">
        <v>190</v>
      </c>
      <c r="E152" s="179" t="s">
        <v>1</v>
      </c>
      <c r="F152" s="180" t="s">
        <v>212</v>
      </c>
      <c r="H152" s="181">
        <v>336.024</v>
      </c>
      <c r="I152" s="182"/>
      <c r="L152" s="178"/>
      <c r="M152" s="183"/>
      <c r="T152" s="184"/>
      <c r="AT152" s="179" t="s">
        <v>190</v>
      </c>
      <c r="AU152" s="179" t="s">
        <v>88</v>
      </c>
      <c r="AV152" s="15" t="s">
        <v>188</v>
      </c>
      <c r="AW152" s="15" t="s">
        <v>30</v>
      </c>
      <c r="AX152" s="15" t="s">
        <v>78</v>
      </c>
      <c r="AY152" s="179" t="s">
        <v>182</v>
      </c>
    </row>
    <row r="153" spans="2:65" s="1" customFormat="1" ht="16.5" customHeight="1">
      <c r="B153" s="142"/>
      <c r="C153" s="185" t="s">
        <v>270</v>
      </c>
      <c r="D153" s="185" t="s">
        <v>379</v>
      </c>
      <c r="E153" s="186" t="s">
        <v>380</v>
      </c>
      <c r="F153" s="187" t="s">
        <v>381</v>
      </c>
      <c r="G153" s="188" t="s">
        <v>312</v>
      </c>
      <c r="H153" s="189">
        <v>369.62599999999998</v>
      </c>
      <c r="I153" s="190"/>
      <c r="J153" s="191">
        <f>ROUND(I153*H153,2)</f>
        <v>0</v>
      </c>
      <c r="K153" s="192"/>
      <c r="L153" s="193"/>
      <c r="M153" s="194" t="s">
        <v>1</v>
      </c>
      <c r="N153" s="195" t="s">
        <v>40</v>
      </c>
      <c r="P153" s="153">
        <f>O153*H153</f>
        <v>0</v>
      </c>
      <c r="Q153" s="153">
        <v>2.9999999999999997E-4</v>
      </c>
      <c r="R153" s="153">
        <f>Q153*H153</f>
        <v>0.11088779999999998</v>
      </c>
      <c r="S153" s="153">
        <v>0</v>
      </c>
      <c r="T153" s="154">
        <f>S153*H153</f>
        <v>0</v>
      </c>
      <c r="AR153" s="155" t="s">
        <v>259</v>
      </c>
      <c r="AT153" s="155" t="s">
        <v>379</v>
      </c>
      <c r="AU153" s="155" t="s">
        <v>88</v>
      </c>
      <c r="AY153" s="17" t="s">
        <v>182</v>
      </c>
      <c r="BE153" s="156">
        <f>IF(N153="základná",J153,0)</f>
        <v>0</v>
      </c>
      <c r="BF153" s="156">
        <f>IF(N153="znížená",J153,0)</f>
        <v>0</v>
      </c>
      <c r="BG153" s="156">
        <f>IF(N153="zákl. prenesená",J153,0)</f>
        <v>0</v>
      </c>
      <c r="BH153" s="156">
        <f>IF(N153="zníž. prenesená",J153,0)</f>
        <v>0</v>
      </c>
      <c r="BI153" s="156">
        <f>IF(N153="nulová",J153,0)</f>
        <v>0</v>
      </c>
      <c r="BJ153" s="17" t="s">
        <v>88</v>
      </c>
      <c r="BK153" s="156">
        <f>ROUND(I153*H153,2)</f>
        <v>0</v>
      </c>
      <c r="BL153" s="17" t="s">
        <v>188</v>
      </c>
      <c r="BM153" s="155" t="s">
        <v>3722</v>
      </c>
    </row>
    <row r="154" spans="2:65" s="13" customFormat="1">
      <c r="B154" s="164"/>
      <c r="D154" s="158" t="s">
        <v>190</v>
      </c>
      <c r="E154" s="165" t="s">
        <v>1</v>
      </c>
      <c r="F154" s="166" t="s">
        <v>3723</v>
      </c>
      <c r="H154" s="167">
        <v>369.62599999999998</v>
      </c>
      <c r="I154" s="168"/>
      <c r="L154" s="164"/>
      <c r="M154" s="169"/>
      <c r="T154" s="170"/>
      <c r="AT154" s="165" t="s">
        <v>190</v>
      </c>
      <c r="AU154" s="165" t="s">
        <v>88</v>
      </c>
      <c r="AV154" s="13" t="s">
        <v>88</v>
      </c>
      <c r="AW154" s="13" t="s">
        <v>30</v>
      </c>
      <c r="AX154" s="13" t="s">
        <v>78</v>
      </c>
      <c r="AY154" s="165" t="s">
        <v>182</v>
      </c>
    </row>
    <row r="155" spans="2:65" s="1" customFormat="1" ht="24.25" customHeight="1">
      <c r="B155" s="142"/>
      <c r="C155" s="143" t="s">
        <v>277</v>
      </c>
      <c r="D155" s="143" t="s">
        <v>184</v>
      </c>
      <c r="E155" s="144" t="s">
        <v>384</v>
      </c>
      <c r="F155" s="145" t="s">
        <v>385</v>
      </c>
      <c r="G155" s="146" t="s">
        <v>386</v>
      </c>
      <c r="H155" s="147">
        <v>186.68</v>
      </c>
      <c r="I155" s="148"/>
      <c r="J155" s="149">
        <f>ROUND(I155*H155,2)</f>
        <v>0</v>
      </c>
      <c r="K155" s="150"/>
      <c r="L155" s="32"/>
      <c r="M155" s="151" t="s">
        <v>1</v>
      </c>
      <c r="N155" s="152" t="s">
        <v>40</v>
      </c>
      <c r="P155" s="153">
        <f>O155*H155</f>
        <v>0</v>
      </c>
      <c r="Q155" s="153">
        <v>0.33307100000000001</v>
      </c>
      <c r="R155" s="153">
        <f>Q155*H155</f>
        <v>62.177694280000004</v>
      </c>
      <c r="S155" s="153">
        <v>0</v>
      </c>
      <c r="T155" s="154">
        <f>S155*H155</f>
        <v>0</v>
      </c>
      <c r="AR155" s="155" t="s">
        <v>188</v>
      </c>
      <c r="AT155" s="155" t="s">
        <v>184</v>
      </c>
      <c r="AU155" s="155" t="s">
        <v>88</v>
      </c>
      <c r="AY155" s="17" t="s">
        <v>182</v>
      </c>
      <c r="BE155" s="156">
        <f>IF(N155="základná",J155,0)</f>
        <v>0</v>
      </c>
      <c r="BF155" s="156">
        <f>IF(N155="znížená",J155,0)</f>
        <v>0</v>
      </c>
      <c r="BG155" s="156">
        <f>IF(N155="zákl. prenesená",J155,0)</f>
        <v>0</v>
      </c>
      <c r="BH155" s="156">
        <f>IF(N155="zníž. prenesená",J155,0)</f>
        <v>0</v>
      </c>
      <c r="BI155" s="156">
        <f>IF(N155="nulová",J155,0)</f>
        <v>0</v>
      </c>
      <c r="BJ155" s="17" t="s">
        <v>88</v>
      </c>
      <c r="BK155" s="156">
        <f>ROUND(I155*H155,2)</f>
        <v>0</v>
      </c>
      <c r="BL155" s="17" t="s">
        <v>188</v>
      </c>
      <c r="BM155" s="155" t="s">
        <v>3724</v>
      </c>
    </row>
    <row r="156" spans="2:65" s="12" customFormat="1">
      <c r="B156" s="157"/>
      <c r="D156" s="158" t="s">
        <v>190</v>
      </c>
      <c r="E156" s="159" t="s">
        <v>1</v>
      </c>
      <c r="F156" s="160" t="s">
        <v>3725</v>
      </c>
      <c r="H156" s="159" t="s">
        <v>1</v>
      </c>
      <c r="I156" s="161"/>
      <c r="L156" s="157"/>
      <c r="M156" s="162"/>
      <c r="T156" s="163"/>
      <c r="AT156" s="159" t="s">
        <v>190</v>
      </c>
      <c r="AU156" s="159" t="s">
        <v>88</v>
      </c>
      <c r="AV156" s="12" t="s">
        <v>78</v>
      </c>
      <c r="AW156" s="12" t="s">
        <v>30</v>
      </c>
      <c r="AX156" s="12" t="s">
        <v>74</v>
      </c>
      <c r="AY156" s="159" t="s">
        <v>182</v>
      </c>
    </row>
    <row r="157" spans="2:65" s="13" customFormat="1" ht="20">
      <c r="B157" s="164"/>
      <c r="D157" s="158" t="s">
        <v>190</v>
      </c>
      <c r="E157" s="165" t="s">
        <v>1</v>
      </c>
      <c r="F157" s="166" t="s">
        <v>3726</v>
      </c>
      <c r="H157" s="167">
        <v>74.14</v>
      </c>
      <c r="I157" s="168"/>
      <c r="L157" s="164"/>
      <c r="M157" s="169"/>
      <c r="T157" s="170"/>
      <c r="AT157" s="165" t="s">
        <v>190</v>
      </c>
      <c r="AU157" s="165" t="s">
        <v>88</v>
      </c>
      <c r="AV157" s="13" t="s">
        <v>88</v>
      </c>
      <c r="AW157" s="13" t="s">
        <v>30</v>
      </c>
      <c r="AX157" s="13" t="s">
        <v>74</v>
      </c>
      <c r="AY157" s="165" t="s">
        <v>182</v>
      </c>
    </row>
    <row r="158" spans="2:65" s="13" customFormat="1" ht="20">
      <c r="B158" s="164"/>
      <c r="D158" s="158" t="s">
        <v>190</v>
      </c>
      <c r="E158" s="165" t="s">
        <v>1</v>
      </c>
      <c r="F158" s="166" t="s">
        <v>3727</v>
      </c>
      <c r="H158" s="167">
        <v>63.86</v>
      </c>
      <c r="I158" s="168"/>
      <c r="L158" s="164"/>
      <c r="M158" s="169"/>
      <c r="T158" s="170"/>
      <c r="AT158" s="165" t="s">
        <v>190</v>
      </c>
      <c r="AU158" s="165" t="s">
        <v>88</v>
      </c>
      <c r="AV158" s="13" t="s">
        <v>88</v>
      </c>
      <c r="AW158" s="13" t="s">
        <v>30</v>
      </c>
      <c r="AX158" s="13" t="s">
        <v>74</v>
      </c>
      <c r="AY158" s="165" t="s">
        <v>182</v>
      </c>
    </row>
    <row r="159" spans="2:65" s="13" customFormat="1">
      <c r="B159" s="164"/>
      <c r="D159" s="158" t="s">
        <v>190</v>
      </c>
      <c r="E159" s="165" t="s">
        <v>1</v>
      </c>
      <c r="F159" s="166" t="s">
        <v>3728</v>
      </c>
      <c r="H159" s="167">
        <v>14.8</v>
      </c>
      <c r="I159" s="168"/>
      <c r="L159" s="164"/>
      <c r="M159" s="169"/>
      <c r="T159" s="170"/>
      <c r="AT159" s="165" t="s">
        <v>190</v>
      </c>
      <c r="AU159" s="165" t="s">
        <v>88</v>
      </c>
      <c r="AV159" s="13" t="s">
        <v>88</v>
      </c>
      <c r="AW159" s="13" t="s">
        <v>30</v>
      </c>
      <c r="AX159" s="13" t="s">
        <v>74</v>
      </c>
      <c r="AY159" s="165" t="s">
        <v>182</v>
      </c>
    </row>
    <row r="160" spans="2:65" s="14" customFormat="1">
      <c r="B160" s="171"/>
      <c r="D160" s="158" t="s">
        <v>190</v>
      </c>
      <c r="E160" s="172" t="s">
        <v>1</v>
      </c>
      <c r="F160" s="173" t="s">
        <v>195</v>
      </c>
      <c r="H160" s="174">
        <v>152.80000000000001</v>
      </c>
      <c r="I160" s="175"/>
      <c r="L160" s="171"/>
      <c r="M160" s="176"/>
      <c r="T160" s="177"/>
      <c r="AT160" s="172" t="s">
        <v>190</v>
      </c>
      <c r="AU160" s="172" t="s">
        <v>88</v>
      </c>
      <c r="AV160" s="14" t="s">
        <v>196</v>
      </c>
      <c r="AW160" s="14" t="s">
        <v>30</v>
      </c>
      <c r="AX160" s="14" t="s">
        <v>74</v>
      </c>
      <c r="AY160" s="172" t="s">
        <v>182</v>
      </c>
    </row>
    <row r="161" spans="2:65" s="12" customFormat="1">
      <c r="B161" s="157"/>
      <c r="D161" s="158" t="s">
        <v>190</v>
      </c>
      <c r="E161" s="159" t="s">
        <v>1</v>
      </c>
      <c r="F161" s="160" t="s">
        <v>3729</v>
      </c>
      <c r="H161" s="159" t="s">
        <v>1</v>
      </c>
      <c r="I161" s="161"/>
      <c r="L161" s="157"/>
      <c r="M161" s="162"/>
      <c r="T161" s="163"/>
      <c r="AT161" s="159" t="s">
        <v>190</v>
      </c>
      <c r="AU161" s="159" t="s">
        <v>88</v>
      </c>
      <c r="AV161" s="12" t="s">
        <v>78</v>
      </c>
      <c r="AW161" s="12" t="s">
        <v>30</v>
      </c>
      <c r="AX161" s="12" t="s">
        <v>74</v>
      </c>
      <c r="AY161" s="159" t="s">
        <v>182</v>
      </c>
    </row>
    <row r="162" spans="2:65" s="13" customFormat="1">
      <c r="B162" s="164"/>
      <c r="D162" s="158" t="s">
        <v>190</v>
      </c>
      <c r="E162" s="165" t="s">
        <v>1</v>
      </c>
      <c r="F162" s="166" t="s">
        <v>3730</v>
      </c>
      <c r="H162" s="167">
        <v>12.38</v>
      </c>
      <c r="I162" s="168"/>
      <c r="L162" s="164"/>
      <c r="M162" s="169"/>
      <c r="T162" s="170"/>
      <c r="AT162" s="165" t="s">
        <v>190</v>
      </c>
      <c r="AU162" s="165" t="s">
        <v>88</v>
      </c>
      <c r="AV162" s="13" t="s">
        <v>88</v>
      </c>
      <c r="AW162" s="13" t="s">
        <v>30</v>
      </c>
      <c r="AX162" s="13" t="s">
        <v>74</v>
      </c>
      <c r="AY162" s="165" t="s">
        <v>182</v>
      </c>
    </row>
    <row r="163" spans="2:65" s="13" customFormat="1">
      <c r="B163" s="164"/>
      <c r="D163" s="158" t="s">
        <v>190</v>
      </c>
      <c r="E163" s="165" t="s">
        <v>1</v>
      </c>
      <c r="F163" s="166" t="s">
        <v>3731</v>
      </c>
      <c r="H163" s="167">
        <v>21.5</v>
      </c>
      <c r="I163" s="168"/>
      <c r="L163" s="164"/>
      <c r="M163" s="169"/>
      <c r="T163" s="170"/>
      <c r="AT163" s="165" t="s">
        <v>190</v>
      </c>
      <c r="AU163" s="165" t="s">
        <v>88</v>
      </c>
      <c r="AV163" s="13" t="s">
        <v>88</v>
      </c>
      <c r="AW163" s="13" t="s">
        <v>30</v>
      </c>
      <c r="AX163" s="13" t="s">
        <v>74</v>
      </c>
      <c r="AY163" s="165" t="s">
        <v>182</v>
      </c>
    </row>
    <row r="164" spans="2:65" s="15" customFormat="1">
      <c r="B164" s="178"/>
      <c r="D164" s="158" t="s">
        <v>190</v>
      </c>
      <c r="E164" s="179" t="s">
        <v>1</v>
      </c>
      <c r="F164" s="180" t="s">
        <v>212</v>
      </c>
      <c r="H164" s="181">
        <v>186.68</v>
      </c>
      <c r="I164" s="182"/>
      <c r="L164" s="178"/>
      <c r="M164" s="183"/>
      <c r="T164" s="184"/>
      <c r="AT164" s="179" t="s">
        <v>190</v>
      </c>
      <c r="AU164" s="179" t="s">
        <v>88</v>
      </c>
      <c r="AV164" s="15" t="s">
        <v>188</v>
      </c>
      <c r="AW164" s="15" t="s">
        <v>30</v>
      </c>
      <c r="AX164" s="15" t="s">
        <v>78</v>
      </c>
      <c r="AY164" s="179" t="s">
        <v>182</v>
      </c>
    </row>
    <row r="165" spans="2:65" s="1" customFormat="1" ht="24.25" customHeight="1">
      <c r="B165" s="142"/>
      <c r="C165" s="143" t="s">
        <v>282</v>
      </c>
      <c r="D165" s="143" t="s">
        <v>184</v>
      </c>
      <c r="E165" s="144" t="s">
        <v>534</v>
      </c>
      <c r="F165" s="145" t="s">
        <v>535</v>
      </c>
      <c r="G165" s="146" t="s">
        <v>312</v>
      </c>
      <c r="H165" s="147">
        <v>381.7</v>
      </c>
      <c r="I165" s="148"/>
      <c r="J165" s="149">
        <f>ROUND(I165*H165,2)</f>
        <v>0</v>
      </c>
      <c r="K165" s="150"/>
      <c r="L165" s="32"/>
      <c r="M165" s="151" t="s">
        <v>1</v>
      </c>
      <c r="N165" s="152" t="s">
        <v>40</v>
      </c>
      <c r="P165" s="153">
        <f>O165*H165</f>
        <v>0</v>
      </c>
      <c r="Q165" s="153">
        <v>3.0000000000000001E-5</v>
      </c>
      <c r="R165" s="153">
        <f>Q165*H165</f>
        <v>1.1450999999999999E-2</v>
      </c>
      <c r="S165" s="153">
        <v>0</v>
      </c>
      <c r="T165" s="154">
        <f>S165*H165</f>
        <v>0</v>
      </c>
      <c r="AR165" s="155" t="s">
        <v>188</v>
      </c>
      <c r="AT165" s="155" t="s">
        <v>184</v>
      </c>
      <c r="AU165" s="155" t="s">
        <v>88</v>
      </c>
      <c r="AY165" s="17" t="s">
        <v>182</v>
      </c>
      <c r="BE165" s="156">
        <f>IF(N165="základná",J165,0)</f>
        <v>0</v>
      </c>
      <c r="BF165" s="156">
        <f>IF(N165="znížená",J165,0)</f>
        <v>0</v>
      </c>
      <c r="BG165" s="156">
        <f>IF(N165="zákl. prenesená",J165,0)</f>
        <v>0</v>
      </c>
      <c r="BH165" s="156">
        <f>IF(N165="zníž. prenesená",J165,0)</f>
        <v>0</v>
      </c>
      <c r="BI165" s="156">
        <f>IF(N165="nulová",J165,0)</f>
        <v>0</v>
      </c>
      <c r="BJ165" s="17" t="s">
        <v>88</v>
      </c>
      <c r="BK165" s="156">
        <f>ROUND(I165*H165,2)</f>
        <v>0</v>
      </c>
      <c r="BL165" s="17" t="s">
        <v>188</v>
      </c>
      <c r="BM165" s="155" t="s">
        <v>3732</v>
      </c>
    </row>
    <row r="166" spans="2:65" s="13" customFormat="1">
      <c r="B166" s="164"/>
      <c r="D166" s="158" t="s">
        <v>190</v>
      </c>
      <c r="E166" s="165" t="s">
        <v>1</v>
      </c>
      <c r="F166" s="166" t="s">
        <v>3733</v>
      </c>
      <c r="H166" s="167">
        <v>332.2</v>
      </c>
      <c r="I166" s="168"/>
      <c r="L166" s="164"/>
      <c r="M166" s="169"/>
      <c r="T166" s="170"/>
      <c r="AT166" s="165" t="s">
        <v>190</v>
      </c>
      <c r="AU166" s="165" t="s">
        <v>88</v>
      </c>
      <c r="AV166" s="13" t="s">
        <v>88</v>
      </c>
      <c r="AW166" s="13" t="s">
        <v>30</v>
      </c>
      <c r="AX166" s="13" t="s">
        <v>74</v>
      </c>
      <c r="AY166" s="165" t="s">
        <v>182</v>
      </c>
    </row>
    <row r="167" spans="2:65" s="13" customFormat="1">
      <c r="B167" s="164"/>
      <c r="D167" s="158" t="s">
        <v>190</v>
      </c>
      <c r="E167" s="165" t="s">
        <v>1</v>
      </c>
      <c r="F167" s="166" t="s">
        <v>3734</v>
      </c>
      <c r="H167" s="167">
        <v>49.5</v>
      </c>
      <c r="I167" s="168"/>
      <c r="L167" s="164"/>
      <c r="M167" s="169"/>
      <c r="T167" s="170"/>
      <c r="AT167" s="165" t="s">
        <v>190</v>
      </c>
      <c r="AU167" s="165" t="s">
        <v>88</v>
      </c>
      <c r="AV167" s="13" t="s">
        <v>88</v>
      </c>
      <c r="AW167" s="13" t="s">
        <v>30</v>
      </c>
      <c r="AX167" s="13" t="s">
        <v>74</v>
      </c>
      <c r="AY167" s="165" t="s">
        <v>182</v>
      </c>
    </row>
    <row r="168" spans="2:65" s="15" customFormat="1">
      <c r="B168" s="178"/>
      <c r="D168" s="158" t="s">
        <v>190</v>
      </c>
      <c r="E168" s="179" t="s">
        <v>1</v>
      </c>
      <c r="F168" s="180" t="s">
        <v>212</v>
      </c>
      <c r="H168" s="181">
        <v>381.7</v>
      </c>
      <c r="I168" s="182"/>
      <c r="L168" s="178"/>
      <c r="M168" s="183"/>
      <c r="T168" s="184"/>
      <c r="AT168" s="179" t="s">
        <v>190</v>
      </c>
      <c r="AU168" s="179" t="s">
        <v>88</v>
      </c>
      <c r="AV168" s="15" t="s">
        <v>188</v>
      </c>
      <c r="AW168" s="15" t="s">
        <v>30</v>
      </c>
      <c r="AX168" s="15" t="s">
        <v>78</v>
      </c>
      <c r="AY168" s="179" t="s">
        <v>182</v>
      </c>
    </row>
    <row r="169" spans="2:65" s="1" customFormat="1" ht="16.5" customHeight="1">
      <c r="B169" s="142"/>
      <c r="C169" s="185" t="s">
        <v>286</v>
      </c>
      <c r="D169" s="185" t="s">
        <v>379</v>
      </c>
      <c r="E169" s="186" t="s">
        <v>380</v>
      </c>
      <c r="F169" s="187" t="s">
        <v>381</v>
      </c>
      <c r="G169" s="188" t="s">
        <v>312</v>
      </c>
      <c r="H169" s="189">
        <v>438.95499999999998</v>
      </c>
      <c r="I169" s="190"/>
      <c r="J169" s="191">
        <f>ROUND(I169*H169,2)</f>
        <v>0</v>
      </c>
      <c r="K169" s="192"/>
      <c r="L169" s="193"/>
      <c r="M169" s="194" t="s">
        <v>1</v>
      </c>
      <c r="N169" s="195" t="s">
        <v>40</v>
      </c>
      <c r="P169" s="153">
        <f>O169*H169</f>
        <v>0</v>
      </c>
      <c r="Q169" s="153">
        <v>2.9999999999999997E-4</v>
      </c>
      <c r="R169" s="153">
        <f>Q169*H169</f>
        <v>0.13168649999999998</v>
      </c>
      <c r="S169" s="153">
        <v>0</v>
      </c>
      <c r="T169" s="154">
        <f>S169*H169</f>
        <v>0</v>
      </c>
      <c r="AR169" s="155" t="s">
        <v>259</v>
      </c>
      <c r="AT169" s="155" t="s">
        <v>379</v>
      </c>
      <c r="AU169" s="155" t="s">
        <v>88</v>
      </c>
      <c r="AY169" s="17" t="s">
        <v>182</v>
      </c>
      <c r="BE169" s="156">
        <f>IF(N169="základná",J169,0)</f>
        <v>0</v>
      </c>
      <c r="BF169" s="156">
        <f>IF(N169="znížená",J169,0)</f>
        <v>0</v>
      </c>
      <c r="BG169" s="156">
        <f>IF(N169="zákl. prenesená",J169,0)</f>
        <v>0</v>
      </c>
      <c r="BH169" s="156">
        <f>IF(N169="zníž. prenesená",J169,0)</f>
        <v>0</v>
      </c>
      <c r="BI169" s="156">
        <f>IF(N169="nulová",J169,0)</f>
        <v>0</v>
      </c>
      <c r="BJ169" s="17" t="s">
        <v>88</v>
      </c>
      <c r="BK169" s="156">
        <f>ROUND(I169*H169,2)</f>
        <v>0</v>
      </c>
      <c r="BL169" s="17" t="s">
        <v>188</v>
      </c>
      <c r="BM169" s="155" t="s">
        <v>3735</v>
      </c>
    </row>
    <row r="170" spans="2:65" s="13" customFormat="1">
      <c r="B170" s="164"/>
      <c r="D170" s="158" t="s">
        <v>190</v>
      </c>
      <c r="E170" s="165" t="s">
        <v>1</v>
      </c>
      <c r="F170" s="166" t="s">
        <v>3736</v>
      </c>
      <c r="H170" s="167">
        <v>438.95499999999998</v>
      </c>
      <c r="I170" s="168"/>
      <c r="L170" s="164"/>
      <c r="M170" s="169"/>
      <c r="T170" s="170"/>
      <c r="AT170" s="165" t="s">
        <v>190</v>
      </c>
      <c r="AU170" s="165" t="s">
        <v>88</v>
      </c>
      <c r="AV170" s="13" t="s">
        <v>88</v>
      </c>
      <c r="AW170" s="13" t="s">
        <v>30</v>
      </c>
      <c r="AX170" s="13" t="s">
        <v>78</v>
      </c>
      <c r="AY170" s="165" t="s">
        <v>182</v>
      </c>
    </row>
    <row r="171" spans="2:65" s="11" customFormat="1" ht="22.9" customHeight="1">
      <c r="B171" s="130"/>
      <c r="D171" s="131" t="s">
        <v>73</v>
      </c>
      <c r="E171" s="140" t="s">
        <v>235</v>
      </c>
      <c r="F171" s="140" t="s">
        <v>676</v>
      </c>
      <c r="I171" s="133"/>
      <c r="J171" s="141">
        <f>BK171</f>
        <v>0</v>
      </c>
      <c r="L171" s="130"/>
      <c r="M171" s="135"/>
      <c r="P171" s="136">
        <f>SUM(P172:P187)</f>
        <v>0</v>
      </c>
      <c r="R171" s="136">
        <f>SUM(R172:R187)</f>
        <v>441.12288558250009</v>
      </c>
      <c r="T171" s="137">
        <f>SUM(T172:T187)</f>
        <v>0</v>
      </c>
      <c r="AR171" s="131" t="s">
        <v>78</v>
      </c>
      <c r="AT171" s="138" t="s">
        <v>73</v>
      </c>
      <c r="AU171" s="138" t="s">
        <v>78</v>
      </c>
      <c r="AY171" s="131" t="s">
        <v>182</v>
      </c>
      <c r="BK171" s="139">
        <f>SUM(BK172:BK187)</f>
        <v>0</v>
      </c>
    </row>
    <row r="172" spans="2:65" s="1" customFormat="1" ht="33" customHeight="1">
      <c r="B172" s="142"/>
      <c r="C172" s="143" t="s">
        <v>292</v>
      </c>
      <c r="D172" s="143" t="s">
        <v>184</v>
      </c>
      <c r="E172" s="144" t="s">
        <v>3737</v>
      </c>
      <c r="F172" s="145" t="s">
        <v>3738</v>
      </c>
      <c r="G172" s="146" t="s">
        <v>312</v>
      </c>
      <c r="H172" s="147">
        <v>381.7</v>
      </c>
      <c r="I172" s="148"/>
      <c r="J172" s="149">
        <f>ROUND(I172*H172,2)</f>
        <v>0</v>
      </c>
      <c r="K172" s="150"/>
      <c r="L172" s="32"/>
      <c r="M172" s="151" t="s">
        <v>1</v>
      </c>
      <c r="N172" s="152" t="s">
        <v>40</v>
      </c>
      <c r="P172" s="153">
        <f>O172*H172</f>
        <v>0</v>
      </c>
      <c r="Q172" s="153">
        <v>0.48574000000000001</v>
      </c>
      <c r="R172" s="153">
        <f>Q172*H172</f>
        <v>185.406958</v>
      </c>
      <c r="S172" s="153">
        <v>0</v>
      </c>
      <c r="T172" s="154">
        <f>S172*H172</f>
        <v>0</v>
      </c>
      <c r="AR172" s="155" t="s">
        <v>188</v>
      </c>
      <c r="AT172" s="155" t="s">
        <v>184</v>
      </c>
      <c r="AU172" s="155" t="s">
        <v>88</v>
      </c>
      <c r="AY172" s="17" t="s">
        <v>182</v>
      </c>
      <c r="BE172" s="156">
        <f>IF(N172="základná",J172,0)</f>
        <v>0</v>
      </c>
      <c r="BF172" s="156">
        <f>IF(N172="znížená",J172,0)</f>
        <v>0</v>
      </c>
      <c r="BG172" s="156">
        <f>IF(N172="zákl. prenesená",J172,0)</f>
        <v>0</v>
      </c>
      <c r="BH172" s="156">
        <f>IF(N172="zníž. prenesená",J172,0)</f>
        <v>0</v>
      </c>
      <c r="BI172" s="156">
        <f>IF(N172="nulová",J172,0)</f>
        <v>0</v>
      </c>
      <c r="BJ172" s="17" t="s">
        <v>88</v>
      </c>
      <c r="BK172" s="156">
        <f>ROUND(I172*H172,2)</f>
        <v>0</v>
      </c>
      <c r="BL172" s="17" t="s">
        <v>188</v>
      </c>
      <c r="BM172" s="155" t="s">
        <v>3739</v>
      </c>
    </row>
    <row r="173" spans="2:65" s="13" customFormat="1">
      <c r="B173" s="164"/>
      <c r="D173" s="158" t="s">
        <v>190</v>
      </c>
      <c r="E173" s="165" t="s">
        <v>1</v>
      </c>
      <c r="F173" s="166" t="s">
        <v>3733</v>
      </c>
      <c r="H173" s="167">
        <v>332.2</v>
      </c>
      <c r="I173" s="168"/>
      <c r="L173" s="164"/>
      <c r="M173" s="169"/>
      <c r="T173" s="170"/>
      <c r="AT173" s="165" t="s">
        <v>190</v>
      </c>
      <c r="AU173" s="165" t="s">
        <v>88</v>
      </c>
      <c r="AV173" s="13" t="s">
        <v>88</v>
      </c>
      <c r="AW173" s="13" t="s">
        <v>30</v>
      </c>
      <c r="AX173" s="13" t="s">
        <v>74</v>
      </c>
      <c r="AY173" s="165" t="s">
        <v>182</v>
      </c>
    </row>
    <row r="174" spans="2:65" s="13" customFormat="1">
      <c r="B174" s="164"/>
      <c r="D174" s="158" t="s">
        <v>190</v>
      </c>
      <c r="E174" s="165" t="s">
        <v>1</v>
      </c>
      <c r="F174" s="166" t="s">
        <v>3734</v>
      </c>
      <c r="H174" s="167">
        <v>49.5</v>
      </c>
      <c r="I174" s="168"/>
      <c r="L174" s="164"/>
      <c r="M174" s="169"/>
      <c r="T174" s="170"/>
      <c r="AT174" s="165" t="s">
        <v>190</v>
      </c>
      <c r="AU174" s="165" t="s">
        <v>88</v>
      </c>
      <c r="AV174" s="13" t="s">
        <v>88</v>
      </c>
      <c r="AW174" s="13" t="s">
        <v>30</v>
      </c>
      <c r="AX174" s="13" t="s">
        <v>74</v>
      </c>
      <c r="AY174" s="165" t="s">
        <v>182</v>
      </c>
    </row>
    <row r="175" spans="2:65" s="15" customFormat="1">
      <c r="B175" s="178"/>
      <c r="D175" s="158" t="s">
        <v>190</v>
      </c>
      <c r="E175" s="179" t="s">
        <v>1</v>
      </c>
      <c r="F175" s="180" t="s">
        <v>212</v>
      </c>
      <c r="H175" s="181">
        <v>381.7</v>
      </c>
      <c r="I175" s="182"/>
      <c r="L175" s="178"/>
      <c r="M175" s="183"/>
      <c r="T175" s="184"/>
      <c r="AT175" s="179" t="s">
        <v>190</v>
      </c>
      <c r="AU175" s="179" t="s">
        <v>88</v>
      </c>
      <c r="AV175" s="15" t="s">
        <v>188</v>
      </c>
      <c r="AW175" s="15" t="s">
        <v>30</v>
      </c>
      <c r="AX175" s="15" t="s">
        <v>78</v>
      </c>
      <c r="AY175" s="179" t="s">
        <v>182</v>
      </c>
    </row>
    <row r="176" spans="2:65" s="1" customFormat="1" ht="37.9" customHeight="1">
      <c r="B176" s="142"/>
      <c r="C176" s="143" t="s">
        <v>297</v>
      </c>
      <c r="D176" s="143" t="s">
        <v>184</v>
      </c>
      <c r="E176" s="144" t="s">
        <v>3740</v>
      </c>
      <c r="F176" s="145" t="s">
        <v>3741</v>
      </c>
      <c r="G176" s="146" t="s">
        <v>312</v>
      </c>
      <c r="H176" s="147">
        <v>302</v>
      </c>
      <c r="I176" s="148"/>
      <c r="J176" s="149">
        <f>ROUND(I176*H176,2)</f>
        <v>0</v>
      </c>
      <c r="K176" s="150"/>
      <c r="L176" s="32"/>
      <c r="M176" s="151" t="s">
        <v>1</v>
      </c>
      <c r="N176" s="152" t="s">
        <v>40</v>
      </c>
      <c r="P176" s="153">
        <f>O176*H176</f>
        <v>0</v>
      </c>
      <c r="Q176" s="153">
        <v>0.35914000000000001</v>
      </c>
      <c r="R176" s="153">
        <f>Q176*H176</f>
        <v>108.46028000000001</v>
      </c>
      <c r="S176" s="153">
        <v>0</v>
      </c>
      <c r="T176" s="154">
        <f>S176*H176</f>
        <v>0</v>
      </c>
      <c r="AR176" s="155" t="s">
        <v>188</v>
      </c>
      <c r="AT176" s="155" t="s">
        <v>184</v>
      </c>
      <c r="AU176" s="155" t="s">
        <v>88</v>
      </c>
      <c r="AY176" s="17" t="s">
        <v>182</v>
      </c>
      <c r="BE176" s="156">
        <f>IF(N176="základná",J176,0)</f>
        <v>0</v>
      </c>
      <c r="BF176" s="156">
        <f>IF(N176="znížená",J176,0)</f>
        <v>0</v>
      </c>
      <c r="BG176" s="156">
        <f>IF(N176="zákl. prenesená",J176,0)</f>
        <v>0</v>
      </c>
      <c r="BH176" s="156">
        <f>IF(N176="zníž. prenesená",J176,0)</f>
        <v>0</v>
      </c>
      <c r="BI176" s="156">
        <f>IF(N176="nulová",J176,0)</f>
        <v>0</v>
      </c>
      <c r="BJ176" s="17" t="s">
        <v>88</v>
      </c>
      <c r="BK176" s="156">
        <f>ROUND(I176*H176,2)</f>
        <v>0</v>
      </c>
      <c r="BL176" s="17" t="s">
        <v>188</v>
      </c>
      <c r="BM176" s="155" t="s">
        <v>3742</v>
      </c>
    </row>
    <row r="177" spans="2:65" s="13" customFormat="1">
      <c r="B177" s="164"/>
      <c r="D177" s="158" t="s">
        <v>190</v>
      </c>
      <c r="E177" s="165" t="s">
        <v>1</v>
      </c>
      <c r="F177" s="166" t="s">
        <v>3717</v>
      </c>
      <c r="H177" s="167">
        <v>302</v>
      </c>
      <c r="I177" s="168"/>
      <c r="L177" s="164"/>
      <c r="M177" s="169"/>
      <c r="T177" s="170"/>
      <c r="AT177" s="165" t="s">
        <v>190</v>
      </c>
      <c r="AU177" s="165" t="s">
        <v>88</v>
      </c>
      <c r="AV177" s="13" t="s">
        <v>88</v>
      </c>
      <c r="AW177" s="13" t="s">
        <v>30</v>
      </c>
      <c r="AX177" s="13" t="s">
        <v>78</v>
      </c>
      <c r="AY177" s="165" t="s">
        <v>182</v>
      </c>
    </row>
    <row r="178" spans="2:65" s="1" customFormat="1" ht="37.9" customHeight="1">
      <c r="B178" s="142"/>
      <c r="C178" s="143" t="s">
        <v>304</v>
      </c>
      <c r="D178" s="143" t="s">
        <v>184</v>
      </c>
      <c r="E178" s="144" t="s">
        <v>3743</v>
      </c>
      <c r="F178" s="145" t="s">
        <v>3744</v>
      </c>
      <c r="G178" s="146" t="s">
        <v>312</v>
      </c>
      <c r="H178" s="147">
        <v>45</v>
      </c>
      <c r="I178" s="148"/>
      <c r="J178" s="149">
        <f>ROUND(I178*H178,2)</f>
        <v>0</v>
      </c>
      <c r="K178" s="150"/>
      <c r="L178" s="32"/>
      <c r="M178" s="151" t="s">
        <v>1</v>
      </c>
      <c r="N178" s="152" t="s">
        <v>40</v>
      </c>
      <c r="P178" s="153">
        <f>O178*H178</f>
        <v>0</v>
      </c>
      <c r="Q178" s="153">
        <v>0.42405999999999999</v>
      </c>
      <c r="R178" s="153">
        <f>Q178*H178</f>
        <v>19.082699999999999</v>
      </c>
      <c r="S178" s="153">
        <v>0</v>
      </c>
      <c r="T178" s="154">
        <f>S178*H178</f>
        <v>0</v>
      </c>
      <c r="AR178" s="155" t="s">
        <v>188</v>
      </c>
      <c r="AT178" s="155" t="s">
        <v>184</v>
      </c>
      <c r="AU178" s="155" t="s">
        <v>88</v>
      </c>
      <c r="AY178" s="17" t="s">
        <v>182</v>
      </c>
      <c r="BE178" s="156">
        <f>IF(N178="základná",J178,0)</f>
        <v>0</v>
      </c>
      <c r="BF178" s="156">
        <f>IF(N178="znížená",J178,0)</f>
        <v>0</v>
      </c>
      <c r="BG178" s="156">
        <f>IF(N178="zákl. prenesená",J178,0)</f>
        <v>0</v>
      </c>
      <c r="BH178" s="156">
        <f>IF(N178="zníž. prenesená",J178,0)</f>
        <v>0</v>
      </c>
      <c r="BI178" s="156">
        <f>IF(N178="nulová",J178,0)</f>
        <v>0</v>
      </c>
      <c r="BJ178" s="17" t="s">
        <v>88</v>
      </c>
      <c r="BK178" s="156">
        <f>ROUND(I178*H178,2)</f>
        <v>0</v>
      </c>
      <c r="BL178" s="17" t="s">
        <v>188</v>
      </c>
      <c r="BM178" s="155" t="s">
        <v>3745</v>
      </c>
    </row>
    <row r="179" spans="2:65" s="13" customFormat="1">
      <c r="B179" s="164"/>
      <c r="D179" s="158" t="s">
        <v>190</v>
      </c>
      <c r="E179" s="165" t="s">
        <v>1</v>
      </c>
      <c r="F179" s="166" t="s">
        <v>3718</v>
      </c>
      <c r="H179" s="167">
        <v>45</v>
      </c>
      <c r="I179" s="168"/>
      <c r="L179" s="164"/>
      <c r="M179" s="169"/>
      <c r="T179" s="170"/>
      <c r="AT179" s="165" t="s">
        <v>190</v>
      </c>
      <c r="AU179" s="165" t="s">
        <v>88</v>
      </c>
      <c r="AV179" s="13" t="s">
        <v>88</v>
      </c>
      <c r="AW179" s="13" t="s">
        <v>30</v>
      </c>
      <c r="AX179" s="13" t="s">
        <v>78</v>
      </c>
      <c r="AY179" s="165" t="s">
        <v>182</v>
      </c>
    </row>
    <row r="180" spans="2:65" s="1" customFormat="1" ht="33" customHeight="1">
      <c r="B180" s="142"/>
      <c r="C180" s="143" t="s">
        <v>309</v>
      </c>
      <c r="D180" s="143" t="s">
        <v>184</v>
      </c>
      <c r="E180" s="144" t="s">
        <v>3746</v>
      </c>
      <c r="F180" s="145" t="s">
        <v>3747</v>
      </c>
      <c r="G180" s="146" t="s">
        <v>312</v>
      </c>
      <c r="H180" s="147">
        <v>302</v>
      </c>
      <c r="I180" s="148"/>
      <c r="J180" s="149">
        <f>ROUND(I180*H180,2)</f>
        <v>0</v>
      </c>
      <c r="K180" s="150"/>
      <c r="L180" s="32"/>
      <c r="M180" s="151" t="s">
        <v>1</v>
      </c>
      <c r="N180" s="152" t="s">
        <v>40</v>
      </c>
      <c r="P180" s="153">
        <f>O180*H180</f>
        <v>0</v>
      </c>
      <c r="Q180" s="153">
        <v>0.41063</v>
      </c>
      <c r="R180" s="153">
        <f>Q180*H180</f>
        <v>124.01026</v>
      </c>
      <c r="S180" s="153">
        <v>0</v>
      </c>
      <c r="T180" s="154">
        <f>S180*H180</f>
        <v>0</v>
      </c>
      <c r="AR180" s="155" t="s">
        <v>188</v>
      </c>
      <c r="AT180" s="155" t="s">
        <v>184</v>
      </c>
      <c r="AU180" s="155" t="s">
        <v>88</v>
      </c>
      <c r="AY180" s="17" t="s">
        <v>182</v>
      </c>
      <c r="BE180" s="156">
        <f>IF(N180="základná",J180,0)</f>
        <v>0</v>
      </c>
      <c r="BF180" s="156">
        <f>IF(N180="znížená",J180,0)</f>
        <v>0</v>
      </c>
      <c r="BG180" s="156">
        <f>IF(N180="zákl. prenesená",J180,0)</f>
        <v>0</v>
      </c>
      <c r="BH180" s="156">
        <f>IF(N180="zníž. prenesená",J180,0)</f>
        <v>0</v>
      </c>
      <c r="BI180" s="156">
        <f>IF(N180="nulová",J180,0)</f>
        <v>0</v>
      </c>
      <c r="BJ180" s="17" t="s">
        <v>88</v>
      </c>
      <c r="BK180" s="156">
        <f>ROUND(I180*H180,2)</f>
        <v>0</v>
      </c>
      <c r="BL180" s="17" t="s">
        <v>188</v>
      </c>
      <c r="BM180" s="155" t="s">
        <v>3748</v>
      </c>
    </row>
    <row r="181" spans="2:65" s="12" customFormat="1">
      <c r="B181" s="157"/>
      <c r="D181" s="158" t="s">
        <v>190</v>
      </c>
      <c r="E181" s="159" t="s">
        <v>1</v>
      </c>
      <c r="F181" s="160" t="s">
        <v>3749</v>
      </c>
      <c r="H181" s="159" t="s">
        <v>1</v>
      </c>
      <c r="I181" s="161"/>
      <c r="L181" s="157"/>
      <c r="M181" s="162"/>
      <c r="T181" s="163"/>
      <c r="AT181" s="159" t="s">
        <v>190</v>
      </c>
      <c r="AU181" s="159" t="s">
        <v>88</v>
      </c>
      <c r="AV181" s="12" t="s">
        <v>78</v>
      </c>
      <c r="AW181" s="12" t="s">
        <v>30</v>
      </c>
      <c r="AX181" s="12" t="s">
        <v>74</v>
      </c>
      <c r="AY181" s="159" t="s">
        <v>182</v>
      </c>
    </row>
    <row r="182" spans="2:65" s="13" customFormat="1">
      <c r="B182" s="164"/>
      <c r="D182" s="158" t="s">
        <v>190</v>
      </c>
      <c r="E182" s="165" t="s">
        <v>1</v>
      </c>
      <c r="F182" s="166" t="s">
        <v>3717</v>
      </c>
      <c r="H182" s="167">
        <v>302</v>
      </c>
      <c r="I182" s="168"/>
      <c r="L182" s="164"/>
      <c r="M182" s="169"/>
      <c r="T182" s="170"/>
      <c r="AT182" s="165" t="s">
        <v>190</v>
      </c>
      <c r="AU182" s="165" t="s">
        <v>88</v>
      </c>
      <c r="AV182" s="13" t="s">
        <v>88</v>
      </c>
      <c r="AW182" s="13" t="s">
        <v>30</v>
      </c>
      <c r="AX182" s="13" t="s">
        <v>78</v>
      </c>
      <c r="AY182" s="165" t="s">
        <v>182</v>
      </c>
    </row>
    <row r="183" spans="2:65" s="1" customFormat="1" ht="37.9" customHeight="1">
      <c r="B183" s="142"/>
      <c r="C183" s="143" t="s">
        <v>373</v>
      </c>
      <c r="D183" s="143" t="s">
        <v>184</v>
      </c>
      <c r="E183" s="144" t="s">
        <v>3750</v>
      </c>
      <c r="F183" s="145" t="s">
        <v>3751</v>
      </c>
      <c r="G183" s="146" t="s">
        <v>312</v>
      </c>
      <c r="H183" s="147">
        <v>45</v>
      </c>
      <c r="I183" s="148"/>
      <c r="J183" s="149">
        <f>ROUND(I183*H183,2)</f>
        <v>0</v>
      </c>
      <c r="K183" s="150"/>
      <c r="L183" s="32"/>
      <c r="M183" s="151" t="s">
        <v>1</v>
      </c>
      <c r="N183" s="152" t="s">
        <v>40</v>
      </c>
      <c r="P183" s="153">
        <f>O183*H183</f>
        <v>0</v>
      </c>
      <c r="Q183" s="153">
        <v>9.2499999999999999E-2</v>
      </c>
      <c r="R183" s="153">
        <f>Q183*H183</f>
        <v>4.1624999999999996</v>
      </c>
      <c r="S183" s="153">
        <v>0</v>
      </c>
      <c r="T183" s="154">
        <f>S183*H183</f>
        <v>0</v>
      </c>
      <c r="AR183" s="155" t="s">
        <v>188</v>
      </c>
      <c r="AT183" s="155" t="s">
        <v>184</v>
      </c>
      <c r="AU183" s="155" t="s">
        <v>88</v>
      </c>
      <c r="AY183" s="17" t="s">
        <v>182</v>
      </c>
      <c r="BE183" s="156">
        <f>IF(N183="základná",J183,0)</f>
        <v>0</v>
      </c>
      <c r="BF183" s="156">
        <f>IF(N183="znížená",J183,0)</f>
        <v>0</v>
      </c>
      <c r="BG183" s="156">
        <f>IF(N183="zákl. prenesená",J183,0)</f>
        <v>0</v>
      </c>
      <c r="BH183" s="156">
        <f>IF(N183="zníž. prenesená",J183,0)</f>
        <v>0</v>
      </c>
      <c r="BI183" s="156">
        <f>IF(N183="nulová",J183,0)</f>
        <v>0</v>
      </c>
      <c r="BJ183" s="17" t="s">
        <v>88</v>
      </c>
      <c r="BK183" s="156">
        <f>ROUND(I183*H183,2)</f>
        <v>0</v>
      </c>
      <c r="BL183" s="17" t="s">
        <v>188</v>
      </c>
      <c r="BM183" s="155" t="s">
        <v>3752</v>
      </c>
    </row>
    <row r="184" spans="2:65" s="13" customFormat="1">
      <c r="B184" s="164"/>
      <c r="D184" s="158" t="s">
        <v>190</v>
      </c>
      <c r="E184" s="165" t="s">
        <v>1</v>
      </c>
      <c r="F184" s="166" t="s">
        <v>3718</v>
      </c>
      <c r="H184" s="167">
        <v>45</v>
      </c>
      <c r="I184" s="168"/>
      <c r="L184" s="164"/>
      <c r="M184" s="169"/>
      <c r="T184" s="170"/>
      <c r="AT184" s="165" t="s">
        <v>190</v>
      </c>
      <c r="AU184" s="165" t="s">
        <v>88</v>
      </c>
      <c r="AV184" s="13" t="s">
        <v>88</v>
      </c>
      <c r="AW184" s="13" t="s">
        <v>30</v>
      </c>
      <c r="AX184" s="13" t="s">
        <v>78</v>
      </c>
      <c r="AY184" s="165" t="s">
        <v>182</v>
      </c>
    </row>
    <row r="185" spans="2:65" s="1" customFormat="1" ht="16.5" customHeight="1">
      <c r="B185" s="142"/>
      <c r="C185" s="185" t="s">
        <v>378</v>
      </c>
      <c r="D185" s="185" t="s">
        <v>379</v>
      </c>
      <c r="E185" s="186" t="s">
        <v>3753</v>
      </c>
      <c r="F185" s="187" t="s">
        <v>3754</v>
      </c>
      <c r="G185" s="188" t="s">
        <v>312</v>
      </c>
      <c r="H185" s="189">
        <v>47.25</v>
      </c>
      <c r="I185" s="190"/>
      <c r="J185" s="191">
        <f>ROUND(I185*H185,2)</f>
        <v>0</v>
      </c>
      <c r="K185" s="192"/>
      <c r="L185" s="193"/>
      <c r="M185" s="194" t="s">
        <v>1</v>
      </c>
      <c r="N185" s="195" t="s">
        <v>40</v>
      </c>
      <c r="P185" s="153">
        <f>O185*H185</f>
        <v>0</v>
      </c>
      <c r="Q185" s="153">
        <v>0</v>
      </c>
      <c r="R185" s="153">
        <f>Q185*H185</f>
        <v>0</v>
      </c>
      <c r="S185" s="153">
        <v>0</v>
      </c>
      <c r="T185" s="154">
        <f>S185*H185</f>
        <v>0</v>
      </c>
      <c r="AR185" s="155" t="s">
        <v>259</v>
      </c>
      <c r="AT185" s="155" t="s">
        <v>379</v>
      </c>
      <c r="AU185" s="155" t="s">
        <v>88</v>
      </c>
      <c r="AY185" s="17" t="s">
        <v>182</v>
      </c>
      <c r="BE185" s="156">
        <f>IF(N185="základná",J185,0)</f>
        <v>0</v>
      </c>
      <c r="BF185" s="156">
        <f>IF(N185="znížená",J185,0)</f>
        <v>0</v>
      </c>
      <c r="BG185" s="156">
        <f>IF(N185="zákl. prenesená",J185,0)</f>
        <v>0</v>
      </c>
      <c r="BH185" s="156">
        <f>IF(N185="zníž. prenesená",J185,0)</f>
        <v>0</v>
      </c>
      <c r="BI185" s="156">
        <f>IF(N185="nulová",J185,0)</f>
        <v>0</v>
      </c>
      <c r="BJ185" s="17" t="s">
        <v>88</v>
      </c>
      <c r="BK185" s="156">
        <f>ROUND(I185*H185,2)</f>
        <v>0</v>
      </c>
      <c r="BL185" s="17" t="s">
        <v>188</v>
      </c>
      <c r="BM185" s="155" t="s">
        <v>3755</v>
      </c>
    </row>
    <row r="186" spans="2:65" s="13" customFormat="1">
      <c r="B186" s="164"/>
      <c r="D186" s="158" t="s">
        <v>190</v>
      </c>
      <c r="E186" s="165" t="s">
        <v>1</v>
      </c>
      <c r="F186" s="166" t="s">
        <v>3756</v>
      </c>
      <c r="H186" s="167">
        <v>47.25</v>
      </c>
      <c r="I186" s="168"/>
      <c r="L186" s="164"/>
      <c r="M186" s="169"/>
      <c r="T186" s="170"/>
      <c r="AT186" s="165" t="s">
        <v>190</v>
      </c>
      <c r="AU186" s="165" t="s">
        <v>88</v>
      </c>
      <c r="AV186" s="13" t="s">
        <v>88</v>
      </c>
      <c r="AW186" s="13" t="s">
        <v>30</v>
      </c>
      <c r="AX186" s="13" t="s">
        <v>78</v>
      </c>
      <c r="AY186" s="165" t="s">
        <v>182</v>
      </c>
    </row>
    <row r="187" spans="2:65" s="1" customFormat="1" ht="21.75" customHeight="1">
      <c r="B187" s="142"/>
      <c r="C187" s="143" t="s">
        <v>7</v>
      </c>
      <c r="D187" s="143" t="s">
        <v>184</v>
      </c>
      <c r="E187" s="144" t="s">
        <v>3757</v>
      </c>
      <c r="F187" s="145" t="s">
        <v>3758</v>
      </c>
      <c r="G187" s="146" t="s">
        <v>386</v>
      </c>
      <c r="H187" s="147">
        <v>45</v>
      </c>
      <c r="I187" s="148"/>
      <c r="J187" s="149">
        <f>ROUND(I187*H187,2)</f>
        <v>0</v>
      </c>
      <c r="K187" s="150"/>
      <c r="L187" s="32"/>
      <c r="M187" s="151" t="s">
        <v>1</v>
      </c>
      <c r="N187" s="152" t="s">
        <v>40</v>
      </c>
      <c r="P187" s="153">
        <f>O187*H187</f>
        <v>0</v>
      </c>
      <c r="Q187" s="153">
        <v>4.1685E-6</v>
      </c>
      <c r="R187" s="153">
        <f>Q187*H187</f>
        <v>1.875825E-4</v>
      </c>
      <c r="S187" s="153">
        <v>0</v>
      </c>
      <c r="T187" s="154">
        <f>S187*H187</f>
        <v>0</v>
      </c>
      <c r="AR187" s="155" t="s">
        <v>188</v>
      </c>
      <c r="AT187" s="155" t="s">
        <v>184</v>
      </c>
      <c r="AU187" s="155" t="s">
        <v>88</v>
      </c>
      <c r="AY187" s="17" t="s">
        <v>182</v>
      </c>
      <c r="BE187" s="156">
        <f>IF(N187="základná",J187,0)</f>
        <v>0</v>
      </c>
      <c r="BF187" s="156">
        <f>IF(N187="znížená",J187,0)</f>
        <v>0</v>
      </c>
      <c r="BG187" s="156">
        <f>IF(N187="zákl. prenesená",J187,0)</f>
        <v>0</v>
      </c>
      <c r="BH187" s="156">
        <f>IF(N187="zníž. prenesená",J187,0)</f>
        <v>0</v>
      </c>
      <c r="BI187" s="156">
        <f>IF(N187="nulová",J187,0)</f>
        <v>0</v>
      </c>
      <c r="BJ187" s="17" t="s">
        <v>88</v>
      </c>
      <c r="BK187" s="156">
        <f>ROUND(I187*H187,2)</f>
        <v>0</v>
      </c>
      <c r="BL187" s="17" t="s">
        <v>188</v>
      </c>
      <c r="BM187" s="155" t="s">
        <v>3759</v>
      </c>
    </row>
    <row r="188" spans="2:65" s="11" customFormat="1" ht="22.9" customHeight="1">
      <c r="B188" s="130"/>
      <c r="D188" s="131" t="s">
        <v>73</v>
      </c>
      <c r="E188" s="140" t="s">
        <v>264</v>
      </c>
      <c r="F188" s="140" t="s">
        <v>920</v>
      </c>
      <c r="I188" s="133"/>
      <c r="J188" s="141">
        <f>BK188</f>
        <v>0</v>
      </c>
      <c r="L188" s="130"/>
      <c r="M188" s="135"/>
      <c r="P188" s="136">
        <f>SUM(P189:P225)</f>
        <v>0</v>
      </c>
      <c r="R188" s="136">
        <f>SUM(R189:R225)</f>
        <v>35.7831756816</v>
      </c>
      <c r="T188" s="137">
        <f>SUM(T189:T225)</f>
        <v>0</v>
      </c>
      <c r="AR188" s="131" t="s">
        <v>78</v>
      </c>
      <c r="AT188" s="138" t="s">
        <v>73</v>
      </c>
      <c r="AU188" s="138" t="s">
        <v>78</v>
      </c>
      <c r="AY188" s="131" t="s">
        <v>182</v>
      </c>
      <c r="BK188" s="139">
        <f>SUM(BK189:BK225)</f>
        <v>0</v>
      </c>
    </row>
    <row r="189" spans="2:65" s="1" customFormat="1" ht="16.5" customHeight="1">
      <c r="B189" s="142"/>
      <c r="C189" s="143" t="s">
        <v>389</v>
      </c>
      <c r="D189" s="143" t="s">
        <v>184</v>
      </c>
      <c r="E189" s="144" t="s">
        <v>3760</v>
      </c>
      <c r="F189" s="145" t="s">
        <v>3761</v>
      </c>
      <c r="G189" s="146" t="s">
        <v>2912</v>
      </c>
      <c r="H189" s="147">
        <v>1</v>
      </c>
      <c r="I189" s="148"/>
      <c r="J189" s="149">
        <f>ROUND(I189*H189,2)</f>
        <v>0</v>
      </c>
      <c r="K189" s="150"/>
      <c r="L189" s="32"/>
      <c r="M189" s="151" t="s">
        <v>1</v>
      </c>
      <c r="N189" s="152" t="s">
        <v>40</v>
      </c>
      <c r="P189" s="153">
        <f>O189*H189</f>
        <v>0</v>
      </c>
      <c r="Q189" s="153">
        <v>0</v>
      </c>
      <c r="R189" s="153">
        <f>Q189*H189</f>
        <v>0</v>
      </c>
      <c r="S189" s="153">
        <v>0</v>
      </c>
      <c r="T189" s="154">
        <f>S189*H189</f>
        <v>0</v>
      </c>
      <c r="AR189" s="155" t="s">
        <v>188</v>
      </c>
      <c r="AT189" s="155" t="s">
        <v>184</v>
      </c>
      <c r="AU189" s="155" t="s">
        <v>88</v>
      </c>
      <c r="AY189" s="17" t="s">
        <v>182</v>
      </c>
      <c r="BE189" s="156">
        <f>IF(N189="základná",J189,0)</f>
        <v>0</v>
      </c>
      <c r="BF189" s="156">
        <f>IF(N189="znížená",J189,0)</f>
        <v>0</v>
      </c>
      <c r="BG189" s="156">
        <f>IF(N189="zákl. prenesená",J189,0)</f>
        <v>0</v>
      </c>
      <c r="BH189" s="156">
        <f>IF(N189="zníž. prenesená",J189,0)</f>
        <v>0</v>
      </c>
      <c r="BI189" s="156">
        <f>IF(N189="nulová",J189,0)</f>
        <v>0</v>
      </c>
      <c r="BJ189" s="17" t="s">
        <v>88</v>
      </c>
      <c r="BK189" s="156">
        <f>ROUND(I189*H189,2)</f>
        <v>0</v>
      </c>
      <c r="BL189" s="17" t="s">
        <v>188</v>
      </c>
      <c r="BM189" s="155" t="s">
        <v>3762</v>
      </c>
    </row>
    <row r="190" spans="2:65" s="12" customFormat="1">
      <c r="B190" s="157"/>
      <c r="D190" s="158" t="s">
        <v>190</v>
      </c>
      <c r="E190" s="159" t="s">
        <v>1</v>
      </c>
      <c r="F190" s="160" t="s">
        <v>3763</v>
      </c>
      <c r="H190" s="159" t="s">
        <v>1</v>
      </c>
      <c r="I190" s="161"/>
      <c r="L190" s="157"/>
      <c r="M190" s="162"/>
      <c r="T190" s="163"/>
      <c r="AT190" s="159" t="s">
        <v>190</v>
      </c>
      <c r="AU190" s="159" t="s">
        <v>88</v>
      </c>
      <c r="AV190" s="12" t="s">
        <v>78</v>
      </c>
      <c r="AW190" s="12" t="s">
        <v>30</v>
      </c>
      <c r="AX190" s="12" t="s">
        <v>74</v>
      </c>
      <c r="AY190" s="159" t="s">
        <v>182</v>
      </c>
    </row>
    <row r="191" spans="2:65" s="12" customFormat="1">
      <c r="B191" s="157"/>
      <c r="D191" s="158" t="s">
        <v>190</v>
      </c>
      <c r="E191" s="159" t="s">
        <v>1</v>
      </c>
      <c r="F191" s="160" t="s">
        <v>3764</v>
      </c>
      <c r="H191" s="159" t="s">
        <v>1</v>
      </c>
      <c r="I191" s="161"/>
      <c r="L191" s="157"/>
      <c r="M191" s="162"/>
      <c r="T191" s="163"/>
      <c r="AT191" s="159" t="s">
        <v>190</v>
      </c>
      <c r="AU191" s="159" t="s">
        <v>88</v>
      </c>
      <c r="AV191" s="12" t="s">
        <v>78</v>
      </c>
      <c r="AW191" s="12" t="s">
        <v>30</v>
      </c>
      <c r="AX191" s="12" t="s">
        <v>74</v>
      </c>
      <c r="AY191" s="159" t="s">
        <v>182</v>
      </c>
    </row>
    <row r="192" spans="2:65" s="12" customFormat="1">
      <c r="B192" s="157"/>
      <c r="D192" s="158" t="s">
        <v>190</v>
      </c>
      <c r="E192" s="159" t="s">
        <v>1</v>
      </c>
      <c r="F192" s="160" t="s">
        <v>3765</v>
      </c>
      <c r="H192" s="159" t="s">
        <v>1</v>
      </c>
      <c r="I192" s="161"/>
      <c r="L192" s="157"/>
      <c r="M192" s="162"/>
      <c r="T192" s="163"/>
      <c r="AT192" s="159" t="s">
        <v>190</v>
      </c>
      <c r="AU192" s="159" t="s">
        <v>88</v>
      </c>
      <c r="AV192" s="12" t="s">
        <v>78</v>
      </c>
      <c r="AW192" s="12" t="s">
        <v>30</v>
      </c>
      <c r="AX192" s="12" t="s">
        <v>74</v>
      </c>
      <c r="AY192" s="159" t="s">
        <v>182</v>
      </c>
    </row>
    <row r="193" spans="2:65" s="12" customFormat="1">
      <c r="B193" s="157"/>
      <c r="D193" s="158" t="s">
        <v>190</v>
      </c>
      <c r="E193" s="159" t="s">
        <v>1</v>
      </c>
      <c r="F193" s="160" t="s">
        <v>3766</v>
      </c>
      <c r="H193" s="159" t="s">
        <v>1</v>
      </c>
      <c r="I193" s="161"/>
      <c r="L193" s="157"/>
      <c r="M193" s="162"/>
      <c r="T193" s="163"/>
      <c r="AT193" s="159" t="s">
        <v>190</v>
      </c>
      <c r="AU193" s="159" t="s">
        <v>88</v>
      </c>
      <c r="AV193" s="12" t="s">
        <v>78</v>
      </c>
      <c r="AW193" s="12" t="s">
        <v>30</v>
      </c>
      <c r="AX193" s="12" t="s">
        <v>74</v>
      </c>
      <c r="AY193" s="159" t="s">
        <v>182</v>
      </c>
    </row>
    <row r="194" spans="2:65" s="13" customFormat="1">
      <c r="B194" s="164"/>
      <c r="D194" s="158" t="s">
        <v>190</v>
      </c>
      <c r="E194" s="165" t="s">
        <v>1</v>
      </c>
      <c r="F194" s="166" t="s">
        <v>78</v>
      </c>
      <c r="H194" s="167">
        <v>1</v>
      </c>
      <c r="I194" s="168"/>
      <c r="L194" s="164"/>
      <c r="M194" s="169"/>
      <c r="T194" s="170"/>
      <c r="AT194" s="165" t="s">
        <v>190</v>
      </c>
      <c r="AU194" s="165" t="s">
        <v>88</v>
      </c>
      <c r="AV194" s="13" t="s">
        <v>88</v>
      </c>
      <c r="AW194" s="13" t="s">
        <v>30</v>
      </c>
      <c r="AX194" s="13" t="s">
        <v>78</v>
      </c>
      <c r="AY194" s="165" t="s">
        <v>182</v>
      </c>
    </row>
    <row r="195" spans="2:65" s="1" customFormat="1" ht="33" customHeight="1">
      <c r="B195" s="142"/>
      <c r="C195" s="143" t="s">
        <v>397</v>
      </c>
      <c r="D195" s="143" t="s">
        <v>184</v>
      </c>
      <c r="E195" s="144" t="s">
        <v>3767</v>
      </c>
      <c r="F195" s="145" t="s">
        <v>3768</v>
      </c>
      <c r="G195" s="146" t="s">
        <v>386</v>
      </c>
      <c r="H195" s="147">
        <v>152.80000000000001</v>
      </c>
      <c r="I195" s="148"/>
      <c r="J195" s="149">
        <f>ROUND(I195*H195,2)</f>
        <v>0</v>
      </c>
      <c r="K195" s="150"/>
      <c r="L195" s="32"/>
      <c r="M195" s="151" t="s">
        <v>1</v>
      </c>
      <c r="N195" s="152" t="s">
        <v>40</v>
      </c>
      <c r="P195" s="153">
        <f>O195*H195</f>
        <v>0</v>
      </c>
      <c r="Q195" s="153">
        <v>0.15814267200000001</v>
      </c>
      <c r="R195" s="153">
        <f>Q195*H195</f>
        <v>24.164200281600003</v>
      </c>
      <c r="S195" s="153">
        <v>0</v>
      </c>
      <c r="T195" s="154">
        <f>S195*H195</f>
        <v>0</v>
      </c>
      <c r="AR195" s="155" t="s">
        <v>188</v>
      </c>
      <c r="AT195" s="155" t="s">
        <v>184</v>
      </c>
      <c r="AU195" s="155" t="s">
        <v>88</v>
      </c>
      <c r="AY195" s="17" t="s">
        <v>182</v>
      </c>
      <c r="BE195" s="156">
        <f>IF(N195="základná",J195,0)</f>
        <v>0</v>
      </c>
      <c r="BF195" s="156">
        <f>IF(N195="znížená",J195,0)</f>
        <v>0</v>
      </c>
      <c r="BG195" s="156">
        <f>IF(N195="zákl. prenesená",J195,0)</f>
        <v>0</v>
      </c>
      <c r="BH195" s="156">
        <f>IF(N195="zníž. prenesená",J195,0)</f>
        <v>0</v>
      </c>
      <c r="BI195" s="156">
        <f>IF(N195="nulová",J195,0)</f>
        <v>0</v>
      </c>
      <c r="BJ195" s="17" t="s">
        <v>88</v>
      </c>
      <c r="BK195" s="156">
        <f>ROUND(I195*H195,2)</f>
        <v>0</v>
      </c>
      <c r="BL195" s="17" t="s">
        <v>188</v>
      </c>
      <c r="BM195" s="155" t="s">
        <v>3769</v>
      </c>
    </row>
    <row r="196" spans="2:65" s="12" customFormat="1">
      <c r="B196" s="157"/>
      <c r="D196" s="158" t="s">
        <v>190</v>
      </c>
      <c r="E196" s="159" t="s">
        <v>1</v>
      </c>
      <c r="F196" s="160" t="s">
        <v>3770</v>
      </c>
      <c r="H196" s="159" t="s">
        <v>1</v>
      </c>
      <c r="I196" s="161"/>
      <c r="L196" s="157"/>
      <c r="M196" s="162"/>
      <c r="T196" s="163"/>
      <c r="AT196" s="159" t="s">
        <v>190</v>
      </c>
      <c r="AU196" s="159" t="s">
        <v>88</v>
      </c>
      <c r="AV196" s="12" t="s">
        <v>78</v>
      </c>
      <c r="AW196" s="12" t="s">
        <v>30</v>
      </c>
      <c r="AX196" s="12" t="s">
        <v>74</v>
      </c>
      <c r="AY196" s="159" t="s">
        <v>182</v>
      </c>
    </row>
    <row r="197" spans="2:65" s="13" customFormat="1" ht="20">
      <c r="B197" s="164"/>
      <c r="D197" s="158" t="s">
        <v>190</v>
      </c>
      <c r="E197" s="165" t="s">
        <v>1</v>
      </c>
      <c r="F197" s="166" t="s">
        <v>3726</v>
      </c>
      <c r="H197" s="167">
        <v>74.14</v>
      </c>
      <c r="I197" s="168"/>
      <c r="L197" s="164"/>
      <c r="M197" s="169"/>
      <c r="T197" s="170"/>
      <c r="AT197" s="165" t="s">
        <v>190</v>
      </c>
      <c r="AU197" s="165" t="s">
        <v>88</v>
      </c>
      <c r="AV197" s="13" t="s">
        <v>88</v>
      </c>
      <c r="AW197" s="13" t="s">
        <v>30</v>
      </c>
      <c r="AX197" s="13" t="s">
        <v>74</v>
      </c>
      <c r="AY197" s="165" t="s">
        <v>182</v>
      </c>
    </row>
    <row r="198" spans="2:65" s="13" customFormat="1" ht="20">
      <c r="B198" s="164"/>
      <c r="D198" s="158" t="s">
        <v>190</v>
      </c>
      <c r="E198" s="165" t="s">
        <v>1</v>
      </c>
      <c r="F198" s="166" t="s">
        <v>3727</v>
      </c>
      <c r="H198" s="167">
        <v>63.86</v>
      </c>
      <c r="I198" s="168"/>
      <c r="L198" s="164"/>
      <c r="M198" s="169"/>
      <c r="T198" s="170"/>
      <c r="AT198" s="165" t="s">
        <v>190</v>
      </c>
      <c r="AU198" s="165" t="s">
        <v>88</v>
      </c>
      <c r="AV198" s="13" t="s">
        <v>88</v>
      </c>
      <c r="AW198" s="13" t="s">
        <v>30</v>
      </c>
      <c r="AX198" s="13" t="s">
        <v>74</v>
      </c>
      <c r="AY198" s="165" t="s">
        <v>182</v>
      </c>
    </row>
    <row r="199" spans="2:65" s="13" customFormat="1">
      <c r="B199" s="164"/>
      <c r="D199" s="158" t="s">
        <v>190</v>
      </c>
      <c r="E199" s="165" t="s">
        <v>1</v>
      </c>
      <c r="F199" s="166" t="s">
        <v>3728</v>
      </c>
      <c r="H199" s="167">
        <v>14.8</v>
      </c>
      <c r="I199" s="168"/>
      <c r="L199" s="164"/>
      <c r="M199" s="169"/>
      <c r="T199" s="170"/>
      <c r="AT199" s="165" t="s">
        <v>190</v>
      </c>
      <c r="AU199" s="165" t="s">
        <v>88</v>
      </c>
      <c r="AV199" s="13" t="s">
        <v>88</v>
      </c>
      <c r="AW199" s="13" t="s">
        <v>30</v>
      </c>
      <c r="AX199" s="13" t="s">
        <v>74</v>
      </c>
      <c r="AY199" s="165" t="s">
        <v>182</v>
      </c>
    </row>
    <row r="200" spans="2:65" s="15" customFormat="1">
      <c r="B200" s="178"/>
      <c r="D200" s="158" t="s">
        <v>190</v>
      </c>
      <c r="E200" s="179" t="s">
        <v>1</v>
      </c>
      <c r="F200" s="180" t="s">
        <v>212</v>
      </c>
      <c r="H200" s="181">
        <v>152.80000000000001</v>
      </c>
      <c r="I200" s="182"/>
      <c r="L200" s="178"/>
      <c r="M200" s="183"/>
      <c r="T200" s="184"/>
      <c r="AT200" s="179" t="s">
        <v>190</v>
      </c>
      <c r="AU200" s="179" t="s">
        <v>88</v>
      </c>
      <c r="AV200" s="15" t="s">
        <v>188</v>
      </c>
      <c r="AW200" s="15" t="s">
        <v>30</v>
      </c>
      <c r="AX200" s="15" t="s">
        <v>78</v>
      </c>
      <c r="AY200" s="179" t="s">
        <v>182</v>
      </c>
    </row>
    <row r="201" spans="2:65" s="1" customFormat="1" ht="24.25" customHeight="1">
      <c r="B201" s="142"/>
      <c r="C201" s="185" t="s">
        <v>408</v>
      </c>
      <c r="D201" s="185" t="s">
        <v>379</v>
      </c>
      <c r="E201" s="186" t="s">
        <v>3771</v>
      </c>
      <c r="F201" s="187" t="s">
        <v>3772</v>
      </c>
      <c r="G201" s="188" t="s">
        <v>858</v>
      </c>
      <c r="H201" s="189">
        <v>160.44</v>
      </c>
      <c r="I201" s="190"/>
      <c r="J201" s="191">
        <f>ROUND(I201*H201,2)</f>
        <v>0</v>
      </c>
      <c r="K201" s="192"/>
      <c r="L201" s="193"/>
      <c r="M201" s="194" t="s">
        <v>1</v>
      </c>
      <c r="N201" s="195" t="s">
        <v>40</v>
      </c>
      <c r="P201" s="153">
        <f>O201*H201</f>
        <v>0</v>
      </c>
      <c r="Q201" s="153">
        <v>0</v>
      </c>
      <c r="R201" s="153">
        <f>Q201*H201</f>
        <v>0</v>
      </c>
      <c r="S201" s="153">
        <v>0</v>
      </c>
      <c r="T201" s="154">
        <f>S201*H201</f>
        <v>0</v>
      </c>
      <c r="AR201" s="155" t="s">
        <v>259</v>
      </c>
      <c r="AT201" s="155" t="s">
        <v>379</v>
      </c>
      <c r="AU201" s="155" t="s">
        <v>88</v>
      </c>
      <c r="AY201" s="17" t="s">
        <v>182</v>
      </c>
      <c r="BE201" s="156">
        <f>IF(N201="základná",J201,0)</f>
        <v>0</v>
      </c>
      <c r="BF201" s="156">
        <f>IF(N201="znížená",J201,0)</f>
        <v>0</v>
      </c>
      <c r="BG201" s="156">
        <f>IF(N201="zákl. prenesená",J201,0)</f>
        <v>0</v>
      </c>
      <c r="BH201" s="156">
        <f>IF(N201="zníž. prenesená",J201,0)</f>
        <v>0</v>
      </c>
      <c r="BI201" s="156">
        <f>IF(N201="nulová",J201,0)</f>
        <v>0</v>
      </c>
      <c r="BJ201" s="17" t="s">
        <v>88</v>
      </c>
      <c r="BK201" s="156">
        <f>ROUND(I201*H201,2)</f>
        <v>0</v>
      </c>
      <c r="BL201" s="17" t="s">
        <v>188</v>
      </c>
      <c r="BM201" s="155" t="s">
        <v>3773</v>
      </c>
    </row>
    <row r="202" spans="2:65" s="13" customFormat="1">
      <c r="B202" s="164"/>
      <c r="D202" s="158" t="s">
        <v>190</v>
      </c>
      <c r="E202" s="165" t="s">
        <v>1</v>
      </c>
      <c r="F202" s="166" t="s">
        <v>3774</v>
      </c>
      <c r="H202" s="167">
        <v>160.44</v>
      </c>
      <c r="I202" s="168"/>
      <c r="L202" s="164"/>
      <c r="M202" s="169"/>
      <c r="T202" s="170"/>
      <c r="AT202" s="165" t="s">
        <v>190</v>
      </c>
      <c r="AU202" s="165" t="s">
        <v>88</v>
      </c>
      <c r="AV202" s="13" t="s">
        <v>88</v>
      </c>
      <c r="AW202" s="13" t="s">
        <v>30</v>
      </c>
      <c r="AX202" s="13" t="s">
        <v>78</v>
      </c>
      <c r="AY202" s="165" t="s">
        <v>182</v>
      </c>
    </row>
    <row r="203" spans="2:65" s="1" customFormat="1" ht="37.9" customHeight="1">
      <c r="B203" s="142"/>
      <c r="C203" s="143" t="s">
        <v>420</v>
      </c>
      <c r="D203" s="143" t="s">
        <v>184</v>
      </c>
      <c r="E203" s="144" t="s">
        <v>3775</v>
      </c>
      <c r="F203" s="145" t="s">
        <v>3776</v>
      </c>
      <c r="G203" s="146" t="s">
        <v>386</v>
      </c>
      <c r="H203" s="147">
        <v>42.88</v>
      </c>
      <c r="I203" s="148"/>
      <c r="J203" s="149">
        <f>ROUND(I203*H203,2)</f>
        <v>0</v>
      </c>
      <c r="K203" s="150"/>
      <c r="L203" s="32"/>
      <c r="M203" s="151" t="s">
        <v>1</v>
      </c>
      <c r="N203" s="152" t="s">
        <v>40</v>
      </c>
      <c r="P203" s="153">
        <f>O203*H203</f>
        <v>0</v>
      </c>
      <c r="Q203" s="153">
        <v>9.8530000000000006E-2</v>
      </c>
      <c r="R203" s="153">
        <f>Q203*H203</f>
        <v>4.2249664000000005</v>
      </c>
      <c r="S203" s="153">
        <v>0</v>
      </c>
      <c r="T203" s="154">
        <f>S203*H203</f>
        <v>0</v>
      </c>
      <c r="AR203" s="155" t="s">
        <v>188</v>
      </c>
      <c r="AT203" s="155" t="s">
        <v>184</v>
      </c>
      <c r="AU203" s="155" t="s">
        <v>88</v>
      </c>
      <c r="AY203" s="17" t="s">
        <v>182</v>
      </c>
      <c r="BE203" s="156">
        <f>IF(N203="základná",J203,0)</f>
        <v>0</v>
      </c>
      <c r="BF203" s="156">
        <f>IF(N203="znížená",J203,0)</f>
        <v>0</v>
      </c>
      <c r="BG203" s="156">
        <f>IF(N203="zákl. prenesená",J203,0)</f>
        <v>0</v>
      </c>
      <c r="BH203" s="156">
        <f>IF(N203="zníž. prenesená",J203,0)</f>
        <v>0</v>
      </c>
      <c r="BI203" s="156">
        <f>IF(N203="nulová",J203,0)</f>
        <v>0</v>
      </c>
      <c r="BJ203" s="17" t="s">
        <v>88</v>
      </c>
      <c r="BK203" s="156">
        <f>ROUND(I203*H203,2)</f>
        <v>0</v>
      </c>
      <c r="BL203" s="17" t="s">
        <v>188</v>
      </c>
      <c r="BM203" s="155" t="s">
        <v>3777</v>
      </c>
    </row>
    <row r="204" spans="2:65" s="12" customFormat="1">
      <c r="B204" s="157"/>
      <c r="D204" s="158" t="s">
        <v>190</v>
      </c>
      <c r="E204" s="159" t="s">
        <v>1</v>
      </c>
      <c r="F204" s="160" t="s">
        <v>3729</v>
      </c>
      <c r="H204" s="159" t="s">
        <v>1</v>
      </c>
      <c r="I204" s="161"/>
      <c r="L204" s="157"/>
      <c r="M204" s="162"/>
      <c r="T204" s="163"/>
      <c r="AT204" s="159" t="s">
        <v>190</v>
      </c>
      <c r="AU204" s="159" t="s">
        <v>88</v>
      </c>
      <c r="AV204" s="12" t="s">
        <v>78</v>
      </c>
      <c r="AW204" s="12" t="s">
        <v>30</v>
      </c>
      <c r="AX204" s="12" t="s">
        <v>74</v>
      </c>
      <c r="AY204" s="159" t="s">
        <v>182</v>
      </c>
    </row>
    <row r="205" spans="2:65" s="13" customFormat="1">
      <c r="B205" s="164"/>
      <c r="D205" s="158" t="s">
        <v>190</v>
      </c>
      <c r="E205" s="165" t="s">
        <v>1</v>
      </c>
      <c r="F205" s="166" t="s">
        <v>3730</v>
      </c>
      <c r="H205" s="167">
        <v>12.38</v>
      </c>
      <c r="I205" s="168"/>
      <c r="L205" s="164"/>
      <c r="M205" s="169"/>
      <c r="T205" s="170"/>
      <c r="AT205" s="165" t="s">
        <v>190</v>
      </c>
      <c r="AU205" s="165" t="s">
        <v>88</v>
      </c>
      <c r="AV205" s="13" t="s">
        <v>88</v>
      </c>
      <c r="AW205" s="13" t="s">
        <v>30</v>
      </c>
      <c r="AX205" s="13" t="s">
        <v>74</v>
      </c>
      <c r="AY205" s="165" t="s">
        <v>182</v>
      </c>
    </row>
    <row r="206" spans="2:65" s="13" customFormat="1">
      <c r="B206" s="164"/>
      <c r="D206" s="158" t="s">
        <v>190</v>
      </c>
      <c r="E206" s="165" t="s">
        <v>1</v>
      </c>
      <c r="F206" s="166" t="s">
        <v>3778</v>
      </c>
      <c r="H206" s="167">
        <v>30.5</v>
      </c>
      <c r="I206" s="168"/>
      <c r="L206" s="164"/>
      <c r="M206" s="169"/>
      <c r="T206" s="170"/>
      <c r="AT206" s="165" t="s">
        <v>190</v>
      </c>
      <c r="AU206" s="165" t="s">
        <v>88</v>
      </c>
      <c r="AV206" s="13" t="s">
        <v>88</v>
      </c>
      <c r="AW206" s="13" t="s">
        <v>30</v>
      </c>
      <c r="AX206" s="13" t="s">
        <v>74</v>
      </c>
      <c r="AY206" s="165" t="s">
        <v>182</v>
      </c>
    </row>
    <row r="207" spans="2:65" s="15" customFormat="1">
      <c r="B207" s="178"/>
      <c r="D207" s="158" t="s">
        <v>190</v>
      </c>
      <c r="E207" s="179" t="s">
        <v>1</v>
      </c>
      <c r="F207" s="180" t="s">
        <v>212</v>
      </c>
      <c r="H207" s="181">
        <v>42.88</v>
      </c>
      <c r="I207" s="182"/>
      <c r="L207" s="178"/>
      <c r="M207" s="183"/>
      <c r="T207" s="184"/>
      <c r="AT207" s="179" t="s">
        <v>190</v>
      </c>
      <c r="AU207" s="179" t="s">
        <v>88</v>
      </c>
      <c r="AV207" s="15" t="s">
        <v>188</v>
      </c>
      <c r="AW207" s="15" t="s">
        <v>30</v>
      </c>
      <c r="AX207" s="15" t="s">
        <v>78</v>
      </c>
      <c r="AY207" s="179" t="s">
        <v>182</v>
      </c>
    </row>
    <row r="208" spans="2:65" s="1" customFormat="1" ht="21.75" customHeight="1">
      <c r="B208" s="142"/>
      <c r="C208" s="185" t="s">
        <v>426</v>
      </c>
      <c r="D208" s="185" t="s">
        <v>379</v>
      </c>
      <c r="E208" s="186" t="s">
        <v>3779</v>
      </c>
      <c r="F208" s="187" t="s">
        <v>3780</v>
      </c>
      <c r="G208" s="188" t="s">
        <v>858</v>
      </c>
      <c r="H208" s="189">
        <v>45.024000000000001</v>
      </c>
      <c r="I208" s="190"/>
      <c r="J208" s="191">
        <f>ROUND(I208*H208,2)</f>
        <v>0</v>
      </c>
      <c r="K208" s="192"/>
      <c r="L208" s="193"/>
      <c r="M208" s="194" t="s">
        <v>1</v>
      </c>
      <c r="N208" s="195" t="s">
        <v>40</v>
      </c>
      <c r="P208" s="153">
        <f>O208*H208</f>
        <v>0</v>
      </c>
      <c r="Q208" s="153">
        <v>2.3E-2</v>
      </c>
      <c r="R208" s="153">
        <f>Q208*H208</f>
        <v>1.035552</v>
      </c>
      <c r="S208" s="153">
        <v>0</v>
      </c>
      <c r="T208" s="154">
        <f>S208*H208</f>
        <v>0</v>
      </c>
      <c r="AR208" s="155" t="s">
        <v>259</v>
      </c>
      <c r="AT208" s="155" t="s">
        <v>379</v>
      </c>
      <c r="AU208" s="155" t="s">
        <v>88</v>
      </c>
      <c r="AY208" s="17" t="s">
        <v>182</v>
      </c>
      <c r="BE208" s="156">
        <f>IF(N208="základná",J208,0)</f>
        <v>0</v>
      </c>
      <c r="BF208" s="156">
        <f>IF(N208="znížená",J208,0)</f>
        <v>0</v>
      </c>
      <c r="BG208" s="156">
        <f>IF(N208="zákl. prenesená",J208,0)</f>
        <v>0</v>
      </c>
      <c r="BH208" s="156">
        <f>IF(N208="zníž. prenesená",J208,0)</f>
        <v>0</v>
      </c>
      <c r="BI208" s="156">
        <f>IF(N208="nulová",J208,0)</f>
        <v>0</v>
      </c>
      <c r="BJ208" s="17" t="s">
        <v>88</v>
      </c>
      <c r="BK208" s="156">
        <f>ROUND(I208*H208,2)</f>
        <v>0</v>
      </c>
      <c r="BL208" s="17" t="s">
        <v>188</v>
      </c>
      <c r="BM208" s="155" t="s">
        <v>3781</v>
      </c>
    </row>
    <row r="209" spans="2:65" s="13" customFormat="1">
      <c r="B209" s="164"/>
      <c r="D209" s="158" t="s">
        <v>190</v>
      </c>
      <c r="E209" s="165" t="s">
        <v>1</v>
      </c>
      <c r="F209" s="166" t="s">
        <v>3782</v>
      </c>
      <c r="H209" s="167">
        <v>45.024000000000001</v>
      </c>
      <c r="I209" s="168"/>
      <c r="L209" s="164"/>
      <c r="M209" s="169"/>
      <c r="T209" s="170"/>
      <c r="AT209" s="165" t="s">
        <v>190</v>
      </c>
      <c r="AU209" s="165" t="s">
        <v>88</v>
      </c>
      <c r="AV209" s="13" t="s">
        <v>88</v>
      </c>
      <c r="AW209" s="13" t="s">
        <v>30</v>
      </c>
      <c r="AX209" s="13" t="s">
        <v>78</v>
      </c>
      <c r="AY209" s="165" t="s">
        <v>182</v>
      </c>
    </row>
    <row r="210" spans="2:65" s="1" customFormat="1" ht="24.25" customHeight="1">
      <c r="B210" s="142"/>
      <c r="C210" s="143" t="s">
        <v>432</v>
      </c>
      <c r="D210" s="143" t="s">
        <v>184</v>
      </c>
      <c r="E210" s="144" t="s">
        <v>3783</v>
      </c>
      <c r="F210" s="145" t="s">
        <v>3784</v>
      </c>
      <c r="G210" s="146" t="s">
        <v>386</v>
      </c>
      <c r="H210" s="147">
        <v>43.7</v>
      </c>
      <c r="I210" s="148"/>
      <c r="J210" s="149">
        <f>ROUND(I210*H210,2)</f>
        <v>0</v>
      </c>
      <c r="K210" s="150"/>
      <c r="L210" s="32"/>
      <c r="M210" s="151" t="s">
        <v>1</v>
      </c>
      <c r="N210" s="152" t="s">
        <v>40</v>
      </c>
      <c r="P210" s="153">
        <f>O210*H210</f>
        <v>0</v>
      </c>
      <c r="Q210" s="153">
        <v>1.0000000000000001E-5</v>
      </c>
      <c r="R210" s="153">
        <f>Q210*H210</f>
        <v>4.3700000000000005E-4</v>
      </c>
      <c r="S210" s="153">
        <v>0</v>
      </c>
      <c r="T210" s="154">
        <f>S210*H210</f>
        <v>0</v>
      </c>
      <c r="AR210" s="155" t="s">
        <v>188</v>
      </c>
      <c r="AT210" s="155" t="s">
        <v>184</v>
      </c>
      <c r="AU210" s="155" t="s">
        <v>88</v>
      </c>
      <c r="AY210" s="17" t="s">
        <v>182</v>
      </c>
      <c r="BE210" s="156">
        <f>IF(N210="základná",J210,0)</f>
        <v>0</v>
      </c>
      <c r="BF210" s="156">
        <f>IF(N210="znížená",J210,0)</f>
        <v>0</v>
      </c>
      <c r="BG210" s="156">
        <f>IF(N210="zákl. prenesená",J210,0)</f>
        <v>0</v>
      </c>
      <c r="BH210" s="156">
        <f>IF(N210="zníž. prenesená",J210,0)</f>
        <v>0</v>
      </c>
      <c r="BI210" s="156">
        <f>IF(N210="nulová",J210,0)</f>
        <v>0</v>
      </c>
      <c r="BJ210" s="17" t="s">
        <v>88</v>
      </c>
      <c r="BK210" s="156">
        <f>ROUND(I210*H210,2)</f>
        <v>0</v>
      </c>
      <c r="BL210" s="17" t="s">
        <v>188</v>
      </c>
      <c r="BM210" s="155" t="s">
        <v>3785</v>
      </c>
    </row>
    <row r="211" spans="2:65" s="12" customFormat="1" ht="20">
      <c r="B211" s="157"/>
      <c r="D211" s="158" t="s">
        <v>190</v>
      </c>
      <c r="E211" s="159" t="s">
        <v>1</v>
      </c>
      <c r="F211" s="160" t="s">
        <v>3786</v>
      </c>
      <c r="H211" s="159" t="s">
        <v>1</v>
      </c>
      <c r="I211" s="161"/>
      <c r="L211" s="157"/>
      <c r="M211" s="162"/>
      <c r="T211" s="163"/>
      <c r="AT211" s="159" t="s">
        <v>190</v>
      </c>
      <c r="AU211" s="159" t="s">
        <v>88</v>
      </c>
      <c r="AV211" s="12" t="s">
        <v>78</v>
      </c>
      <c r="AW211" s="12" t="s">
        <v>30</v>
      </c>
      <c r="AX211" s="12" t="s">
        <v>74</v>
      </c>
      <c r="AY211" s="159" t="s">
        <v>182</v>
      </c>
    </row>
    <row r="212" spans="2:65" s="13" customFormat="1">
      <c r="B212" s="164"/>
      <c r="D212" s="158" t="s">
        <v>190</v>
      </c>
      <c r="E212" s="165" t="s">
        <v>1</v>
      </c>
      <c r="F212" s="166" t="s">
        <v>3787</v>
      </c>
      <c r="H212" s="167">
        <v>43.7</v>
      </c>
      <c r="I212" s="168"/>
      <c r="L212" s="164"/>
      <c r="M212" s="169"/>
      <c r="T212" s="170"/>
      <c r="AT212" s="165" t="s">
        <v>190</v>
      </c>
      <c r="AU212" s="165" t="s">
        <v>88</v>
      </c>
      <c r="AV212" s="13" t="s">
        <v>88</v>
      </c>
      <c r="AW212" s="13" t="s">
        <v>30</v>
      </c>
      <c r="AX212" s="13" t="s">
        <v>74</v>
      </c>
      <c r="AY212" s="165" t="s">
        <v>182</v>
      </c>
    </row>
    <row r="213" spans="2:65" s="15" customFormat="1">
      <c r="B213" s="178"/>
      <c r="D213" s="158" t="s">
        <v>190</v>
      </c>
      <c r="E213" s="179" t="s">
        <v>1</v>
      </c>
      <c r="F213" s="180" t="s">
        <v>212</v>
      </c>
      <c r="H213" s="181">
        <v>43.7</v>
      </c>
      <c r="I213" s="182"/>
      <c r="L213" s="178"/>
      <c r="M213" s="183"/>
      <c r="T213" s="184"/>
      <c r="AT213" s="179" t="s">
        <v>190</v>
      </c>
      <c r="AU213" s="179" t="s">
        <v>88</v>
      </c>
      <c r="AV213" s="15" t="s">
        <v>188</v>
      </c>
      <c r="AW213" s="15" t="s">
        <v>30</v>
      </c>
      <c r="AX213" s="15" t="s">
        <v>78</v>
      </c>
      <c r="AY213" s="179" t="s">
        <v>182</v>
      </c>
    </row>
    <row r="214" spans="2:65" s="1" customFormat="1" ht="37.9" customHeight="1">
      <c r="B214" s="142"/>
      <c r="C214" s="143" t="s">
        <v>442</v>
      </c>
      <c r="D214" s="143" t="s">
        <v>184</v>
      </c>
      <c r="E214" s="144" t="s">
        <v>3788</v>
      </c>
      <c r="F214" s="145" t="s">
        <v>3789</v>
      </c>
      <c r="G214" s="146" t="s">
        <v>386</v>
      </c>
      <c r="H214" s="147">
        <v>19</v>
      </c>
      <c r="I214" s="148"/>
      <c r="J214" s="149">
        <f>ROUND(I214*H214,2)</f>
        <v>0</v>
      </c>
      <c r="K214" s="150"/>
      <c r="L214" s="32"/>
      <c r="M214" s="151" t="s">
        <v>1</v>
      </c>
      <c r="N214" s="152" t="s">
        <v>40</v>
      </c>
      <c r="P214" s="153">
        <f>O214*H214</f>
        <v>0</v>
      </c>
      <c r="Q214" s="153">
        <v>0.17635000000000001</v>
      </c>
      <c r="R214" s="153">
        <f>Q214*H214</f>
        <v>3.3506499999999999</v>
      </c>
      <c r="S214" s="153">
        <v>0</v>
      </c>
      <c r="T214" s="154">
        <f>S214*H214</f>
        <v>0</v>
      </c>
      <c r="AR214" s="155" t="s">
        <v>188</v>
      </c>
      <c r="AT214" s="155" t="s">
        <v>184</v>
      </c>
      <c r="AU214" s="155" t="s">
        <v>88</v>
      </c>
      <c r="AY214" s="17" t="s">
        <v>182</v>
      </c>
      <c r="BE214" s="156">
        <f>IF(N214="základná",J214,0)</f>
        <v>0</v>
      </c>
      <c r="BF214" s="156">
        <f>IF(N214="znížená",J214,0)</f>
        <v>0</v>
      </c>
      <c r="BG214" s="156">
        <f>IF(N214="zákl. prenesená",J214,0)</f>
        <v>0</v>
      </c>
      <c r="BH214" s="156">
        <f>IF(N214="zníž. prenesená",J214,0)</f>
        <v>0</v>
      </c>
      <c r="BI214" s="156">
        <f>IF(N214="nulová",J214,0)</f>
        <v>0</v>
      </c>
      <c r="BJ214" s="17" t="s">
        <v>88</v>
      </c>
      <c r="BK214" s="156">
        <f>ROUND(I214*H214,2)</f>
        <v>0</v>
      </c>
      <c r="BL214" s="17" t="s">
        <v>188</v>
      </c>
      <c r="BM214" s="155" t="s">
        <v>3790</v>
      </c>
    </row>
    <row r="215" spans="2:65" s="13" customFormat="1">
      <c r="B215" s="164"/>
      <c r="D215" s="158" t="s">
        <v>190</v>
      </c>
      <c r="E215" s="165" t="s">
        <v>1</v>
      </c>
      <c r="F215" s="166" t="s">
        <v>3791</v>
      </c>
      <c r="H215" s="167">
        <v>6</v>
      </c>
      <c r="I215" s="168"/>
      <c r="L215" s="164"/>
      <c r="M215" s="169"/>
      <c r="T215" s="170"/>
      <c r="AT215" s="165" t="s">
        <v>190</v>
      </c>
      <c r="AU215" s="165" t="s">
        <v>88</v>
      </c>
      <c r="AV215" s="13" t="s">
        <v>88</v>
      </c>
      <c r="AW215" s="13" t="s">
        <v>30</v>
      </c>
      <c r="AX215" s="13" t="s">
        <v>74</v>
      </c>
      <c r="AY215" s="165" t="s">
        <v>182</v>
      </c>
    </row>
    <row r="216" spans="2:65" s="13" customFormat="1">
      <c r="B216" s="164"/>
      <c r="D216" s="158" t="s">
        <v>190</v>
      </c>
      <c r="E216" s="165" t="s">
        <v>1</v>
      </c>
      <c r="F216" s="166" t="s">
        <v>3792</v>
      </c>
      <c r="H216" s="167">
        <v>13</v>
      </c>
      <c r="I216" s="168"/>
      <c r="L216" s="164"/>
      <c r="M216" s="169"/>
      <c r="T216" s="170"/>
      <c r="AT216" s="165" t="s">
        <v>190</v>
      </c>
      <c r="AU216" s="165" t="s">
        <v>88</v>
      </c>
      <c r="AV216" s="13" t="s">
        <v>88</v>
      </c>
      <c r="AW216" s="13" t="s">
        <v>30</v>
      </c>
      <c r="AX216" s="13" t="s">
        <v>74</v>
      </c>
      <c r="AY216" s="165" t="s">
        <v>182</v>
      </c>
    </row>
    <row r="217" spans="2:65" s="15" customFormat="1">
      <c r="B217" s="178"/>
      <c r="D217" s="158" t="s">
        <v>190</v>
      </c>
      <c r="E217" s="179" t="s">
        <v>1</v>
      </c>
      <c r="F217" s="180" t="s">
        <v>212</v>
      </c>
      <c r="H217" s="181">
        <v>19</v>
      </c>
      <c r="I217" s="182"/>
      <c r="L217" s="178"/>
      <c r="M217" s="183"/>
      <c r="T217" s="184"/>
      <c r="AT217" s="179" t="s">
        <v>190</v>
      </c>
      <c r="AU217" s="179" t="s">
        <v>88</v>
      </c>
      <c r="AV217" s="15" t="s">
        <v>188</v>
      </c>
      <c r="AW217" s="15" t="s">
        <v>30</v>
      </c>
      <c r="AX217" s="15" t="s">
        <v>78</v>
      </c>
      <c r="AY217" s="179" t="s">
        <v>182</v>
      </c>
    </row>
    <row r="218" spans="2:65" s="1" customFormat="1" ht="37.9" customHeight="1">
      <c r="B218" s="142"/>
      <c r="C218" s="185" t="s">
        <v>446</v>
      </c>
      <c r="D218" s="185" t="s">
        <v>379</v>
      </c>
      <c r="E218" s="186" t="s">
        <v>3793</v>
      </c>
      <c r="F218" s="187" t="s">
        <v>3794</v>
      </c>
      <c r="G218" s="188" t="s">
        <v>858</v>
      </c>
      <c r="H218" s="189">
        <v>19</v>
      </c>
      <c r="I218" s="190"/>
      <c r="J218" s="191">
        <f>ROUND(I218*H218,2)</f>
        <v>0</v>
      </c>
      <c r="K218" s="192"/>
      <c r="L218" s="193"/>
      <c r="M218" s="194" t="s">
        <v>1</v>
      </c>
      <c r="N218" s="195" t="s">
        <v>40</v>
      </c>
      <c r="P218" s="153">
        <f>O218*H218</f>
        <v>0</v>
      </c>
      <c r="Q218" s="153">
        <v>2.1499999999999998E-2</v>
      </c>
      <c r="R218" s="153">
        <f>Q218*H218</f>
        <v>0.40849999999999997</v>
      </c>
      <c r="S218" s="153">
        <v>0</v>
      </c>
      <c r="T218" s="154">
        <f>S218*H218</f>
        <v>0</v>
      </c>
      <c r="AR218" s="155" t="s">
        <v>259</v>
      </c>
      <c r="AT218" s="155" t="s">
        <v>379</v>
      </c>
      <c r="AU218" s="155" t="s">
        <v>88</v>
      </c>
      <c r="AY218" s="17" t="s">
        <v>182</v>
      </c>
      <c r="BE218" s="156">
        <f>IF(N218="základná",J218,0)</f>
        <v>0</v>
      </c>
      <c r="BF218" s="156">
        <f>IF(N218="znížená",J218,0)</f>
        <v>0</v>
      </c>
      <c r="BG218" s="156">
        <f>IF(N218="zákl. prenesená",J218,0)</f>
        <v>0</v>
      </c>
      <c r="BH218" s="156">
        <f>IF(N218="zníž. prenesená",J218,0)</f>
        <v>0</v>
      </c>
      <c r="BI218" s="156">
        <f>IF(N218="nulová",J218,0)</f>
        <v>0</v>
      </c>
      <c r="BJ218" s="17" t="s">
        <v>88</v>
      </c>
      <c r="BK218" s="156">
        <f>ROUND(I218*H218,2)</f>
        <v>0</v>
      </c>
      <c r="BL218" s="17" t="s">
        <v>188</v>
      </c>
      <c r="BM218" s="155" t="s">
        <v>3795</v>
      </c>
    </row>
    <row r="219" spans="2:65" s="1" customFormat="1" ht="44.25" customHeight="1">
      <c r="B219" s="142"/>
      <c r="C219" s="185" t="s">
        <v>454</v>
      </c>
      <c r="D219" s="185" t="s">
        <v>379</v>
      </c>
      <c r="E219" s="186" t="s">
        <v>3796</v>
      </c>
      <c r="F219" s="187" t="s">
        <v>3797</v>
      </c>
      <c r="G219" s="188" t="s">
        <v>858</v>
      </c>
      <c r="H219" s="189">
        <v>38</v>
      </c>
      <c r="I219" s="190"/>
      <c r="J219" s="191">
        <f>ROUND(I219*H219,2)</f>
        <v>0</v>
      </c>
      <c r="K219" s="192"/>
      <c r="L219" s="193"/>
      <c r="M219" s="194" t="s">
        <v>1</v>
      </c>
      <c r="N219" s="195" t="s">
        <v>40</v>
      </c>
      <c r="P219" s="153">
        <f>O219*H219</f>
        <v>0</v>
      </c>
      <c r="Q219" s="153">
        <v>2.0999999999999999E-3</v>
      </c>
      <c r="R219" s="153">
        <f>Q219*H219</f>
        <v>7.9799999999999996E-2</v>
      </c>
      <c r="S219" s="153">
        <v>0</v>
      </c>
      <c r="T219" s="154">
        <f>S219*H219</f>
        <v>0</v>
      </c>
      <c r="AR219" s="155" t="s">
        <v>259</v>
      </c>
      <c r="AT219" s="155" t="s">
        <v>379</v>
      </c>
      <c r="AU219" s="155" t="s">
        <v>88</v>
      </c>
      <c r="AY219" s="17" t="s">
        <v>182</v>
      </c>
      <c r="BE219" s="156">
        <f>IF(N219="základná",J219,0)</f>
        <v>0</v>
      </c>
      <c r="BF219" s="156">
        <f>IF(N219="znížená",J219,0)</f>
        <v>0</v>
      </c>
      <c r="BG219" s="156">
        <f>IF(N219="zákl. prenesená",J219,0)</f>
        <v>0</v>
      </c>
      <c r="BH219" s="156">
        <f>IF(N219="zníž. prenesená",J219,0)</f>
        <v>0</v>
      </c>
      <c r="BI219" s="156">
        <f>IF(N219="nulová",J219,0)</f>
        <v>0</v>
      </c>
      <c r="BJ219" s="17" t="s">
        <v>88</v>
      </c>
      <c r="BK219" s="156">
        <f>ROUND(I219*H219,2)</f>
        <v>0</v>
      </c>
      <c r="BL219" s="17" t="s">
        <v>188</v>
      </c>
      <c r="BM219" s="155" t="s">
        <v>3798</v>
      </c>
    </row>
    <row r="220" spans="2:65" s="1" customFormat="1" ht="37.9" customHeight="1">
      <c r="B220" s="142"/>
      <c r="C220" s="185" t="s">
        <v>462</v>
      </c>
      <c r="D220" s="185" t="s">
        <v>379</v>
      </c>
      <c r="E220" s="186" t="s">
        <v>3799</v>
      </c>
      <c r="F220" s="187" t="s">
        <v>3800</v>
      </c>
      <c r="G220" s="188" t="s">
        <v>858</v>
      </c>
      <c r="H220" s="189">
        <v>4</v>
      </c>
      <c r="I220" s="190"/>
      <c r="J220" s="191">
        <f>ROUND(I220*H220,2)</f>
        <v>0</v>
      </c>
      <c r="K220" s="192"/>
      <c r="L220" s="193"/>
      <c r="M220" s="194" t="s">
        <v>1</v>
      </c>
      <c r="N220" s="195" t="s">
        <v>40</v>
      </c>
      <c r="P220" s="153">
        <f>O220*H220</f>
        <v>0</v>
      </c>
      <c r="Q220" s="153">
        <v>2.0000000000000001E-4</v>
      </c>
      <c r="R220" s="153">
        <f>Q220*H220</f>
        <v>8.0000000000000004E-4</v>
      </c>
      <c r="S220" s="153">
        <v>0</v>
      </c>
      <c r="T220" s="154">
        <f>S220*H220</f>
        <v>0</v>
      </c>
      <c r="AR220" s="155" t="s">
        <v>259</v>
      </c>
      <c r="AT220" s="155" t="s">
        <v>379</v>
      </c>
      <c r="AU220" s="155" t="s">
        <v>88</v>
      </c>
      <c r="AY220" s="17" t="s">
        <v>182</v>
      </c>
      <c r="BE220" s="156">
        <f>IF(N220="základná",J220,0)</f>
        <v>0</v>
      </c>
      <c r="BF220" s="156">
        <f>IF(N220="znížená",J220,0)</f>
        <v>0</v>
      </c>
      <c r="BG220" s="156">
        <f>IF(N220="zákl. prenesená",J220,0)</f>
        <v>0</v>
      </c>
      <c r="BH220" s="156">
        <f>IF(N220="zníž. prenesená",J220,0)</f>
        <v>0</v>
      </c>
      <c r="BI220" s="156">
        <f>IF(N220="nulová",J220,0)</f>
        <v>0</v>
      </c>
      <c r="BJ220" s="17" t="s">
        <v>88</v>
      </c>
      <c r="BK220" s="156">
        <f>ROUND(I220*H220,2)</f>
        <v>0</v>
      </c>
      <c r="BL220" s="17" t="s">
        <v>188</v>
      </c>
      <c r="BM220" s="155" t="s">
        <v>3801</v>
      </c>
    </row>
    <row r="221" spans="2:65" s="1" customFormat="1" ht="37.9" customHeight="1">
      <c r="B221" s="142"/>
      <c r="C221" s="143" t="s">
        <v>470</v>
      </c>
      <c r="D221" s="143" t="s">
        <v>184</v>
      </c>
      <c r="E221" s="144" t="s">
        <v>3802</v>
      </c>
      <c r="F221" s="145" t="s">
        <v>3803</v>
      </c>
      <c r="G221" s="146" t="s">
        <v>386</v>
      </c>
      <c r="H221" s="147">
        <v>11</v>
      </c>
      <c r="I221" s="148"/>
      <c r="J221" s="149">
        <f>ROUND(I221*H221,2)</f>
        <v>0</v>
      </c>
      <c r="K221" s="150"/>
      <c r="L221" s="32"/>
      <c r="M221" s="151" t="s">
        <v>1</v>
      </c>
      <c r="N221" s="152" t="s">
        <v>40</v>
      </c>
      <c r="P221" s="153">
        <f>O221*H221</f>
        <v>0</v>
      </c>
      <c r="Q221" s="153">
        <v>0.19399</v>
      </c>
      <c r="R221" s="153">
        <f>Q221*H221</f>
        <v>2.1338900000000001</v>
      </c>
      <c r="S221" s="153">
        <v>0</v>
      </c>
      <c r="T221" s="154">
        <f>S221*H221</f>
        <v>0</v>
      </c>
      <c r="AR221" s="155" t="s">
        <v>188</v>
      </c>
      <c r="AT221" s="155" t="s">
        <v>184</v>
      </c>
      <c r="AU221" s="155" t="s">
        <v>88</v>
      </c>
      <c r="AY221" s="17" t="s">
        <v>182</v>
      </c>
      <c r="BE221" s="156">
        <f>IF(N221="základná",J221,0)</f>
        <v>0</v>
      </c>
      <c r="BF221" s="156">
        <f>IF(N221="znížená",J221,0)</f>
        <v>0</v>
      </c>
      <c r="BG221" s="156">
        <f>IF(N221="zákl. prenesená",J221,0)</f>
        <v>0</v>
      </c>
      <c r="BH221" s="156">
        <f>IF(N221="zníž. prenesená",J221,0)</f>
        <v>0</v>
      </c>
      <c r="BI221" s="156">
        <f>IF(N221="nulová",J221,0)</f>
        <v>0</v>
      </c>
      <c r="BJ221" s="17" t="s">
        <v>88</v>
      </c>
      <c r="BK221" s="156">
        <f>ROUND(I221*H221,2)</f>
        <v>0</v>
      </c>
      <c r="BL221" s="17" t="s">
        <v>188</v>
      </c>
      <c r="BM221" s="155" t="s">
        <v>3804</v>
      </c>
    </row>
    <row r="222" spans="2:65" s="13" customFormat="1">
      <c r="B222" s="164"/>
      <c r="D222" s="158" t="s">
        <v>190</v>
      </c>
      <c r="E222" s="165" t="s">
        <v>1</v>
      </c>
      <c r="F222" s="166" t="s">
        <v>3805</v>
      </c>
      <c r="H222" s="167">
        <v>11</v>
      </c>
      <c r="I222" s="168"/>
      <c r="L222" s="164"/>
      <c r="M222" s="169"/>
      <c r="T222" s="170"/>
      <c r="AT222" s="165" t="s">
        <v>190</v>
      </c>
      <c r="AU222" s="165" t="s">
        <v>88</v>
      </c>
      <c r="AV222" s="13" t="s">
        <v>88</v>
      </c>
      <c r="AW222" s="13" t="s">
        <v>30</v>
      </c>
      <c r="AX222" s="13" t="s">
        <v>78</v>
      </c>
      <c r="AY222" s="165" t="s">
        <v>182</v>
      </c>
    </row>
    <row r="223" spans="2:65" s="1" customFormat="1" ht="37.9" customHeight="1">
      <c r="B223" s="142"/>
      <c r="C223" s="185" t="s">
        <v>474</v>
      </c>
      <c r="D223" s="185" t="s">
        <v>379</v>
      </c>
      <c r="E223" s="186" t="s">
        <v>3806</v>
      </c>
      <c r="F223" s="187" t="s">
        <v>3807</v>
      </c>
      <c r="G223" s="188" t="s">
        <v>858</v>
      </c>
      <c r="H223" s="189">
        <v>2</v>
      </c>
      <c r="I223" s="190"/>
      <c r="J223" s="191">
        <f>ROUND(I223*H223,2)</f>
        <v>0</v>
      </c>
      <c r="K223" s="192"/>
      <c r="L223" s="193"/>
      <c r="M223" s="194" t="s">
        <v>1</v>
      </c>
      <c r="N223" s="195" t="s">
        <v>40</v>
      </c>
      <c r="P223" s="153">
        <f>O223*H223</f>
        <v>0</v>
      </c>
      <c r="Q223" s="153">
        <v>2.4000000000000001E-4</v>
      </c>
      <c r="R223" s="153">
        <f>Q223*H223</f>
        <v>4.8000000000000001E-4</v>
      </c>
      <c r="S223" s="153">
        <v>0</v>
      </c>
      <c r="T223" s="154">
        <f>S223*H223</f>
        <v>0</v>
      </c>
      <c r="AR223" s="155" t="s">
        <v>259</v>
      </c>
      <c r="AT223" s="155" t="s">
        <v>379</v>
      </c>
      <c r="AU223" s="155" t="s">
        <v>88</v>
      </c>
      <c r="AY223" s="17" t="s">
        <v>182</v>
      </c>
      <c r="BE223" s="156">
        <f>IF(N223="základná",J223,0)</f>
        <v>0</v>
      </c>
      <c r="BF223" s="156">
        <f>IF(N223="znížená",J223,0)</f>
        <v>0</v>
      </c>
      <c r="BG223" s="156">
        <f>IF(N223="zákl. prenesená",J223,0)</f>
        <v>0</v>
      </c>
      <c r="BH223" s="156">
        <f>IF(N223="zníž. prenesená",J223,0)</f>
        <v>0</v>
      </c>
      <c r="BI223" s="156">
        <f>IF(N223="nulová",J223,0)</f>
        <v>0</v>
      </c>
      <c r="BJ223" s="17" t="s">
        <v>88</v>
      </c>
      <c r="BK223" s="156">
        <f>ROUND(I223*H223,2)</f>
        <v>0</v>
      </c>
      <c r="BL223" s="17" t="s">
        <v>188</v>
      </c>
      <c r="BM223" s="155" t="s">
        <v>3808</v>
      </c>
    </row>
    <row r="224" spans="2:65" s="1" customFormat="1" ht="44.25" customHeight="1">
      <c r="B224" s="142"/>
      <c r="C224" s="185" t="s">
        <v>482</v>
      </c>
      <c r="D224" s="185" t="s">
        <v>379</v>
      </c>
      <c r="E224" s="186" t="s">
        <v>3809</v>
      </c>
      <c r="F224" s="187" t="s">
        <v>3810</v>
      </c>
      <c r="G224" s="188" t="s">
        <v>858</v>
      </c>
      <c r="H224" s="189">
        <v>11</v>
      </c>
      <c r="I224" s="190"/>
      <c r="J224" s="191">
        <f>ROUND(I224*H224,2)</f>
        <v>0</v>
      </c>
      <c r="K224" s="192"/>
      <c r="L224" s="193"/>
      <c r="M224" s="194" t="s">
        <v>1</v>
      </c>
      <c r="N224" s="195" t="s">
        <v>40</v>
      </c>
      <c r="P224" s="153">
        <f>O224*H224</f>
        <v>0</v>
      </c>
      <c r="Q224" s="153">
        <v>2.7E-2</v>
      </c>
      <c r="R224" s="153">
        <f>Q224*H224</f>
        <v>0.29699999999999999</v>
      </c>
      <c r="S224" s="153">
        <v>0</v>
      </c>
      <c r="T224" s="154">
        <f>S224*H224</f>
        <v>0</v>
      </c>
      <c r="AR224" s="155" t="s">
        <v>259</v>
      </c>
      <c r="AT224" s="155" t="s">
        <v>379</v>
      </c>
      <c r="AU224" s="155" t="s">
        <v>88</v>
      </c>
      <c r="AY224" s="17" t="s">
        <v>182</v>
      </c>
      <c r="BE224" s="156">
        <f>IF(N224="základná",J224,0)</f>
        <v>0</v>
      </c>
      <c r="BF224" s="156">
        <f>IF(N224="znížená",J224,0)</f>
        <v>0</v>
      </c>
      <c r="BG224" s="156">
        <f>IF(N224="zákl. prenesená",J224,0)</f>
        <v>0</v>
      </c>
      <c r="BH224" s="156">
        <f>IF(N224="zníž. prenesená",J224,0)</f>
        <v>0</v>
      </c>
      <c r="BI224" s="156">
        <f>IF(N224="nulová",J224,0)</f>
        <v>0</v>
      </c>
      <c r="BJ224" s="17" t="s">
        <v>88</v>
      </c>
      <c r="BK224" s="156">
        <f>ROUND(I224*H224,2)</f>
        <v>0</v>
      </c>
      <c r="BL224" s="17" t="s">
        <v>188</v>
      </c>
      <c r="BM224" s="155" t="s">
        <v>3811</v>
      </c>
    </row>
    <row r="225" spans="2:65" s="1" customFormat="1" ht="44.25" customHeight="1">
      <c r="B225" s="142"/>
      <c r="C225" s="185" t="s">
        <v>495</v>
      </c>
      <c r="D225" s="185" t="s">
        <v>379</v>
      </c>
      <c r="E225" s="186" t="s">
        <v>3812</v>
      </c>
      <c r="F225" s="187" t="s">
        <v>3813</v>
      </c>
      <c r="G225" s="188" t="s">
        <v>858</v>
      </c>
      <c r="H225" s="189">
        <v>11</v>
      </c>
      <c r="I225" s="190"/>
      <c r="J225" s="191">
        <f>ROUND(I225*H225,2)</f>
        <v>0</v>
      </c>
      <c r="K225" s="192"/>
      <c r="L225" s="193"/>
      <c r="M225" s="194" t="s">
        <v>1</v>
      </c>
      <c r="N225" s="195" t="s">
        <v>40</v>
      </c>
      <c r="P225" s="153">
        <f>O225*H225</f>
        <v>0</v>
      </c>
      <c r="Q225" s="153">
        <v>7.9000000000000008E-3</v>
      </c>
      <c r="R225" s="153">
        <f>Q225*H225</f>
        <v>8.6900000000000005E-2</v>
      </c>
      <c r="S225" s="153">
        <v>0</v>
      </c>
      <c r="T225" s="154">
        <f>S225*H225</f>
        <v>0</v>
      </c>
      <c r="AR225" s="155" t="s">
        <v>259</v>
      </c>
      <c r="AT225" s="155" t="s">
        <v>379</v>
      </c>
      <c r="AU225" s="155" t="s">
        <v>88</v>
      </c>
      <c r="AY225" s="17" t="s">
        <v>182</v>
      </c>
      <c r="BE225" s="156">
        <f>IF(N225="základná",J225,0)</f>
        <v>0</v>
      </c>
      <c r="BF225" s="156">
        <f>IF(N225="znížená",J225,0)</f>
        <v>0</v>
      </c>
      <c r="BG225" s="156">
        <f>IF(N225="zákl. prenesená",J225,0)</f>
        <v>0</v>
      </c>
      <c r="BH225" s="156">
        <f>IF(N225="zníž. prenesená",J225,0)</f>
        <v>0</v>
      </c>
      <c r="BI225" s="156">
        <f>IF(N225="nulová",J225,0)</f>
        <v>0</v>
      </c>
      <c r="BJ225" s="17" t="s">
        <v>88</v>
      </c>
      <c r="BK225" s="156">
        <f>ROUND(I225*H225,2)</f>
        <v>0</v>
      </c>
      <c r="BL225" s="17" t="s">
        <v>188</v>
      </c>
      <c r="BM225" s="155" t="s">
        <v>3814</v>
      </c>
    </row>
    <row r="226" spans="2:65" s="11" customFormat="1" ht="22.9" customHeight="1">
      <c r="B226" s="130"/>
      <c r="D226" s="131" t="s">
        <v>73</v>
      </c>
      <c r="E226" s="140" t="s">
        <v>1015</v>
      </c>
      <c r="F226" s="140" t="s">
        <v>1016</v>
      </c>
      <c r="I226" s="133"/>
      <c r="J226" s="141">
        <f>BK226</f>
        <v>0</v>
      </c>
      <c r="L226" s="130"/>
      <c r="M226" s="135"/>
      <c r="P226" s="136">
        <f>P227</f>
        <v>0</v>
      </c>
      <c r="R226" s="136">
        <f>R227</f>
        <v>0</v>
      </c>
      <c r="T226" s="137">
        <f>T227</f>
        <v>0</v>
      </c>
      <c r="AR226" s="131" t="s">
        <v>78</v>
      </c>
      <c r="AT226" s="138" t="s">
        <v>73</v>
      </c>
      <c r="AU226" s="138" t="s">
        <v>78</v>
      </c>
      <c r="AY226" s="131" t="s">
        <v>182</v>
      </c>
      <c r="BK226" s="139">
        <f>BK227</f>
        <v>0</v>
      </c>
    </row>
    <row r="227" spans="2:65" s="1" customFormat="1" ht="33" customHeight="1">
      <c r="B227" s="142"/>
      <c r="C227" s="143" t="s">
        <v>508</v>
      </c>
      <c r="D227" s="143" t="s">
        <v>184</v>
      </c>
      <c r="E227" s="144" t="s">
        <v>3815</v>
      </c>
      <c r="F227" s="145" t="s">
        <v>3816</v>
      </c>
      <c r="G227" s="146" t="s">
        <v>449</v>
      </c>
      <c r="H227" s="147">
        <v>539.39800000000002</v>
      </c>
      <c r="I227" s="148"/>
      <c r="J227" s="149">
        <f>ROUND(I227*H227,2)</f>
        <v>0</v>
      </c>
      <c r="K227" s="150"/>
      <c r="L227" s="32"/>
      <c r="M227" s="151" t="s">
        <v>1</v>
      </c>
      <c r="N227" s="152" t="s">
        <v>40</v>
      </c>
      <c r="P227" s="153">
        <f>O227*H227</f>
        <v>0</v>
      </c>
      <c r="Q227" s="153">
        <v>0</v>
      </c>
      <c r="R227" s="153">
        <f>Q227*H227</f>
        <v>0</v>
      </c>
      <c r="S227" s="153">
        <v>0</v>
      </c>
      <c r="T227" s="154">
        <f>S227*H227</f>
        <v>0</v>
      </c>
      <c r="AR227" s="155" t="s">
        <v>188</v>
      </c>
      <c r="AT227" s="155" t="s">
        <v>184</v>
      </c>
      <c r="AU227" s="155" t="s">
        <v>88</v>
      </c>
      <c r="AY227" s="17" t="s">
        <v>182</v>
      </c>
      <c r="BE227" s="156">
        <f>IF(N227="základná",J227,0)</f>
        <v>0</v>
      </c>
      <c r="BF227" s="156">
        <f>IF(N227="znížená",J227,0)</f>
        <v>0</v>
      </c>
      <c r="BG227" s="156">
        <f>IF(N227="zákl. prenesená",J227,0)</f>
        <v>0</v>
      </c>
      <c r="BH227" s="156">
        <f>IF(N227="zníž. prenesená",J227,0)</f>
        <v>0</v>
      </c>
      <c r="BI227" s="156">
        <f>IF(N227="nulová",J227,0)</f>
        <v>0</v>
      </c>
      <c r="BJ227" s="17" t="s">
        <v>88</v>
      </c>
      <c r="BK227" s="156">
        <f>ROUND(I227*H227,2)</f>
        <v>0</v>
      </c>
      <c r="BL227" s="17" t="s">
        <v>188</v>
      </c>
      <c r="BM227" s="155" t="s">
        <v>3817</v>
      </c>
    </row>
    <row r="228" spans="2:65" s="11" customFormat="1" ht="25.9" customHeight="1">
      <c r="B228" s="130"/>
      <c r="D228" s="131" t="s">
        <v>73</v>
      </c>
      <c r="E228" s="132" t="s">
        <v>1790</v>
      </c>
      <c r="F228" s="132" t="s">
        <v>1791</v>
      </c>
      <c r="I228" s="133"/>
      <c r="J228" s="134">
        <f>BK228</f>
        <v>0</v>
      </c>
      <c r="L228" s="130"/>
      <c r="M228" s="135"/>
      <c r="P228" s="136">
        <f>SUM(P229:P230)</f>
        <v>0</v>
      </c>
      <c r="R228" s="136">
        <f>SUM(R229:R230)</f>
        <v>0</v>
      </c>
      <c r="T228" s="137">
        <f>SUM(T229:T230)</f>
        <v>0</v>
      </c>
      <c r="AR228" s="131" t="s">
        <v>235</v>
      </c>
      <c r="AT228" s="138" t="s">
        <v>73</v>
      </c>
      <c r="AU228" s="138" t="s">
        <v>74</v>
      </c>
      <c r="AY228" s="131" t="s">
        <v>182</v>
      </c>
      <c r="BK228" s="139">
        <f>SUM(BK229:BK230)</f>
        <v>0</v>
      </c>
    </row>
    <row r="229" spans="2:65" s="1" customFormat="1" ht="16.5" customHeight="1">
      <c r="B229" s="142"/>
      <c r="C229" s="143" t="s">
        <v>512</v>
      </c>
      <c r="D229" s="143" t="s">
        <v>184</v>
      </c>
      <c r="E229" s="144" t="s">
        <v>3818</v>
      </c>
      <c r="F229" s="145" t="s">
        <v>1794</v>
      </c>
      <c r="G229" s="146" t="s">
        <v>1795</v>
      </c>
      <c r="H229" s="147">
        <v>1</v>
      </c>
      <c r="I229" s="148"/>
      <c r="J229" s="149">
        <f>ROUND(I229*H229,2)</f>
        <v>0</v>
      </c>
      <c r="K229" s="150"/>
      <c r="L229" s="32"/>
      <c r="M229" s="151" t="s">
        <v>1</v>
      </c>
      <c r="N229" s="152" t="s">
        <v>40</v>
      </c>
      <c r="P229" s="153">
        <f>O229*H229</f>
        <v>0</v>
      </c>
      <c r="Q229" s="153">
        <v>0</v>
      </c>
      <c r="R229" s="153">
        <f>Q229*H229</f>
        <v>0</v>
      </c>
      <c r="S229" s="153">
        <v>0</v>
      </c>
      <c r="T229" s="154">
        <f>S229*H229</f>
        <v>0</v>
      </c>
      <c r="AR229" s="155" t="s">
        <v>1796</v>
      </c>
      <c r="AT229" s="155" t="s">
        <v>184</v>
      </c>
      <c r="AU229" s="155" t="s">
        <v>78</v>
      </c>
      <c r="AY229" s="17" t="s">
        <v>182</v>
      </c>
      <c r="BE229" s="156">
        <f>IF(N229="základná",J229,0)</f>
        <v>0</v>
      </c>
      <c r="BF229" s="156">
        <f>IF(N229="znížená",J229,0)</f>
        <v>0</v>
      </c>
      <c r="BG229" s="156">
        <f>IF(N229="zákl. prenesená",J229,0)</f>
        <v>0</v>
      </c>
      <c r="BH229" s="156">
        <f>IF(N229="zníž. prenesená",J229,0)</f>
        <v>0</v>
      </c>
      <c r="BI229" s="156">
        <f>IF(N229="nulová",J229,0)</f>
        <v>0</v>
      </c>
      <c r="BJ229" s="17" t="s">
        <v>88</v>
      </c>
      <c r="BK229" s="156">
        <f>ROUND(I229*H229,2)</f>
        <v>0</v>
      </c>
      <c r="BL229" s="17" t="s">
        <v>1796</v>
      </c>
      <c r="BM229" s="155" t="s">
        <v>3819</v>
      </c>
    </row>
    <row r="230" spans="2:65" s="1" customFormat="1" ht="16.5" customHeight="1">
      <c r="B230" s="142"/>
      <c r="C230" s="143" t="s">
        <v>525</v>
      </c>
      <c r="D230" s="143" t="s">
        <v>184</v>
      </c>
      <c r="E230" s="144" t="s">
        <v>3820</v>
      </c>
      <c r="F230" s="145" t="s">
        <v>3821</v>
      </c>
      <c r="G230" s="146" t="s">
        <v>1795</v>
      </c>
      <c r="H230" s="147">
        <v>1</v>
      </c>
      <c r="I230" s="148"/>
      <c r="J230" s="149">
        <f>ROUND(I230*H230,2)</f>
        <v>0</v>
      </c>
      <c r="K230" s="150"/>
      <c r="L230" s="32"/>
      <c r="M230" s="197" t="s">
        <v>1</v>
      </c>
      <c r="N230" s="198" t="s">
        <v>40</v>
      </c>
      <c r="O230" s="199"/>
      <c r="P230" s="200">
        <f>O230*H230</f>
        <v>0</v>
      </c>
      <c r="Q230" s="200">
        <v>0</v>
      </c>
      <c r="R230" s="200">
        <f>Q230*H230</f>
        <v>0</v>
      </c>
      <c r="S230" s="200">
        <v>0</v>
      </c>
      <c r="T230" s="201">
        <f>S230*H230</f>
        <v>0</v>
      </c>
      <c r="AR230" s="155" t="s">
        <v>1796</v>
      </c>
      <c r="AT230" s="155" t="s">
        <v>184</v>
      </c>
      <c r="AU230" s="155" t="s">
        <v>78</v>
      </c>
      <c r="AY230" s="17" t="s">
        <v>182</v>
      </c>
      <c r="BE230" s="156">
        <f>IF(N230="základná",J230,0)</f>
        <v>0</v>
      </c>
      <c r="BF230" s="156">
        <f>IF(N230="znížená",J230,0)</f>
        <v>0</v>
      </c>
      <c r="BG230" s="156">
        <f>IF(N230="zákl. prenesená",J230,0)</f>
        <v>0</v>
      </c>
      <c r="BH230" s="156">
        <f>IF(N230="zníž. prenesená",J230,0)</f>
        <v>0</v>
      </c>
      <c r="BI230" s="156">
        <f>IF(N230="nulová",J230,0)</f>
        <v>0</v>
      </c>
      <c r="BJ230" s="17" t="s">
        <v>88</v>
      </c>
      <c r="BK230" s="156">
        <f>ROUND(I230*H230,2)</f>
        <v>0</v>
      </c>
      <c r="BL230" s="17" t="s">
        <v>1796</v>
      </c>
      <c r="BM230" s="155" t="s">
        <v>3822</v>
      </c>
    </row>
    <row r="231" spans="2:65" s="1" customFormat="1" ht="7" customHeight="1">
      <c r="B231" s="47"/>
      <c r="C231" s="48"/>
      <c r="D231" s="48"/>
      <c r="E231" s="48"/>
      <c r="F231" s="48"/>
      <c r="G231" s="48"/>
      <c r="H231" s="48"/>
      <c r="I231" s="48"/>
      <c r="J231" s="48"/>
      <c r="K231" s="48"/>
      <c r="L231" s="32"/>
    </row>
  </sheetData>
  <autoFilter ref="C122:K230" xr:uid="{00000000-0009-0000-0000-00000B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58"/>
  <sheetViews>
    <sheetView showGridLines="0" topLeftCell="A16" workbookViewId="0">
      <selection activeCell="F55" sqref="F55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122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3823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ROUND(J124,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ROUND((SUM(BE124:BE157)),  2)</f>
        <v>0</v>
      </c>
      <c r="G33" s="99"/>
      <c r="H33" s="99"/>
      <c r="I33" s="100">
        <v>0.2</v>
      </c>
      <c r="J33" s="98">
        <f>ROUND(((SUM(BE124:BE157))*I33),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ROUND((SUM(BF124:BF157)),  2)</f>
        <v>0</v>
      </c>
      <c r="G34" s="99"/>
      <c r="H34" s="99"/>
      <c r="I34" s="100">
        <v>0.2</v>
      </c>
      <c r="J34" s="98">
        <f>ROUND(((SUM(BF124:BF157))*I34),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ROUND((SUM(BG124:BG157)),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ROUND((SUM(BH124:BH157)),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ROUND((SUM(BI124:BI157)),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SO-09 - Oplotenie areálu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J124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142</v>
      </c>
      <c r="E97" s="115"/>
      <c r="F97" s="115"/>
      <c r="G97" s="115"/>
      <c r="H97" s="115"/>
      <c r="I97" s="115"/>
      <c r="J97" s="116">
        <f>J125</f>
        <v>0</v>
      </c>
      <c r="L97" s="113"/>
    </row>
    <row r="98" spans="2:12" s="9" customFormat="1" ht="19.899999999999999" customHeight="1">
      <c r="B98" s="117"/>
      <c r="D98" s="118" t="s">
        <v>143</v>
      </c>
      <c r="E98" s="119"/>
      <c r="F98" s="119"/>
      <c r="G98" s="119"/>
      <c r="H98" s="119"/>
      <c r="I98" s="119"/>
      <c r="J98" s="120">
        <f>J126</f>
        <v>0</v>
      </c>
      <c r="L98" s="117"/>
    </row>
    <row r="99" spans="2:12" s="9" customFormat="1" ht="19.899999999999999" customHeight="1">
      <c r="B99" s="117"/>
      <c r="D99" s="118" t="s">
        <v>144</v>
      </c>
      <c r="E99" s="119"/>
      <c r="F99" s="119"/>
      <c r="G99" s="119"/>
      <c r="H99" s="119"/>
      <c r="I99" s="119"/>
      <c r="J99" s="120">
        <f>J135</f>
        <v>0</v>
      </c>
      <c r="L99" s="117"/>
    </row>
    <row r="100" spans="2:12" s="9" customFormat="1" ht="19.899999999999999" customHeight="1">
      <c r="B100" s="117"/>
      <c r="D100" s="118" t="s">
        <v>145</v>
      </c>
      <c r="E100" s="119"/>
      <c r="F100" s="119"/>
      <c r="G100" s="119"/>
      <c r="H100" s="119"/>
      <c r="I100" s="119"/>
      <c r="J100" s="120">
        <f>J140</f>
        <v>0</v>
      </c>
      <c r="L100" s="117"/>
    </row>
    <row r="101" spans="2:12" s="9" customFormat="1" ht="19.899999999999999" customHeight="1">
      <c r="B101" s="117"/>
      <c r="D101" s="118" t="s">
        <v>150</v>
      </c>
      <c r="E101" s="119"/>
      <c r="F101" s="119"/>
      <c r="G101" s="119"/>
      <c r="H101" s="119"/>
      <c r="I101" s="119"/>
      <c r="J101" s="120">
        <f>J143</f>
        <v>0</v>
      </c>
      <c r="L101" s="117"/>
    </row>
    <row r="102" spans="2:12" s="8" customFormat="1" ht="25" customHeight="1">
      <c r="B102" s="113"/>
      <c r="D102" s="114" t="s">
        <v>151</v>
      </c>
      <c r="E102" s="115"/>
      <c r="F102" s="115"/>
      <c r="G102" s="115"/>
      <c r="H102" s="115"/>
      <c r="I102" s="115"/>
      <c r="J102" s="116">
        <f>J145</f>
        <v>0</v>
      </c>
      <c r="L102" s="113"/>
    </row>
    <row r="103" spans="2:12" s="9" customFormat="1" ht="19.899999999999999" customHeight="1">
      <c r="B103" s="117"/>
      <c r="D103" s="118" t="s">
        <v>160</v>
      </c>
      <c r="E103" s="119"/>
      <c r="F103" s="119"/>
      <c r="G103" s="119"/>
      <c r="H103" s="119"/>
      <c r="I103" s="119"/>
      <c r="J103" s="120">
        <f>J146</f>
        <v>0</v>
      </c>
      <c r="L103" s="117"/>
    </row>
    <row r="104" spans="2:12" s="8" customFormat="1" ht="25" customHeight="1">
      <c r="B104" s="113"/>
      <c r="D104" s="114" t="s">
        <v>167</v>
      </c>
      <c r="E104" s="115"/>
      <c r="F104" s="115"/>
      <c r="G104" s="115"/>
      <c r="H104" s="115"/>
      <c r="I104" s="115"/>
      <c r="J104" s="116">
        <f>J155</f>
        <v>0</v>
      </c>
      <c r="L104" s="113"/>
    </row>
    <row r="105" spans="2:12" s="1" customFormat="1" ht="21.75" customHeight="1">
      <c r="B105" s="32"/>
      <c r="L105" s="32"/>
    </row>
    <row r="106" spans="2:12" s="1" customFormat="1" ht="7" customHeight="1"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32"/>
    </row>
    <row r="110" spans="2:12" s="1" customFormat="1" ht="7" customHeight="1"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32"/>
    </row>
    <row r="111" spans="2:12" s="1" customFormat="1" ht="25" customHeight="1">
      <c r="B111" s="32"/>
      <c r="C111" s="21" t="s">
        <v>168</v>
      </c>
      <c r="L111" s="32"/>
    </row>
    <row r="112" spans="2:12" s="1" customFormat="1" ht="7" customHeight="1">
      <c r="B112" s="32"/>
      <c r="L112" s="32"/>
    </row>
    <row r="113" spans="2:65" s="1" customFormat="1" ht="12" customHeight="1">
      <c r="B113" s="32"/>
      <c r="C113" s="27" t="s">
        <v>15</v>
      </c>
      <c r="L113" s="32"/>
    </row>
    <row r="114" spans="2:65" s="1" customFormat="1" ht="16.5" customHeight="1">
      <c r="B114" s="32"/>
      <c r="E114" s="249" t="str">
        <f>E7</f>
        <v>Chovná hala pre kury s voľným výbehom</v>
      </c>
      <c r="F114" s="250"/>
      <c r="G114" s="250"/>
      <c r="H114" s="250"/>
      <c r="L114" s="32"/>
    </row>
    <row r="115" spans="2:65" s="1" customFormat="1" ht="12" customHeight="1">
      <c r="B115" s="32"/>
      <c r="C115" s="27" t="s">
        <v>133</v>
      </c>
      <c r="L115" s="32"/>
    </row>
    <row r="116" spans="2:65" s="1" customFormat="1" ht="16.5" customHeight="1">
      <c r="B116" s="32"/>
      <c r="E116" s="211" t="str">
        <f>E9</f>
        <v>SO-09 - Oplotenie areálu</v>
      </c>
      <c r="F116" s="248"/>
      <c r="G116" s="248"/>
      <c r="H116" s="248"/>
      <c r="L116" s="32"/>
    </row>
    <row r="117" spans="2:65" s="1" customFormat="1" ht="7" customHeight="1">
      <c r="B117" s="32"/>
      <c r="L117" s="32"/>
    </row>
    <row r="118" spans="2:65" s="1" customFormat="1" ht="12" customHeight="1">
      <c r="B118" s="32"/>
      <c r="C118" s="27" t="s">
        <v>19</v>
      </c>
      <c r="F118" s="25" t="str">
        <f>F12</f>
        <v>Dolné Trhovište 224, 920 61 Dolné Trhovište</v>
      </c>
      <c r="I118" s="27" t="s">
        <v>21</v>
      </c>
      <c r="J118" s="55">
        <f>IF(J12="","",J12)</f>
        <v>45370</v>
      </c>
      <c r="L118" s="32"/>
    </row>
    <row r="119" spans="2:65" s="1" customFormat="1" ht="7" customHeight="1">
      <c r="B119" s="32"/>
      <c r="L119" s="32"/>
    </row>
    <row r="120" spans="2:65" s="1" customFormat="1" ht="15.25" customHeight="1">
      <c r="B120" s="32"/>
      <c r="C120" s="27" t="s">
        <v>22</v>
      </c>
      <c r="F120" s="25" t="str">
        <f>E15</f>
        <v>FOOD FARM s.r.o., Piešťanská 3, 917 03 Trnava</v>
      </c>
      <c r="I120" s="27" t="s">
        <v>28</v>
      </c>
      <c r="J120" s="30" t="str">
        <f>E21</f>
        <v>ALLA ARCHITEKTI</v>
      </c>
      <c r="L120" s="32"/>
    </row>
    <row r="121" spans="2:65" s="1" customFormat="1" ht="15.25" customHeight="1">
      <c r="B121" s="32"/>
      <c r="C121" s="27" t="s">
        <v>26</v>
      </c>
      <c r="F121" s="25" t="str">
        <f>IF(E18="","",E18)</f>
        <v>Vyplň údaj</v>
      </c>
      <c r="I121" s="27" t="s">
        <v>31</v>
      </c>
      <c r="J121" s="30" t="str">
        <f>E24</f>
        <v>Stanislav Hlubina</v>
      </c>
      <c r="L121" s="32"/>
    </row>
    <row r="122" spans="2:65" s="1" customFormat="1" ht="10.4" customHeight="1">
      <c r="B122" s="32"/>
      <c r="L122" s="32"/>
    </row>
    <row r="123" spans="2:65" s="10" customFormat="1" ht="29.25" customHeight="1">
      <c r="B123" s="121"/>
      <c r="C123" s="122" t="s">
        <v>169</v>
      </c>
      <c r="D123" s="123" t="s">
        <v>59</v>
      </c>
      <c r="E123" s="123" t="s">
        <v>55</v>
      </c>
      <c r="F123" s="123" t="s">
        <v>56</v>
      </c>
      <c r="G123" s="123" t="s">
        <v>170</v>
      </c>
      <c r="H123" s="123" t="s">
        <v>171</v>
      </c>
      <c r="I123" s="123" t="s">
        <v>172</v>
      </c>
      <c r="J123" s="124" t="s">
        <v>139</v>
      </c>
      <c r="K123" s="125" t="s">
        <v>173</v>
      </c>
      <c r="L123" s="121"/>
      <c r="M123" s="61" t="s">
        <v>1</v>
      </c>
      <c r="N123" s="62" t="s">
        <v>38</v>
      </c>
      <c r="O123" s="62" t="s">
        <v>174</v>
      </c>
      <c r="P123" s="62" t="s">
        <v>175</v>
      </c>
      <c r="Q123" s="62" t="s">
        <v>176</v>
      </c>
      <c r="R123" s="62" t="s">
        <v>177</v>
      </c>
      <c r="S123" s="62" t="s">
        <v>178</v>
      </c>
      <c r="T123" s="63" t="s">
        <v>179</v>
      </c>
    </row>
    <row r="124" spans="2:65" s="1" customFormat="1" ht="22.9" customHeight="1">
      <c r="B124" s="32"/>
      <c r="C124" s="66" t="s">
        <v>140</v>
      </c>
      <c r="J124" s="126">
        <f>BK124</f>
        <v>0</v>
      </c>
      <c r="L124" s="32"/>
      <c r="M124" s="64"/>
      <c r="N124" s="56"/>
      <c r="O124" s="56"/>
      <c r="P124" s="127">
        <f>P125+P145+P155</f>
        <v>0</v>
      </c>
      <c r="Q124" s="56"/>
      <c r="R124" s="127">
        <f>R125+R145+R155</f>
        <v>251.38494889999998</v>
      </c>
      <c r="S124" s="56"/>
      <c r="T124" s="128">
        <f>T125+T145+T155</f>
        <v>0</v>
      </c>
      <c r="AT124" s="17" t="s">
        <v>73</v>
      </c>
      <c r="AU124" s="17" t="s">
        <v>141</v>
      </c>
      <c r="BK124" s="129">
        <f>BK125+BK145+BK155</f>
        <v>0</v>
      </c>
    </row>
    <row r="125" spans="2:65" s="11" customFormat="1" ht="25.9" customHeight="1">
      <c r="B125" s="130"/>
      <c r="D125" s="131" t="s">
        <v>73</v>
      </c>
      <c r="E125" s="132" t="s">
        <v>180</v>
      </c>
      <c r="F125" s="132" t="s">
        <v>181</v>
      </c>
      <c r="I125" s="133"/>
      <c r="J125" s="134">
        <f>BK125</f>
        <v>0</v>
      </c>
      <c r="L125" s="130"/>
      <c r="M125" s="135"/>
      <c r="P125" s="136">
        <f>P126+P135+P140+P143</f>
        <v>0</v>
      </c>
      <c r="R125" s="136">
        <f>R126+R135+R140+R143</f>
        <v>171.3841324</v>
      </c>
      <c r="T125" s="137">
        <f>T126+T135+T140+T143</f>
        <v>0</v>
      </c>
      <c r="AR125" s="131" t="s">
        <v>78</v>
      </c>
      <c r="AT125" s="138" t="s">
        <v>73</v>
      </c>
      <c r="AU125" s="138" t="s">
        <v>74</v>
      </c>
      <c r="AY125" s="131" t="s">
        <v>182</v>
      </c>
      <c r="BK125" s="139">
        <f>BK126+BK135+BK140+BK143</f>
        <v>0</v>
      </c>
    </row>
    <row r="126" spans="2:65" s="11" customFormat="1" ht="22.9" customHeight="1">
      <c r="B126" s="130"/>
      <c r="D126" s="131" t="s">
        <v>73</v>
      </c>
      <c r="E126" s="140" t="s">
        <v>78</v>
      </c>
      <c r="F126" s="140" t="s">
        <v>183</v>
      </c>
      <c r="I126" s="133"/>
      <c r="J126" s="141">
        <f>BK126</f>
        <v>0</v>
      </c>
      <c r="L126" s="130"/>
      <c r="M126" s="135"/>
      <c r="P126" s="136">
        <f>SUM(P127:P134)</f>
        <v>0</v>
      </c>
      <c r="R126" s="136">
        <f>SUM(R127:R134)</f>
        <v>0</v>
      </c>
      <c r="T126" s="137">
        <f>SUM(T127:T134)</f>
        <v>0</v>
      </c>
      <c r="AR126" s="131" t="s">
        <v>78</v>
      </c>
      <c r="AT126" s="138" t="s">
        <v>73</v>
      </c>
      <c r="AU126" s="138" t="s">
        <v>78</v>
      </c>
      <c r="AY126" s="131" t="s">
        <v>182</v>
      </c>
      <c r="BK126" s="139">
        <f>SUM(BK127:BK134)</f>
        <v>0</v>
      </c>
    </row>
    <row r="127" spans="2:65" s="1" customFormat="1" ht="16.5" customHeight="1">
      <c r="B127" s="142"/>
      <c r="C127" s="143" t="s">
        <v>78</v>
      </c>
      <c r="D127" s="143" t="s">
        <v>184</v>
      </c>
      <c r="E127" s="144" t="s">
        <v>3824</v>
      </c>
      <c r="F127" s="145" t="s">
        <v>3825</v>
      </c>
      <c r="G127" s="146" t="s">
        <v>187</v>
      </c>
      <c r="H127" s="147">
        <v>36.031999999999996</v>
      </c>
      <c r="I127" s="148"/>
      <c r="J127" s="149">
        <f>ROUND(I127*H127,2)</f>
        <v>0</v>
      </c>
      <c r="K127" s="150"/>
      <c r="L127" s="32"/>
      <c r="M127" s="151" t="s">
        <v>1</v>
      </c>
      <c r="N127" s="152" t="s">
        <v>40</v>
      </c>
      <c r="P127" s="153">
        <f>O127*H127</f>
        <v>0</v>
      </c>
      <c r="Q127" s="153">
        <v>0</v>
      </c>
      <c r="R127" s="153">
        <f>Q127*H127</f>
        <v>0</v>
      </c>
      <c r="S127" s="153">
        <v>0</v>
      </c>
      <c r="T127" s="154">
        <f>S127*H127</f>
        <v>0</v>
      </c>
      <c r="AR127" s="155" t="s">
        <v>188</v>
      </c>
      <c r="AT127" s="155" t="s">
        <v>184</v>
      </c>
      <c r="AU127" s="155" t="s">
        <v>88</v>
      </c>
      <c r="AY127" s="17" t="s">
        <v>182</v>
      </c>
      <c r="BE127" s="156">
        <f>IF(N127="základná",J127,0)</f>
        <v>0</v>
      </c>
      <c r="BF127" s="156">
        <f>IF(N127="znížená",J127,0)</f>
        <v>0</v>
      </c>
      <c r="BG127" s="156">
        <f>IF(N127="zákl. prenesená",J127,0)</f>
        <v>0</v>
      </c>
      <c r="BH127" s="156">
        <f>IF(N127="zníž. prenesená",J127,0)</f>
        <v>0</v>
      </c>
      <c r="BI127" s="156">
        <f>IF(N127="nulová",J127,0)</f>
        <v>0</v>
      </c>
      <c r="BJ127" s="17" t="s">
        <v>88</v>
      </c>
      <c r="BK127" s="156">
        <f>ROUND(I127*H127,2)</f>
        <v>0</v>
      </c>
      <c r="BL127" s="17" t="s">
        <v>188</v>
      </c>
      <c r="BM127" s="155" t="s">
        <v>3826</v>
      </c>
    </row>
    <row r="128" spans="2:65" s="13" customFormat="1">
      <c r="B128" s="164"/>
      <c r="D128" s="158" t="s">
        <v>190</v>
      </c>
      <c r="E128" s="165" t="s">
        <v>1</v>
      </c>
      <c r="F128" s="166" t="s">
        <v>3827</v>
      </c>
      <c r="H128" s="167">
        <v>36.031999999999996</v>
      </c>
      <c r="I128" s="168"/>
      <c r="L128" s="164"/>
      <c r="M128" s="169"/>
      <c r="T128" s="170"/>
      <c r="AT128" s="165" t="s">
        <v>190</v>
      </c>
      <c r="AU128" s="165" t="s">
        <v>88</v>
      </c>
      <c r="AV128" s="13" t="s">
        <v>88</v>
      </c>
      <c r="AW128" s="13" t="s">
        <v>30</v>
      </c>
      <c r="AX128" s="13" t="s">
        <v>78</v>
      </c>
      <c r="AY128" s="165" t="s">
        <v>182</v>
      </c>
    </row>
    <row r="129" spans="2:65" s="1" customFormat="1" ht="24.25" customHeight="1">
      <c r="B129" s="142"/>
      <c r="C129" s="143" t="s">
        <v>88</v>
      </c>
      <c r="D129" s="143" t="s">
        <v>184</v>
      </c>
      <c r="E129" s="144" t="s">
        <v>3828</v>
      </c>
      <c r="F129" s="145" t="s">
        <v>3829</v>
      </c>
      <c r="G129" s="146" t="s">
        <v>187</v>
      </c>
      <c r="H129" s="147">
        <v>36.031999999999996</v>
      </c>
      <c r="I129" s="148"/>
      <c r="J129" s="149">
        <f>ROUND(I129*H129,2)</f>
        <v>0</v>
      </c>
      <c r="K129" s="150"/>
      <c r="L129" s="32"/>
      <c r="M129" s="151" t="s">
        <v>1</v>
      </c>
      <c r="N129" s="152" t="s">
        <v>40</v>
      </c>
      <c r="P129" s="153">
        <f>O129*H129</f>
        <v>0</v>
      </c>
      <c r="Q129" s="153">
        <v>0</v>
      </c>
      <c r="R129" s="153">
        <f>Q129*H129</f>
        <v>0</v>
      </c>
      <c r="S129" s="153">
        <v>0</v>
      </c>
      <c r="T129" s="154">
        <f>S129*H129</f>
        <v>0</v>
      </c>
      <c r="AR129" s="155" t="s">
        <v>188</v>
      </c>
      <c r="AT129" s="155" t="s">
        <v>184</v>
      </c>
      <c r="AU129" s="155" t="s">
        <v>88</v>
      </c>
      <c r="AY129" s="17" t="s">
        <v>182</v>
      </c>
      <c r="BE129" s="156">
        <f>IF(N129="základná",J129,0)</f>
        <v>0</v>
      </c>
      <c r="BF129" s="156">
        <f>IF(N129="znížená",J129,0)</f>
        <v>0</v>
      </c>
      <c r="BG129" s="156">
        <f>IF(N129="zákl. prenesená",J129,0)</f>
        <v>0</v>
      </c>
      <c r="BH129" s="156">
        <f>IF(N129="zníž. prenesená",J129,0)</f>
        <v>0</v>
      </c>
      <c r="BI129" s="156">
        <f>IF(N129="nulová",J129,0)</f>
        <v>0</v>
      </c>
      <c r="BJ129" s="17" t="s">
        <v>88</v>
      </c>
      <c r="BK129" s="156">
        <f>ROUND(I129*H129,2)</f>
        <v>0</v>
      </c>
      <c r="BL129" s="17" t="s">
        <v>188</v>
      </c>
      <c r="BM129" s="155" t="s">
        <v>3830</v>
      </c>
    </row>
    <row r="130" spans="2:65" s="1" customFormat="1" ht="33" customHeight="1">
      <c r="B130" s="142"/>
      <c r="C130" s="143" t="s">
        <v>196</v>
      </c>
      <c r="D130" s="143" t="s">
        <v>184</v>
      </c>
      <c r="E130" s="144" t="s">
        <v>3708</v>
      </c>
      <c r="F130" s="145" t="s">
        <v>3709</v>
      </c>
      <c r="G130" s="146" t="s">
        <v>187</v>
      </c>
      <c r="H130" s="147">
        <v>36.031999999999996</v>
      </c>
      <c r="I130" s="148"/>
      <c r="J130" s="149">
        <f>ROUND(I130*H130,2)</f>
        <v>0</v>
      </c>
      <c r="K130" s="150"/>
      <c r="L130" s="32"/>
      <c r="M130" s="151" t="s">
        <v>1</v>
      </c>
      <c r="N130" s="152" t="s">
        <v>40</v>
      </c>
      <c r="P130" s="153">
        <f>O130*H130</f>
        <v>0</v>
      </c>
      <c r="Q130" s="153">
        <v>0</v>
      </c>
      <c r="R130" s="153">
        <f>Q130*H130</f>
        <v>0</v>
      </c>
      <c r="S130" s="153">
        <v>0</v>
      </c>
      <c r="T130" s="154">
        <f>S130*H130</f>
        <v>0</v>
      </c>
      <c r="AR130" s="155" t="s">
        <v>188</v>
      </c>
      <c r="AT130" s="155" t="s">
        <v>184</v>
      </c>
      <c r="AU130" s="155" t="s">
        <v>88</v>
      </c>
      <c r="AY130" s="17" t="s">
        <v>182</v>
      </c>
      <c r="BE130" s="156">
        <f>IF(N130="základná",J130,0)</f>
        <v>0</v>
      </c>
      <c r="BF130" s="156">
        <f>IF(N130="znížená",J130,0)</f>
        <v>0</v>
      </c>
      <c r="BG130" s="156">
        <f>IF(N130="zákl. prenesená",J130,0)</f>
        <v>0</v>
      </c>
      <c r="BH130" s="156">
        <f>IF(N130="zníž. prenesená",J130,0)</f>
        <v>0</v>
      </c>
      <c r="BI130" s="156">
        <f>IF(N130="nulová",J130,0)</f>
        <v>0</v>
      </c>
      <c r="BJ130" s="17" t="s">
        <v>88</v>
      </c>
      <c r="BK130" s="156">
        <f>ROUND(I130*H130,2)</f>
        <v>0</v>
      </c>
      <c r="BL130" s="17" t="s">
        <v>188</v>
      </c>
      <c r="BM130" s="155" t="s">
        <v>3831</v>
      </c>
    </row>
    <row r="131" spans="2:65" s="1" customFormat="1" ht="24.25" customHeight="1">
      <c r="B131" s="142"/>
      <c r="C131" s="143" t="s">
        <v>188</v>
      </c>
      <c r="D131" s="143" t="s">
        <v>184</v>
      </c>
      <c r="E131" s="144" t="s">
        <v>2434</v>
      </c>
      <c r="F131" s="145" t="s">
        <v>2435</v>
      </c>
      <c r="G131" s="146" t="s">
        <v>187</v>
      </c>
      <c r="H131" s="147">
        <v>36.031999999999996</v>
      </c>
      <c r="I131" s="148"/>
      <c r="J131" s="149">
        <f>ROUND(I131*H131,2)</f>
        <v>0</v>
      </c>
      <c r="K131" s="150"/>
      <c r="L131" s="32"/>
      <c r="M131" s="151" t="s">
        <v>1</v>
      </c>
      <c r="N131" s="152" t="s">
        <v>40</v>
      </c>
      <c r="P131" s="153">
        <f>O131*H131</f>
        <v>0</v>
      </c>
      <c r="Q131" s="153">
        <v>0</v>
      </c>
      <c r="R131" s="153">
        <f>Q131*H131</f>
        <v>0</v>
      </c>
      <c r="S131" s="153">
        <v>0</v>
      </c>
      <c r="T131" s="154">
        <f>S131*H131</f>
        <v>0</v>
      </c>
      <c r="AR131" s="155" t="s">
        <v>188</v>
      </c>
      <c r="AT131" s="155" t="s">
        <v>184</v>
      </c>
      <c r="AU131" s="155" t="s">
        <v>88</v>
      </c>
      <c r="AY131" s="17" t="s">
        <v>182</v>
      </c>
      <c r="BE131" s="156">
        <f>IF(N131="základná",J131,0)</f>
        <v>0</v>
      </c>
      <c r="BF131" s="156">
        <f>IF(N131="znížená",J131,0)</f>
        <v>0</v>
      </c>
      <c r="BG131" s="156">
        <f>IF(N131="zákl. prenesená",J131,0)</f>
        <v>0</v>
      </c>
      <c r="BH131" s="156">
        <f>IF(N131="zníž. prenesená",J131,0)</f>
        <v>0</v>
      </c>
      <c r="BI131" s="156">
        <f>IF(N131="nulová",J131,0)</f>
        <v>0</v>
      </c>
      <c r="BJ131" s="17" t="s">
        <v>88</v>
      </c>
      <c r="BK131" s="156">
        <f>ROUND(I131*H131,2)</f>
        <v>0</v>
      </c>
      <c r="BL131" s="17" t="s">
        <v>188</v>
      </c>
      <c r="BM131" s="155" t="s">
        <v>3832</v>
      </c>
    </row>
    <row r="132" spans="2:65" s="1" customFormat="1" ht="16.5" customHeight="1">
      <c r="B132" s="142"/>
      <c r="C132" s="143" t="s">
        <v>235</v>
      </c>
      <c r="D132" s="143" t="s">
        <v>184</v>
      </c>
      <c r="E132" s="144" t="s">
        <v>3833</v>
      </c>
      <c r="F132" s="145" t="s">
        <v>3834</v>
      </c>
      <c r="G132" s="146" t="s">
        <v>187</v>
      </c>
      <c r="H132" s="147">
        <v>36.031999999999996</v>
      </c>
      <c r="I132" s="148"/>
      <c r="J132" s="149">
        <f>ROUND(I132*H132,2)</f>
        <v>0</v>
      </c>
      <c r="K132" s="150"/>
      <c r="L132" s="32"/>
      <c r="M132" s="151" t="s">
        <v>1</v>
      </c>
      <c r="N132" s="152" t="s">
        <v>40</v>
      </c>
      <c r="P132" s="153">
        <f>O132*H132</f>
        <v>0</v>
      </c>
      <c r="Q132" s="153">
        <v>0</v>
      </c>
      <c r="R132" s="153">
        <f>Q132*H132</f>
        <v>0</v>
      </c>
      <c r="S132" s="153">
        <v>0</v>
      </c>
      <c r="T132" s="154">
        <f>S132*H132</f>
        <v>0</v>
      </c>
      <c r="AR132" s="155" t="s">
        <v>188</v>
      </c>
      <c r="AT132" s="155" t="s">
        <v>184</v>
      </c>
      <c r="AU132" s="155" t="s">
        <v>88</v>
      </c>
      <c r="AY132" s="17" t="s">
        <v>182</v>
      </c>
      <c r="BE132" s="156">
        <f>IF(N132="základná",J132,0)</f>
        <v>0</v>
      </c>
      <c r="BF132" s="156">
        <f>IF(N132="znížená",J132,0)</f>
        <v>0</v>
      </c>
      <c r="BG132" s="156">
        <f>IF(N132="zákl. prenesená",J132,0)</f>
        <v>0</v>
      </c>
      <c r="BH132" s="156">
        <f>IF(N132="zníž. prenesená",J132,0)</f>
        <v>0</v>
      </c>
      <c r="BI132" s="156">
        <f>IF(N132="nulová",J132,0)</f>
        <v>0</v>
      </c>
      <c r="BJ132" s="17" t="s">
        <v>88</v>
      </c>
      <c r="BK132" s="156">
        <f>ROUND(I132*H132,2)</f>
        <v>0</v>
      </c>
      <c r="BL132" s="17" t="s">
        <v>188</v>
      </c>
      <c r="BM132" s="155" t="s">
        <v>3835</v>
      </c>
    </row>
    <row r="133" spans="2:65" s="1" customFormat="1" ht="33" customHeight="1">
      <c r="B133" s="142"/>
      <c r="C133" s="143" t="s">
        <v>248</v>
      </c>
      <c r="D133" s="143" t="s">
        <v>184</v>
      </c>
      <c r="E133" s="144" t="s">
        <v>3836</v>
      </c>
      <c r="F133" s="145" t="s">
        <v>3837</v>
      </c>
      <c r="G133" s="146" t="s">
        <v>312</v>
      </c>
      <c r="H133" s="147">
        <v>1795</v>
      </c>
      <c r="I133" s="148"/>
      <c r="J133" s="149">
        <f>ROUND(I133*H133,2)</f>
        <v>0</v>
      </c>
      <c r="K133" s="150"/>
      <c r="L133" s="32"/>
      <c r="M133" s="151" t="s">
        <v>1</v>
      </c>
      <c r="N133" s="152" t="s">
        <v>40</v>
      </c>
      <c r="P133" s="153">
        <f>O133*H133</f>
        <v>0</v>
      </c>
      <c r="Q133" s="153">
        <v>0</v>
      </c>
      <c r="R133" s="153">
        <f>Q133*H133</f>
        <v>0</v>
      </c>
      <c r="S133" s="153">
        <v>0</v>
      </c>
      <c r="T133" s="154">
        <f>S133*H133</f>
        <v>0</v>
      </c>
      <c r="AR133" s="155" t="s">
        <v>188</v>
      </c>
      <c r="AT133" s="155" t="s">
        <v>184</v>
      </c>
      <c r="AU133" s="155" t="s">
        <v>88</v>
      </c>
      <c r="AY133" s="17" t="s">
        <v>182</v>
      </c>
      <c r="BE133" s="156">
        <f>IF(N133="základná",J133,0)</f>
        <v>0</v>
      </c>
      <c r="BF133" s="156">
        <f>IF(N133="znížená",J133,0)</f>
        <v>0</v>
      </c>
      <c r="BG133" s="156">
        <f>IF(N133="zákl. prenesená",J133,0)</f>
        <v>0</v>
      </c>
      <c r="BH133" s="156">
        <f>IF(N133="zníž. prenesená",J133,0)</f>
        <v>0</v>
      </c>
      <c r="BI133" s="156">
        <f>IF(N133="nulová",J133,0)</f>
        <v>0</v>
      </c>
      <c r="BJ133" s="17" t="s">
        <v>88</v>
      </c>
      <c r="BK133" s="156">
        <f>ROUND(I133*H133,2)</f>
        <v>0</v>
      </c>
      <c r="BL133" s="17" t="s">
        <v>188</v>
      </c>
      <c r="BM133" s="155" t="s">
        <v>3838</v>
      </c>
    </row>
    <row r="134" spans="2:65" s="13" customFormat="1">
      <c r="B134" s="164"/>
      <c r="D134" s="158" t="s">
        <v>190</v>
      </c>
      <c r="E134" s="165" t="s">
        <v>1</v>
      </c>
      <c r="F134" s="166" t="s">
        <v>3839</v>
      </c>
      <c r="H134" s="167">
        <v>1795</v>
      </c>
      <c r="I134" s="168"/>
      <c r="L134" s="164"/>
      <c r="M134" s="169"/>
      <c r="T134" s="170"/>
      <c r="AT134" s="165" t="s">
        <v>190</v>
      </c>
      <c r="AU134" s="165" t="s">
        <v>88</v>
      </c>
      <c r="AV134" s="13" t="s">
        <v>88</v>
      </c>
      <c r="AW134" s="13" t="s">
        <v>30</v>
      </c>
      <c r="AX134" s="13" t="s">
        <v>78</v>
      </c>
      <c r="AY134" s="165" t="s">
        <v>182</v>
      </c>
    </row>
    <row r="135" spans="2:65" s="11" customFormat="1" ht="22.9" customHeight="1">
      <c r="B135" s="130"/>
      <c r="D135" s="131" t="s">
        <v>73</v>
      </c>
      <c r="E135" s="140" t="s">
        <v>88</v>
      </c>
      <c r="F135" s="140" t="s">
        <v>372</v>
      </c>
      <c r="I135" s="133"/>
      <c r="J135" s="141">
        <f>BK135</f>
        <v>0</v>
      </c>
      <c r="L135" s="130"/>
      <c r="M135" s="135"/>
      <c r="P135" s="136">
        <f>SUM(P136:P139)</f>
        <v>0</v>
      </c>
      <c r="R135" s="136">
        <f>SUM(R136:R139)</f>
        <v>87.840672399999988</v>
      </c>
      <c r="T135" s="137">
        <f>SUM(T136:T139)</f>
        <v>0</v>
      </c>
      <c r="AR135" s="131" t="s">
        <v>78</v>
      </c>
      <c r="AT135" s="138" t="s">
        <v>73</v>
      </c>
      <c r="AU135" s="138" t="s">
        <v>78</v>
      </c>
      <c r="AY135" s="131" t="s">
        <v>182</v>
      </c>
      <c r="BK135" s="139">
        <f>SUM(BK136:BK139)</f>
        <v>0</v>
      </c>
    </row>
    <row r="136" spans="2:65" s="1" customFormat="1" ht="24.25" customHeight="1">
      <c r="B136" s="142"/>
      <c r="C136" s="143" t="s">
        <v>253</v>
      </c>
      <c r="D136" s="143" t="s">
        <v>184</v>
      </c>
      <c r="E136" s="144" t="s">
        <v>3840</v>
      </c>
      <c r="F136" s="145" t="s">
        <v>3841</v>
      </c>
      <c r="G136" s="146" t="s">
        <v>187</v>
      </c>
      <c r="H136" s="147">
        <v>39.634999999999998</v>
      </c>
      <c r="I136" s="148"/>
      <c r="J136" s="149">
        <f>ROUND(I136*H136,2)</f>
        <v>0</v>
      </c>
      <c r="K136" s="150"/>
      <c r="L136" s="32"/>
      <c r="M136" s="151" t="s">
        <v>1</v>
      </c>
      <c r="N136" s="152" t="s">
        <v>40</v>
      </c>
      <c r="P136" s="153">
        <f>O136*H136</f>
        <v>0</v>
      </c>
      <c r="Q136" s="153">
        <v>2.21624</v>
      </c>
      <c r="R136" s="153">
        <f>Q136*H136</f>
        <v>87.840672399999988</v>
      </c>
      <c r="S136" s="153">
        <v>0</v>
      </c>
      <c r="T136" s="154">
        <f>S136*H136</f>
        <v>0</v>
      </c>
      <c r="AR136" s="155" t="s">
        <v>188</v>
      </c>
      <c r="AT136" s="155" t="s">
        <v>184</v>
      </c>
      <c r="AU136" s="155" t="s">
        <v>88</v>
      </c>
      <c r="AY136" s="17" t="s">
        <v>182</v>
      </c>
      <c r="BE136" s="156">
        <f>IF(N136="základná",J136,0)</f>
        <v>0</v>
      </c>
      <c r="BF136" s="156">
        <f>IF(N136="znížená",J136,0)</f>
        <v>0</v>
      </c>
      <c r="BG136" s="156">
        <f>IF(N136="zákl. prenesená",J136,0)</f>
        <v>0</v>
      </c>
      <c r="BH136" s="156">
        <f>IF(N136="zníž. prenesená",J136,0)</f>
        <v>0</v>
      </c>
      <c r="BI136" s="156">
        <f>IF(N136="nulová",J136,0)</f>
        <v>0</v>
      </c>
      <c r="BJ136" s="17" t="s">
        <v>88</v>
      </c>
      <c r="BK136" s="156">
        <f>ROUND(I136*H136,2)</f>
        <v>0</v>
      </c>
      <c r="BL136" s="17" t="s">
        <v>188</v>
      </c>
      <c r="BM136" s="155" t="s">
        <v>3842</v>
      </c>
    </row>
    <row r="137" spans="2:65" s="13" customFormat="1">
      <c r="B137" s="164"/>
      <c r="D137" s="158" t="s">
        <v>190</v>
      </c>
      <c r="E137" s="165" t="s">
        <v>1</v>
      </c>
      <c r="F137" s="166" t="s">
        <v>3843</v>
      </c>
      <c r="H137" s="167">
        <v>36.031999999999996</v>
      </c>
      <c r="I137" s="168"/>
      <c r="L137" s="164"/>
      <c r="M137" s="169"/>
      <c r="T137" s="170"/>
      <c r="AT137" s="165" t="s">
        <v>190</v>
      </c>
      <c r="AU137" s="165" t="s">
        <v>88</v>
      </c>
      <c r="AV137" s="13" t="s">
        <v>88</v>
      </c>
      <c r="AW137" s="13" t="s">
        <v>30</v>
      </c>
      <c r="AX137" s="13" t="s">
        <v>74</v>
      </c>
      <c r="AY137" s="165" t="s">
        <v>182</v>
      </c>
    </row>
    <row r="138" spans="2:65" s="13" customFormat="1">
      <c r="B138" s="164"/>
      <c r="D138" s="158" t="s">
        <v>190</v>
      </c>
      <c r="E138" s="165" t="s">
        <v>1</v>
      </c>
      <c r="F138" s="166" t="s">
        <v>3844</v>
      </c>
      <c r="H138" s="167">
        <v>3.6030000000000002</v>
      </c>
      <c r="I138" s="168"/>
      <c r="L138" s="164"/>
      <c r="M138" s="169"/>
      <c r="T138" s="170"/>
      <c r="AT138" s="165" t="s">
        <v>190</v>
      </c>
      <c r="AU138" s="165" t="s">
        <v>88</v>
      </c>
      <c r="AV138" s="13" t="s">
        <v>88</v>
      </c>
      <c r="AW138" s="13" t="s">
        <v>30</v>
      </c>
      <c r="AX138" s="13" t="s">
        <v>74</v>
      </c>
      <c r="AY138" s="165" t="s">
        <v>182</v>
      </c>
    </row>
    <row r="139" spans="2:65" s="15" customFormat="1">
      <c r="B139" s="178"/>
      <c r="D139" s="158" t="s">
        <v>190</v>
      </c>
      <c r="E139" s="179" t="s">
        <v>1</v>
      </c>
      <c r="F139" s="180" t="s">
        <v>212</v>
      </c>
      <c r="H139" s="181">
        <v>39.634999999999998</v>
      </c>
      <c r="I139" s="182"/>
      <c r="L139" s="178"/>
      <c r="M139" s="183"/>
      <c r="T139" s="184"/>
      <c r="AT139" s="179" t="s">
        <v>190</v>
      </c>
      <c r="AU139" s="179" t="s">
        <v>88</v>
      </c>
      <c r="AV139" s="15" t="s">
        <v>188</v>
      </c>
      <c r="AW139" s="15" t="s">
        <v>30</v>
      </c>
      <c r="AX139" s="15" t="s">
        <v>78</v>
      </c>
      <c r="AY139" s="179" t="s">
        <v>182</v>
      </c>
    </row>
    <row r="140" spans="2:65" s="11" customFormat="1" ht="22.9" customHeight="1">
      <c r="B140" s="130"/>
      <c r="D140" s="131" t="s">
        <v>73</v>
      </c>
      <c r="E140" s="140" t="s">
        <v>196</v>
      </c>
      <c r="F140" s="140" t="s">
        <v>541</v>
      </c>
      <c r="I140" s="133"/>
      <c r="J140" s="141">
        <f>BK140</f>
        <v>0</v>
      </c>
      <c r="L140" s="130"/>
      <c r="M140" s="135"/>
      <c r="P140" s="136">
        <f>SUM(P141:P142)</f>
        <v>0</v>
      </c>
      <c r="R140" s="136">
        <f>SUM(R141:R142)</f>
        <v>83.543459999999996</v>
      </c>
      <c r="T140" s="137">
        <f>SUM(T141:T142)</f>
        <v>0</v>
      </c>
      <c r="AR140" s="131" t="s">
        <v>78</v>
      </c>
      <c r="AT140" s="138" t="s">
        <v>73</v>
      </c>
      <c r="AU140" s="138" t="s">
        <v>78</v>
      </c>
      <c r="AY140" s="131" t="s">
        <v>182</v>
      </c>
      <c r="BK140" s="139">
        <f>SUM(BK141:BK142)</f>
        <v>0</v>
      </c>
    </row>
    <row r="141" spans="2:65" s="1" customFormat="1" ht="33" customHeight="1">
      <c r="B141" s="142"/>
      <c r="C141" s="143" t="s">
        <v>259</v>
      </c>
      <c r="D141" s="143" t="s">
        <v>184</v>
      </c>
      <c r="E141" s="144" t="s">
        <v>3845</v>
      </c>
      <c r="F141" s="145" t="s">
        <v>3846</v>
      </c>
      <c r="G141" s="146" t="s">
        <v>858</v>
      </c>
      <c r="H141" s="147">
        <v>858</v>
      </c>
      <c r="I141" s="148"/>
      <c r="J141" s="149">
        <f>ROUND(I141*H141,2)</f>
        <v>0</v>
      </c>
      <c r="K141" s="150"/>
      <c r="L141" s="32"/>
      <c r="M141" s="151" t="s">
        <v>1</v>
      </c>
      <c r="N141" s="152" t="s">
        <v>40</v>
      </c>
      <c r="P141" s="153">
        <f>O141*H141</f>
        <v>0</v>
      </c>
      <c r="Q141" s="153">
        <v>9.3869999999999995E-2</v>
      </c>
      <c r="R141" s="153">
        <f>Q141*H141</f>
        <v>80.540459999999996</v>
      </c>
      <c r="S141" s="153">
        <v>0</v>
      </c>
      <c r="T141" s="154">
        <f>S141*H141</f>
        <v>0</v>
      </c>
      <c r="AR141" s="155" t="s">
        <v>188</v>
      </c>
      <c r="AT141" s="155" t="s">
        <v>184</v>
      </c>
      <c r="AU141" s="155" t="s">
        <v>88</v>
      </c>
      <c r="AY141" s="17" t="s">
        <v>182</v>
      </c>
      <c r="BE141" s="156">
        <f>IF(N141="základná",J141,0)</f>
        <v>0</v>
      </c>
      <c r="BF141" s="156">
        <f>IF(N141="znížená",J141,0)</f>
        <v>0</v>
      </c>
      <c r="BG141" s="156">
        <f>IF(N141="zákl. prenesená",J141,0)</f>
        <v>0</v>
      </c>
      <c r="BH141" s="156">
        <f>IF(N141="zníž. prenesená",J141,0)</f>
        <v>0</v>
      </c>
      <c r="BI141" s="156">
        <f>IF(N141="nulová",J141,0)</f>
        <v>0</v>
      </c>
      <c r="BJ141" s="17" t="s">
        <v>88</v>
      </c>
      <c r="BK141" s="156">
        <f>ROUND(I141*H141,2)</f>
        <v>0</v>
      </c>
      <c r="BL141" s="17" t="s">
        <v>188</v>
      </c>
      <c r="BM141" s="155" t="s">
        <v>3847</v>
      </c>
    </row>
    <row r="142" spans="2:65" s="1" customFormat="1" ht="37.9" customHeight="1">
      <c r="B142" s="142"/>
      <c r="C142" s="185" t="s">
        <v>264</v>
      </c>
      <c r="D142" s="185" t="s">
        <v>379</v>
      </c>
      <c r="E142" s="186" t="s">
        <v>3848</v>
      </c>
      <c r="F142" s="187" t="s">
        <v>3849</v>
      </c>
      <c r="G142" s="188" t="s">
        <v>858</v>
      </c>
      <c r="H142" s="189">
        <v>858</v>
      </c>
      <c r="I142" s="190"/>
      <c r="J142" s="191">
        <f>ROUND(I142*H142,2)</f>
        <v>0</v>
      </c>
      <c r="K142" s="192"/>
      <c r="L142" s="193"/>
      <c r="M142" s="194" t="s">
        <v>1</v>
      </c>
      <c r="N142" s="195" t="s">
        <v>40</v>
      </c>
      <c r="P142" s="153">
        <f>O142*H142</f>
        <v>0</v>
      </c>
      <c r="Q142" s="153">
        <v>3.5000000000000001E-3</v>
      </c>
      <c r="R142" s="153">
        <f>Q142*H142</f>
        <v>3.0030000000000001</v>
      </c>
      <c r="S142" s="153">
        <v>0</v>
      </c>
      <c r="T142" s="154">
        <f>S142*H142</f>
        <v>0</v>
      </c>
      <c r="AR142" s="155" t="s">
        <v>259</v>
      </c>
      <c r="AT142" s="155" t="s">
        <v>379</v>
      </c>
      <c r="AU142" s="155" t="s">
        <v>88</v>
      </c>
      <c r="AY142" s="17" t="s">
        <v>182</v>
      </c>
      <c r="BE142" s="156">
        <f>IF(N142="základná",J142,0)</f>
        <v>0</v>
      </c>
      <c r="BF142" s="156">
        <f>IF(N142="znížená",J142,0)</f>
        <v>0</v>
      </c>
      <c r="BG142" s="156">
        <f>IF(N142="zákl. prenesená",J142,0)</f>
        <v>0</v>
      </c>
      <c r="BH142" s="156">
        <f>IF(N142="zníž. prenesená",J142,0)</f>
        <v>0</v>
      </c>
      <c r="BI142" s="156">
        <f>IF(N142="nulová",J142,0)</f>
        <v>0</v>
      </c>
      <c r="BJ142" s="17" t="s">
        <v>88</v>
      </c>
      <c r="BK142" s="156">
        <f>ROUND(I142*H142,2)</f>
        <v>0</v>
      </c>
      <c r="BL142" s="17" t="s">
        <v>188</v>
      </c>
      <c r="BM142" s="155" t="s">
        <v>3850</v>
      </c>
    </row>
    <row r="143" spans="2:65" s="11" customFormat="1" ht="22.9" customHeight="1">
      <c r="B143" s="130"/>
      <c r="D143" s="131" t="s">
        <v>73</v>
      </c>
      <c r="E143" s="140" t="s">
        <v>1015</v>
      </c>
      <c r="F143" s="140" t="s">
        <v>1016</v>
      </c>
      <c r="I143" s="133"/>
      <c r="J143" s="141">
        <f>BK143</f>
        <v>0</v>
      </c>
      <c r="L143" s="130"/>
      <c r="M143" s="135"/>
      <c r="P143" s="136">
        <f>P144</f>
        <v>0</v>
      </c>
      <c r="R143" s="136">
        <f>R144</f>
        <v>0</v>
      </c>
      <c r="T143" s="137">
        <f>T144</f>
        <v>0</v>
      </c>
      <c r="AR143" s="131" t="s">
        <v>78</v>
      </c>
      <c r="AT143" s="138" t="s">
        <v>73</v>
      </c>
      <c r="AU143" s="138" t="s">
        <v>78</v>
      </c>
      <c r="AY143" s="131" t="s">
        <v>182</v>
      </c>
      <c r="BK143" s="139">
        <f>BK144</f>
        <v>0</v>
      </c>
    </row>
    <row r="144" spans="2:65" s="1" customFormat="1" ht="33" customHeight="1">
      <c r="B144" s="142"/>
      <c r="C144" s="143" t="s">
        <v>270</v>
      </c>
      <c r="D144" s="143" t="s">
        <v>184</v>
      </c>
      <c r="E144" s="144" t="s">
        <v>3851</v>
      </c>
      <c r="F144" s="145" t="s">
        <v>3852</v>
      </c>
      <c r="G144" s="146" t="s">
        <v>449</v>
      </c>
      <c r="H144" s="147">
        <v>171.38399999999999</v>
      </c>
      <c r="I144" s="148"/>
      <c r="J144" s="149">
        <f>ROUND(I144*H144,2)</f>
        <v>0</v>
      </c>
      <c r="K144" s="150"/>
      <c r="L144" s="32"/>
      <c r="M144" s="151" t="s">
        <v>1</v>
      </c>
      <c r="N144" s="152" t="s">
        <v>40</v>
      </c>
      <c r="P144" s="153">
        <f>O144*H144</f>
        <v>0</v>
      </c>
      <c r="Q144" s="153">
        <v>0</v>
      </c>
      <c r="R144" s="153">
        <f>Q144*H144</f>
        <v>0</v>
      </c>
      <c r="S144" s="153">
        <v>0</v>
      </c>
      <c r="T144" s="154">
        <f>S144*H144</f>
        <v>0</v>
      </c>
      <c r="AR144" s="155" t="s">
        <v>188</v>
      </c>
      <c r="AT144" s="155" t="s">
        <v>184</v>
      </c>
      <c r="AU144" s="155" t="s">
        <v>88</v>
      </c>
      <c r="AY144" s="17" t="s">
        <v>182</v>
      </c>
      <c r="BE144" s="156">
        <f>IF(N144="základná",J144,0)</f>
        <v>0</v>
      </c>
      <c r="BF144" s="156">
        <f>IF(N144="znížená",J144,0)</f>
        <v>0</v>
      </c>
      <c r="BG144" s="156">
        <f>IF(N144="zákl. prenesená",J144,0)</f>
        <v>0</v>
      </c>
      <c r="BH144" s="156">
        <f>IF(N144="zníž. prenesená",J144,0)</f>
        <v>0</v>
      </c>
      <c r="BI144" s="156">
        <f>IF(N144="nulová",J144,0)</f>
        <v>0</v>
      </c>
      <c r="BJ144" s="17" t="s">
        <v>88</v>
      </c>
      <c r="BK144" s="156">
        <f>ROUND(I144*H144,2)</f>
        <v>0</v>
      </c>
      <c r="BL144" s="17" t="s">
        <v>188</v>
      </c>
      <c r="BM144" s="155" t="s">
        <v>3853</v>
      </c>
    </row>
    <row r="145" spans="2:65" s="11" customFormat="1" ht="25.9" customHeight="1">
      <c r="B145" s="130"/>
      <c r="D145" s="131" t="s">
        <v>73</v>
      </c>
      <c r="E145" s="132" t="s">
        <v>1028</v>
      </c>
      <c r="F145" s="132" t="s">
        <v>1029</v>
      </c>
      <c r="I145" s="133"/>
      <c r="J145" s="134">
        <f>BK145</f>
        <v>0</v>
      </c>
      <c r="L145" s="130"/>
      <c r="M145" s="135"/>
      <c r="P145" s="136">
        <f>P146</f>
        <v>0</v>
      </c>
      <c r="R145" s="136">
        <f>R146</f>
        <v>80.000816499999999</v>
      </c>
      <c r="T145" s="137">
        <f>T146</f>
        <v>0</v>
      </c>
      <c r="AR145" s="131" t="s">
        <v>88</v>
      </c>
      <c r="AT145" s="138" t="s">
        <v>73</v>
      </c>
      <c r="AU145" s="138" t="s">
        <v>74</v>
      </c>
      <c r="AY145" s="131" t="s">
        <v>182</v>
      </c>
      <c r="BK145" s="139">
        <f>BK146</f>
        <v>0</v>
      </c>
    </row>
    <row r="146" spans="2:65" s="11" customFormat="1" ht="22.9" customHeight="1">
      <c r="B146" s="130"/>
      <c r="D146" s="131" t="s">
        <v>73</v>
      </c>
      <c r="E146" s="140" t="s">
        <v>1346</v>
      </c>
      <c r="F146" s="140" t="s">
        <v>1347</v>
      </c>
      <c r="I146" s="133"/>
      <c r="J146" s="141">
        <f>BK146</f>
        <v>0</v>
      </c>
      <c r="L146" s="130"/>
      <c r="M146" s="135"/>
      <c r="P146" s="136">
        <f>SUM(P147:P154)</f>
        <v>0</v>
      </c>
      <c r="R146" s="136">
        <f>SUM(R147:R154)</f>
        <v>80.000816499999999</v>
      </c>
      <c r="T146" s="137">
        <f>SUM(T147:T154)</f>
        <v>0</v>
      </c>
      <c r="AR146" s="131" t="s">
        <v>88</v>
      </c>
      <c r="AT146" s="138" t="s">
        <v>73</v>
      </c>
      <c r="AU146" s="138" t="s">
        <v>78</v>
      </c>
      <c r="AY146" s="131" t="s">
        <v>182</v>
      </c>
      <c r="BK146" s="139">
        <f>SUM(BK147:BK154)</f>
        <v>0</v>
      </c>
    </row>
    <row r="147" spans="2:65" s="1" customFormat="1" ht="21.75" customHeight="1">
      <c r="B147" s="142"/>
      <c r="C147" s="143" t="s">
        <v>277</v>
      </c>
      <c r="D147" s="143" t="s">
        <v>184</v>
      </c>
      <c r="E147" s="144" t="s">
        <v>3854</v>
      </c>
      <c r="F147" s="145" t="s">
        <v>3855</v>
      </c>
      <c r="G147" s="146" t="s">
        <v>386</v>
      </c>
      <c r="H147" s="147">
        <v>1795</v>
      </c>
      <c r="I147" s="148"/>
      <c r="J147" s="149">
        <f>ROUND(I147*H147,2)</f>
        <v>0</v>
      </c>
      <c r="K147" s="150"/>
      <c r="L147" s="32"/>
      <c r="M147" s="151" t="s">
        <v>1</v>
      </c>
      <c r="N147" s="152" t="s">
        <v>40</v>
      </c>
      <c r="P147" s="153">
        <f>O147*H147</f>
        <v>0</v>
      </c>
      <c r="Q147" s="153">
        <v>0</v>
      </c>
      <c r="R147" s="153">
        <f>Q147*H147</f>
        <v>0</v>
      </c>
      <c r="S147" s="153">
        <v>0</v>
      </c>
      <c r="T147" s="154">
        <f>S147*H147</f>
        <v>0</v>
      </c>
      <c r="AR147" s="155" t="s">
        <v>304</v>
      </c>
      <c r="AT147" s="155" t="s">
        <v>184</v>
      </c>
      <c r="AU147" s="155" t="s">
        <v>88</v>
      </c>
      <c r="AY147" s="17" t="s">
        <v>182</v>
      </c>
      <c r="BE147" s="156">
        <f>IF(N147="základná",J147,0)</f>
        <v>0</v>
      </c>
      <c r="BF147" s="156">
        <f>IF(N147="znížená",J147,0)</f>
        <v>0</v>
      </c>
      <c r="BG147" s="156">
        <f>IF(N147="zákl. prenesená",J147,0)</f>
        <v>0</v>
      </c>
      <c r="BH147" s="156">
        <f>IF(N147="zníž. prenesená",J147,0)</f>
        <v>0</v>
      </c>
      <c r="BI147" s="156">
        <f>IF(N147="nulová",J147,0)</f>
        <v>0</v>
      </c>
      <c r="BJ147" s="17" t="s">
        <v>88</v>
      </c>
      <c r="BK147" s="156">
        <f>ROUND(I147*H147,2)</f>
        <v>0</v>
      </c>
      <c r="BL147" s="17" t="s">
        <v>304</v>
      </c>
      <c r="BM147" s="155" t="s">
        <v>3856</v>
      </c>
    </row>
    <row r="148" spans="2:65" s="1" customFormat="1" ht="33" customHeight="1">
      <c r="B148" s="142"/>
      <c r="C148" s="185" t="s">
        <v>282</v>
      </c>
      <c r="D148" s="185" t="s">
        <v>379</v>
      </c>
      <c r="E148" s="186" t="s">
        <v>3857</v>
      </c>
      <c r="F148" s="187" t="s">
        <v>3858</v>
      </c>
      <c r="G148" s="188" t="s">
        <v>386</v>
      </c>
      <c r="H148" s="189">
        <v>1974.5</v>
      </c>
      <c r="I148" s="190"/>
      <c r="J148" s="191">
        <f>ROUND(I148*H148,2)</f>
        <v>0</v>
      </c>
      <c r="K148" s="192"/>
      <c r="L148" s="193"/>
      <c r="M148" s="194" t="s">
        <v>1</v>
      </c>
      <c r="N148" s="195" t="s">
        <v>40</v>
      </c>
      <c r="P148" s="153">
        <f>O148*H148</f>
        <v>0</v>
      </c>
      <c r="Q148" s="153">
        <v>4.0399999999999998E-2</v>
      </c>
      <c r="R148" s="153">
        <f>Q148*H148</f>
        <v>79.769800000000004</v>
      </c>
      <c r="S148" s="153">
        <v>0</v>
      </c>
      <c r="T148" s="154">
        <f>S148*H148</f>
        <v>0</v>
      </c>
      <c r="AR148" s="155" t="s">
        <v>474</v>
      </c>
      <c r="AT148" s="155" t="s">
        <v>379</v>
      </c>
      <c r="AU148" s="155" t="s">
        <v>88</v>
      </c>
      <c r="AY148" s="17" t="s">
        <v>182</v>
      </c>
      <c r="BE148" s="156">
        <f>IF(N148="základná",J148,0)</f>
        <v>0</v>
      </c>
      <c r="BF148" s="156">
        <f>IF(N148="znížená",J148,0)</f>
        <v>0</v>
      </c>
      <c r="BG148" s="156">
        <f>IF(N148="zákl. prenesená",J148,0)</f>
        <v>0</v>
      </c>
      <c r="BH148" s="156">
        <f>IF(N148="zníž. prenesená",J148,0)</f>
        <v>0</v>
      </c>
      <c r="BI148" s="156">
        <f>IF(N148="nulová",J148,0)</f>
        <v>0</v>
      </c>
      <c r="BJ148" s="17" t="s">
        <v>88</v>
      </c>
      <c r="BK148" s="156">
        <f>ROUND(I148*H148,2)</f>
        <v>0</v>
      </c>
      <c r="BL148" s="17" t="s">
        <v>304</v>
      </c>
      <c r="BM148" s="155" t="s">
        <v>3859</v>
      </c>
    </row>
    <row r="149" spans="2:65" s="13" customFormat="1">
      <c r="B149" s="164"/>
      <c r="D149" s="158" t="s">
        <v>190</v>
      </c>
      <c r="E149" s="165" t="s">
        <v>1</v>
      </c>
      <c r="F149" s="166" t="s">
        <v>3860</v>
      </c>
      <c r="H149" s="167">
        <v>1974.5</v>
      </c>
      <c r="I149" s="168"/>
      <c r="L149" s="164"/>
      <c r="M149" s="169"/>
      <c r="T149" s="170"/>
      <c r="AT149" s="165" t="s">
        <v>190</v>
      </c>
      <c r="AU149" s="165" t="s">
        <v>88</v>
      </c>
      <c r="AV149" s="13" t="s">
        <v>88</v>
      </c>
      <c r="AW149" s="13" t="s">
        <v>30</v>
      </c>
      <c r="AX149" s="13" t="s">
        <v>78</v>
      </c>
      <c r="AY149" s="165" t="s">
        <v>182</v>
      </c>
    </row>
    <row r="150" spans="2:65" s="1" customFormat="1" ht="16.5" customHeight="1">
      <c r="B150" s="142"/>
      <c r="C150" s="143" t="s">
        <v>286</v>
      </c>
      <c r="D150" s="143" t="s">
        <v>184</v>
      </c>
      <c r="E150" s="144" t="s">
        <v>3861</v>
      </c>
      <c r="F150" s="145" t="s">
        <v>3862</v>
      </c>
      <c r="G150" s="146" t="s">
        <v>386</v>
      </c>
      <c r="H150" s="147">
        <v>5385</v>
      </c>
      <c r="I150" s="148"/>
      <c r="J150" s="149">
        <f>ROUND(I150*H150,2)</f>
        <v>0</v>
      </c>
      <c r="K150" s="150"/>
      <c r="L150" s="32"/>
      <c r="M150" s="151" t="s">
        <v>1</v>
      </c>
      <c r="N150" s="152" t="s">
        <v>40</v>
      </c>
      <c r="P150" s="153">
        <f>O150*H150</f>
        <v>0</v>
      </c>
      <c r="Q150" s="153">
        <v>0</v>
      </c>
      <c r="R150" s="153">
        <f>Q150*H150</f>
        <v>0</v>
      </c>
      <c r="S150" s="153">
        <v>0</v>
      </c>
      <c r="T150" s="154">
        <f>S150*H150</f>
        <v>0</v>
      </c>
      <c r="AR150" s="155" t="s">
        <v>304</v>
      </c>
      <c r="AT150" s="155" t="s">
        <v>184</v>
      </c>
      <c r="AU150" s="155" t="s">
        <v>88</v>
      </c>
      <c r="AY150" s="17" t="s">
        <v>182</v>
      </c>
      <c r="BE150" s="156">
        <f>IF(N150="základná",J150,0)</f>
        <v>0</v>
      </c>
      <c r="BF150" s="156">
        <f>IF(N150="znížená",J150,0)</f>
        <v>0</v>
      </c>
      <c r="BG150" s="156">
        <f>IF(N150="zákl. prenesená",J150,0)</f>
        <v>0</v>
      </c>
      <c r="BH150" s="156">
        <f>IF(N150="zníž. prenesená",J150,0)</f>
        <v>0</v>
      </c>
      <c r="BI150" s="156">
        <f>IF(N150="nulová",J150,0)</f>
        <v>0</v>
      </c>
      <c r="BJ150" s="17" t="s">
        <v>88</v>
      </c>
      <c r="BK150" s="156">
        <f>ROUND(I150*H150,2)</f>
        <v>0</v>
      </c>
      <c r="BL150" s="17" t="s">
        <v>304</v>
      </c>
      <c r="BM150" s="155" t="s">
        <v>3863</v>
      </c>
    </row>
    <row r="151" spans="2:65" s="13" customFormat="1">
      <c r="B151" s="164"/>
      <c r="D151" s="158" t="s">
        <v>190</v>
      </c>
      <c r="E151" s="165" t="s">
        <v>1</v>
      </c>
      <c r="F151" s="166" t="s">
        <v>3864</v>
      </c>
      <c r="H151" s="167">
        <v>5385</v>
      </c>
      <c r="I151" s="168"/>
      <c r="L151" s="164"/>
      <c r="M151" s="169"/>
      <c r="T151" s="170"/>
      <c r="AT151" s="165" t="s">
        <v>190</v>
      </c>
      <c r="AU151" s="165" t="s">
        <v>88</v>
      </c>
      <c r="AV151" s="13" t="s">
        <v>88</v>
      </c>
      <c r="AW151" s="13" t="s">
        <v>30</v>
      </c>
      <c r="AX151" s="13" t="s">
        <v>78</v>
      </c>
      <c r="AY151" s="165" t="s">
        <v>182</v>
      </c>
    </row>
    <row r="152" spans="2:65" s="1" customFormat="1" ht="21.75" customHeight="1">
      <c r="B152" s="142"/>
      <c r="C152" s="185" t="s">
        <v>292</v>
      </c>
      <c r="D152" s="185" t="s">
        <v>379</v>
      </c>
      <c r="E152" s="186" t="s">
        <v>3865</v>
      </c>
      <c r="F152" s="187" t="s">
        <v>3866</v>
      </c>
      <c r="G152" s="188" t="s">
        <v>858</v>
      </c>
      <c r="H152" s="189">
        <v>70.004999999999995</v>
      </c>
      <c r="I152" s="190"/>
      <c r="J152" s="191">
        <f>ROUND(I152*H152,2)</f>
        <v>0</v>
      </c>
      <c r="K152" s="192"/>
      <c r="L152" s="193"/>
      <c r="M152" s="194" t="s">
        <v>1</v>
      </c>
      <c r="N152" s="195" t="s">
        <v>40</v>
      </c>
      <c r="P152" s="153">
        <f>O152*H152</f>
        <v>0</v>
      </c>
      <c r="Q152" s="153">
        <v>3.3E-3</v>
      </c>
      <c r="R152" s="153">
        <f>Q152*H152</f>
        <v>0.23101649999999999</v>
      </c>
      <c r="S152" s="153">
        <v>0</v>
      </c>
      <c r="T152" s="154">
        <f>S152*H152</f>
        <v>0</v>
      </c>
      <c r="AR152" s="155" t="s">
        <v>474</v>
      </c>
      <c r="AT152" s="155" t="s">
        <v>379</v>
      </c>
      <c r="AU152" s="155" t="s">
        <v>88</v>
      </c>
      <c r="AY152" s="17" t="s">
        <v>182</v>
      </c>
      <c r="BE152" s="156">
        <f>IF(N152="základná",J152,0)</f>
        <v>0</v>
      </c>
      <c r="BF152" s="156">
        <f>IF(N152="znížená",J152,0)</f>
        <v>0</v>
      </c>
      <c r="BG152" s="156">
        <f>IF(N152="zákl. prenesená",J152,0)</f>
        <v>0</v>
      </c>
      <c r="BH152" s="156">
        <f>IF(N152="zníž. prenesená",J152,0)</f>
        <v>0</v>
      </c>
      <c r="BI152" s="156">
        <f>IF(N152="nulová",J152,0)</f>
        <v>0</v>
      </c>
      <c r="BJ152" s="17" t="s">
        <v>88</v>
      </c>
      <c r="BK152" s="156">
        <f>ROUND(I152*H152,2)</f>
        <v>0</v>
      </c>
      <c r="BL152" s="17" t="s">
        <v>304</v>
      </c>
      <c r="BM152" s="155" t="s">
        <v>3867</v>
      </c>
    </row>
    <row r="153" spans="2:65" s="1" customFormat="1" ht="37.9" customHeight="1">
      <c r="B153" s="142"/>
      <c r="C153" s="143" t="s">
        <v>297</v>
      </c>
      <c r="D153" s="143" t="s">
        <v>184</v>
      </c>
      <c r="E153" s="144" t="s">
        <v>3868</v>
      </c>
      <c r="F153" s="145" t="s">
        <v>3869</v>
      </c>
      <c r="G153" s="146" t="s">
        <v>858</v>
      </c>
      <c r="H153" s="147">
        <v>5</v>
      </c>
      <c r="I153" s="148"/>
      <c r="J153" s="149">
        <f>ROUND(I153*H153,2)</f>
        <v>0</v>
      </c>
      <c r="K153" s="150"/>
      <c r="L153" s="32"/>
      <c r="M153" s="151" t="s">
        <v>1</v>
      </c>
      <c r="N153" s="152" t="s">
        <v>40</v>
      </c>
      <c r="P153" s="153">
        <f>O153*H153</f>
        <v>0</v>
      </c>
      <c r="Q153" s="153">
        <v>0</v>
      </c>
      <c r="R153" s="153">
        <f>Q153*H153</f>
        <v>0</v>
      </c>
      <c r="S153" s="153">
        <v>0</v>
      </c>
      <c r="T153" s="154">
        <f>S153*H153</f>
        <v>0</v>
      </c>
      <c r="AR153" s="155" t="s">
        <v>304</v>
      </c>
      <c r="AT153" s="155" t="s">
        <v>184</v>
      </c>
      <c r="AU153" s="155" t="s">
        <v>88</v>
      </c>
      <c r="AY153" s="17" t="s">
        <v>182</v>
      </c>
      <c r="BE153" s="156">
        <f>IF(N153="základná",J153,0)</f>
        <v>0</v>
      </c>
      <c r="BF153" s="156">
        <f>IF(N153="znížená",J153,0)</f>
        <v>0</v>
      </c>
      <c r="BG153" s="156">
        <f>IF(N153="zákl. prenesená",J153,0)</f>
        <v>0</v>
      </c>
      <c r="BH153" s="156">
        <f>IF(N153="zníž. prenesená",J153,0)</f>
        <v>0</v>
      </c>
      <c r="BI153" s="156">
        <f>IF(N153="nulová",J153,0)</f>
        <v>0</v>
      </c>
      <c r="BJ153" s="17" t="s">
        <v>88</v>
      </c>
      <c r="BK153" s="156">
        <f>ROUND(I153*H153,2)</f>
        <v>0</v>
      </c>
      <c r="BL153" s="17" t="s">
        <v>304</v>
      </c>
      <c r="BM153" s="155" t="s">
        <v>3870</v>
      </c>
    </row>
    <row r="154" spans="2:65" s="1" customFormat="1" ht="24.25" customHeight="1">
      <c r="B154" s="142"/>
      <c r="C154" s="143" t="s">
        <v>304</v>
      </c>
      <c r="D154" s="143" t="s">
        <v>184</v>
      </c>
      <c r="E154" s="144" t="s">
        <v>2586</v>
      </c>
      <c r="F154" s="145" t="s">
        <v>2587</v>
      </c>
      <c r="G154" s="146" t="s">
        <v>1140</v>
      </c>
      <c r="H154" s="196"/>
      <c r="I154" s="148"/>
      <c r="J154" s="149">
        <f>ROUND(I154*H154,2)</f>
        <v>0</v>
      </c>
      <c r="K154" s="150"/>
      <c r="L154" s="32"/>
      <c r="M154" s="151" t="s">
        <v>1</v>
      </c>
      <c r="N154" s="152" t="s">
        <v>40</v>
      </c>
      <c r="P154" s="153">
        <f>O154*H154</f>
        <v>0</v>
      </c>
      <c r="Q154" s="153">
        <v>0</v>
      </c>
      <c r="R154" s="153">
        <f>Q154*H154</f>
        <v>0</v>
      </c>
      <c r="S154" s="153">
        <v>0</v>
      </c>
      <c r="T154" s="154">
        <f>S154*H154</f>
        <v>0</v>
      </c>
      <c r="AR154" s="155" t="s">
        <v>304</v>
      </c>
      <c r="AT154" s="155" t="s">
        <v>184</v>
      </c>
      <c r="AU154" s="155" t="s">
        <v>88</v>
      </c>
      <c r="AY154" s="17" t="s">
        <v>182</v>
      </c>
      <c r="BE154" s="156">
        <f>IF(N154="základná",J154,0)</f>
        <v>0</v>
      </c>
      <c r="BF154" s="156">
        <f>IF(N154="znížená",J154,0)</f>
        <v>0</v>
      </c>
      <c r="BG154" s="156">
        <f>IF(N154="zákl. prenesená",J154,0)</f>
        <v>0</v>
      </c>
      <c r="BH154" s="156">
        <f>IF(N154="zníž. prenesená",J154,0)</f>
        <v>0</v>
      </c>
      <c r="BI154" s="156">
        <f>IF(N154="nulová",J154,0)</f>
        <v>0</v>
      </c>
      <c r="BJ154" s="17" t="s">
        <v>88</v>
      </c>
      <c r="BK154" s="156">
        <f>ROUND(I154*H154,2)</f>
        <v>0</v>
      </c>
      <c r="BL154" s="17" t="s">
        <v>304</v>
      </c>
      <c r="BM154" s="155" t="s">
        <v>3871</v>
      </c>
    </row>
    <row r="155" spans="2:65" s="11" customFormat="1" ht="25.9" customHeight="1">
      <c r="B155" s="130"/>
      <c r="D155" s="131" t="s">
        <v>73</v>
      </c>
      <c r="E155" s="132" t="s">
        <v>1790</v>
      </c>
      <c r="F155" s="132" t="s">
        <v>1791</v>
      </c>
      <c r="I155" s="133"/>
      <c r="J155" s="134">
        <f>BK155</f>
        <v>0</v>
      </c>
      <c r="L155" s="130"/>
      <c r="M155" s="135"/>
      <c r="P155" s="136">
        <f>SUM(P156:P157)</f>
        <v>0</v>
      </c>
      <c r="R155" s="136">
        <f>SUM(R156:R157)</f>
        <v>0</v>
      </c>
      <c r="T155" s="137">
        <f>SUM(T156:T157)</f>
        <v>0</v>
      </c>
      <c r="AR155" s="131" t="s">
        <v>235</v>
      </c>
      <c r="AT155" s="138" t="s">
        <v>73</v>
      </c>
      <c r="AU155" s="138" t="s">
        <v>74</v>
      </c>
      <c r="AY155" s="131" t="s">
        <v>182</v>
      </c>
      <c r="BK155" s="139">
        <f>SUM(BK156:BK157)</f>
        <v>0</v>
      </c>
    </row>
    <row r="156" spans="2:65" s="1" customFormat="1" ht="16.5" customHeight="1">
      <c r="B156" s="142"/>
      <c r="C156" s="143" t="s">
        <v>309</v>
      </c>
      <c r="D156" s="143" t="s">
        <v>184</v>
      </c>
      <c r="E156" s="144" t="s">
        <v>1793</v>
      </c>
      <c r="F156" s="145" t="s">
        <v>1794</v>
      </c>
      <c r="G156" s="146" t="s">
        <v>1795</v>
      </c>
      <c r="H156" s="147">
        <v>1</v>
      </c>
      <c r="I156" s="148"/>
      <c r="J156" s="149">
        <f>ROUND(I156*H156,2)</f>
        <v>0</v>
      </c>
      <c r="K156" s="150"/>
      <c r="L156" s="32"/>
      <c r="M156" s="151" t="s">
        <v>1</v>
      </c>
      <c r="N156" s="152" t="s">
        <v>40</v>
      </c>
      <c r="P156" s="153">
        <f>O156*H156</f>
        <v>0</v>
      </c>
      <c r="Q156" s="153">
        <v>0</v>
      </c>
      <c r="R156" s="153">
        <f>Q156*H156</f>
        <v>0</v>
      </c>
      <c r="S156" s="153">
        <v>0</v>
      </c>
      <c r="T156" s="154">
        <f>S156*H156</f>
        <v>0</v>
      </c>
      <c r="AR156" s="155" t="s">
        <v>1796</v>
      </c>
      <c r="AT156" s="155" t="s">
        <v>184</v>
      </c>
      <c r="AU156" s="155" t="s">
        <v>78</v>
      </c>
      <c r="AY156" s="17" t="s">
        <v>182</v>
      </c>
      <c r="BE156" s="156">
        <f>IF(N156="základná",J156,0)</f>
        <v>0</v>
      </c>
      <c r="BF156" s="156">
        <f>IF(N156="znížená",J156,0)</f>
        <v>0</v>
      </c>
      <c r="BG156" s="156">
        <f>IF(N156="zákl. prenesená",J156,0)</f>
        <v>0</v>
      </c>
      <c r="BH156" s="156">
        <f>IF(N156="zníž. prenesená",J156,0)</f>
        <v>0</v>
      </c>
      <c r="BI156" s="156">
        <f>IF(N156="nulová",J156,0)</f>
        <v>0</v>
      </c>
      <c r="BJ156" s="17" t="s">
        <v>88</v>
      </c>
      <c r="BK156" s="156">
        <f>ROUND(I156*H156,2)</f>
        <v>0</v>
      </c>
      <c r="BL156" s="17" t="s">
        <v>1796</v>
      </c>
      <c r="BM156" s="155" t="s">
        <v>3872</v>
      </c>
    </row>
    <row r="157" spans="2:65" s="1" customFormat="1" ht="16.5" customHeight="1">
      <c r="B157" s="142"/>
      <c r="C157" s="143" t="s">
        <v>373</v>
      </c>
      <c r="D157" s="143" t="s">
        <v>184</v>
      </c>
      <c r="E157" s="144" t="s">
        <v>1799</v>
      </c>
      <c r="F157" s="145" t="s">
        <v>1800</v>
      </c>
      <c r="G157" s="146" t="s">
        <v>1795</v>
      </c>
      <c r="H157" s="147">
        <v>1</v>
      </c>
      <c r="I157" s="148"/>
      <c r="J157" s="149">
        <f>ROUND(I157*H157,2)</f>
        <v>0</v>
      </c>
      <c r="K157" s="150"/>
      <c r="L157" s="32"/>
      <c r="M157" s="197" t="s">
        <v>1</v>
      </c>
      <c r="N157" s="198" t="s">
        <v>40</v>
      </c>
      <c r="O157" s="199"/>
      <c r="P157" s="200">
        <f>O157*H157</f>
        <v>0</v>
      </c>
      <c r="Q157" s="200">
        <v>0</v>
      </c>
      <c r="R157" s="200">
        <f>Q157*H157</f>
        <v>0</v>
      </c>
      <c r="S157" s="200">
        <v>0</v>
      </c>
      <c r="T157" s="201">
        <f>S157*H157</f>
        <v>0</v>
      </c>
      <c r="AR157" s="155" t="s">
        <v>1796</v>
      </c>
      <c r="AT157" s="155" t="s">
        <v>184</v>
      </c>
      <c r="AU157" s="155" t="s">
        <v>78</v>
      </c>
      <c r="AY157" s="17" t="s">
        <v>182</v>
      </c>
      <c r="BE157" s="156">
        <f>IF(N157="základná",J157,0)</f>
        <v>0</v>
      </c>
      <c r="BF157" s="156">
        <f>IF(N157="znížená",J157,0)</f>
        <v>0</v>
      </c>
      <c r="BG157" s="156">
        <f>IF(N157="zákl. prenesená",J157,0)</f>
        <v>0</v>
      </c>
      <c r="BH157" s="156">
        <f>IF(N157="zníž. prenesená",J157,0)</f>
        <v>0</v>
      </c>
      <c r="BI157" s="156">
        <f>IF(N157="nulová",J157,0)</f>
        <v>0</v>
      </c>
      <c r="BJ157" s="17" t="s">
        <v>88</v>
      </c>
      <c r="BK157" s="156">
        <f>ROUND(I157*H157,2)</f>
        <v>0</v>
      </c>
      <c r="BL157" s="17" t="s">
        <v>1796</v>
      </c>
      <c r="BM157" s="155" t="s">
        <v>3873</v>
      </c>
    </row>
    <row r="158" spans="2:65" s="1" customFormat="1" ht="7" customHeight="1">
      <c r="B158" s="47"/>
      <c r="C158" s="48"/>
      <c r="D158" s="48"/>
      <c r="E158" s="48"/>
      <c r="F158" s="48"/>
      <c r="G158" s="48"/>
      <c r="H158" s="48"/>
      <c r="I158" s="48"/>
      <c r="J158" s="48"/>
      <c r="K158" s="48"/>
      <c r="L158" s="32"/>
    </row>
  </sheetData>
  <autoFilter ref="C123:K157" xr:uid="{00000000-0009-0000-0000-00000C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22"/>
  <sheetViews>
    <sheetView showGridLines="0" topLeftCell="A25" workbookViewId="0">
      <selection activeCell="F57" sqref="F57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125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3874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ROUND(J118,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ROUND((SUM(BE118:BE121)),  2)</f>
        <v>0</v>
      </c>
      <c r="G33" s="99"/>
      <c r="H33" s="99"/>
      <c r="I33" s="100">
        <v>0.2</v>
      </c>
      <c r="J33" s="98">
        <f>ROUND(((SUM(BE118:BE121))*I33),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ROUND((SUM(BF118:BF121)),  2)</f>
        <v>0</v>
      </c>
      <c r="G34" s="99"/>
      <c r="H34" s="99"/>
      <c r="I34" s="100">
        <v>0.2</v>
      </c>
      <c r="J34" s="98">
        <f>ROUND(((SUM(BF118:BF121))*I34),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ROUND((SUM(BG118:BG121)),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ROUND((SUM(BH118:BH121)),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ROUND((SUM(BI118:BI121)),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SO-10 - Rekonštrukcia TS 0022-004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J118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2934</v>
      </c>
      <c r="E97" s="115"/>
      <c r="F97" s="115"/>
      <c r="G97" s="115"/>
      <c r="H97" s="115"/>
      <c r="I97" s="115"/>
      <c r="J97" s="116">
        <f>J119</f>
        <v>0</v>
      </c>
      <c r="L97" s="113"/>
    </row>
    <row r="98" spans="2:12" s="9" customFormat="1" ht="19.899999999999999" customHeight="1">
      <c r="B98" s="117"/>
      <c r="D98" s="118" t="s">
        <v>2935</v>
      </c>
      <c r="E98" s="119"/>
      <c r="F98" s="119"/>
      <c r="G98" s="119"/>
      <c r="H98" s="119"/>
      <c r="I98" s="119"/>
      <c r="J98" s="120">
        <f>J120</f>
        <v>0</v>
      </c>
      <c r="L98" s="117"/>
    </row>
    <row r="99" spans="2:12" s="1" customFormat="1" ht="21.75" customHeight="1">
      <c r="B99" s="32"/>
      <c r="L99" s="32"/>
    </row>
    <row r="100" spans="2:12" s="1" customFormat="1" ht="7" customHeigh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32"/>
    </row>
    <row r="104" spans="2:12" s="1" customFormat="1" ht="7" customHeight="1"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32"/>
    </row>
    <row r="105" spans="2:12" s="1" customFormat="1" ht="25" customHeight="1">
      <c r="B105" s="32"/>
      <c r="C105" s="21" t="s">
        <v>168</v>
      </c>
      <c r="L105" s="32"/>
    </row>
    <row r="106" spans="2:12" s="1" customFormat="1" ht="7" customHeight="1">
      <c r="B106" s="32"/>
      <c r="L106" s="32"/>
    </row>
    <row r="107" spans="2:12" s="1" customFormat="1" ht="12" customHeight="1">
      <c r="B107" s="32"/>
      <c r="C107" s="27" t="s">
        <v>15</v>
      </c>
      <c r="L107" s="32"/>
    </row>
    <row r="108" spans="2:12" s="1" customFormat="1" ht="16.5" customHeight="1">
      <c r="B108" s="32"/>
      <c r="E108" s="249" t="str">
        <f>E7</f>
        <v>Chovná hala pre kury s voľným výbehom</v>
      </c>
      <c r="F108" s="250"/>
      <c r="G108" s="250"/>
      <c r="H108" s="250"/>
      <c r="L108" s="32"/>
    </row>
    <row r="109" spans="2:12" s="1" customFormat="1" ht="12" customHeight="1">
      <c r="B109" s="32"/>
      <c r="C109" s="27" t="s">
        <v>133</v>
      </c>
      <c r="L109" s="32"/>
    </row>
    <row r="110" spans="2:12" s="1" customFormat="1" ht="16.5" customHeight="1">
      <c r="B110" s="32"/>
      <c r="E110" s="211" t="str">
        <f>E9</f>
        <v>SO-10 - Rekonštrukcia TS 0022-004</v>
      </c>
      <c r="F110" s="248"/>
      <c r="G110" s="248"/>
      <c r="H110" s="248"/>
      <c r="L110" s="32"/>
    </row>
    <row r="111" spans="2:12" s="1" customFormat="1" ht="7" customHeight="1">
      <c r="B111" s="32"/>
      <c r="L111" s="32"/>
    </row>
    <row r="112" spans="2:12" s="1" customFormat="1" ht="12" customHeight="1">
      <c r="B112" s="32"/>
      <c r="C112" s="27" t="s">
        <v>19</v>
      </c>
      <c r="F112" s="25" t="str">
        <f>F12</f>
        <v>Dolné Trhovište 224, 920 61 Dolné Trhovište</v>
      </c>
      <c r="I112" s="27" t="s">
        <v>21</v>
      </c>
      <c r="J112" s="55">
        <f>IF(J12="","",J12)</f>
        <v>45370</v>
      </c>
      <c r="L112" s="32"/>
    </row>
    <row r="113" spans="2:65" s="1" customFormat="1" ht="7" customHeight="1">
      <c r="B113" s="32"/>
      <c r="L113" s="32"/>
    </row>
    <row r="114" spans="2:65" s="1" customFormat="1" ht="15.25" customHeight="1">
      <c r="B114" s="32"/>
      <c r="C114" s="27" t="s">
        <v>22</v>
      </c>
      <c r="F114" s="25" t="str">
        <f>E15</f>
        <v>FOOD FARM s.r.o., Piešťanská 3, 917 03 Trnava</v>
      </c>
      <c r="I114" s="27" t="s">
        <v>28</v>
      </c>
      <c r="J114" s="30" t="str">
        <f>E21</f>
        <v>ALLA ARCHITEKTI</v>
      </c>
      <c r="L114" s="32"/>
    </row>
    <row r="115" spans="2:65" s="1" customFormat="1" ht="15.25" customHeight="1">
      <c r="B115" s="32"/>
      <c r="C115" s="27" t="s">
        <v>26</v>
      </c>
      <c r="F115" s="25" t="str">
        <f>IF(E18="","",E18)</f>
        <v>Vyplň údaj</v>
      </c>
      <c r="I115" s="27" t="s">
        <v>31</v>
      </c>
      <c r="J115" s="30" t="str">
        <f>E24</f>
        <v>Stanislav Hlubina</v>
      </c>
      <c r="L115" s="32"/>
    </row>
    <row r="116" spans="2:65" s="1" customFormat="1" ht="10.4" customHeight="1">
      <c r="B116" s="32"/>
      <c r="L116" s="32"/>
    </row>
    <row r="117" spans="2:65" s="10" customFormat="1" ht="29.25" customHeight="1">
      <c r="B117" s="121"/>
      <c r="C117" s="122" t="s">
        <v>169</v>
      </c>
      <c r="D117" s="123" t="s">
        <v>59</v>
      </c>
      <c r="E117" s="123" t="s">
        <v>55</v>
      </c>
      <c r="F117" s="123" t="s">
        <v>56</v>
      </c>
      <c r="G117" s="123" t="s">
        <v>170</v>
      </c>
      <c r="H117" s="123" t="s">
        <v>171</v>
      </c>
      <c r="I117" s="123" t="s">
        <v>172</v>
      </c>
      <c r="J117" s="124" t="s">
        <v>139</v>
      </c>
      <c r="K117" s="125" t="s">
        <v>173</v>
      </c>
      <c r="L117" s="121"/>
      <c r="M117" s="61" t="s">
        <v>1</v>
      </c>
      <c r="N117" s="62" t="s">
        <v>38</v>
      </c>
      <c r="O117" s="62" t="s">
        <v>174</v>
      </c>
      <c r="P117" s="62" t="s">
        <v>175</v>
      </c>
      <c r="Q117" s="62" t="s">
        <v>176</v>
      </c>
      <c r="R117" s="62" t="s">
        <v>177</v>
      </c>
      <c r="S117" s="62" t="s">
        <v>178</v>
      </c>
      <c r="T117" s="63" t="s">
        <v>179</v>
      </c>
    </row>
    <row r="118" spans="2:65" s="1" customFormat="1" ht="22.9" customHeight="1">
      <c r="B118" s="32"/>
      <c r="C118" s="66" t="s">
        <v>140</v>
      </c>
      <c r="J118" s="126">
        <f>BK118</f>
        <v>0</v>
      </c>
      <c r="L118" s="32"/>
      <c r="M118" s="64"/>
      <c r="N118" s="56"/>
      <c r="O118" s="56"/>
      <c r="P118" s="127">
        <f>P119</f>
        <v>0</v>
      </c>
      <c r="Q118" s="56"/>
      <c r="R118" s="127">
        <f>R119</f>
        <v>0</v>
      </c>
      <c r="S118" s="56"/>
      <c r="T118" s="128">
        <f>T119</f>
        <v>0</v>
      </c>
      <c r="AT118" s="17" t="s">
        <v>73</v>
      </c>
      <c r="AU118" s="17" t="s">
        <v>141</v>
      </c>
      <c r="BK118" s="129">
        <f>BK119</f>
        <v>0</v>
      </c>
    </row>
    <row r="119" spans="2:65" s="11" customFormat="1" ht="25.9" customHeight="1">
      <c r="B119" s="130"/>
      <c r="D119" s="131" t="s">
        <v>73</v>
      </c>
      <c r="E119" s="132" t="s">
        <v>379</v>
      </c>
      <c r="F119" s="132" t="s">
        <v>2944</v>
      </c>
      <c r="I119" s="133"/>
      <c r="J119" s="134">
        <f>BK119</f>
        <v>0</v>
      </c>
      <c r="L119" s="130"/>
      <c r="M119" s="135"/>
      <c r="P119" s="136">
        <f>P120</f>
        <v>0</v>
      </c>
      <c r="R119" s="136">
        <f>R120</f>
        <v>0</v>
      </c>
      <c r="T119" s="137">
        <f>T120</f>
        <v>0</v>
      </c>
      <c r="AR119" s="131" t="s">
        <v>196</v>
      </c>
      <c r="AT119" s="138" t="s">
        <v>73</v>
      </c>
      <c r="AU119" s="138" t="s">
        <v>74</v>
      </c>
      <c r="AY119" s="131" t="s">
        <v>182</v>
      </c>
      <c r="BK119" s="139">
        <f>BK120</f>
        <v>0</v>
      </c>
    </row>
    <row r="120" spans="2:65" s="11" customFormat="1" ht="22.9" customHeight="1">
      <c r="B120" s="130"/>
      <c r="D120" s="131" t="s">
        <v>73</v>
      </c>
      <c r="E120" s="140" t="s">
        <v>2945</v>
      </c>
      <c r="F120" s="140" t="s">
        <v>2946</v>
      </c>
      <c r="I120" s="133"/>
      <c r="J120" s="141">
        <f>BK120</f>
        <v>0</v>
      </c>
      <c r="L120" s="130"/>
      <c r="M120" s="135"/>
      <c r="P120" s="136">
        <f>P121</f>
        <v>0</v>
      </c>
      <c r="R120" s="136">
        <f>R121</f>
        <v>0</v>
      </c>
      <c r="T120" s="137">
        <f>T121</f>
        <v>0</v>
      </c>
      <c r="AR120" s="131" t="s">
        <v>196</v>
      </c>
      <c r="AT120" s="138" t="s">
        <v>73</v>
      </c>
      <c r="AU120" s="138" t="s">
        <v>78</v>
      </c>
      <c r="AY120" s="131" t="s">
        <v>182</v>
      </c>
      <c r="BK120" s="139">
        <f>BK121</f>
        <v>0</v>
      </c>
    </row>
    <row r="121" spans="2:65" s="1" customFormat="1" ht="24.25" customHeight="1">
      <c r="B121" s="142"/>
      <c r="C121" s="143" t="s">
        <v>78</v>
      </c>
      <c r="D121" s="143" t="s">
        <v>184</v>
      </c>
      <c r="E121" s="144" t="s">
        <v>3875</v>
      </c>
      <c r="F121" s="145" t="s">
        <v>4069</v>
      </c>
      <c r="G121" s="146" t="s">
        <v>1</v>
      </c>
      <c r="H121" s="147">
        <v>0</v>
      </c>
      <c r="I121" s="148"/>
      <c r="J121" s="149">
        <f>ROUND(I121*H121,2)</f>
        <v>0</v>
      </c>
      <c r="K121" s="150"/>
      <c r="L121" s="32"/>
      <c r="M121" s="197" t="s">
        <v>1</v>
      </c>
      <c r="N121" s="198" t="s">
        <v>40</v>
      </c>
      <c r="O121" s="199"/>
      <c r="P121" s="200">
        <f>O121*H121</f>
        <v>0</v>
      </c>
      <c r="Q121" s="200">
        <v>0</v>
      </c>
      <c r="R121" s="200">
        <f>Q121*H121</f>
        <v>0</v>
      </c>
      <c r="S121" s="200">
        <v>0</v>
      </c>
      <c r="T121" s="201">
        <f>S121*H121</f>
        <v>0</v>
      </c>
      <c r="AR121" s="155" t="s">
        <v>876</v>
      </c>
      <c r="AT121" s="155" t="s">
        <v>184</v>
      </c>
      <c r="AU121" s="155" t="s">
        <v>88</v>
      </c>
      <c r="AY121" s="17" t="s">
        <v>182</v>
      </c>
      <c r="BE121" s="156">
        <f>IF(N121="základná",J121,0)</f>
        <v>0</v>
      </c>
      <c r="BF121" s="156">
        <f>IF(N121="znížená",J121,0)</f>
        <v>0</v>
      </c>
      <c r="BG121" s="156">
        <f>IF(N121="zákl. prenesená",J121,0)</f>
        <v>0</v>
      </c>
      <c r="BH121" s="156">
        <f>IF(N121="zníž. prenesená",J121,0)</f>
        <v>0</v>
      </c>
      <c r="BI121" s="156">
        <f>IF(N121="nulová",J121,0)</f>
        <v>0</v>
      </c>
      <c r="BJ121" s="17" t="s">
        <v>88</v>
      </c>
      <c r="BK121" s="156">
        <f>ROUND(I121*H121,2)</f>
        <v>0</v>
      </c>
      <c r="BL121" s="17" t="s">
        <v>876</v>
      </c>
      <c r="BM121" s="155" t="s">
        <v>3876</v>
      </c>
    </row>
    <row r="122" spans="2:65" s="1" customFormat="1" ht="7" customHeight="1">
      <c r="B122" s="47"/>
      <c r="C122" s="48"/>
      <c r="D122" s="48"/>
      <c r="E122" s="48"/>
      <c r="F122" s="48"/>
      <c r="G122" s="48"/>
      <c r="H122" s="48"/>
      <c r="I122" s="48"/>
      <c r="J122" s="48"/>
      <c r="K122" s="48"/>
      <c r="L122" s="32"/>
    </row>
  </sheetData>
  <autoFilter ref="C117:K121" xr:uid="{00000000-0009-0000-0000-00000D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79"/>
  <sheetViews>
    <sheetView showGridLines="0" topLeftCell="A13" workbookViewId="0">
      <selection activeCell="F53" sqref="F53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128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3877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ROUND(J117,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ROUND((SUM(BE117:BE178)),  2)</f>
        <v>0</v>
      </c>
      <c r="G33" s="99"/>
      <c r="H33" s="99"/>
      <c r="I33" s="100">
        <v>0.2</v>
      </c>
      <c r="J33" s="98">
        <f>ROUND(((SUM(BE117:BE178))*I33),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ROUND((SUM(BF117:BF178)),  2)</f>
        <v>0</v>
      </c>
      <c r="G34" s="99"/>
      <c r="H34" s="99"/>
      <c r="I34" s="100">
        <v>0.2</v>
      </c>
      <c r="J34" s="98">
        <f>ROUND(((SUM(BF117:BF178))*I34),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ROUND((SUM(BG117:BG178)),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ROUND((SUM(BH117:BH178)),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ROUND((SUM(BI117:BI178)),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SO-11 - Dažďová kanalizácia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J117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142</v>
      </c>
      <c r="E97" s="115"/>
      <c r="F97" s="115"/>
      <c r="G97" s="115"/>
      <c r="H97" s="115"/>
      <c r="I97" s="115"/>
      <c r="J97" s="116">
        <f>J118</f>
        <v>0</v>
      </c>
      <c r="L97" s="113"/>
    </row>
    <row r="98" spans="2:12" s="1" customFormat="1" ht="21.75" customHeight="1">
      <c r="B98" s="32"/>
      <c r="L98" s="32"/>
    </row>
    <row r="99" spans="2:12" s="1" customFormat="1" ht="7" customHeight="1"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32"/>
    </row>
    <row r="103" spans="2:12" s="1" customFormat="1" ht="7" customHeight="1"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32"/>
    </row>
    <row r="104" spans="2:12" s="1" customFormat="1" ht="25" customHeight="1">
      <c r="B104" s="32"/>
      <c r="C104" s="21" t="s">
        <v>168</v>
      </c>
      <c r="L104" s="32"/>
    </row>
    <row r="105" spans="2:12" s="1" customFormat="1" ht="7" customHeight="1">
      <c r="B105" s="32"/>
      <c r="L105" s="32"/>
    </row>
    <row r="106" spans="2:12" s="1" customFormat="1" ht="12" customHeight="1">
      <c r="B106" s="32"/>
      <c r="C106" s="27" t="s">
        <v>15</v>
      </c>
      <c r="L106" s="32"/>
    </row>
    <row r="107" spans="2:12" s="1" customFormat="1" ht="16.5" customHeight="1">
      <c r="B107" s="32"/>
      <c r="E107" s="249" t="str">
        <f>E7</f>
        <v>Chovná hala pre kury s voľným výbehom</v>
      </c>
      <c r="F107" s="250"/>
      <c r="G107" s="250"/>
      <c r="H107" s="250"/>
      <c r="L107" s="32"/>
    </row>
    <row r="108" spans="2:12" s="1" customFormat="1" ht="12" customHeight="1">
      <c r="B108" s="32"/>
      <c r="C108" s="27" t="s">
        <v>133</v>
      </c>
      <c r="L108" s="32"/>
    </row>
    <row r="109" spans="2:12" s="1" customFormat="1" ht="16.5" customHeight="1">
      <c r="B109" s="32"/>
      <c r="E109" s="211" t="str">
        <f>E9</f>
        <v>SO-11 - Dažďová kanalizácia</v>
      </c>
      <c r="F109" s="248"/>
      <c r="G109" s="248"/>
      <c r="H109" s="248"/>
      <c r="L109" s="32"/>
    </row>
    <row r="110" spans="2:12" s="1" customFormat="1" ht="7" customHeight="1">
      <c r="B110" s="32"/>
      <c r="L110" s="32"/>
    </row>
    <row r="111" spans="2:12" s="1" customFormat="1" ht="12" customHeight="1">
      <c r="B111" s="32"/>
      <c r="C111" s="27" t="s">
        <v>19</v>
      </c>
      <c r="F111" s="25" t="str">
        <f>F12</f>
        <v>Dolné Trhovište 224, 920 61 Dolné Trhovište</v>
      </c>
      <c r="I111" s="27" t="s">
        <v>21</v>
      </c>
      <c r="J111" s="55">
        <f>IF(J12="","",J12)</f>
        <v>45370</v>
      </c>
      <c r="L111" s="32"/>
    </row>
    <row r="112" spans="2:12" s="1" customFormat="1" ht="7" customHeight="1">
      <c r="B112" s="32"/>
      <c r="L112" s="32"/>
    </row>
    <row r="113" spans="2:65" s="1" customFormat="1" ht="15.25" customHeight="1">
      <c r="B113" s="32"/>
      <c r="C113" s="27" t="s">
        <v>22</v>
      </c>
      <c r="F113" s="25" t="str">
        <f>E15</f>
        <v>FOOD FARM s.r.o., Piešťanská 3, 917 03 Trnava</v>
      </c>
      <c r="I113" s="27" t="s">
        <v>28</v>
      </c>
      <c r="J113" s="30" t="str">
        <f>E21</f>
        <v>ALLA ARCHITEKTI</v>
      </c>
      <c r="L113" s="32"/>
    </row>
    <row r="114" spans="2:65" s="1" customFormat="1" ht="15.25" customHeight="1">
      <c r="B114" s="32"/>
      <c r="C114" s="27" t="s">
        <v>26</v>
      </c>
      <c r="F114" s="25" t="str">
        <f>IF(E18="","",E18)</f>
        <v>Vyplň údaj</v>
      </c>
      <c r="I114" s="27" t="s">
        <v>31</v>
      </c>
      <c r="J114" s="30" t="str">
        <f>E24</f>
        <v>Stanislav Hlubina</v>
      </c>
      <c r="L114" s="32"/>
    </row>
    <row r="115" spans="2:65" s="1" customFormat="1" ht="10.4" customHeight="1">
      <c r="B115" s="32"/>
      <c r="L115" s="32"/>
    </row>
    <row r="116" spans="2:65" s="10" customFormat="1" ht="29.25" customHeight="1">
      <c r="B116" s="121"/>
      <c r="C116" s="122" t="s">
        <v>169</v>
      </c>
      <c r="D116" s="123" t="s">
        <v>59</v>
      </c>
      <c r="E116" s="123" t="s">
        <v>55</v>
      </c>
      <c r="F116" s="123" t="s">
        <v>56</v>
      </c>
      <c r="G116" s="123" t="s">
        <v>170</v>
      </c>
      <c r="H116" s="123" t="s">
        <v>171</v>
      </c>
      <c r="I116" s="123" t="s">
        <v>172</v>
      </c>
      <c r="J116" s="124" t="s">
        <v>139</v>
      </c>
      <c r="K116" s="125" t="s">
        <v>173</v>
      </c>
      <c r="L116" s="121"/>
      <c r="M116" s="61" t="s">
        <v>1</v>
      </c>
      <c r="N116" s="62" t="s">
        <v>38</v>
      </c>
      <c r="O116" s="62" t="s">
        <v>174</v>
      </c>
      <c r="P116" s="62" t="s">
        <v>175</v>
      </c>
      <c r="Q116" s="62" t="s">
        <v>176</v>
      </c>
      <c r="R116" s="62" t="s">
        <v>177</v>
      </c>
      <c r="S116" s="62" t="s">
        <v>178</v>
      </c>
      <c r="T116" s="63" t="s">
        <v>179</v>
      </c>
    </row>
    <row r="117" spans="2:65" s="1" customFormat="1" ht="22.9" customHeight="1">
      <c r="B117" s="32"/>
      <c r="C117" s="66" t="s">
        <v>140</v>
      </c>
      <c r="J117" s="126">
        <f>BK117</f>
        <v>0</v>
      </c>
      <c r="L117" s="32"/>
      <c r="M117" s="64"/>
      <c r="N117" s="56"/>
      <c r="O117" s="56"/>
      <c r="P117" s="127">
        <f>P118</f>
        <v>0</v>
      </c>
      <c r="Q117" s="56"/>
      <c r="R117" s="127">
        <f>R118</f>
        <v>0</v>
      </c>
      <c r="S117" s="56"/>
      <c r="T117" s="128">
        <f>T118</f>
        <v>0</v>
      </c>
      <c r="AT117" s="17" t="s">
        <v>73</v>
      </c>
      <c r="AU117" s="17" t="s">
        <v>141</v>
      </c>
      <c r="BK117" s="129">
        <f>BK118</f>
        <v>0</v>
      </c>
    </row>
    <row r="118" spans="2:65" s="11" customFormat="1" ht="25.9" customHeight="1">
      <c r="B118" s="130"/>
      <c r="D118" s="131" t="s">
        <v>73</v>
      </c>
      <c r="E118" s="132" t="s">
        <v>180</v>
      </c>
      <c r="F118" s="132" t="s">
        <v>181</v>
      </c>
      <c r="I118" s="133"/>
      <c r="J118" s="134">
        <f>BK118</f>
        <v>0</v>
      </c>
      <c r="L118" s="130"/>
      <c r="M118" s="135"/>
      <c r="P118" s="136">
        <f>SUM(P119:P178)</f>
        <v>0</v>
      </c>
      <c r="R118" s="136">
        <f>SUM(R119:R178)</f>
        <v>0</v>
      </c>
      <c r="T118" s="137">
        <f>SUM(T119:T178)</f>
        <v>0</v>
      </c>
      <c r="AR118" s="131" t="s">
        <v>78</v>
      </c>
      <c r="AT118" s="138" t="s">
        <v>73</v>
      </c>
      <c r="AU118" s="138" t="s">
        <v>74</v>
      </c>
      <c r="AY118" s="131" t="s">
        <v>182</v>
      </c>
      <c r="BK118" s="139">
        <f>SUM(BK119:BK178)</f>
        <v>0</v>
      </c>
    </row>
    <row r="119" spans="2:65" s="1" customFormat="1" ht="16.5" customHeight="1">
      <c r="B119" s="142"/>
      <c r="C119" s="143" t="s">
        <v>78</v>
      </c>
      <c r="D119" s="143" t="s">
        <v>184</v>
      </c>
      <c r="E119" s="144" t="s">
        <v>1805</v>
      </c>
      <c r="F119" s="145" t="s">
        <v>2594</v>
      </c>
      <c r="G119" s="146" t="s">
        <v>2595</v>
      </c>
      <c r="H119" s="147">
        <v>0.33600000000000002</v>
      </c>
      <c r="I119" s="148"/>
      <c r="J119" s="149">
        <f t="shared" ref="J119:J150" si="0">ROUND(I119*H119,2)</f>
        <v>0</v>
      </c>
      <c r="K119" s="150"/>
      <c r="L119" s="32"/>
      <c r="M119" s="151" t="s">
        <v>1</v>
      </c>
      <c r="N119" s="152" t="s">
        <v>40</v>
      </c>
      <c r="P119" s="153">
        <f t="shared" ref="P119:P150" si="1">O119*H119</f>
        <v>0</v>
      </c>
      <c r="Q119" s="153">
        <v>0</v>
      </c>
      <c r="R119" s="153">
        <f t="shared" ref="R119:R150" si="2">Q119*H119</f>
        <v>0</v>
      </c>
      <c r="S119" s="153">
        <v>0</v>
      </c>
      <c r="T119" s="154">
        <f t="shared" ref="T119:T150" si="3">S119*H119</f>
        <v>0</v>
      </c>
      <c r="AR119" s="155" t="s">
        <v>188</v>
      </c>
      <c r="AT119" s="155" t="s">
        <v>184</v>
      </c>
      <c r="AU119" s="155" t="s">
        <v>78</v>
      </c>
      <c r="AY119" s="17" t="s">
        <v>182</v>
      </c>
      <c r="BE119" s="156">
        <f t="shared" ref="BE119:BE150" si="4">IF(N119="základná",J119,0)</f>
        <v>0</v>
      </c>
      <c r="BF119" s="156">
        <f t="shared" ref="BF119:BF150" si="5">IF(N119="znížená",J119,0)</f>
        <v>0</v>
      </c>
      <c r="BG119" s="156">
        <f t="shared" ref="BG119:BG150" si="6">IF(N119="zákl. prenesená",J119,0)</f>
        <v>0</v>
      </c>
      <c r="BH119" s="156">
        <f t="shared" ref="BH119:BH150" si="7">IF(N119="zníž. prenesená",J119,0)</f>
        <v>0</v>
      </c>
      <c r="BI119" s="156">
        <f t="shared" ref="BI119:BI150" si="8">IF(N119="nulová",J119,0)</f>
        <v>0</v>
      </c>
      <c r="BJ119" s="17" t="s">
        <v>88</v>
      </c>
      <c r="BK119" s="156">
        <f t="shared" ref="BK119:BK150" si="9">ROUND(I119*H119,2)</f>
        <v>0</v>
      </c>
      <c r="BL119" s="17" t="s">
        <v>188</v>
      </c>
      <c r="BM119" s="155" t="s">
        <v>3878</v>
      </c>
    </row>
    <row r="120" spans="2:65" s="1" customFormat="1" ht="33" customHeight="1">
      <c r="B120" s="142"/>
      <c r="C120" s="143" t="s">
        <v>88</v>
      </c>
      <c r="D120" s="143" t="s">
        <v>184</v>
      </c>
      <c r="E120" s="144" t="s">
        <v>1835</v>
      </c>
      <c r="F120" s="145" t="s">
        <v>3879</v>
      </c>
      <c r="G120" s="146" t="s">
        <v>187</v>
      </c>
      <c r="H120" s="147">
        <v>90.79</v>
      </c>
      <c r="I120" s="148"/>
      <c r="J120" s="149">
        <f t="shared" si="0"/>
        <v>0</v>
      </c>
      <c r="K120" s="150"/>
      <c r="L120" s="32"/>
      <c r="M120" s="151" t="s">
        <v>1</v>
      </c>
      <c r="N120" s="152" t="s">
        <v>40</v>
      </c>
      <c r="P120" s="153">
        <f t="shared" si="1"/>
        <v>0</v>
      </c>
      <c r="Q120" s="153">
        <v>0</v>
      </c>
      <c r="R120" s="153">
        <f t="shared" si="2"/>
        <v>0</v>
      </c>
      <c r="S120" s="153">
        <v>0</v>
      </c>
      <c r="T120" s="154">
        <f t="shared" si="3"/>
        <v>0</v>
      </c>
      <c r="AR120" s="155" t="s">
        <v>188</v>
      </c>
      <c r="AT120" s="155" t="s">
        <v>184</v>
      </c>
      <c r="AU120" s="155" t="s">
        <v>78</v>
      </c>
      <c r="AY120" s="17" t="s">
        <v>182</v>
      </c>
      <c r="BE120" s="156">
        <f t="shared" si="4"/>
        <v>0</v>
      </c>
      <c r="BF120" s="156">
        <f t="shared" si="5"/>
        <v>0</v>
      </c>
      <c r="BG120" s="156">
        <f t="shared" si="6"/>
        <v>0</v>
      </c>
      <c r="BH120" s="156">
        <f t="shared" si="7"/>
        <v>0</v>
      </c>
      <c r="BI120" s="156">
        <f t="shared" si="8"/>
        <v>0</v>
      </c>
      <c r="BJ120" s="17" t="s">
        <v>88</v>
      </c>
      <c r="BK120" s="156">
        <f t="shared" si="9"/>
        <v>0</v>
      </c>
      <c r="BL120" s="17" t="s">
        <v>188</v>
      </c>
      <c r="BM120" s="155" t="s">
        <v>3880</v>
      </c>
    </row>
    <row r="121" spans="2:65" s="1" customFormat="1" ht="16.5" customHeight="1">
      <c r="B121" s="142"/>
      <c r="C121" s="143" t="s">
        <v>196</v>
      </c>
      <c r="D121" s="143" t="s">
        <v>184</v>
      </c>
      <c r="E121" s="144" t="s">
        <v>1841</v>
      </c>
      <c r="F121" s="145" t="s">
        <v>3881</v>
      </c>
      <c r="G121" s="146" t="s">
        <v>858</v>
      </c>
      <c r="H121" s="147">
        <v>1</v>
      </c>
      <c r="I121" s="148"/>
      <c r="J121" s="149">
        <f t="shared" si="0"/>
        <v>0</v>
      </c>
      <c r="K121" s="150"/>
      <c r="L121" s="32"/>
      <c r="M121" s="151" t="s">
        <v>1</v>
      </c>
      <c r="N121" s="152" t="s">
        <v>40</v>
      </c>
      <c r="P121" s="153">
        <f t="shared" si="1"/>
        <v>0</v>
      </c>
      <c r="Q121" s="153">
        <v>0</v>
      </c>
      <c r="R121" s="153">
        <f t="shared" si="2"/>
        <v>0</v>
      </c>
      <c r="S121" s="153">
        <v>0</v>
      </c>
      <c r="T121" s="154">
        <f t="shared" si="3"/>
        <v>0</v>
      </c>
      <c r="AR121" s="155" t="s">
        <v>188</v>
      </c>
      <c r="AT121" s="155" t="s">
        <v>184</v>
      </c>
      <c r="AU121" s="155" t="s">
        <v>78</v>
      </c>
      <c r="AY121" s="17" t="s">
        <v>182</v>
      </c>
      <c r="BE121" s="156">
        <f t="shared" si="4"/>
        <v>0</v>
      </c>
      <c r="BF121" s="156">
        <f t="shared" si="5"/>
        <v>0</v>
      </c>
      <c r="BG121" s="156">
        <f t="shared" si="6"/>
        <v>0</v>
      </c>
      <c r="BH121" s="156">
        <f t="shared" si="7"/>
        <v>0</v>
      </c>
      <c r="BI121" s="156">
        <f t="shared" si="8"/>
        <v>0</v>
      </c>
      <c r="BJ121" s="17" t="s">
        <v>88</v>
      </c>
      <c r="BK121" s="156">
        <f t="shared" si="9"/>
        <v>0</v>
      </c>
      <c r="BL121" s="17" t="s">
        <v>188</v>
      </c>
      <c r="BM121" s="155" t="s">
        <v>3882</v>
      </c>
    </row>
    <row r="122" spans="2:65" s="1" customFormat="1" ht="16.5" customHeight="1">
      <c r="B122" s="142"/>
      <c r="C122" s="185" t="s">
        <v>188</v>
      </c>
      <c r="D122" s="185" t="s">
        <v>379</v>
      </c>
      <c r="E122" s="186" t="s">
        <v>93</v>
      </c>
      <c r="F122" s="187" t="s">
        <v>3883</v>
      </c>
      <c r="G122" s="188" t="s">
        <v>858</v>
      </c>
      <c r="H122" s="189">
        <v>1</v>
      </c>
      <c r="I122" s="190"/>
      <c r="J122" s="191">
        <f t="shared" si="0"/>
        <v>0</v>
      </c>
      <c r="K122" s="192"/>
      <c r="L122" s="193"/>
      <c r="M122" s="194" t="s">
        <v>1</v>
      </c>
      <c r="N122" s="195" t="s">
        <v>40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259</v>
      </c>
      <c r="AT122" s="155" t="s">
        <v>379</v>
      </c>
      <c r="AU122" s="155" t="s">
        <v>78</v>
      </c>
      <c r="AY122" s="17" t="s">
        <v>182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88</v>
      </c>
      <c r="BK122" s="156">
        <f t="shared" si="9"/>
        <v>0</v>
      </c>
      <c r="BL122" s="17" t="s">
        <v>188</v>
      </c>
      <c r="BM122" s="155" t="s">
        <v>3884</v>
      </c>
    </row>
    <row r="123" spans="2:65" s="1" customFormat="1" ht="37.9" customHeight="1">
      <c r="B123" s="142"/>
      <c r="C123" s="143" t="s">
        <v>235</v>
      </c>
      <c r="D123" s="143" t="s">
        <v>184</v>
      </c>
      <c r="E123" s="144" t="s">
        <v>99</v>
      </c>
      <c r="F123" s="145" t="s">
        <v>3885</v>
      </c>
      <c r="G123" s="146" t="s">
        <v>858</v>
      </c>
      <c r="H123" s="147">
        <v>1</v>
      </c>
      <c r="I123" s="148"/>
      <c r="J123" s="149">
        <f t="shared" si="0"/>
        <v>0</v>
      </c>
      <c r="K123" s="150"/>
      <c r="L123" s="32"/>
      <c r="M123" s="151" t="s">
        <v>1</v>
      </c>
      <c r="N123" s="152" t="s">
        <v>40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188</v>
      </c>
      <c r="AT123" s="155" t="s">
        <v>184</v>
      </c>
      <c r="AU123" s="155" t="s">
        <v>78</v>
      </c>
      <c r="AY123" s="17" t="s">
        <v>182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88</v>
      </c>
      <c r="BK123" s="156">
        <f t="shared" si="9"/>
        <v>0</v>
      </c>
      <c r="BL123" s="17" t="s">
        <v>188</v>
      </c>
      <c r="BM123" s="155" t="s">
        <v>3886</v>
      </c>
    </row>
    <row r="124" spans="2:65" s="1" customFormat="1" ht="33" customHeight="1">
      <c r="B124" s="142"/>
      <c r="C124" s="185" t="s">
        <v>248</v>
      </c>
      <c r="D124" s="185" t="s">
        <v>379</v>
      </c>
      <c r="E124" s="186" t="s">
        <v>1848</v>
      </c>
      <c r="F124" s="187" t="s">
        <v>3887</v>
      </c>
      <c r="G124" s="188" t="s">
        <v>858</v>
      </c>
      <c r="H124" s="189">
        <v>1</v>
      </c>
      <c r="I124" s="190"/>
      <c r="J124" s="191">
        <f t="shared" si="0"/>
        <v>0</v>
      </c>
      <c r="K124" s="192"/>
      <c r="L124" s="193"/>
      <c r="M124" s="194" t="s">
        <v>1</v>
      </c>
      <c r="N124" s="195" t="s">
        <v>40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259</v>
      </c>
      <c r="AT124" s="155" t="s">
        <v>379</v>
      </c>
      <c r="AU124" s="155" t="s">
        <v>78</v>
      </c>
      <c r="AY124" s="17" t="s">
        <v>182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88</v>
      </c>
      <c r="BK124" s="156">
        <f t="shared" si="9"/>
        <v>0</v>
      </c>
      <c r="BL124" s="17" t="s">
        <v>188</v>
      </c>
      <c r="BM124" s="155" t="s">
        <v>3888</v>
      </c>
    </row>
    <row r="125" spans="2:65" s="1" customFormat="1" ht="37.9" customHeight="1">
      <c r="B125" s="142"/>
      <c r="C125" s="143" t="s">
        <v>253</v>
      </c>
      <c r="D125" s="143" t="s">
        <v>184</v>
      </c>
      <c r="E125" s="144" t="s">
        <v>1850</v>
      </c>
      <c r="F125" s="145" t="s">
        <v>3889</v>
      </c>
      <c r="G125" s="146" t="s">
        <v>3890</v>
      </c>
      <c r="H125" s="147">
        <v>1</v>
      </c>
      <c r="I125" s="148"/>
      <c r="J125" s="149">
        <f t="shared" si="0"/>
        <v>0</v>
      </c>
      <c r="K125" s="150"/>
      <c r="L125" s="32"/>
      <c r="M125" s="151" t="s">
        <v>1</v>
      </c>
      <c r="N125" s="152" t="s">
        <v>40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188</v>
      </c>
      <c r="AT125" s="155" t="s">
        <v>184</v>
      </c>
      <c r="AU125" s="155" t="s">
        <v>78</v>
      </c>
      <c r="AY125" s="17" t="s">
        <v>182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88</v>
      </c>
      <c r="BK125" s="156">
        <f t="shared" si="9"/>
        <v>0</v>
      </c>
      <c r="BL125" s="17" t="s">
        <v>188</v>
      </c>
      <c r="BM125" s="155" t="s">
        <v>3891</v>
      </c>
    </row>
    <row r="126" spans="2:65" s="1" customFormat="1" ht="24.25" customHeight="1">
      <c r="B126" s="142"/>
      <c r="C126" s="143" t="s">
        <v>259</v>
      </c>
      <c r="D126" s="143" t="s">
        <v>184</v>
      </c>
      <c r="E126" s="144" t="s">
        <v>2760</v>
      </c>
      <c r="F126" s="145" t="s">
        <v>2761</v>
      </c>
      <c r="G126" s="146" t="s">
        <v>187</v>
      </c>
      <c r="H126" s="147">
        <v>262.29000000000002</v>
      </c>
      <c r="I126" s="148"/>
      <c r="J126" s="149">
        <f t="shared" si="0"/>
        <v>0</v>
      </c>
      <c r="K126" s="150"/>
      <c r="L126" s="32"/>
      <c r="M126" s="151" t="s">
        <v>1</v>
      </c>
      <c r="N126" s="152" t="s">
        <v>40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188</v>
      </c>
      <c r="AT126" s="155" t="s">
        <v>184</v>
      </c>
      <c r="AU126" s="155" t="s">
        <v>78</v>
      </c>
      <c r="AY126" s="17" t="s">
        <v>182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88</v>
      </c>
      <c r="BK126" s="156">
        <f t="shared" si="9"/>
        <v>0</v>
      </c>
      <c r="BL126" s="17" t="s">
        <v>188</v>
      </c>
      <c r="BM126" s="155" t="s">
        <v>3892</v>
      </c>
    </row>
    <row r="127" spans="2:65" s="1" customFormat="1" ht="37.9" customHeight="1">
      <c r="B127" s="142"/>
      <c r="C127" s="143" t="s">
        <v>264</v>
      </c>
      <c r="D127" s="143" t="s">
        <v>184</v>
      </c>
      <c r="E127" s="144" t="s">
        <v>260</v>
      </c>
      <c r="F127" s="145" t="s">
        <v>261</v>
      </c>
      <c r="G127" s="146" t="s">
        <v>187</v>
      </c>
      <c r="H127" s="147">
        <v>104.92</v>
      </c>
      <c r="I127" s="148"/>
      <c r="J127" s="149">
        <f t="shared" si="0"/>
        <v>0</v>
      </c>
      <c r="K127" s="150"/>
      <c r="L127" s="32"/>
      <c r="M127" s="151" t="s">
        <v>1</v>
      </c>
      <c r="N127" s="152" t="s">
        <v>40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188</v>
      </c>
      <c r="AT127" s="155" t="s">
        <v>184</v>
      </c>
      <c r="AU127" s="155" t="s">
        <v>78</v>
      </c>
      <c r="AY127" s="17" t="s">
        <v>182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88</v>
      </c>
      <c r="BK127" s="156">
        <f t="shared" si="9"/>
        <v>0</v>
      </c>
      <c r="BL127" s="17" t="s">
        <v>188</v>
      </c>
      <c r="BM127" s="155" t="s">
        <v>3893</v>
      </c>
    </row>
    <row r="128" spans="2:65" s="1" customFormat="1" ht="24.25" customHeight="1">
      <c r="B128" s="142"/>
      <c r="C128" s="143" t="s">
        <v>270</v>
      </c>
      <c r="D128" s="143" t="s">
        <v>184</v>
      </c>
      <c r="E128" s="144" t="s">
        <v>2763</v>
      </c>
      <c r="F128" s="145" t="s">
        <v>2764</v>
      </c>
      <c r="G128" s="146" t="s">
        <v>312</v>
      </c>
      <c r="H128" s="147">
        <v>161.41</v>
      </c>
      <c r="I128" s="148"/>
      <c r="J128" s="149">
        <f t="shared" si="0"/>
        <v>0</v>
      </c>
      <c r="K128" s="150"/>
      <c r="L128" s="32"/>
      <c r="M128" s="151" t="s">
        <v>1</v>
      </c>
      <c r="N128" s="152" t="s">
        <v>40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188</v>
      </c>
      <c r="AT128" s="155" t="s">
        <v>184</v>
      </c>
      <c r="AU128" s="155" t="s">
        <v>78</v>
      </c>
      <c r="AY128" s="17" t="s">
        <v>182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88</v>
      </c>
      <c r="BK128" s="156">
        <f t="shared" si="9"/>
        <v>0</v>
      </c>
      <c r="BL128" s="17" t="s">
        <v>188</v>
      </c>
      <c r="BM128" s="155" t="s">
        <v>3894</v>
      </c>
    </row>
    <row r="129" spans="2:65" s="1" customFormat="1" ht="24.25" customHeight="1">
      <c r="B129" s="142"/>
      <c r="C129" s="143" t="s">
        <v>277</v>
      </c>
      <c r="D129" s="143" t="s">
        <v>184</v>
      </c>
      <c r="E129" s="144" t="s">
        <v>2766</v>
      </c>
      <c r="F129" s="145" t="s">
        <v>2767</v>
      </c>
      <c r="G129" s="146" t="s">
        <v>312</v>
      </c>
      <c r="H129" s="147">
        <v>161.41</v>
      </c>
      <c r="I129" s="148"/>
      <c r="J129" s="149">
        <f t="shared" si="0"/>
        <v>0</v>
      </c>
      <c r="K129" s="150"/>
      <c r="L129" s="32"/>
      <c r="M129" s="151" t="s">
        <v>1</v>
      </c>
      <c r="N129" s="152" t="s">
        <v>40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188</v>
      </c>
      <c r="AT129" s="155" t="s">
        <v>184</v>
      </c>
      <c r="AU129" s="155" t="s">
        <v>78</v>
      </c>
      <c r="AY129" s="17" t="s">
        <v>182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88</v>
      </c>
      <c r="BK129" s="156">
        <f t="shared" si="9"/>
        <v>0</v>
      </c>
      <c r="BL129" s="17" t="s">
        <v>188</v>
      </c>
      <c r="BM129" s="155" t="s">
        <v>3895</v>
      </c>
    </row>
    <row r="130" spans="2:65" s="1" customFormat="1" ht="37.9" customHeight="1">
      <c r="B130" s="142"/>
      <c r="C130" s="143" t="s">
        <v>282</v>
      </c>
      <c r="D130" s="143" t="s">
        <v>184</v>
      </c>
      <c r="E130" s="144" t="s">
        <v>2769</v>
      </c>
      <c r="F130" s="145" t="s">
        <v>2770</v>
      </c>
      <c r="G130" s="146" t="s">
        <v>187</v>
      </c>
      <c r="H130" s="147">
        <v>183.6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188</v>
      </c>
      <c r="AT130" s="155" t="s">
        <v>184</v>
      </c>
      <c r="AU130" s="155" t="s">
        <v>78</v>
      </c>
      <c r="AY130" s="17" t="s">
        <v>182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88</v>
      </c>
      <c r="BK130" s="156">
        <f t="shared" si="9"/>
        <v>0</v>
      </c>
      <c r="BL130" s="17" t="s">
        <v>188</v>
      </c>
      <c r="BM130" s="155" t="s">
        <v>3896</v>
      </c>
    </row>
    <row r="131" spans="2:65" s="1" customFormat="1" ht="44.25" customHeight="1">
      <c r="B131" s="142"/>
      <c r="C131" s="143" t="s">
        <v>286</v>
      </c>
      <c r="D131" s="143" t="s">
        <v>184</v>
      </c>
      <c r="E131" s="144" t="s">
        <v>3897</v>
      </c>
      <c r="F131" s="145" t="s">
        <v>3898</v>
      </c>
      <c r="G131" s="146" t="s">
        <v>187</v>
      </c>
      <c r="H131" s="147">
        <v>78.69</v>
      </c>
      <c r="I131" s="148"/>
      <c r="J131" s="149">
        <f t="shared" si="0"/>
        <v>0</v>
      </c>
      <c r="K131" s="150"/>
      <c r="L131" s="32"/>
      <c r="M131" s="151" t="s">
        <v>1</v>
      </c>
      <c r="N131" s="152" t="s">
        <v>40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188</v>
      </c>
      <c r="AT131" s="155" t="s">
        <v>184</v>
      </c>
      <c r="AU131" s="155" t="s">
        <v>78</v>
      </c>
      <c r="AY131" s="17" t="s">
        <v>182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88</v>
      </c>
      <c r="BK131" s="156">
        <f t="shared" si="9"/>
        <v>0</v>
      </c>
      <c r="BL131" s="17" t="s">
        <v>188</v>
      </c>
      <c r="BM131" s="155" t="s">
        <v>3899</v>
      </c>
    </row>
    <row r="132" spans="2:65" s="1" customFormat="1" ht="21.75" customHeight="1">
      <c r="B132" s="142"/>
      <c r="C132" s="143" t="s">
        <v>292</v>
      </c>
      <c r="D132" s="143" t="s">
        <v>184</v>
      </c>
      <c r="E132" s="144" t="s">
        <v>2431</v>
      </c>
      <c r="F132" s="145" t="s">
        <v>2432</v>
      </c>
      <c r="G132" s="146" t="s">
        <v>187</v>
      </c>
      <c r="H132" s="147">
        <v>183.6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188</v>
      </c>
      <c r="AT132" s="155" t="s">
        <v>184</v>
      </c>
      <c r="AU132" s="155" t="s">
        <v>78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188</v>
      </c>
      <c r="BM132" s="155" t="s">
        <v>3900</v>
      </c>
    </row>
    <row r="133" spans="2:65" s="1" customFormat="1" ht="24.25" customHeight="1">
      <c r="B133" s="142"/>
      <c r="C133" s="143" t="s">
        <v>297</v>
      </c>
      <c r="D133" s="143" t="s">
        <v>184</v>
      </c>
      <c r="E133" s="144" t="s">
        <v>283</v>
      </c>
      <c r="F133" s="145" t="s">
        <v>284</v>
      </c>
      <c r="G133" s="146" t="s">
        <v>187</v>
      </c>
      <c r="H133" s="147">
        <v>183.6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188</v>
      </c>
      <c r="AT133" s="155" t="s">
        <v>184</v>
      </c>
      <c r="AU133" s="155" t="s">
        <v>78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188</v>
      </c>
      <c r="BM133" s="155" t="s">
        <v>3901</v>
      </c>
    </row>
    <row r="134" spans="2:65" s="1" customFormat="1" ht="21.75" customHeight="1">
      <c r="B134" s="142"/>
      <c r="C134" s="143" t="s">
        <v>304</v>
      </c>
      <c r="D134" s="143" t="s">
        <v>184</v>
      </c>
      <c r="E134" s="144" t="s">
        <v>287</v>
      </c>
      <c r="F134" s="145" t="s">
        <v>2774</v>
      </c>
      <c r="G134" s="146" t="s">
        <v>187</v>
      </c>
      <c r="H134" s="147">
        <v>183.6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188</v>
      </c>
      <c r="AT134" s="155" t="s">
        <v>184</v>
      </c>
      <c r="AU134" s="155" t="s">
        <v>78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188</v>
      </c>
      <c r="BM134" s="155" t="s">
        <v>3902</v>
      </c>
    </row>
    <row r="135" spans="2:65" s="1" customFormat="1" ht="24.25" customHeight="1">
      <c r="B135" s="142"/>
      <c r="C135" s="143" t="s">
        <v>309</v>
      </c>
      <c r="D135" s="143" t="s">
        <v>184</v>
      </c>
      <c r="E135" s="144" t="s">
        <v>2776</v>
      </c>
      <c r="F135" s="145" t="s">
        <v>2777</v>
      </c>
      <c r="G135" s="146" t="s">
        <v>449</v>
      </c>
      <c r="H135" s="147">
        <v>213.48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188</v>
      </c>
      <c r="AT135" s="155" t="s">
        <v>184</v>
      </c>
      <c r="AU135" s="155" t="s">
        <v>78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188</v>
      </c>
      <c r="BM135" s="155" t="s">
        <v>3903</v>
      </c>
    </row>
    <row r="136" spans="2:65" s="1" customFormat="1" ht="33" customHeight="1">
      <c r="B136" s="142"/>
      <c r="C136" s="143" t="s">
        <v>373</v>
      </c>
      <c r="D136" s="143" t="s">
        <v>184</v>
      </c>
      <c r="E136" s="144" t="s">
        <v>2779</v>
      </c>
      <c r="F136" s="145" t="s">
        <v>2780</v>
      </c>
      <c r="G136" s="146" t="s">
        <v>187</v>
      </c>
      <c r="H136" s="147">
        <v>151.9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188</v>
      </c>
      <c r="AT136" s="155" t="s">
        <v>184</v>
      </c>
      <c r="AU136" s="155" t="s">
        <v>78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188</v>
      </c>
      <c r="BM136" s="155" t="s">
        <v>3904</v>
      </c>
    </row>
    <row r="137" spans="2:65" s="1" customFormat="1" ht="24.25" customHeight="1">
      <c r="B137" s="142"/>
      <c r="C137" s="143" t="s">
        <v>378</v>
      </c>
      <c r="D137" s="143" t="s">
        <v>184</v>
      </c>
      <c r="E137" s="144" t="s">
        <v>2782</v>
      </c>
      <c r="F137" s="145" t="s">
        <v>2783</v>
      </c>
      <c r="G137" s="146" t="s">
        <v>187</v>
      </c>
      <c r="H137" s="147">
        <v>171.5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188</v>
      </c>
      <c r="AT137" s="155" t="s">
        <v>184</v>
      </c>
      <c r="AU137" s="155" t="s">
        <v>78</v>
      </c>
      <c r="AY137" s="17" t="s">
        <v>182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88</v>
      </c>
      <c r="BK137" s="156">
        <f t="shared" si="9"/>
        <v>0</v>
      </c>
      <c r="BL137" s="17" t="s">
        <v>188</v>
      </c>
      <c r="BM137" s="155" t="s">
        <v>3905</v>
      </c>
    </row>
    <row r="138" spans="2:65" s="1" customFormat="1" ht="33" customHeight="1">
      <c r="B138" s="142"/>
      <c r="C138" s="143" t="s">
        <v>7</v>
      </c>
      <c r="D138" s="143" t="s">
        <v>184</v>
      </c>
      <c r="E138" s="144" t="s">
        <v>2785</v>
      </c>
      <c r="F138" s="145" t="s">
        <v>2786</v>
      </c>
      <c r="G138" s="146" t="s">
        <v>187</v>
      </c>
      <c r="H138" s="147">
        <v>1.522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40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188</v>
      </c>
      <c r="AT138" s="155" t="s">
        <v>184</v>
      </c>
      <c r="AU138" s="155" t="s">
        <v>78</v>
      </c>
      <c r="AY138" s="17" t="s">
        <v>182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88</v>
      </c>
      <c r="BK138" s="156">
        <f t="shared" si="9"/>
        <v>0</v>
      </c>
      <c r="BL138" s="17" t="s">
        <v>188</v>
      </c>
      <c r="BM138" s="155" t="s">
        <v>3906</v>
      </c>
    </row>
    <row r="139" spans="2:65" s="1" customFormat="1" ht="24.25" customHeight="1">
      <c r="B139" s="142"/>
      <c r="C139" s="143" t="s">
        <v>389</v>
      </c>
      <c r="D139" s="143" t="s">
        <v>184</v>
      </c>
      <c r="E139" s="144" t="s">
        <v>3907</v>
      </c>
      <c r="F139" s="145" t="s">
        <v>3908</v>
      </c>
      <c r="G139" s="146" t="s">
        <v>386</v>
      </c>
      <c r="H139" s="147">
        <v>2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40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188</v>
      </c>
      <c r="AT139" s="155" t="s">
        <v>184</v>
      </c>
      <c r="AU139" s="155" t="s">
        <v>78</v>
      </c>
      <c r="AY139" s="17" t="s">
        <v>182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88</v>
      </c>
      <c r="BK139" s="156">
        <f t="shared" si="9"/>
        <v>0</v>
      </c>
      <c r="BL139" s="17" t="s">
        <v>188</v>
      </c>
      <c r="BM139" s="155" t="s">
        <v>3909</v>
      </c>
    </row>
    <row r="140" spans="2:65" s="1" customFormat="1" ht="24.25" customHeight="1">
      <c r="B140" s="142"/>
      <c r="C140" s="185" t="s">
        <v>397</v>
      </c>
      <c r="D140" s="185" t="s">
        <v>379</v>
      </c>
      <c r="E140" s="186" t="s">
        <v>3910</v>
      </c>
      <c r="F140" s="187" t="s">
        <v>3911</v>
      </c>
      <c r="G140" s="188" t="s">
        <v>858</v>
      </c>
      <c r="H140" s="189">
        <v>2</v>
      </c>
      <c r="I140" s="190"/>
      <c r="J140" s="191">
        <f t="shared" si="0"/>
        <v>0</v>
      </c>
      <c r="K140" s="192"/>
      <c r="L140" s="193"/>
      <c r="M140" s="194" t="s">
        <v>1</v>
      </c>
      <c r="N140" s="195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259</v>
      </c>
      <c r="AT140" s="155" t="s">
        <v>379</v>
      </c>
      <c r="AU140" s="155" t="s">
        <v>78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188</v>
      </c>
      <c r="BM140" s="155" t="s">
        <v>3912</v>
      </c>
    </row>
    <row r="141" spans="2:65" s="1" customFormat="1" ht="24.25" customHeight="1">
      <c r="B141" s="142"/>
      <c r="C141" s="143" t="s">
        <v>408</v>
      </c>
      <c r="D141" s="143" t="s">
        <v>184</v>
      </c>
      <c r="E141" s="144" t="s">
        <v>3913</v>
      </c>
      <c r="F141" s="145" t="s">
        <v>3914</v>
      </c>
      <c r="G141" s="146" t="s">
        <v>386</v>
      </c>
      <c r="H141" s="147">
        <v>149.4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188</v>
      </c>
      <c r="AT141" s="155" t="s">
        <v>184</v>
      </c>
      <c r="AU141" s="155" t="s">
        <v>78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188</v>
      </c>
      <c r="BM141" s="155" t="s">
        <v>3915</v>
      </c>
    </row>
    <row r="142" spans="2:65" s="1" customFormat="1" ht="24.25" customHeight="1">
      <c r="B142" s="142"/>
      <c r="C142" s="185" t="s">
        <v>420</v>
      </c>
      <c r="D142" s="185" t="s">
        <v>379</v>
      </c>
      <c r="E142" s="186" t="s">
        <v>3916</v>
      </c>
      <c r="F142" s="187" t="s">
        <v>3917</v>
      </c>
      <c r="G142" s="188" t="s">
        <v>858</v>
      </c>
      <c r="H142" s="189">
        <v>30</v>
      </c>
      <c r="I142" s="190"/>
      <c r="J142" s="191">
        <f t="shared" si="0"/>
        <v>0</v>
      </c>
      <c r="K142" s="192"/>
      <c r="L142" s="193"/>
      <c r="M142" s="194" t="s">
        <v>1</v>
      </c>
      <c r="N142" s="195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259</v>
      </c>
      <c r="AT142" s="155" t="s">
        <v>379</v>
      </c>
      <c r="AU142" s="155" t="s">
        <v>78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188</v>
      </c>
      <c r="BM142" s="155" t="s">
        <v>3918</v>
      </c>
    </row>
    <row r="143" spans="2:65" s="1" customFormat="1" ht="24.25" customHeight="1">
      <c r="B143" s="142"/>
      <c r="C143" s="143" t="s">
        <v>426</v>
      </c>
      <c r="D143" s="143" t="s">
        <v>184</v>
      </c>
      <c r="E143" s="144" t="s">
        <v>3919</v>
      </c>
      <c r="F143" s="145" t="s">
        <v>3920</v>
      </c>
      <c r="G143" s="146" t="s">
        <v>386</v>
      </c>
      <c r="H143" s="147">
        <v>64.7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188</v>
      </c>
      <c r="AT143" s="155" t="s">
        <v>184</v>
      </c>
      <c r="AU143" s="155" t="s">
        <v>78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188</v>
      </c>
      <c r="BM143" s="155" t="s">
        <v>3921</v>
      </c>
    </row>
    <row r="144" spans="2:65" s="1" customFormat="1" ht="24.25" customHeight="1">
      <c r="B144" s="142"/>
      <c r="C144" s="185" t="s">
        <v>432</v>
      </c>
      <c r="D144" s="185" t="s">
        <v>379</v>
      </c>
      <c r="E144" s="186" t="s">
        <v>3922</v>
      </c>
      <c r="F144" s="187" t="s">
        <v>3923</v>
      </c>
      <c r="G144" s="188" t="s">
        <v>858</v>
      </c>
      <c r="H144" s="189">
        <v>11</v>
      </c>
      <c r="I144" s="190"/>
      <c r="J144" s="191">
        <f t="shared" si="0"/>
        <v>0</v>
      </c>
      <c r="K144" s="192"/>
      <c r="L144" s="193"/>
      <c r="M144" s="194" t="s">
        <v>1</v>
      </c>
      <c r="N144" s="195" t="s">
        <v>40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259</v>
      </c>
      <c r="AT144" s="155" t="s">
        <v>379</v>
      </c>
      <c r="AU144" s="155" t="s">
        <v>78</v>
      </c>
      <c r="AY144" s="17" t="s">
        <v>182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88</v>
      </c>
      <c r="BK144" s="156">
        <f t="shared" si="9"/>
        <v>0</v>
      </c>
      <c r="BL144" s="17" t="s">
        <v>188</v>
      </c>
      <c r="BM144" s="155" t="s">
        <v>3924</v>
      </c>
    </row>
    <row r="145" spans="2:65" s="1" customFormat="1" ht="24.25" customHeight="1">
      <c r="B145" s="142"/>
      <c r="C145" s="143" t="s">
        <v>442</v>
      </c>
      <c r="D145" s="143" t="s">
        <v>184</v>
      </c>
      <c r="E145" s="144" t="s">
        <v>3925</v>
      </c>
      <c r="F145" s="145" t="s">
        <v>3926</v>
      </c>
      <c r="G145" s="146" t="s">
        <v>386</v>
      </c>
      <c r="H145" s="147">
        <v>120.18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40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188</v>
      </c>
      <c r="AT145" s="155" t="s">
        <v>184</v>
      </c>
      <c r="AU145" s="155" t="s">
        <v>78</v>
      </c>
      <c r="AY145" s="17" t="s">
        <v>182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88</v>
      </c>
      <c r="BK145" s="156">
        <f t="shared" si="9"/>
        <v>0</v>
      </c>
      <c r="BL145" s="17" t="s">
        <v>188</v>
      </c>
      <c r="BM145" s="155" t="s">
        <v>3927</v>
      </c>
    </row>
    <row r="146" spans="2:65" s="1" customFormat="1" ht="24.25" customHeight="1">
      <c r="B146" s="142"/>
      <c r="C146" s="185" t="s">
        <v>446</v>
      </c>
      <c r="D146" s="185" t="s">
        <v>379</v>
      </c>
      <c r="E146" s="186" t="s">
        <v>3928</v>
      </c>
      <c r="F146" s="187" t="s">
        <v>3929</v>
      </c>
      <c r="G146" s="188" t="s">
        <v>858</v>
      </c>
      <c r="H146" s="189">
        <v>120.18</v>
      </c>
      <c r="I146" s="190"/>
      <c r="J146" s="191">
        <f t="shared" si="0"/>
        <v>0</v>
      </c>
      <c r="K146" s="192"/>
      <c r="L146" s="193"/>
      <c r="M146" s="194" t="s">
        <v>1</v>
      </c>
      <c r="N146" s="195" t="s">
        <v>40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259</v>
      </c>
      <c r="AT146" s="155" t="s">
        <v>379</v>
      </c>
      <c r="AU146" s="155" t="s">
        <v>78</v>
      </c>
      <c r="AY146" s="17" t="s">
        <v>182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88</v>
      </c>
      <c r="BK146" s="156">
        <f t="shared" si="9"/>
        <v>0</v>
      </c>
      <c r="BL146" s="17" t="s">
        <v>188</v>
      </c>
      <c r="BM146" s="155" t="s">
        <v>3930</v>
      </c>
    </row>
    <row r="147" spans="2:65" s="1" customFormat="1" ht="16.5" customHeight="1">
      <c r="B147" s="142"/>
      <c r="C147" s="143" t="s">
        <v>454</v>
      </c>
      <c r="D147" s="143" t="s">
        <v>184</v>
      </c>
      <c r="E147" s="144" t="s">
        <v>3931</v>
      </c>
      <c r="F147" s="145" t="s">
        <v>3932</v>
      </c>
      <c r="G147" s="146" t="s">
        <v>386</v>
      </c>
      <c r="H147" s="147">
        <v>216.2</v>
      </c>
      <c r="I147" s="148"/>
      <c r="J147" s="149">
        <f t="shared" si="0"/>
        <v>0</v>
      </c>
      <c r="K147" s="150"/>
      <c r="L147" s="32"/>
      <c r="M147" s="151" t="s">
        <v>1</v>
      </c>
      <c r="N147" s="152" t="s">
        <v>40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188</v>
      </c>
      <c r="AT147" s="155" t="s">
        <v>184</v>
      </c>
      <c r="AU147" s="155" t="s">
        <v>78</v>
      </c>
      <c r="AY147" s="17" t="s">
        <v>182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88</v>
      </c>
      <c r="BK147" s="156">
        <f t="shared" si="9"/>
        <v>0</v>
      </c>
      <c r="BL147" s="17" t="s">
        <v>188</v>
      </c>
      <c r="BM147" s="155" t="s">
        <v>3933</v>
      </c>
    </row>
    <row r="148" spans="2:65" s="1" customFormat="1" ht="16.5" customHeight="1">
      <c r="B148" s="142"/>
      <c r="C148" s="143" t="s">
        <v>462</v>
      </c>
      <c r="D148" s="143" t="s">
        <v>184</v>
      </c>
      <c r="E148" s="144" t="s">
        <v>3934</v>
      </c>
      <c r="F148" s="145" t="s">
        <v>3935</v>
      </c>
      <c r="G148" s="146" t="s">
        <v>386</v>
      </c>
      <c r="H148" s="147">
        <v>120.18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40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188</v>
      </c>
      <c r="AT148" s="155" t="s">
        <v>184</v>
      </c>
      <c r="AU148" s="155" t="s">
        <v>78</v>
      </c>
      <c r="AY148" s="17" t="s">
        <v>182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88</v>
      </c>
      <c r="BK148" s="156">
        <f t="shared" si="9"/>
        <v>0</v>
      </c>
      <c r="BL148" s="17" t="s">
        <v>188</v>
      </c>
      <c r="BM148" s="155" t="s">
        <v>3936</v>
      </c>
    </row>
    <row r="149" spans="2:65" s="1" customFormat="1" ht="37.9" customHeight="1">
      <c r="B149" s="142"/>
      <c r="C149" s="143" t="s">
        <v>470</v>
      </c>
      <c r="D149" s="143" t="s">
        <v>184</v>
      </c>
      <c r="E149" s="144" t="s">
        <v>3937</v>
      </c>
      <c r="F149" s="145" t="s">
        <v>3938</v>
      </c>
      <c r="G149" s="146" t="s">
        <v>858</v>
      </c>
      <c r="H149" s="147">
        <v>9</v>
      </c>
      <c r="I149" s="148"/>
      <c r="J149" s="149">
        <f t="shared" si="0"/>
        <v>0</v>
      </c>
      <c r="K149" s="150"/>
      <c r="L149" s="32"/>
      <c r="M149" s="151" t="s">
        <v>1</v>
      </c>
      <c r="N149" s="152" t="s">
        <v>40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188</v>
      </c>
      <c r="AT149" s="155" t="s">
        <v>184</v>
      </c>
      <c r="AU149" s="155" t="s">
        <v>78</v>
      </c>
      <c r="AY149" s="17" t="s">
        <v>182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88</v>
      </c>
      <c r="BK149" s="156">
        <f t="shared" si="9"/>
        <v>0</v>
      </c>
      <c r="BL149" s="17" t="s">
        <v>188</v>
      </c>
      <c r="BM149" s="155" t="s">
        <v>3939</v>
      </c>
    </row>
    <row r="150" spans="2:65" s="1" customFormat="1" ht="24.25" customHeight="1">
      <c r="B150" s="142"/>
      <c r="C150" s="185" t="s">
        <v>474</v>
      </c>
      <c r="D150" s="185" t="s">
        <v>379</v>
      </c>
      <c r="E150" s="186" t="s">
        <v>3940</v>
      </c>
      <c r="F150" s="187" t="s">
        <v>3941</v>
      </c>
      <c r="G150" s="188" t="s">
        <v>858</v>
      </c>
      <c r="H150" s="189">
        <v>9</v>
      </c>
      <c r="I150" s="190"/>
      <c r="J150" s="191">
        <f t="shared" si="0"/>
        <v>0</v>
      </c>
      <c r="K150" s="192"/>
      <c r="L150" s="193"/>
      <c r="M150" s="194" t="s">
        <v>1</v>
      </c>
      <c r="N150" s="195" t="s">
        <v>40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259</v>
      </c>
      <c r="AT150" s="155" t="s">
        <v>379</v>
      </c>
      <c r="AU150" s="155" t="s">
        <v>78</v>
      </c>
      <c r="AY150" s="17" t="s">
        <v>182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88</v>
      </c>
      <c r="BK150" s="156">
        <f t="shared" si="9"/>
        <v>0</v>
      </c>
      <c r="BL150" s="17" t="s">
        <v>188</v>
      </c>
      <c r="BM150" s="155" t="s">
        <v>3942</v>
      </c>
    </row>
    <row r="151" spans="2:65" s="1" customFormat="1" ht="24.25" customHeight="1">
      <c r="B151" s="142"/>
      <c r="C151" s="185" t="s">
        <v>482</v>
      </c>
      <c r="D151" s="185" t="s">
        <v>379</v>
      </c>
      <c r="E151" s="186" t="s">
        <v>3943</v>
      </c>
      <c r="F151" s="187" t="s">
        <v>3944</v>
      </c>
      <c r="G151" s="188" t="s">
        <v>858</v>
      </c>
      <c r="H151" s="189">
        <v>9</v>
      </c>
      <c r="I151" s="190"/>
      <c r="J151" s="191">
        <f t="shared" ref="J151:J178" si="10">ROUND(I151*H151,2)</f>
        <v>0</v>
      </c>
      <c r="K151" s="192"/>
      <c r="L151" s="193"/>
      <c r="M151" s="194" t="s">
        <v>1</v>
      </c>
      <c r="N151" s="195" t="s">
        <v>40</v>
      </c>
      <c r="P151" s="153">
        <f t="shared" ref="P151:P178" si="11">O151*H151</f>
        <v>0</v>
      </c>
      <c r="Q151" s="153">
        <v>0</v>
      </c>
      <c r="R151" s="153">
        <f t="shared" ref="R151:R178" si="12">Q151*H151</f>
        <v>0</v>
      </c>
      <c r="S151" s="153">
        <v>0</v>
      </c>
      <c r="T151" s="154">
        <f t="shared" ref="T151:T178" si="13">S151*H151</f>
        <v>0</v>
      </c>
      <c r="AR151" s="155" t="s">
        <v>259</v>
      </c>
      <c r="AT151" s="155" t="s">
        <v>379</v>
      </c>
      <c r="AU151" s="155" t="s">
        <v>78</v>
      </c>
      <c r="AY151" s="17" t="s">
        <v>182</v>
      </c>
      <c r="BE151" s="156">
        <f t="shared" ref="BE151:BE178" si="14">IF(N151="základná",J151,0)</f>
        <v>0</v>
      </c>
      <c r="BF151" s="156">
        <f t="shared" ref="BF151:BF178" si="15">IF(N151="znížená",J151,0)</f>
        <v>0</v>
      </c>
      <c r="BG151" s="156">
        <f t="shared" ref="BG151:BG178" si="16">IF(N151="zákl. prenesená",J151,0)</f>
        <v>0</v>
      </c>
      <c r="BH151" s="156">
        <f t="shared" ref="BH151:BH178" si="17">IF(N151="zníž. prenesená",J151,0)</f>
        <v>0</v>
      </c>
      <c r="BI151" s="156">
        <f t="shared" ref="BI151:BI178" si="18">IF(N151="nulová",J151,0)</f>
        <v>0</v>
      </c>
      <c r="BJ151" s="17" t="s">
        <v>88</v>
      </c>
      <c r="BK151" s="156">
        <f t="shared" ref="BK151:BK178" si="19">ROUND(I151*H151,2)</f>
        <v>0</v>
      </c>
      <c r="BL151" s="17" t="s">
        <v>188</v>
      </c>
      <c r="BM151" s="155" t="s">
        <v>3945</v>
      </c>
    </row>
    <row r="152" spans="2:65" s="1" customFormat="1" ht="24.25" customHeight="1">
      <c r="B152" s="142"/>
      <c r="C152" s="185" t="s">
        <v>495</v>
      </c>
      <c r="D152" s="185" t="s">
        <v>379</v>
      </c>
      <c r="E152" s="186" t="s">
        <v>3946</v>
      </c>
      <c r="F152" s="187" t="s">
        <v>3947</v>
      </c>
      <c r="G152" s="188" t="s">
        <v>858</v>
      </c>
      <c r="H152" s="189">
        <v>9</v>
      </c>
      <c r="I152" s="190"/>
      <c r="J152" s="191">
        <f t="shared" si="10"/>
        <v>0</v>
      </c>
      <c r="K152" s="192"/>
      <c r="L152" s="193"/>
      <c r="M152" s="194" t="s">
        <v>1</v>
      </c>
      <c r="N152" s="195" t="s">
        <v>40</v>
      </c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AR152" s="155" t="s">
        <v>259</v>
      </c>
      <c r="AT152" s="155" t="s">
        <v>379</v>
      </c>
      <c r="AU152" s="155" t="s">
        <v>78</v>
      </c>
      <c r="AY152" s="17" t="s">
        <v>182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7" t="s">
        <v>88</v>
      </c>
      <c r="BK152" s="156">
        <f t="shared" si="19"/>
        <v>0</v>
      </c>
      <c r="BL152" s="17" t="s">
        <v>188</v>
      </c>
      <c r="BM152" s="155" t="s">
        <v>3948</v>
      </c>
    </row>
    <row r="153" spans="2:65" s="1" customFormat="1" ht="37.9" customHeight="1">
      <c r="B153" s="142"/>
      <c r="C153" s="185" t="s">
        <v>508</v>
      </c>
      <c r="D153" s="185" t="s">
        <v>379</v>
      </c>
      <c r="E153" s="186" t="s">
        <v>3949</v>
      </c>
      <c r="F153" s="187" t="s">
        <v>3950</v>
      </c>
      <c r="G153" s="188" t="s">
        <v>858</v>
      </c>
      <c r="H153" s="189">
        <v>9</v>
      </c>
      <c r="I153" s="190"/>
      <c r="J153" s="191">
        <f t="shared" si="10"/>
        <v>0</v>
      </c>
      <c r="K153" s="192"/>
      <c r="L153" s="193"/>
      <c r="M153" s="194" t="s">
        <v>1</v>
      </c>
      <c r="N153" s="195" t="s">
        <v>40</v>
      </c>
      <c r="P153" s="153">
        <f t="shared" si="11"/>
        <v>0</v>
      </c>
      <c r="Q153" s="153">
        <v>0</v>
      </c>
      <c r="R153" s="153">
        <f t="shared" si="12"/>
        <v>0</v>
      </c>
      <c r="S153" s="153">
        <v>0</v>
      </c>
      <c r="T153" s="154">
        <f t="shared" si="13"/>
        <v>0</v>
      </c>
      <c r="AR153" s="155" t="s">
        <v>259</v>
      </c>
      <c r="AT153" s="155" t="s">
        <v>379</v>
      </c>
      <c r="AU153" s="155" t="s">
        <v>78</v>
      </c>
      <c r="AY153" s="17" t="s">
        <v>182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7" t="s">
        <v>88</v>
      </c>
      <c r="BK153" s="156">
        <f t="shared" si="19"/>
        <v>0</v>
      </c>
      <c r="BL153" s="17" t="s">
        <v>188</v>
      </c>
      <c r="BM153" s="155" t="s">
        <v>3951</v>
      </c>
    </row>
    <row r="154" spans="2:65" s="1" customFormat="1" ht="37.9" customHeight="1">
      <c r="B154" s="142"/>
      <c r="C154" s="185" t="s">
        <v>512</v>
      </c>
      <c r="D154" s="185" t="s">
        <v>379</v>
      </c>
      <c r="E154" s="186" t="s">
        <v>3952</v>
      </c>
      <c r="F154" s="187" t="s">
        <v>3953</v>
      </c>
      <c r="G154" s="188" t="s">
        <v>858</v>
      </c>
      <c r="H154" s="189">
        <v>18</v>
      </c>
      <c r="I154" s="190"/>
      <c r="J154" s="191">
        <f t="shared" si="10"/>
        <v>0</v>
      </c>
      <c r="K154" s="192"/>
      <c r="L154" s="193"/>
      <c r="M154" s="194" t="s">
        <v>1</v>
      </c>
      <c r="N154" s="195" t="s">
        <v>40</v>
      </c>
      <c r="P154" s="153">
        <f t="shared" si="11"/>
        <v>0</v>
      </c>
      <c r="Q154" s="153">
        <v>0</v>
      </c>
      <c r="R154" s="153">
        <f t="shared" si="12"/>
        <v>0</v>
      </c>
      <c r="S154" s="153">
        <v>0</v>
      </c>
      <c r="T154" s="154">
        <f t="shared" si="13"/>
        <v>0</v>
      </c>
      <c r="AR154" s="155" t="s">
        <v>259</v>
      </c>
      <c r="AT154" s="155" t="s">
        <v>379</v>
      </c>
      <c r="AU154" s="155" t="s">
        <v>78</v>
      </c>
      <c r="AY154" s="17" t="s">
        <v>182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7" t="s">
        <v>88</v>
      </c>
      <c r="BK154" s="156">
        <f t="shared" si="19"/>
        <v>0</v>
      </c>
      <c r="BL154" s="17" t="s">
        <v>188</v>
      </c>
      <c r="BM154" s="155" t="s">
        <v>3954</v>
      </c>
    </row>
    <row r="155" spans="2:65" s="1" customFormat="1" ht="37.9" customHeight="1">
      <c r="B155" s="142"/>
      <c r="C155" s="185" t="s">
        <v>525</v>
      </c>
      <c r="D155" s="185" t="s">
        <v>379</v>
      </c>
      <c r="E155" s="186" t="s">
        <v>2881</v>
      </c>
      <c r="F155" s="187" t="s">
        <v>3955</v>
      </c>
      <c r="G155" s="188" t="s">
        <v>858</v>
      </c>
      <c r="H155" s="189">
        <v>9</v>
      </c>
      <c r="I155" s="190"/>
      <c r="J155" s="191">
        <f t="shared" si="10"/>
        <v>0</v>
      </c>
      <c r="K155" s="192"/>
      <c r="L155" s="193"/>
      <c r="M155" s="194" t="s">
        <v>1</v>
      </c>
      <c r="N155" s="195" t="s">
        <v>40</v>
      </c>
      <c r="P155" s="153">
        <f t="shared" si="11"/>
        <v>0</v>
      </c>
      <c r="Q155" s="153">
        <v>0</v>
      </c>
      <c r="R155" s="153">
        <f t="shared" si="12"/>
        <v>0</v>
      </c>
      <c r="S155" s="153">
        <v>0</v>
      </c>
      <c r="T155" s="154">
        <f t="shared" si="13"/>
        <v>0</v>
      </c>
      <c r="AR155" s="155" t="s">
        <v>259</v>
      </c>
      <c r="AT155" s="155" t="s">
        <v>379</v>
      </c>
      <c r="AU155" s="155" t="s">
        <v>78</v>
      </c>
      <c r="AY155" s="17" t="s">
        <v>182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7" t="s">
        <v>88</v>
      </c>
      <c r="BK155" s="156">
        <f t="shared" si="19"/>
        <v>0</v>
      </c>
      <c r="BL155" s="17" t="s">
        <v>188</v>
      </c>
      <c r="BM155" s="155" t="s">
        <v>3956</v>
      </c>
    </row>
    <row r="156" spans="2:65" s="1" customFormat="1" ht="24.25" customHeight="1">
      <c r="B156" s="142"/>
      <c r="C156" s="143" t="s">
        <v>533</v>
      </c>
      <c r="D156" s="143" t="s">
        <v>184</v>
      </c>
      <c r="E156" s="144" t="s">
        <v>2884</v>
      </c>
      <c r="F156" s="145" t="s">
        <v>3957</v>
      </c>
      <c r="G156" s="146" t="s">
        <v>858</v>
      </c>
      <c r="H156" s="147">
        <v>9</v>
      </c>
      <c r="I156" s="148"/>
      <c r="J156" s="149">
        <f t="shared" si="10"/>
        <v>0</v>
      </c>
      <c r="K156" s="150"/>
      <c r="L156" s="32"/>
      <c r="M156" s="151" t="s">
        <v>1</v>
      </c>
      <c r="N156" s="152" t="s">
        <v>40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4">
        <f t="shared" si="13"/>
        <v>0</v>
      </c>
      <c r="AR156" s="155" t="s">
        <v>188</v>
      </c>
      <c r="AT156" s="155" t="s">
        <v>184</v>
      </c>
      <c r="AU156" s="155" t="s">
        <v>78</v>
      </c>
      <c r="AY156" s="17" t="s">
        <v>182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7" t="s">
        <v>88</v>
      </c>
      <c r="BK156" s="156">
        <f t="shared" si="19"/>
        <v>0</v>
      </c>
      <c r="BL156" s="17" t="s">
        <v>188</v>
      </c>
      <c r="BM156" s="155" t="s">
        <v>3958</v>
      </c>
    </row>
    <row r="157" spans="2:65" s="1" customFormat="1" ht="16.5" customHeight="1">
      <c r="B157" s="142"/>
      <c r="C157" s="185" t="s">
        <v>538</v>
      </c>
      <c r="D157" s="185" t="s">
        <v>379</v>
      </c>
      <c r="E157" s="186" t="s">
        <v>3959</v>
      </c>
      <c r="F157" s="187" t="s">
        <v>3960</v>
      </c>
      <c r="G157" s="188" t="s">
        <v>858</v>
      </c>
      <c r="H157" s="189">
        <v>9</v>
      </c>
      <c r="I157" s="190"/>
      <c r="J157" s="191">
        <f t="shared" si="10"/>
        <v>0</v>
      </c>
      <c r="K157" s="192"/>
      <c r="L157" s="193"/>
      <c r="M157" s="194" t="s">
        <v>1</v>
      </c>
      <c r="N157" s="195" t="s">
        <v>40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4">
        <f t="shared" si="13"/>
        <v>0</v>
      </c>
      <c r="AR157" s="155" t="s">
        <v>259</v>
      </c>
      <c r="AT157" s="155" t="s">
        <v>379</v>
      </c>
      <c r="AU157" s="155" t="s">
        <v>78</v>
      </c>
      <c r="AY157" s="17" t="s">
        <v>182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7" t="s">
        <v>88</v>
      </c>
      <c r="BK157" s="156">
        <f t="shared" si="19"/>
        <v>0</v>
      </c>
      <c r="BL157" s="17" t="s">
        <v>188</v>
      </c>
      <c r="BM157" s="155" t="s">
        <v>3961</v>
      </c>
    </row>
    <row r="158" spans="2:65" s="1" customFormat="1" ht="24.25" customHeight="1">
      <c r="B158" s="142"/>
      <c r="C158" s="143" t="s">
        <v>542</v>
      </c>
      <c r="D158" s="143" t="s">
        <v>184</v>
      </c>
      <c r="E158" s="144" t="s">
        <v>2884</v>
      </c>
      <c r="F158" s="145" t="s">
        <v>3957</v>
      </c>
      <c r="G158" s="146" t="s">
        <v>858</v>
      </c>
      <c r="H158" s="147">
        <v>1</v>
      </c>
      <c r="I158" s="148"/>
      <c r="J158" s="149">
        <f t="shared" si="10"/>
        <v>0</v>
      </c>
      <c r="K158" s="150"/>
      <c r="L158" s="32"/>
      <c r="M158" s="151" t="s">
        <v>1</v>
      </c>
      <c r="N158" s="152" t="s">
        <v>40</v>
      </c>
      <c r="P158" s="153">
        <f t="shared" si="11"/>
        <v>0</v>
      </c>
      <c r="Q158" s="153">
        <v>0</v>
      </c>
      <c r="R158" s="153">
        <f t="shared" si="12"/>
        <v>0</v>
      </c>
      <c r="S158" s="153">
        <v>0</v>
      </c>
      <c r="T158" s="154">
        <f t="shared" si="13"/>
        <v>0</v>
      </c>
      <c r="AR158" s="155" t="s">
        <v>188</v>
      </c>
      <c r="AT158" s="155" t="s">
        <v>184</v>
      </c>
      <c r="AU158" s="155" t="s">
        <v>78</v>
      </c>
      <c r="AY158" s="17" t="s">
        <v>182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7" t="s">
        <v>88</v>
      </c>
      <c r="BK158" s="156">
        <f t="shared" si="19"/>
        <v>0</v>
      </c>
      <c r="BL158" s="17" t="s">
        <v>188</v>
      </c>
      <c r="BM158" s="155" t="s">
        <v>3962</v>
      </c>
    </row>
    <row r="159" spans="2:65" s="1" customFormat="1" ht="16.5" customHeight="1">
      <c r="B159" s="142"/>
      <c r="C159" s="185" t="s">
        <v>552</v>
      </c>
      <c r="D159" s="185" t="s">
        <v>379</v>
      </c>
      <c r="E159" s="186" t="s">
        <v>3959</v>
      </c>
      <c r="F159" s="187" t="s">
        <v>3960</v>
      </c>
      <c r="G159" s="188" t="s">
        <v>858</v>
      </c>
      <c r="H159" s="189">
        <v>1</v>
      </c>
      <c r="I159" s="190"/>
      <c r="J159" s="191">
        <f t="shared" si="10"/>
        <v>0</v>
      </c>
      <c r="K159" s="192"/>
      <c r="L159" s="193"/>
      <c r="M159" s="194" t="s">
        <v>1</v>
      </c>
      <c r="N159" s="195" t="s">
        <v>40</v>
      </c>
      <c r="P159" s="153">
        <f t="shared" si="11"/>
        <v>0</v>
      </c>
      <c r="Q159" s="153">
        <v>0</v>
      </c>
      <c r="R159" s="153">
        <f t="shared" si="12"/>
        <v>0</v>
      </c>
      <c r="S159" s="153">
        <v>0</v>
      </c>
      <c r="T159" s="154">
        <f t="shared" si="13"/>
        <v>0</v>
      </c>
      <c r="AR159" s="155" t="s">
        <v>259</v>
      </c>
      <c r="AT159" s="155" t="s">
        <v>379</v>
      </c>
      <c r="AU159" s="155" t="s">
        <v>78</v>
      </c>
      <c r="AY159" s="17" t="s">
        <v>182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7" t="s">
        <v>88</v>
      </c>
      <c r="BK159" s="156">
        <f t="shared" si="19"/>
        <v>0</v>
      </c>
      <c r="BL159" s="17" t="s">
        <v>188</v>
      </c>
      <c r="BM159" s="155" t="s">
        <v>3963</v>
      </c>
    </row>
    <row r="160" spans="2:65" s="1" customFormat="1" ht="21.75" customHeight="1">
      <c r="B160" s="142"/>
      <c r="C160" s="185" t="s">
        <v>585</v>
      </c>
      <c r="D160" s="185" t="s">
        <v>379</v>
      </c>
      <c r="E160" s="186" t="s">
        <v>96</v>
      </c>
      <c r="F160" s="187" t="s">
        <v>3964</v>
      </c>
      <c r="G160" s="188" t="s">
        <v>858</v>
      </c>
      <c r="H160" s="189">
        <v>1</v>
      </c>
      <c r="I160" s="190"/>
      <c r="J160" s="191">
        <f t="shared" si="10"/>
        <v>0</v>
      </c>
      <c r="K160" s="192"/>
      <c r="L160" s="193"/>
      <c r="M160" s="194" t="s">
        <v>1</v>
      </c>
      <c r="N160" s="195" t="s">
        <v>40</v>
      </c>
      <c r="P160" s="153">
        <f t="shared" si="11"/>
        <v>0</v>
      </c>
      <c r="Q160" s="153">
        <v>0</v>
      </c>
      <c r="R160" s="153">
        <f t="shared" si="12"/>
        <v>0</v>
      </c>
      <c r="S160" s="153">
        <v>0</v>
      </c>
      <c r="T160" s="154">
        <f t="shared" si="13"/>
        <v>0</v>
      </c>
      <c r="AR160" s="155" t="s">
        <v>259</v>
      </c>
      <c r="AT160" s="155" t="s">
        <v>379</v>
      </c>
      <c r="AU160" s="155" t="s">
        <v>78</v>
      </c>
      <c r="AY160" s="17" t="s">
        <v>182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7" t="s">
        <v>88</v>
      </c>
      <c r="BK160" s="156">
        <f t="shared" si="19"/>
        <v>0</v>
      </c>
      <c r="BL160" s="17" t="s">
        <v>188</v>
      </c>
      <c r="BM160" s="155" t="s">
        <v>3965</v>
      </c>
    </row>
    <row r="161" spans="2:65" s="1" customFormat="1" ht="21.75" customHeight="1">
      <c r="B161" s="142"/>
      <c r="C161" s="185" t="s">
        <v>624</v>
      </c>
      <c r="D161" s="185" t="s">
        <v>379</v>
      </c>
      <c r="E161" s="186" t="s">
        <v>1845</v>
      </c>
      <c r="F161" s="187" t="s">
        <v>3966</v>
      </c>
      <c r="G161" s="188" t="s">
        <v>858</v>
      </c>
      <c r="H161" s="189">
        <v>1</v>
      </c>
      <c r="I161" s="190"/>
      <c r="J161" s="191">
        <f t="shared" si="10"/>
        <v>0</v>
      </c>
      <c r="K161" s="192"/>
      <c r="L161" s="193"/>
      <c r="M161" s="194" t="s">
        <v>1</v>
      </c>
      <c r="N161" s="195" t="s">
        <v>40</v>
      </c>
      <c r="P161" s="153">
        <f t="shared" si="11"/>
        <v>0</v>
      </c>
      <c r="Q161" s="153">
        <v>0</v>
      </c>
      <c r="R161" s="153">
        <f t="shared" si="12"/>
        <v>0</v>
      </c>
      <c r="S161" s="153">
        <v>0</v>
      </c>
      <c r="T161" s="154">
        <f t="shared" si="13"/>
        <v>0</v>
      </c>
      <c r="AR161" s="155" t="s">
        <v>259</v>
      </c>
      <c r="AT161" s="155" t="s">
        <v>379</v>
      </c>
      <c r="AU161" s="155" t="s">
        <v>78</v>
      </c>
      <c r="AY161" s="17" t="s">
        <v>182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7" t="s">
        <v>88</v>
      </c>
      <c r="BK161" s="156">
        <f t="shared" si="19"/>
        <v>0</v>
      </c>
      <c r="BL161" s="17" t="s">
        <v>188</v>
      </c>
      <c r="BM161" s="155" t="s">
        <v>3967</v>
      </c>
    </row>
    <row r="162" spans="2:65" s="1" customFormat="1" ht="24.25" customHeight="1">
      <c r="B162" s="142"/>
      <c r="C162" s="143" t="s">
        <v>628</v>
      </c>
      <c r="D162" s="143" t="s">
        <v>184</v>
      </c>
      <c r="E162" s="144" t="s">
        <v>3968</v>
      </c>
      <c r="F162" s="145" t="s">
        <v>3969</v>
      </c>
      <c r="G162" s="146" t="s">
        <v>386</v>
      </c>
      <c r="H162" s="147">
        <v>336.28</v>
      </c>
      <c r="I162" s="148"/>
      <c r="J162" s="149">
        <f t="shared" si="10"/>
        <v>0</v>
      </c>
      <c r="K162" s="150"/>
      <c r="L162" s="32"/>
      <c r="M162" s="151" t="s">
        <v>1</v>
      </c>
      <c r="N162" s="152" t="s">
        <v>40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4">
        <f t="shared" si="13"/>
        <v>0</v>
      </c>
      <c r="AR162" s="155" t="s">
        <v>188</v>
      </c>
      <c r="AT162" s="155" t="s">
        <v>184</v>
      </c>
      <c r="AU162" s="155" t="s">
        <v>78</v>
      </c>
      <c r="AY162" s="17" t="s">
        <v>182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7" t="s">
        <v>88</v>
      </c>
      <c r="BK162" s="156">
        <f t="shared" si="19"/>
        <v>0</v>
      </c>
      <c r="BL162" s="17" t="s">
        <v>188</v>
      </c>
      <c r="BM162" s="155" t="s">
        <v>3970</v>
      </c>
    </row>
    <row r="163" spans="2:65" s="1" customFormat="1" ht="33" customHeight="1">
      <c r="B163" s="142"/>
      <c r="C163" s="143" t="s">
        <v>663</v>
      </c>
      <c r="D163" s="143" t="s">
        <v>184</v>
      </c>
      <c r="E163" s="144" t="s">
        <v>3971</v>
      </c>
      <c r="F163" s="145" t="s">
        <v>3972</v>
      </c>
      <c r="G163" s="146" t="s">
        <v>386</v>
      </c>
      <c r="H163" s="147">
        <v>6</v>
      </c>
      <c r="I163" s="148"/>
      <c r="J163" s="149">
        <f t="shared" si="10"/>
        <v>0</v>
      </c>
      <c r="K163" s="150"/>
      <c r="L163" s="32"/>
      <c r="M163" s="151" t="s">
        <v>1</v>
      </c>
      <c r="N163" s="152" t="s">
        <v>40</v>
      </c>
      <c r="P163" s="153">
        <f t="shared" si="11"/>
        <v>0</v>
      </c>
      <c r="Q163" s="153">
        <v>0</v>
      </c>
      <c r="R163" s="153">
        <f t="shared" si="12"/>
        <v>0</v>
      </c>
      <c r="S163" s="153">
        <v>0</v>
      </c>
      <c r="T163" s="154">
        <f t="shared" si="13"/>
        <v>0</v>
      </c>
      <c r="AR163" s="155" t="s">
        <v>188</v>
      </c>
      <c r="AT163" s="155" t="s">
        <v>184</v>
      </c>
      <c r="AU163" s="155" t="s">
        <v>78</v>
      </c>
      <c r="AY163" s="17" t="s">
        <v>182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7" t="s">
        <v>88</v>
      </c>
      <c r="BK163" s="156">
        <f t="shared" si="19"/>
        <v>0</v>
      </c>
      <c r="BL163" s="17" t="s">
        <v>188</v>
      </c>
      <c r="BM163" s="155" t="s">
        <v>3973</v>
      </c>
    </row>
    <row r="164" spans="2:65" s="1" customFormat="1" ht="21.75" customHeight="1">
      <c r="B164" s="142"/>
      <c r="C164" s="185" t="s">
        <v>671</v>
      </c>
      <c r="D164" s="185" t="s">
        <v>379</v>
      </c>
      <c r="E164" s="186" t="s">
        <v>3974</v>
      </c>
      <c r="F164" s="187" t="s">
        <v>3975</v>
      </c>
      <c r="G164" s="188" t="s">
        <v>858</v>
      </c>
      <c r="H164" s="189">
        <v>5</v>
      </c>
      <c r="I164" s="190"/>
      <c r="J164" s="191">
        <f t="shared" si="10"/>
        <v>0</v>
      </c>
      <c r="K164" s="192"/>
      <c r="L164" s="193"/>
      <c r="M164" s="194" t="s">
        <v>1</v>
      </c>
      <c r="N164" s="195" t="s">
        <v>40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4">
        <f t="shared" si="13"/>
        <v>0</v>
      </c>
      <c r="AR164" s="155" t="s">
        <v>259</v>
      </c>
      <c r="AT164" s="155" t="s">
        <v>379</v>
      </c>
      <c r="AU164" s="155" t="s">
        <v>78</v>
      </c>
      <c r="AY164" s="17" t="s">
        <v>182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7" t="s">
        <v>88</v>
      </c>
      <c r="BK164" s="156">
        <f t="shared" si="19"/>
        <v>0</v>
      </c>
      <c r="BL164" s="17" t="s">
        <v>188</v>
      </c>
      <c r="BM164" s="155" t="s">
        <v>3976</v>
      </c>
    </row>
    <row r="165" spans="2:65" s="1" customFormat="1" ht="24.25" customHeight="1">
      <c r="B165" s="142"/>
      <c r="C165" s="185" t="s">
        <v>677</v>
      </c>
      <c r="D165" s="185" t="s">
        <v>379</v>
      </c>
      <c r="E165" s="186" t="s">
        <v>3977</v>
      </c>
      <c r="F165" s="187" t="s">
        <v>3978</v>
      </c>
      <c r="G165" s="188" t="s">
        <v>858</v>
      </c>
      <c r="H165" s="189">
        <v>1</v>
      </c>
      <c r="I165" s="190"/>
      <c r="J165" s="191">
        <f t="shared" si="10"/>
        <v>0</v>
      </c>
      <c r="K165" s="192"/>
      <c r="L165" s="193"/>
      <c r="M165" s="194" t="s">
        <v>1</v>
      </c>
      <c r="N165" s="195" t="s">
        <v>40</v>
      </c>
      <c r="P165" s="153">
        <f t="shared" si="11"/>
        <v>0</v>
      </c>
      <c r="Q165" s="153">
        <v>0</v>
      </c>
      <c r="R165" s="153">
        <f t="shared" si="12"/>
        <v>0</v>
      </c>
      <c r="S165" s="153">
        <v>0</v>
      </c>
      <c r="T165" s="154">
        <f t="shared" si="13"/>
        <v>0</v>
      </c>
      <c r="AR165" s="155" t="s">
        <v>259</v>
      </c>
      <c r="AT165" s="155" t="s">
        <v>379</v>
      </c>
      <c r="AU165" s="155" t="s">
        <v>78</v>
      </c>
      <c r="AY165" s="17" t="s">
        <v>182</v>
      </c>
      <c r="BE165" s="156">
        <f t="shared" si="14"/>
        <v>0</v>
      </c>
      <c r="BF165" s="156">
        <f t="shared" si="15"/>
        <v>0</v>
      </c>
      <c r="BG165" s="156">
        <f t="shared" si="16"/>
        <v>0</v>
      </c>
      <c r="BH165" s="156">
        <f t="shared" si="17"/>
        <v>0</v>
      </c>
      <c r="BI165" s="156">
        <f t="shared" si="18"/>
        <v>0</v>
      </c>
      <c r="BJ165" s="17" t="s">
        <v>88</v>
      </c>
      <c r="BK165" s="156">
        <f t="shared" si="19"/>
        <v>0</v>
      </c>
      <c r="BL165" s="17" t="s">
        <v>188</v>
      </c>
      <c r="BM165" s="155" t="s">
        <v>3979</v>
      </c>
    </row>
    <row r="166" spans="2:65" s="1" customFormat="1" ht="24.25" customHeight="1">
      <c r="B166" s="142"/>
      <c r="C166" s="185" t="s">
        <v>684</v>
      </c>
      <c r="D166" s="185" t="s">
        <v>379</v>
      </c>
      <c r="E166" s="186" t="s">
        <v>3980</v>
      </c>
      <c r="F166" s="187" t="s">
        <v>3981</v>
      </c>
      <c r="G166" s="188" t="s">
        <v>858</v>
      </c>
      <c r="H166" s="189">
        <v>2</v>
      </c>
      <c r="I166" s="190"/>
      <c r="J166" s="191">
        <f t="shared" si="10"/>
        <v>0</v>
      </c>
      <c r="K166" s="192"/>
      <c r="L166" s="193"/>
      <c r="M166" s="194" t="s">
        <v>1</v>
      </c>
      <c r="N166" s="195" t="s">
        <v>40</v>
      </c>
      <c r="P166" s="153">
        <f t="shared" si="11"/>
        <v>0</v>
      </c>
      <c r="Q166" s="153">
        <v>0</v>
      </c>
      <c r="R166" s="153">
        <f t="shared" si="12"/>
        <v>0</v>
      </c>
      <c r="S166" s="153">
        <v>0</v>
      </c>
      <c r="T166" s="154">
        <f t="shared" si="13"/>
        <v>0</v>
      </c>
      <c r="AR166" s="155" t="s">
        <v>259</v>
      </c>
      <c r="AT166" s="155" t="s">
        <v>379</v>
      </c>
      <c r="AU166" s="155" t="s">
        <v>78</v>
      </c>
      <c r="AY166" s="17" t="s">
        <v>182</v>
      </c>
      <c r="BE166" s="156">
        <f t="shared" si="14"/>
        <v>0</v>
      </c>
      <c r="BF166" s="156">
        <f t="shared" si="15"/>
        <v>0</v>
      </c>
      <c r="BG166" s="156">
        <f t="shared" si="16"/>
        <v>0</v>
      </c>
      <c r="BH166" s="156">
        <f t="shared" si="17"/>
        <v>0</v>
      </c>
      <c r="BI166" s="156">
        <f t="shared" si="18"/>
        <v>0</v>
      </c>
      <c r="BJ166" s="17" t="s">
        <v>88</v>
      </c>
      <c r="BK166" s="156">
        <f t="shared" si="19"/>
        <v>0</v>
      </c>
      <c r="BL166" s="17" t="s">
        <v>188</v>
      </c>
      <c r="BM166" s="155" t="s">
        <v>3982</v>
      </c>
    </row>
    <row r="167" spans="2:65" s="1" customFormat="1" ht="24.25" customHeight="1">
      <c r="B167" s="142"/>
      <c r="C167" s="185" t="s">
        <v>691</v>
      </c>
      <c r="D167" s="185" t="s">
        <v>379</v>
      </c>
      <c r="E167" s="186" t="s">
        <v>3983</v>
      </c>
      <c r="F167" s="187" t="s">
        <v>3984</v>
      </c>
      <c r="G167" s="188" t="s">
        <v>858</v>
      </c>
      <c r="H167" s="189">
        <v>12</v>
      </c>
      <c r="I167" s="190"/>
      <c r="J167" s="191">
        <f t="shared" si="10"/>
        <v>0</v>
      </c>
      <c r="K167" s="192"/>
      <c r="L167" s="193"/>
      <c r="M167" s="194" t="s">
        <v>1</v>
      </c>
      <c r="N167" s="195" t="s">
        <v>40</v>
      </c>
      <c r="P167" s="153">
        <f t="shared" si="11"/>
        <v>0</v>
      </c>
      <c r="Q167" s="153">
        <v>0</v>
      </c>
      <c r="R167" s="153">
        <f t="shared" si="12"/>
        <v>0</v>
      </c>
      <c r="S167" s="153">
        <v>0</v>
      </c>
      <c r="T167" s="154">
        <f t="shared" si="13"/>
        <v>0</v>
      </c>
      <c r="AR167" s="155" t="s">
        <v>259</v>
      </c>
      <c r="AT167" s="155" t="s">
        <v>379</v>
      </c>
      <c r="AU167" s="155" t="s">
        <v>78</v>
      </c>
      <c r="AY167" s="17" t="s">
        <v>182</v>
      </c>
      <c r="BE167" s="156">
        <f t="shared" si="14"/>
        <v>0</v>
      </c>
      <c r="BF167" s="156">
        <f t="shared" si="15"/>
        <v>0</v>
      </c>
      <c r="BG167" s="156">
        <f t="shared" si="16"/>
        <v>0</v>
      </c>
      <c r="BH167" s="156">
        <f t="shared" si="17"/>
        <v>0</v>
      </c>
      <c r="BI167" s="156">
        <f t="shared" si="18"/>
        <v>0</v>
      </c>
      <c r="BJ167" s="17" t="s">
        <v>88</v>
      </c>
      <c r="BK167" s="156">
        <f t="shared" si="19"/>
        <v>0</v>
      </c>
      <c r="BL167" s="17" t="s">
        <v>188</v>
      </c>
      <c r="BM167" s="155" t="s">
        <v>3985</v>
      </c>
    </row>
    <row r="168" spans="2:65" s="1" customFormat="1" ht="33" customHeight="1">
      <c r="B168" s="142"/>
      <c r="C168" s="143" t="s">
        <v>743</v>
      </c>
      <c r="D168" s="143" t="s">
        <v>184</v>
      </c>
      <c r="E168" s="144" t="s">
        <v>3986</v>
      </c>
      <c r="F168" s="145" t="s">
        <v>3987</v>
      </c>
      <c r="G168" s="146" t="s">
        <v>386</v>
      </c>
      <c r="H168" s="147">
        <v>11</v>
      </c>
      <c r="I168" s="148"/>
      <c r="J168" s="149">
        <f t="shared" si="10"/>
        <v>0</v>
      </c>
      <c r="K168" s="150"/>
      <c r="L168" s="32"/>
      <c r="M168" s="151" t="s">
        <v>1</v>
      </c>
      <c r="N168" s="152" t="s">
        <v>40</v>
      </c>
      <c r="P168" s="153">
        <f t="shared" si="11"/>
        <v>0</v>
      </c>
      <c r="Q168" s="153">
        <v>0</v>
      </c>
      <c r="R168" s="153">
        <f t="shared" si="12"/>
        <v>0</v>
      </c>
      <c r="S168" s="153">
        <v>0</v>
      </c>
      <c r="T168" s="154">
        <f t="shared" si="13"/>
        <v>0</v>
      </c>
      <c r="AR168" s="155" t="s">
        <v>188</v>
      </c>
      <c r="AT168" s="155" t="s">
        <v>184</v>
      </c>
      <c r="AU168" s="155" t="s">
        <v>78</v>
      </c>
      <c r="AY168" s="17" t="s">
        <v>182</v>
      </c>
      <c r="BE168" s="156">
        <f t="shared" si="14"/>
        <v>0</v>
      </c>
      <c r="BF168" s="156">
        <f t="shared" si="15"/>
        <v>0</v>
      </c>
      <c r="BG168" s="156">
        <f t="shared" si="16"/>
        <v>0</v>
      </c>
      <c r="BH168" s="156">
        <f t="shared" si="17"/>
        <v>0</v>
      </c>
      <c r="BI168" s="156">
        <f t="shared" si="18"/>
        <v>0</v>
      </c>
      <c r="BJ168" s="17" t="s">
        <v>88</v>
      </c>
      <c r="BK168" s="156">
        <f t="shared" si="19"/>
        <v>0</v>
      </c>
      <c r="BL168" s="17" t="s">
        <v>188</v>
      </c>
      <c r="BM168" s="155" t="s">
        <v>3988</v>
      </c>
    </row>
    <row r="169" spans="2:65" s="1" customFormat="1" ht="21.75" customHeight="1">
      <c r="B169" s="142"/>
      <c r="C169" s="185" t="s">
        <v>749</v>
      </c>
      <c r="D169" s="185" t="s">
        <v>379</v>
      </c>
      <c r="E169" s="186" t="s">
        <v>3974</v>
      </c>
      <c r="F169" s="187" t="s">
        <v>3975</v>
      </c>
      <c r="G169" s="188" t="s">
        <v>858</v>
      </c>
      <c r="H169" s="189">
        <v>10</v>
      </c>
      <c r="I169" s="190"/>
      <c r="J169" s="191">
        <f t="shared" si="10"/>
        <v>0</v>
      </c>
      <c r="K169" s="192"/>
      <c r="L169" s="193"/>
      <c r="M169" s="194" t="s">
        <v>1</v>
      </c>
      <c r="N169" s="195" t="s">
        <v>40</v>
      </c>
      <c r="P169" s="153">
        <f t="shared" si="11"/>
        <v>0</v>
      </c>
      <c r="Q169" s="153">
        <v>0</v>
      </c>
      <c r="R169" s="153">
        <f t="shared" si="12"/>
        <v>0</v>
      </c>
      <c r="S169" s="153">
        <v>0</v>
      </c>
      <c r="T169" s="154">
        <f t="shared" si="13"/>
        <v>0</v>
      </c>
      <c r="AR169" s="155" t="s">
        <v>259</v>
      </c>
      <c r="AT169" s="155" t="s">
        <v>379</v>
      </c>
      <c r="AU169" s="155" t="s">
        <v>78</v>
      </c>
      <c r="AY169" s="17" t="s">
        <v>182</v>
      </c>
      <c r="BE169" s="156">
        <f t="shared" si="14"/>
        <v>0</v>
      </c>
      <c r="BF169" s="156">
        <f t="shared" si="15"/>
        <v>0</v>
      </c>
      <c r="BG169" s="156">
        <f t="shared" si="16"/>
        <v>0</v>
      </c>
      <c r="BH169" s="156">
        <f t="shared" si="17"/>
        <v>0</v>
      </c>
      <c r="BI169" s="156">
        <f t="shared" si="18"/>
        <v>0</v>
      </c>
      <c r="BJ169" s="17" t="s">
        <v>88</v>
      </c>
      <c r="BK169" s="156">
        <f t="shared" si="19"/>
        <v>0</v>
      </c>
      <c r="BL169" s="17" t="s">
        <v>188</v>
      </c>
      <c r="BM169" s="155" t="s">
        <v>3989</v>
      </c>
    </row>
    <row r="170" spans="2:65" s="1" customFormat="1" ht="24.25" customHeight="1">
      <c r="B170" s="142"/>
      <c r="C170" s="185" t="s">
        <v>760</v>
      </c>
      <c r="D170" s="185" t="s">
        <v>379</v>
      </c>
      <c r="E170" s="186" t="s">
        <v>3977</v>
      </c>
      <c r="F170" s="187" t="s">
        <v>3978</v>
      </c>
      <c r="G170" s="188" t="s">
        <v>858</v>
      </c>
      <c r="H170" s="189">
        <v>1</v>
      </c>
      <c r="I170" s="190"/>
      <c r="J170" s="191">
        <f t="shared" si="10"/>
        <v>0</v>
      </c>
      <c r="K170" s="192"/>
      <c r="L170" s="193"/>
      <c r="M170" s="194" t="s">
        <v>1</v>
      </c>
      <c r="N170" s="195" t="s">
        <v>40</v>
      </c>
      <c r="P170" s="153">
        <f t="shared" si="11"/>
        <v>0</v>
      </c>
      <c r="Q170" s="153">
        <v>0</v>
      </c>
      <c r="R170" s="153">
        <f t="shared" si="12"/>
        <v>0</v>
      </c>
      <c r="S170" s="153">
        <v>0</v>
      </c>
      <c r="T170" s="154">
        <f t="shared" si="13"/>
        <v>0</v>
      </c>
      <c r="AR170" s="155" t="s">
        <v>259</v>
      </c>
      <c r="AT170" s="155" t="s">
        <v>379</v>
      </c>
      <c r="AU170" s="155" t="s">
        <v>78</v>
      </c>
      <c r="AY170" s="17" t="s">
        <v>182</v>
      </c>
      <c r="BE170" s="156">
        <f t="shared" si="14"/>
        <v>0</v>
      </c>
      <c r="BF170" s="156">
        <f t="shared" si="15"/>
        <v>0</v>
      </c>
      <c r="BG170" s="156">
        <f t="shared" si="16"/>
        <v>0</v>
      </c>
      <c r="BH170" s="156">
        <f t="shared" si="17"/>
        <v>0</v>
      </c>
      <c r="BI170" s="156">
        <f t="shared" si="18"/>
        <v>0</v>
      </c>
      <c r="BJ170" s="17" t="s">
        <v>88</v>
      </c>
      <c r="BK170" s="156">
        <f t="shared" si="19"/>
        <v>0</v>
      </c>
      <c r="BL170" s="17" t="s">
        <v>188</v>
      </c>
      <c r="BM170" s="155" t="s">
        <v>3990</v>
      </c>
    </row>
    <row r="171" spans="2:65" s="1" customFormat="1" ht="24.25" customHeight="1">
      <c r="B171" s="142"/>
      <c r="C171" s="185" t="s">
        <v>764</v>
      </c>
      <c r="D171" s="185" t="s">
        <v>379</v>
      </c>
      <c r="E171" s="186" t="s">
        <v>3980</v>
      </c>
      <c r="F171" s="187" t="s">
        <v>3981</v>
      </c>
      <c r="G171" s="188" t="s">
        <v>858</v>
      </c>
      <c r="H171" s="189">
        <v>2</v>
      </c>
      <c r="I171" s="190"/>
      <c r="J171" s="191">
        <f t="shared" si="10"/>
        <v>0</v>
      </c>
      <c r="K171" s="192"/>
      <c r="L171" s="193"/>
      <c r="M171" s="194" t="s">
        <v>1</v>
      </c>
      <c r="N171" s="195" t="s">
        <v>40</v>
      </c>
      <c r="P171" s="153">
        <f t="shared" si="11"/>
        <v>0</v>
      </c>
      <c r="Q171" s="153">
        <v>0</v>
      </c>
      <c r="R171" s="153">
        <f t="shared" si="12"/>
        <v>0</v>
      </c>
      <c r="S171" s="153">
        <v>0</v>
      </c>
      <c r="T171" s="154">
        <f t="shared" si="13"/>
        <v>0</v>
      </c>
      <c r="AR171" s="155" t="s">
        <v>259</v>
      </c>
      <c r="AT171" s="155" t="s">
        <v>379</v>
      </c>
      <c r="AU171" s="155" t="s">
        <v>78</v>
      </c>
      <c r="AY171" s="17" t="s">
        <v>182</v>
      </c>
      <c r="BE171" s="156">
        <f t="shared" si="14"/>
        <v>0</v>
      </c>
      <c r="BF171" s="156">
        <f t="shared" si="15"/>
        <v>0</v>
      </c>
      <c r="BG171" s="156">
        <f t="shared" si="16"/>
        <v>0</v>
      </c>
      <c r="BH171" s="156">
        <f t="shared" si="17"/>
        <v>0</v>
      </c>
      <c r="BI171" s="156">
        <f t="shared" si="18"/>
        <v>0</v>
      </c>
      <c r="BJ171" s="17" t="s">
        <v>88</v>
      </c>
      <c r="BK171" s="156">
        <f t="shared" si="19"/>
        <v>0</v>
      </c>
      <c r="BL171" s="17" t="s">
        <v>188</v>
      </c>
      <c r="BM171" s="155" t="s">
        <v>3991</v>
      </c>
    </row>
    <row r="172" spans="2:65" s="1" customFormat="1" ht="24.25" customHeight="1">
      <c r="B172" s="142"/>
      <c r="C172" s="185" t="s">
        <v>768</v>
      </c>
      <c r="D172" s="185" t="s">
        <v>379</v>
      </c>
      <c r="E172" s="186" t="s">
        <v>3983</v>
      </c>
      <c r="F172" s="187" t="s">
        <v>3984</v>
      </c>
      <c r="G172" s="188" t="s">
        <v>858</v>
      </c>
      <c r="H172" s="189">
        <v>22</v>
      </c>
      <c r="I172" s="190"/>
      <c r="J172" s="191">
        <f t="shared" si="10"/>
        <v>0</v>
      </c>
      <c r="K172" s="192"/>
      <c r="L172" s="193"/>
      <c r="M172" s="194" t="s">
        <v>1</v>
      </c>
      <c r="N172" s="195" t="s">
        <v>40</v>
      </c>
      <c r="P172" s="153">
        <f t="shared" si="11"/>
        <v>0</v>
      </c>
      <c r="Q172" s="153">
        <v>0</v>
      </c>
      <c r="R172" s="153">
        <f t="shared" si="12"/>
        <v>0</v>
      </c>
      <c r="S172" s="153">
        <v>0</v>
      </c>
      <c r="T172" s="154">
        <f t="shared" si="13"/>
        <v>0</v>
      </c>
      <c r="AR172" s="155" t="s">
        <v>259</v>
      </c>
      <c r="AT172" s="155" t="s">
        <v>379</v>
      </c>
      <c r="AU172" s="155" t="s">
        <v>78</v>
      </c>
      <c r="AY172" s="17" t="s">
        <v>182</v>
      </c>
      <c r="BE172" s="156">
        <f t="shared" si="14"/>
        <v>0</v>
      </c>
      <c r="BF172" s="156">
        <f t="shared" si="15"/>
        <v>0</v>
      </c>
      <c r="BG172" s="156">
        <f t="shared" si="16"/>
        <v>0</v>
      </c>
      <c r="BH172" s="156">
        <f t="shared" si="17"/>
        <v>0</v>
      </c>
      <c r="BI172" s="156">
        <f t="shared" si="18"/>
        <v>0</v>
      </c>
      <c r="BJ172" s="17" t="s">
        <v>88</v>
      </c>
      <c r="BK172" s="156">
        <f t="shared" si="19"/>
        <v>0</v>
      </c>
      <c r="BL172" s="17" t="s">
        <v>188</v>
      </c>
      <c r="BM172" s="155" t="s">
        <v>3992</v>
      </c>
    </row>
    <row r="173" spans="2:65" s="1" customFormat="1" ht="33" customHeight="1">
      <c r="B173" s="142"/>
      <c r="C173" s="143" t="s">
        <v>776</v>
      </c>
      <c r="D173" s="143" t="s">
        <v>184</v>
      </c>
      <c r="E173" s="144" t="s">
        <v>3993</v>
      </c>
      <c r="F173" s="145" t="s">
        <v>3994</v>
      </c>
      <c r="G173" s="146" t="s">
        <v>386</v>
      </c>
      <c r="H173" s="147">
        <v>13</v>
      </c>
      <c r="I173" s="148"/>
      <c r="J173" s="149">
        <f t="shared" si="10"/>
        <v>0</v>
      </c>
      <c r="K173" s="150"/>
      <c r="L173" s="32"/>
      <c r="M173" s="151" t="s">
        <v>1</v>
      </c>
      <c r="N173" s="152" t="s">
        <v>40</v>
      </c>
      <c r="P173" s="153">
        <f t="shared" si="11"/>
        <v>0</v>
      </c>
      <c r="Q173" s="153">
        <v>0</v>
      </c>
      <c r="R173" s="153">
        <f t="shared" si="12"/>
        <v>0</v>
      </c>
      <c r="S173" s="153">
        <v>0</v>
      </c>
      <c r="T173" s="154">
        <f t="shared" si="13"/>
        <v>0</v>
      </c>
      <c r="AR173" s="155" t="s">
        <v>188</v>
      </c>
      <c r="AT173" s="155" t="s">
        <v>184</v>
      </c>
      <c r="AU173" s="155" t="s">
        <v>78</v>
      </c>
      <c r="AY173" s="17" t="s">
        <v>182</v>
      </c>
      <c r="BE173" s="156">
        <f t="shared" si="14"/>
        <v>0</v>
      </c>
      <c r="BF173" s="156">
        <f t="shared" si="15"/>
        <v>0</v>
      </c>
      <c r="BG173" s="156">
        <f t="shared" si="16"/>
        <v>0</v>
      </c>
      <c r="BH173" s="156">
        <f t="shared" si="17"/>
        <v>0</v>
      </c>
      <c r="BI173" s="156">
        <f t="shared" si="18"/>
        <v>0</v>
      </c>
      <c r="BJ173" s="17" t="s">
        <v>88</v>
      </c>
      <c r="BK173" s="156">
        <f t="shared" si="19"/>
        <v>0</v>
      </c>
      <c r="BL173" s="17" t="s">
        <v>188</v>
      </c>
      <c r="BM173" s="155" t="s">
        <v>3995</v>
      </c>
    </row>
    <row r="174" spans="2:65" s="1" customFormat="1" ht="21.75" customHeight="1">
      <c r="B174" s="142"/>
      <c r="C174" s="185" t="s">
        <v>787</v>
      </c>
      <c r="D174" s="185" t="s">
        <v>379</v>
      </c>
      <c r="E174" s="186" t="s">
        <v>3974</v>
      </c>
      <c r="F174" s="187" t="s">
        <v>3975</v>
      </c>
      <c r="G174" s="188" t="s">
        <v>858</v>
      </c>
      <c r="H174" s="189">
        <v>12</v>
      </c>
      <c r="I174" s="190"/>
      <c r="J174" s="191">
        <f t="shared" si="10"/>
        <v>0</v>
      </c>
      <c r="K174" s="192"/>
      <c r="L174" s="193"/>
      <c r="M174" s="194" t="s">
        <v>1</v>
      </c>
      <c r="N174" s="195" t="s">
        <v>40</v>
      </c>
      <c r="P174" s="153">
        <f t="shared" si="11"/>
        <v>0</v>
      </c>
      <c r="Q174" s="153">
        <v>0</v>
      </c>
      <c r="R174" s="153">
        <f t="shared" si="12"/>
        <v>0</v>
      </c>
      <c r="S174" s="153">
        <v>0</v>
      </c>
      <c r="T174" s="154">
        <f t="shared" si="13"/>
        <v>0</v>
      </c>
      <c r="AR174" s="155" t="s">
        <v>259</v>
      </c>
      <c r="AT174" s="155" t="s">
        <v>379</v>
      </c>
      <c r="AU174" s="155" t="s">
        <v>78</v>
      </c>
      <c r="AY174" s="17" t="s">
        <v>182</v>
      </c>
      <c r="BE174" s="156">
        <f t="shared" si="14"/>
        <v>0</v>
      </c>
      <c r="BF174" s="156">
        <f t="shared" si="15"/>
        <v>0</v>
      </c>
      <c r="BG174" s="156">
        <f t="shared" si="16"/>
        <v>0</v>
      </c>
      <c r="BH174" s="156">
        <f t="shared" si="17"/>
        <v>0</v>
      </c>
      <c r="BI174" s="156">
        <f t="shared" si="18"/>
        <v>0</v>
      </c>
      <c r="BJ174" s="17" t="s">
        <v>88</v>
      </c>
      <c r="BK174" s="156">
        <f t="shared" si="19"/>
        <v>0</v>
      </c>
      <c r="BL174" s="17" t="s">
        <v>188</v>
      </c>
      <c r="BM174" s="155" t="s">
        <v>3996</v>
      </c>
    </row>
    <row r="175" spans="2:65" s="1" customFormat="1" ht="24.25" customHeight="1">
      <c r="B175" s="142"/>
      <c r="C175" s="185" t="s">
        <v>845</v>
      </c>
      <c r="D175" s="185" t="s">
        <v>379</v>
      </c>
      <c r="E175" s="186" t="s">
        <v>3977</v>
      </c>
      <c r="F175" s="187" t="s">
        <v>3978</v>
      </c>
      <c r="G175" s="188" t="s">
        <v>858</v>
      </c>
      <c r="H175" s="189">
        <v>1</v>
      </c>
      <c r="I175" s="190"/>
      <c r="J175" s="191">
        <f t="shared" si="10"/>
        <v>0</v>
      </c>
      <c r="K175" s="192"/>
      <c r="L175" s="193"/>
      <c r="M175" s="194" t="s">
        <v>1</v>
      </c>
      <c r="N175" s="195" t="s">
        <v>40</v>
      </c>
      <c r="P175" s="153">
        <f t="shared" si="11"/>
        <v>0</v>
      </c>
      <c r="Q175" s="153">
        <v>0</v>
      </c>
      <c r="R175" s="153">
        <f t="shared" si="12"/>
        <v>0</v>
      </c>
      <c r="S175" s="153">
        <v>0</v>
      </c>
      <c r="T175" s="154">
        <f t="shared" si="13"/>
        <v>0</v>
      </c>
      <c r="AR175" s="155" t="s">
        <v>259</v>
      </c>
      <c r="AT175" s="155" t="s">
        <v>379</v>
      </c>
      <c r="AU175" s="155" t="s">
        <v>78</v>
      </c>
      <c r="AY175" s="17" t="s">
        <v>182</v>
      </c>
      <c r="BE175" s="156">
        <f t="shared" si="14"/>
        <v>0</v>
      </c>
      <c r="BF175" s="156">
        <f t="shared" si="15"/>
        <v>0</v>
      </c>
      <c r="BG175" s="156">
        <f t="shared" si="16"/>
        <v>0</v>
      </c>
      <c r="BH175" s="156">
        <f t="shared" si="17"/>
        <v>0</v>
      </c>
      <c r="BI175" s="156">
        <f t="shared" si="18"/>
        <v>0</v>
      </c>
      <c r="BJ175" s="17" t="s">
        <v>88</v>
      </c>
      <c r="BK175" s="156">
        <f t="shared" si="19"/>
        <v>0</v>
      </c>
      <c r="BL175" s="17" t="s">
        <v>188</v>
      </c>
      <c r="BM175" s="155" t="s">
        <v>3997</v>
      </c>
    </row>
    <row r="176" spans="2:65" s="1" customFormat="1" ht="24.25" customHeight="1">
      <c r="B176" s="142"/>
      <c r="C176" s="185" t="s">
        <v>849</v>
      </c>
      <c r="D176" s="185" t="s">
        <v>379</v>
      </c>
      <c r="E176" s="186" t="s">
        <v>3980</v>
      </c>
      <c r="F176" s="187" t="s">
        <v>3981</v>
      </c>
      <c r="G176" s="188" t="s">
        <v>858</v>
      </c>
      <c r="H176" s="189">
        <v>2</v>
      </c>
      <c r="I176" s="190"/>
      <c r="J176" s="191">
        <f t="shared" si="10"/>
        <v>0</v>
      </c>
      <c r="K176" s="192"/>
      <c r="L176" s="193"/>
      <c r="M176" s="194" t="s">
        <v>1</v>
      </c>
      <c r="N176" s="195" t="s">
        <v>40</v>
      </c>
      <c r="P176" s="153">
        <f t="shared" si="11"/>
        <v>0</v>
      </c>
      <c r="Q176" s="153">
        <v>0</v>
      </c>
      <c r="R176" s="153">
        <f t="shared" si="12"/>
        <v>0</v>
      </c>
      <c r="S176" s="153">
        <v>0</v>
      </c>
      <c r="T176" s="154">
        <f t="shared" si="13"/>
        <v>0</v>
      </c>
      <c r="AR176" s="155" t="s">
        <v>259</v>
      </c>
      <c r="AT176" s="155" t="s">
        <v>379</v>
      </c>
      <c r="AU176" s="155" t="s">
        <v>78</v>
      </c>
      <c r="AY176" s="17" t="s">
        <v>182</v>
      </c>
      <c r="BE176" s="156">
        <f t="shared" si="14"/>
        <v>0</v>
      </c>
      <c r="BF176" s="156">
        <f t="shared" si="15"/>
        <v>0</v>
      </c>
      <c r="BG176" s="156">
        <f t="shared" si="16"/>
        <v>0</v>
      </c>
      <c r="BH176" s="156">
        <f t="shared" si="17"/>
        <v>0</v>
      </c>
      <c r="BI176" s="156">
        <f t="shared" si="18"/>
        <v>0</v>
      </c>
      <c r="BJ176" s="17" t="s">
        <v>88</v>
      </c>
      <c r="BK176" s="156">
        <f t="shared" si="19"/>
        <v>0</v>
      </c>
      <c r="BL176" s="17" t="s">
        <v>188</v>
      </c>
      <c r="BM176" s="155" t="s">
        <v>3998</v>
      </c>
    </row>
    <row r="177" spans="2:65" s="1" customFormat="1" ht="24.25" customHeight="1">
      <c r="B177" s="142"/>
      <c r="C177" s="185" t="s">
        <v>855</v>
      </c>
      <c r="D177" s="185" t="s">
        <v>379</v>
      </c>
      <c r="E177" s="186" t="s">
        <v>3983</v>
      </c>
      <c r="F177" s="187" t="s">
        <v>3984</v>
      </c>
      <c r="G177" s="188" t="s">
        <v>858</v>
      </c>
      <c r="H177" s="189">
        <v>26</v>
      </c>
      <c r="I177" s="190"/>
      <c r="J177" s="191">
        <f t="shared" si="10"/>
        <v>0</v>
      </c>
      <c r="K177" s="192"/>
      <c r="L177" s="193"/>
      <c r="M177" s="194" t="s">
        <v>1</v>
      </c>
      <c r="N177" s="195" t="s">
        <v>40</v>
      </c>
      <c r="P177" s="153">
        <f t="shared" si="11"/>
        <v>0</v>
      </c>
      <c r="Q177" s="153">
        <v>0</v>
      </c>
      <c r="R177" s="153">
        <f t="shared" si="12"/>
        <v>0</v>
      </c>
      <c r="S177" s="153">
        <v>0</v>
      </c>
      <c r="T177" s="154">
        <f t="shared" si="13"/>
        <v>0</v>
      </c>
      <c r="AR177" s="155" t="s">
        <v>259</v>
      </c>
      <c r="AT177" s="155" t="s">
        <v>379</v>
      </c>
      <c r="AU177" s="155" t="s">
        <v>78</v>
      </c>
      <c r="AY177" s="17" t="s">
        <v>182</v>
      </c>
      <c r="BE177" s="156">
        <f t="shared" si="14"/>
        <v>0</v>
      </c>
      <c r="BF177" s="156">
        <f t="shared" si="15"/>
        <v>0</v>
      </c>
      <c r="BG177" s="156">
        <f t="shared" si="16"/>
        <v>0</v>
      </c>
      <c r="BH177" s="156">
        <f t="shared" si="17"/>
        <v>0</v>
      </c>
      <c r="BI177" s="156">
        <f t="shared" si="18"/>
        <v>0</v>
      </c>
      <c r="BJ177" s="17" t="s">
        <v>88</v>
      </c>
      <c r="BK177" s="156">
        <f t="shared" si="19"/>
        <v>0</v>
      </c>
      <c r="BL177" s="17" t="s">
        <v>188</v>
      </c>
      <c r="BM177" s="155" t="s">
        <v>3999</v>
      </c>
    </row>
    <row r="178" spans="2:65" s="1" customFormat="1" ht="33" customHeight="1">
      <c r="B178" s="142"/>
      <c r="C178" s="143" t="s">
        <v>860</v>
      </c>
      <c r="D178" s="143" t="s">
        <v>184</v>
      </c>
      <c r="E178" s="144" t="s">
        <v>2926</v>
      </c>
      <c r="F178" s="145" t="s">
        <v>2927</v>
      </c>
      <c r="G178" s="146" t="s">
        <v>449</v>
      </c>
      <c r="H178" s="147">
        <v>35.35</v>
      </c>
      <c r="I178" s="148"/>
      <c r="J178" s="149">
        <f t="shared" si="10"/>
        <v>0</v>
      </c>
      <c r="K178" s="150"/>
      <c r="L178" s="32"/>
      <c r="M178" s="197" t="s">
        <v>1</v>
      </c>
      <c r="N178" s="198" t="s">
        <v>40</v>
      </c>
      <c r="O178" s="199"/>
      <c r="P178" s="200">
        <f t="shared" si="11"/>
        <v>0</v>
      </c>
      <c r="Q178" s="200">
        <v>0</v>
      </c>
      <c r="R178" s="200">
        <f t="shared" si="12"/>
        <v>0</v>
      </c>
      <c r="S178" s="200">
        <v>0</v>
      </c>
      <c r="T178" s="201">
        <f t="shared" si="13"/>
        <v>0</v>
      </c>
      <c r="AR178" s="155" t="s">
        <v>188</v>
      </c>
      <c r="AT178" s="155" t="s">
        <v>184</v>
      </c>
      <c r="AU178" s="155" t="s">
        <v>78</v>
      </c>
      <c r="AY178" s="17" t="s">
        <v>182</v>
      </c>
      <c r="BE178" s="156">
        <f t="shared" si="14"/>
        <v>0</v>
      </c>
      <c r="BF178" s="156">
        <f t="shared" si="15"/>
        <v>0</v>
      </c>
      <c r="BG178" s="156">
        <f t="shared" si="16"/>
        <v>0</v>
      </c>
      <c r="BH178" s="156">
        <f t="shared" si="17"/>
        <v>0</v>
      </c>
      <c r="BI178" s="156">
        <f t="shared" si="18"/>
        <v>0</v>
      </c>
      <c r="BJ178" s="17" t="s">
        <v>88</v>
      </c>
      <c r="BK178" s="156">
        <f t="shared" si="19"/>
        <v>0</v>
      </c>
      <c r="BL178" s="17" t="s">
        <v>188</v>
      </c>
      <c r="BM178" s="155" t="s">
        <v>4000</v>
      </c>
    </row>
    <row r="179" spans="2:65" s="1" customFormat="1" ht="7" customHeight="1">
      <c r="B179" s="47"/>
      <c r="C179" s="48"/>
      <c r="D179" s="48"/>
      <c r="E179" s="48"/>
      <c r="F179" s="48"/>
      <c r="G179" s="48"/>
      <c r="H179" s="48"/>
      <c r="I179" s="48"/>
      <c r="J179" s="48"/>
      <c r="K179" s="48"/>
      <c r="L179" s="32"/>
    </row>
  </sheetData>
  <autoFilter ref="C116:K178" xr:uid="{00000000-0009-0000-0000-00000E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67"/>
  <sheetViews>
    <sheetView showGridLines="0" topLeftCell="A2" workbookViewId="0">
      <selection activeCell="F53" sqref="F53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7" t="s">
        <v>131</v>
      </c>
    </row>
    <row r="3" spans="2:46" ht="7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2:46" ht="25" customHeight="1">
      <c r="B4" s="20"/>
      <c r="D4" s="21" t="s">
        <v>132</v>
      </c>
      <c r="L4" s="20"/>
      <c r="M4" s="94" t="s">
        <v>9</v>
      </c>
      <c r="AT4" s="17" t="s">
        <v>3</v>
      </c>
    </row>
    <row r="5" spans="2:46" ht="7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49" t="str">
        <f>'Rekapitulácia stavby'!K6</f>
        <v>Chovná hala pre kury s voľným výbehom</v>
      </c>
      <c r="F7" s="250"/>
      <c r="G7" s="250"/>
      <c r="H7" s="250"/>
      <c r="L7" s="20"/>
    </row>
    <row r="8" spans="2:46" s="1" customFormat="1" ht="12" customHeight="1">
      <c r="B8" s="32"/>
      <c r="D8" s="27" t="s">
        <v>133</v>
      </c>
      <c r="L8" s="32"/>
    </row>
    <row r="9" spans="2:46" s="1" customFormat="1" ht="16.5" customHeight="1">
      <c r="B9" s="32"/>
      <c r="E9" s="211" t="s">
        <v>4001</v>
      </c>
      <c r="F9" s="248"/>
      <c r="G9" s="248"/>
      <c r="H9" s="248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5">
        <f>'Rekapitulácia stavby'!AN8</f>
        <v>45370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22</v>
      </c>
      <c r="I14" s="27" t="s">
        <v>23</v>
      </c>
      <c r="J14" s="25" t="s">
        <v>1</v>
      </c>
      <c r="L14" s="32"/>
    </row>
    <row r="15" spans="2:46" s="1" customFormat="1" ht="18" customHeight="1">
      <c r="B15" s="32"/>
      <c r="E15" s="25" t="s">
        <v>24</v>
      </c>
      <c r="I15" s="27" t="s">
        <v>25</v>
      </c>
      <c r="J15" s="25" t="s">
        <v>1</v>
      </c>
      <c r="L15" s="32"/>
    </row>
    <row r="16" spans="2:46" s="1" customFormat="1" ht="7" customHeight="1">
      <c r="B16" s="32"/>
      <c r="L16" s="32"/>
    </row>
    <row r="17" spans="2:12" s="1" customFormat="1" ht="12" customHeight="1">
      <c r="B17" s="32"/>
      <c r="D17" s="27" t="s">
        <v>26</v>
      </c>
      <c r="I17" s="27" t="s">
        <v>23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51" t="str">
        <f>'Rekapitulácia stavby'!E14</f>
        <v>Vyplň údaj</v>
      </c>
      <c r="F18" s="225"/>
      <c r="G18" s="225"/>
      <c r="H18" s="225"/>
      <c r="I18" s="27" t="s">
        <v>25</v>
      </c>
      <c r="J18" s="28" t="str">
        <f>'Rekapitulácia stavby'!AN14</f>
        <v>Vyplň údaj</v>
      </c>
      <c r="L18" s="32"/>
    </row>
    <row r="19" spans="2:12" s="1" customFormat="1" ht="7" customHeight="1">
      <c r="B19" s="32"/>
      <c r="L19" s="32"/>
    </row>
    <row r="20" spans="2:12" s="1" customFormat="1" ht="12" customHeight="1">
      <c r="B20" s="32"/>
      <c r="D20" s="27" t="s">
        <v>28</v>
      </c>
      <c r="I20" s="27" t="s">
        <v>23</v>
      </c>
      <c r="J20" s="25" t="s">
        <v>1</v>
      </c>
      <c r="L20" s="32"/>
    </row>
    <row r="21" spans="2:1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12" s="1" customFormat="1" ht="7" customHeight="1">
      <c r="B22" s="32"/>
      <c r="L22" s="32"/>
    </row>
    <row r="23" spans="2:12" s="1" customFormat="1" ht="12" customHeight="1">
      <c r="B23" s="32"/>
      <c r="D23" s="27" t="s">
        <v>31</v>
      </c>
      <c r="I23" s="27" t="s">
        <v>23</v>
      </c>
      <c r="J23" s="25" t="s">
        <v>1</v>
      </c>
      <c r="L23" s="32"/>
    </row>
    <row r="24" spans="2:1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12" s="1" customFormat="1" ht="7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95"/>
      <c r="E27" s="229" t="s">
        <v>1</v>
      </c>
      <c r="F27" s="229"/>
      <c r="G27" s="229"/>
      <c r="H27" s="229"/>
      <c r="L27" s="95"/>
    </row>
    <row r="28" spans="2:12" s="1" customFormat="1" ht="7" customHeight="1">
      <c r="B28" s="32"/>
      <c r="L28" s="32"/>
    </row>
    <row r="29" spans="2:12" s="1" customFormat="1" ht="7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4" customHeight="1">
      <c r="B30" s="32"/>
      <c r="D30" s="96" t="s">
        <v>34</v>
      </c>
      <c r="J30" s="68">
        <f>ROUND(J117, 2)</f>
        <v>0</v>
      </c>
      <c r="L30" s="32"/>
    </row>
    <row r="31" spans="2:12" s="1" customFormat="1" ht="7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5" customHeight="1">
      <c r="B32" s="32"/>
      <c r="F32" s="35" t="s">
        <v>36</v>
      </c>
      <c r="I32" s="35" t="s">
        <v>35</v>
      </c>
      <c r="J32" s="35" t="s">
        <v>37</v>
      </c>
      <c r="L32" s="32"/>
    </row>
    <row r="33" spans="2:12" s="1" customFormat="1" ht="14.5" customHeight="1">
      <c r="B33" s="32"/>
      <c r="D33" s="97" t="s">
        <v>38</v>
      </c>
      <c r="E33" s="37" t="s">
        <v>39</v>
      </c>
      <c r="F33" s="98">
        <f>ROUND((SUM(BE117:BE166)),  2)</f>
        <v>0</v>
      </c>
      <c r="G33" s="99"/>
      <c r="H33" s="99"/>
      <c r="I33" s="100">
        <v>0.2</v>
      </c>
      <c r="J33" s="98">
        <f>ROUND(((SUM(BE117:BE166))*I33),  2)</f>
        <v>0</v>
      </c>
      <c r="L33" s="32"/>
    </row>
    <row r="34" spans="2:12" s="1" customFormat="1" ht="14.5" customHeight="1">
      <c r="B34" s="32"/>
      <c r="E34" s="37" t="s">
        <v>40</v>
      </c>
      <c r="F34" s="98">
        <f>ROUND((SUM(BF117:BF166)),  2)</f>
        <v>0</v>
      </c>
      <c r="G34" s="99"/>
      <c r="H34" s="99"/>
      <c r="I34" s="100">
        <v>0.2</v>
      </c>
      <c r="J34" s="98">
        <f>ROUND(((SUM(BF117:BF166))*I34),  2)</f>
        <v>0</v>
      </c>
      <c r="L34" s="32"/>
    </row>
    <row r="35" spans="2:12" s="1" customFormat="1" ht="14.5" hidden="1" customHeight="1">
      <c r="B35" s="32"/>
      <c r="E35" s="27" t="s">
        <v>41</v>
      </c>
      <c r="F35" s="87">
        <f>ROUND((SUM(BG117:BG166)),  2)</f>
        <v>0</v>
      </c>
      <c r="I35" s="101">
        <v>0.2</v>
      </c>
      <c r="J35" s="87">
        <f>0</f>
        <v>0</v>
      </c>
      <c r="L35" s="32"/>
    </row>
    <row r="36" spans="2:12" s="1" customFormat="1" ht="14.5" hidden="1" customHeight="1">
      <c r="B36" s="32"/>
      <c r="E36" s="27" t="s">
        <v>42</v>
      </c>
      <c r="F36" s="87">
        <f>ROUND((SUM(BH117:BH166)),  2)</f>
        <v>0</v>
      </c>
      <c r="I36" s="101">
        <v>0.2</v>
      </c>
      <c r="J36" s="87">
        <f>0</f>
        <v>0</v>
      </c>
      <c r="L36" s="32"/>
    </row>
    <row r="37" spans="2:12" s="1" customFormat="1" ht="14.5" hidden="1" customHeight="1">
      <c r="B37" s="32"/>
      <c r="E37" s="37" t="s">
        <v>43</v>
      </c>
      <c r="F37" s="98">
        <f>ROUND((SUM(BI117:BI166)),  2)</f>
        <v>0</v>
      </c>
      <c r="G37" s="99"/>
      <c r="H37" s="99"/>
      <c r="I37" s="100">
        <v>0</v>
      </c>
      <c r="J37" s="98">
        <f>0</f>
        <v>0</v>
      </c>
      <c r="L37" s="32"/>
    </row>
    <row r="38" spans="2:12" s="1" customFormat="1" ht="7" customHeight="1">
      <c r="B38" s="32"/>
      <c r="L38" s="32"/>
    </row>
    <row r="39" spans="2:12" s="1" customFormat="1" ht="25.4" customHeight="1">
      <c r="B39" s="32"/>
      <c r="C39" s="102"/>
      <c r="D39" s="103" t="s">
        <v>44</v>
      </c>
      <c r="E39" s="59"/>
      <c r="F39" s="59"/>
      <c r="G39" s="104" t="s">
        <v>45</v>
      </c>
      <c r="H39" s="105" t="s">
        <v>46</v>
      </c>
      <c r="I39" s="59"/>
      <c r="J39" s="106">
        <f>SUM(J30:J37)</f>
        <v>0</v>
      </c>
      <c r="K39" s="107"/>
      <c r="L39" s="32"/>
    </row>
    <row r="40" spans="2:12" s="1" customFormat="1" ht="14.5" customHeight="1">
      <c r="B40" s="32"/>
      <c r="L40" s="32"/>
    </row>
    <row r="41" spans="2:12" ht="14.5" customHeight="1">
      <c r="B41" s="20"/>
      <c r="L41" s="20"/>
    </row>
    <row r="42" spans="2:12" ht="14.5" customHeight="1">
      <c r="B42" s="20"/>
      <c r="L42" s="20"/>
    </row>
    <row r="43" spans="2:12" ht="14.5" customHeight="1">
      <c r="B43" s="20"/>
      <c r="L43" s="20"/>
    </row>
    <row r="44" spans="2:12" ht="14.5" customHeight="1">
      <c r="B44" s="20"/>
      <c r="L44" s="20"/>
    </row>
    <row r="45" spans="2:12" ht="14.5" customHeight="1">
      <c r="B45" s="20"/>
      <c r="L45" s="20"/>
    </row>
    <row r="46" spans="2:12" ht="14.5" customHeight="1">
      <c r="B46" s="20"/>
      <c r="L46" s="20"/>
    </row>
    <row r="47" spans="2:12" ht="14.5" customHeight="1">
      <c r="B47" s="20"/>
      <c r="L47" s="20"/>
    </row>
    <row r="48" spans="2:12" ht="14.5" customHeight="1">
      <c r="B48" s="20"/>
      <c r="L48" s="20"/>
    </row>
    <row r="49" spans="2:12" ht="14.5" customHeight="1">
      <c r="B49" s="20"/>
      <c r="L49" s="20"/>
    </row>
    <row r="50" spans="2:12" s="1" customFormat="1" ht="14.5" customHeight="1">
      <c r="B50" s="32"/>
      <c r="D50" s="44" t="s">
        <v>47</v>
      </c>
      <c r="E50" s="45"/>
      <c r="F50" s="45"/>
      <c r="G50" s="44" t="s">
        <v>48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5">
      <c r="B61" s="32"/>
      <c r="D61" s="46" t="s">
        <v>49</v>
      </c>
      <c r="E61" s="34"/>
      <c r="F61" s="108" t="s">
        <v>50</v>
      </c>
      <c r="G61" s="46" t="s">
        <v>49</v>
      </c>
      <c r="H61" s="34"/>
      <c r="I61" s="34"/>
      <c r="J61" s="109" t="s">
        <v>50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">
      <c r="B65" s="32"/>
      <c r="D65" s="44" t="s">
        <v>51</v>
      </c>
      <c r="E65" s="45"/>
      <c r="F65" s="45"/>
      <c r="G65" s="44" t="s">
        <v>52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5">
      <c r="B76" s="32"/>
      <c r="D76" s="46" t="s">
        <v>49</v>
      </c>
      <c r="E76" s="34"/>
      <c r="F76" s="108" t="s">
        <v>50</v>
      </c>
      <c r="G76" s="46" t="s">
        <v>49</v>
      </c>
      <c r="H76" s="34"/>
      <c r="I76" s="34"/>
      <c r="J76" s="109" t="s">
        <v>50</v>
      </c>
      <c r="K76" s="34"/>
      <c r="L76" s="32"/>
    </row>
    <row r="77" spans="2:12" s="1" customFormat="1" ht="14.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7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5" customHeight="1">
      <c r="B82" s="32"/>
      <c r="C82" s="21" t="s">
        <v>137</v>
      </c>
      <c r="L82" s="32"/>
    </row>
    <row r="83" spans="2:47" s="1" customFormat="1" ht="7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49" t="str">
        <f>E7</f>
        <v>Chovná hala pre kury s voľným výbehom</v>
      </c>
      <c r="F85" s="250"/>
      <c r="G85" s="250"/>
      <c r="H85" s="250"/>
      <c r="L85" s="32"/>
    </row>
    <row r="86" spans="2:47" s="1" customFormat="1" ht="12" customHeight="1">
      <c r="B86" s="32"/>
      <c r="C86" s="27" t="s">
        <v>133</v>
      </c>
      <c r="L86" s="32"/>
    </row>
    <row r="87" spans="2:47" s="1" customFormat="1" ht="16.5" customHeight="1">
      <c r="B87" s="32"/>
      <c r="E87" s="211" t="str">
        <f>E9</f>
        <v>SO-12 - Splašková kanalizácia</v>
      </c>
      <c r="F87" s="248"/>
      <c r="G87" s="248"/>
      <c r="H87" s="248"/>
      <c r="L87" s="32"/>
    </row>
    <row r="88" spans="2:47" s="1" customFormat="1" ht="7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Dolné Trhovište 224, 920 61 Dolné Trhovište</v>
      </c>
      <c r="I89" s="27" t="s">
        <v>21</v>
      </c>
      <c r="J89" s="55">
        <f>IF(J12="","",J12)</f>
        <v>45370</v>
      </c>
      <c r="L89" s="32"/>
    </row>
    <row r="90" spans="2:47" s="1" customFormat="1" ht="7" customHeight="1">
      <c r="B90" s="32"/>
      <c r="L90" s="32"/>
    </row>
    <row r="91" spans="2:47" s="1" customFormat="1" ht="15.25" customHeight="1">
      <c r="B91" s="32"/>
      <c r="C91" s="27" t="s">
        <v>22</v>
      </c>
      <c r="F91" s="25" t="str">
        <f>E15</f>
        <v>FOOD FARM s.r.o., Piešťanská 3, 917 03 Trnava</v>
      </c>
      <c r="I91" s="27" t="s">
        <v>28</v>
      </c>
      <c r="J91" s="30" t="str">
        <f>E21</f>
        <v>ALLA ARCHITEKTI</v>
      </c>
      <c r="L91" s="32"/>
    </row>
    <row r="92" spans="2:47" s="1" customFormat="1" ht="15.25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Stanislav Hlubina</v>
      </c>
      <c r="L92" s="32"/>
    </row>
    <row r="93" spans="2:47" s="1" customFormat="1" ht="10.4" customHeight="1">
      <c r="B93" s="32"/>
      <c r="L93" s="32"/>
    </row>
    <row r="94" spans="2:47" s="1" customFormat="1" ht="29.25" customHeight="1">
      <c r="B94" s="32"/>
      <c r="C94" s="110" t="s">
        <v>138</v>
      </c>
      <c r="D94" s="102"/>
      <c r="E94" s="102"/>
      <c r="F94" s="102"/>
      <c r="G94" s="102"/>
      <c r="H94" s="102"/>
      <c r="I94" s="102"/>
      <c r="J94" s="111" t="s">
        <v>139</v>
      </c>
      <c r="K94" s="102"/>
      <c r="L94" s="32"/>
    </row>
    <row r="95" spans="2:47" s="1" customFormat="1" ht="10.4" customHeight="1">
      <c r="B95" s="32"/>
      <c r="L95" s="32"/>
    </row>
    <row r="96" spans="2:47" s="1" customFormat="1" ht="22.9" customHeight="1">
      <c r="B96" s="32"/>
      <c r="C96" s="112" t="s">
        <v>140</v>
      </c>
      <c r="J96" s="68">
        <f>J117</f>
        <v>0</v>
      </c>
      <c r="L96" s="32"/>
      <c r="AU96" s="17" t="s">
        <v>141</v>
      </c>
    </row>
    <row r="97" spans="2:12" s="8" customFormat="1" ht="25" customHeight="1">
      <c r="B97" s="113"/>
      <c r="D97" s="114" t="s">
        <v>142</v>
      </c>
      <c r="E97" s="115"/>
      <c r="F97" s="115"/>
      <c r="G97" s="115"/>
      <c r="H97" s="115"/>
      <c r="I97" s="115"/>
      <c r="J97" s="116">
        <f>J118</f>
        <v>0</v>
      </c>
      <c r="L97" s="113"/>
    </row>
    <row r="98" spans="2:12" s="1" customFormat="1" ht="21.75" customHeight="1">
      <c r="B98" s="32"/>
      <c r="L98" s="32"/>
    </row>
    <row r="99" spans="2:12" s="1" customFormat="1" ht="7" customHeight="1"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32"/>
    </row>
    <row r="103" spans="2:12" s="1" customFormat="1" ht="7" customHeight="1"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32"/>
    </row>
    <row r="104" spans="2:12" s="1" customFormat="1" ht="25" customHeight="1">
      <c r="B104" s="32"/>
      <c r="C104" s="21" t="s">
        <v>168</v>
      </c>
      <c r="L104" s="32"/>
    </row>
    <row r="105" spans="2:12" s="1" customFormat="1" ht="7" customHeight="1">
      <c r="B105" s="32"/>
      <c r="L105" s="32"/>
    </row>
    <row r="106" spans="2:12" s="1" customFormat="1" ht="12" customHeight="1">
      <c r="B106" s="32"/>
      <c r="C106" s="27" t="s">
        <v>15</v>
      </c>
      <c r="L106" s="32"/>
    </row>
    <row r="107" spans="2:12" s="1" customFormat="1" ht="16.5" customHeight="1">
      <c r="B107" s="32"/>
      <c r="E107" s="249" t="str">
        <f>E7</f>
        <v>Chovná hala pre kury s voľným výbehom</v>
      </c>
      <c r="F107" s="250"/>
      <c r="G107" s="250"/>
      <c r="H107" s="250"/>
      <c r="L107" s="32"/>
    </row>
    <row r="108" spans="2:12" s="1" customFormat="1" ht="12" customHeight="1">
      <c r="B108" s="32"/>
      <c r="C108" s="27" t="s">
        <v>133</v>
      </c>
      <c r="L108" s="32"/>
    </row>
    <row r="109" spans="2:12" s="1" customFormat="1" ht="16.5" customHeight="1">
      <c r="B109" s="32"/>
      <c r="E109" s="211" t="str">
        <f>E9</f>
        <v>SO-12 - Splašková kanalizácia</v>
      </c>
      <c r="F109" s="248"/>
      <c r="G109" s="248"/>
      <c r="H109" s="248"/>
      <c r="L109" s="32"/>
    </row>
    <row r="110" spans="2:12" s="1" customFormat="1" ht="7" customHeight="1">
      <c r="B110" s="32"/>
      <c r="L110" s="32"/>
    </row>
    <row r="111" spans="2:12" s="1" customFormat="1" ht="12" customHeight="1">
      <c r="B111" s="32"/>
      <c r="C111" s="27" t="s">
        <v>19</v>
      </c>
      <c r="F111" s="25" t="str">
        <f>F12</f>
        <v>Dolné Trhovište 224, 920 61 Dolné Trhovište</v>
      </c>
      <c r="I111" s="27" t="s">
        <v>21</v>
      </c>
      <c r="J111" s="55">
        <f>IF(J12="","",J12)</f>
        <v>45370</v>
      </c>
      <c r="L111" s="32"/>
    </row>
    <row r="112" spans="2:12" s="1" customFormat="1" ht="7" customHeight="1">
      <c r="B112" s="32"/>
      <c r="L112" s="32"/>
    </row>
    <row r="113" spans="2:65" s="1" customFormat="1" ht="15.25" customHeight="1">
      <c r="B113" s="32"/>
      <c r="C113" s="27" t="s">
        <v>22</v>
      </c>
      <c r="F113" s="25" t="str">
        <f>E15</f>
        <v>FOOD FARM s.r.o., Piešťanská 3, 917 03 Trnava</v>
      </c>
      <c r="I113" s="27" t="s">
        <v>28</v>
      </c>
      <c r="J113" s="30" t="str">
        <f>E21</f>
        <v>ALLA ARCHITEKTI</v>
      </c>
      <c r="L113" s="32"/>
    </row>
    <row r="114" spans="2:65" s="1" customFormat="1" ht="15.25" customHeight="1">
      <c r="B114" s="32"/>
      <c r="C114" s="27" t="s">
        <v>26</v>
      </c>
      <c r="F114" s="25" t="str">
        <f>IF(E18="","",E18)</f>
        <v>Vyplň údaj</v>
      </c>
      <c r="I114" s="27" t="s">
        <v>31</v>
      </c>
      <c r="J114" s="30" t="str">
        <f>E24</f>
        <v>Stanislav Hlubina</v>
      </c>
      <c r="L114" s="32"/>
    </row>
    <row r="115" spans="2:65" s="1" customFormat="1" ht="10.4" customHeight="1">
      <c r="B115" s="32"/>
      <c r="L115" s="32"/>
    </row>
    <row r="116" spans="2:65" s="10" customFormat="1" ht="29.25" customHeight="1">
      <c r="B116" s="121"/>
      <c r="C116" s="122" t="s">
        <v>169</v>
      </c>
      <c r="D116" s="123" t="s">
        <v>59</v>
      </c>
      <c r="E116" s="123" t="s">
        <v>55</v>
      </c>
      <c r="F116" s="123" t="s">
        <v>56</v>
      </c>
      <c r="G116" s="123" t="s">
        <v>170</v>
      </c>
      <c r="H116" s="123" t="s">
        <v>171</v>
      </c>
      <c r="I116" s="123" t="s">
        <v>172</v>
      </c>
      <c r="J116" s="124" t="s">
        <v>139</v>
      </c>
      <c r="K116" s="125" t="s">
        <v>173</v>
      </c>
      <c r="L116" s="121"/>
      <c r="M116" s="61" t="s">
        <v>1</v>
      </c>
      <c r="N116" s="62" t="s">
        <v>38</v>
      </c>
      <c r="O116" s="62" t="s">
        <v>174</v>
      </c>
      <c r="P116" s="62" t="s">
        <v>175</v>
      </c>
      <c r="Q116" s="62" t="s">
        <v>176</v>
      </c>
      <c r="R116" s="62" t="s">
        <v>177</v>
      </c>
      <c r="S116" s="62" t="s">
        <v>178</v>
      </c>
      <c r="T116" s="63" t="s">
        <v>179</v>
      </c>
    </row>
    <row r="117" spans="2:65" s="1" customFormat="1" ht="22.9" customHeight="1">
      <c r="B117" s="32"/>
      <c r="C117" s="66" t="s">
        <v>140</v>
      </c>
      <c r="J117" s="126">
        <f>BK117</f>
        <v>0</v>
      </c>
      <c r="L117" s="32"/>
      <c r="M117" s="64"/>
      <c r="N117" s="56"/>
      <c r="O117" s="56"/>
      <c r="P117" s="127">
        <f>P118</f>
        <v>0</v>
      </c>
      <c r="Q117" s="56"/>
      <c r="R117" s="127">
        <f>R118</f>
        <v>0</v>
      </c>
      <c r="S117" s="56"/>
      <c r="T117" s="128">
        <f>T118</f>
        <v>0</v>
      </c>
      <c r="AT117" s="17" t="s">
        <v>73</v>
      </c>
      <c r="AU117" s="17" t="s">
        <v>141</v>
      </c>
      <c r="BK117" s="129">
        <f>BK118</f>
        <v>0</v>
      </c>
    </row>
    <row r="118" spans="2:65" s="11" customFormat="1" ht="25.9" customHeight="1">
      <c r="B118" s="130"/>
      <c r="D118" s="131" t="s">
        <v>73</v>
      </c>
      <c r="E118" s="132" t="s">
        <v>180</v>
      </c>
      <c r="F118" s="132" t="s">
        <v>181</v>
      </c>
      <c r="I118" s="133"/>
      <c r="J118" s="134">
        <f>BK118</f>
        <v>0</v>
      </c>
      <c r="L118" s="130"/>
      <c r="M118" s="135"/>
      <c r="P118" s="136">
        <f>SUM(P119:P166)</f>
        <v>0</v>
      </c>
      <c r="R118" s="136">
        <f>SUM(R119:R166)</f>
        <v>0</v>
      </c>
      <c r="T118" s="137">
        <f>SUM(T119:T166)</f>
        <v>0</v>
      </c>
      <c r="AR118" s="131" t="s">
        <v>78</v>
      </c>
      <c r="AT118" s="138" t="s">
        <v>73</v>
      </c>
      <c r="AU118" s="138" t="s">
        <v>74</v>
      </c>
      <c r="AY118" s="131" t="s">
        <v>182</v>
      </c>
      <c r="BK118" s="139">
        <f>SUM(BK119:BK166)</f>
        <v>0</v>
      </c>
    </row>
    <row r="119" spans="2:65" s="1" customFormat="1" ht="16.5" customHeight="1">
      <c r="B119" s="142"/>
      <c r="C119" s="143" t="s">
        <v>78</v>
      </c>
      <c r="D119" s="143" t="s">
        <v>184</v>
      </c>
      <c r="E119" s="144" t="s">
        <v>1805</v>
      </c>
      <c r="F119" s="145" t="s">
        <v>2594</v>
      </c>
      <c r="G119" s="146" t="s">
        <v>2595</v>
      </c>
      <c r="H119" s="147">
        <v>0.10199999999999999</v>
      </c>
      <c r="I119" s="148"/>
      <c r="J119" s="149">
        <f t="shared" ref="J119:J166" si="0">ROUND(I119*H119,2)</f>
        <v>0</v>
      </c>
      <c r="K119" s="150"/>
      <c r="L119" s="32"/>
      <c r="M119" s="151" t="s">
        <v>1</v>
      </c>
      <c r="N119" s="152" t="s">
        <v>40</v>
      </c>
      <c r="P119" s="153">
        <f t="shared" ref="P119:P166" si="1">O119*H119</f>
        <v>0</v>
      </c>
      <c r="Q119" s="153">
        <v>0</v>
      </c>
      <c r="R119" s="153">
        <f t="shared" ref="R119:R166" si="2">Q119*H119</f>
        <v>0</v>
      </c>
      <c r="S119" s="153">
        <v>0</v>
      </c>
      <c r="T119" s="154">
        <f t="shared" ref="T119:T166" si="3">S119*H119</f>
        <v>0</v>
      </c>
      <c r="AR119" s="155" t="s">
        <v>188</v>
      </c>
      <c r="AT119" s="155" t="s">
        <v>184</v>
      </c>
      <c r="AU119" s="155" t="s">
        <v>78</v>
      </c>
      <c r="AY119" s="17" t="s">
        <v>182</v>
      </c>
      <c r="BE119" s="156">
        <f t="shared" ref="BE119:BE166" si="4">IF(N119="základná",J119,0)</f>
        <v>0</v>
      </c>
      <c r="BF119" s="156">
        <f t="shared" ref="BF119:BF166" si="5">IF(N119="znížená",J119,0)</f>
        <v>0</v>
      </c>
      <c r="BG119" s="156">
        <f t="shared" ref="BG119:BG166" si="6">IF(N119="zákl. prenesená",J119,0)</f>
        <v>0</v>
      </c>
      <c r="BH119" s="156">
        <f t="shared" ref="BH119:BH166" si="7">IF(N119="zníž. prenesená",J119,0)</f>
        <v>0</v>
      </c>
      <c r="BI119" s="156">
        <f t="shared" ref="BI119:BI166" si="8">IF(N119="nulová",J119,0)</f>
        <v>0</v>
      </c>
      <c r="BJ119" s="17" t="s">
        <v>88</v>
      </c>
      <c r="BK119" s="156">
        <f t="shared" ref="BK119:BK166" si="9">ROUND(I119*H119,2)</f>
        <v>0</v>
      </c>
      <c r="BL119" s="17" t="s">
        <v>188</v>
      </c>
      <c r="BM119" s="155" t="s">
        <v>4002</v>
      </c>
    </row>
    <row r="120" spans="2:65" s="1" customFormat="1" ht="16.5" customHeight="1">
      <c r="B120" s="142"/>
      <c r="C120" s="143" t="s">
        <v>88</v>
      </c>
      <c r="D120" s="143" t="s">
        <v>184</v>
      </c>
      <c r="E120" s="144" t="s">
        <v>2753</v>
      </c>
      <c r="F120" s="145" t="s">
        <v>4003</v>
      </c>
      <c r="G120" s="146" t="s">
        <v>858</v>
      </c>
      <c r="H120" s="147">
        <v>2</v>
      </c>
      <c r="I120" s="148"/>
      <c r="J120" s="149">
        <f t="shared" si="0"/>
        <v>0</v>
      </c>
      <c r="K120" s="150"/>
      <c r="L120" s="32"/>
      <c r="M120" s="151" t="s">
        <v>1</v>
      </c>
      <c r="N120" s="152" t="s">
        <v>40</v>
      </c>
      <c r="P120" s="153">
        <f t="shared" si="1"/>
        <v>0</v>
      </c>
      <c r="Q120" s="153">
        <v>0</v>
      </c>
      <c r="R120" s="153">
        <f t="shared" si="2"/>
        <v>0</v>
      </c>
      <c r="S120" s="153">
        <v>0</v>
      </c>
      <c r="T120" s="154">
        <f t="shared" si="3"/>
        <v>0</v>
      </c>
      <c r="AR120" s="155" t="s">
        <v>188</v>
      </c>
      <c r="AT120" s="155" t="s">
        <v>184</v>
      </c>
      <c r="AU120" s="155" t="s">
        <v>78</v>
      </c>
      <c r="AY120" s="17" t="s">
        <v>182</v>
      </c>
      <c r="BE120" s="156">
        <f t="shared" si="4"/>
        <v>0</v>
      </c>
      <c r="BF120" s="156">
        <f t="shared" si="5"/>
        <v>0</v>
      </c>
      <c r="BG120" s="156">
        <f t="shared" si="6"/>
        <v>0</v>
      </c>
      <c r="BH120" s="156">
        <f t="shared" si="7"/>
        <v>0</v>
      </c>
      <c r="BI120" s="156">
        <f t="shared" si="8"/>
        <v>0</v>
      </c>
      <c r="BJ120" s="17" t="s">
        <v>88</v>
      </c>
      <c r="BK120" s="156">
        <f t="shared" si="9"/>
        <v>0</v>
      </c>
      <c r="BL120" s="17" t="s">
        <v>188</v>
      </c>
      <c r="BM120" s="155" t="s">
        <v>4004</v>
      </c>
    </row>
    <row r="121" spans="2:65" s="1" customFormat="1" ht="24.25" customHeight="1">
      <c r="B121" s="142"/>
      <c r="C121" s="185" t="s">
        <v>196</v>
      </c>
      <c r="D121" s="185" t="s">
        <v>379</v>
      </c>
      <c r="E121" s="186" t="s">
        <v>2597</v>
      </c>
      <c r="F121" s="187" t="s">
        <v>4005</v>
      </c>
      <c r="G121" s="188" t="s">
        <v>858</v>
      </c>
      <c r="H121" s="189">
        <v>2</v>
      </c>
      <c r="I121" s="190"/>
      <c r="J121" s="191">
        <f t="shared" si="0"/>
        <v>0</v>
      </c>
      <c r="K121" s="192"/>
      <c r="L121" s="193"/>
      <c r="M121" s="194" t="s">
        <v>1</v>
      </c>
      <c r="N121" s="195" t="s">
        <v>40</v>
      </c>
      <c r="P121" s="153">
        <f t="shared" si="1"/>
        <v>0</v>
      </c>
      <c r="Q121" s="153">
        <v>0</v>
      </c>
      <c r="R121" s="153">
        <f t="shared" si="2"/>
        <v>0</v>
      </c>
      <c r="S121" s="153">
        <v>0</v>
      </c>
      <c r="T121" s="154">
        <f t="shared" si="3"/>
        <v>0</v>
      </c>
      <c r="AR121" s="155" t="s">
        <v>259</v>
      </c>
      <c r="AT121" s="155" t="s">
        <v>379</v>
      </c>
      <c r="AU121" s="155" t="s">
        <v>78</v>
      </c>
      <c r="AY121" s="17" t="s">
        <v>182</v>
      </c>
      <c r="BE121" s="156">
        <f t="shared" si="4"/>
        <v>0</v>
      </c>
      <c r="BF121" s="156">
        <f t="shared" si="5"/>
        <v>0</v>
      </c>
      <c r="BG121" s="156">
        <f t="shared" si="6"/>
        <v>0</v>
      </c>
      <c r="BH121" s="156">
        <f t="shared" si="7"/>
        <v>0</v>
      </c>
      <c r="BI121" s="156">
        <f t="shared" si="8"/>
        <v>0</v>
      </c>
      <c r="BJ121" s="17" t="s">
        <v>88</v>
      </c>
      <c r="BK121" s="156">
        <f t="shared" si="9"/>
        <v>0</v>
      </c>
      <c r="BL121" s="17" t="s">
        <v>188</v>
      </c>
      <c r="BM121" s="155" t="s">
        <v>4006</v>
      </c>
    </row>
    <row r="122" spans="2:65" s="1" customFormat="1" ht="33" customHeight="1">
      <c r="B122" s="142"/>
      <c r="C122" s="143" t="s">
        <v>188</v>
      </c>
      <c r="D122" s="143" t="s">
        <v>184</v>
      </c>
      <c r="E122" s="144" t="s">
        <v>1835</v>
      </c>
      <c r="F122" s="145" t="s">
        <v>3879</v>
      </c>
      <c r="G122" s="146" t="s">
        <v>187</v>
      </c>
      <c r="H122" s="147">
        <v>206.57</v>
      </c>
      <c r="I122" s="148"/>
      <c r="J122" s="149">
        <f t="shared" si="0"/>
        <v>0</v>
      </c>
      <c r="K122" s="150"/>
      <c r="L122" s="32"/>
      <c r="M122" s="151" t="s">
        <v>1</v>
      </c>
      <c r="N122" s="152" t="s">
        <v>40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AR122" s="155" t="s">
        <v>188</v>
      </c>
      <c r="AT122" s="155" t="s">
        <v>184</v>
      </c>
      <c r="AU122" s="155" t="s">
        <v>78</v>
      </c>
      <c r="AY122" s="17" t="s">
        <v>182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7" t="s">
        <v>88</v>
      </c>
      <c r="BK122" s="156">
        <f t="shared" si="9"/>
        <v>0</v>
      </c>
      <c r="BL122" s="17" t="s">
        <v>188</v>
      </c>
      <c r="BM122" s="155" t="s">
        <v>4007</v>
      </c>
    </row>
    <row r="123" spans="2:65" s="1" customFormat="1" ht="16.5" customHeight="1">
      <c r="B123" s="142"/>
      <c r="C123" s="143" t="s">
        <v>235</v>
      </c>
      <c r="D123" s="143" t="s">
        <v>184</v>
      </c>
      <c r="E123" s="144" t="s">
        <v>93</v>
      </c>
      <c r="F123" s="145" t="s">
        <v>2864</v>
      </c>
      <c r="G123" s="146" t="s">
        <v>858</v>
      </c>
      <c r="H123" s="147">
        <v>2</v>
      </c>
      <c r="I123" s="148"/>
      <c r="J123" s="149">
        <f t="shared" si="0"/>
        <v>0</v>
      </c>
      <c r="K123" s="150"/>
      <c r="L123" s="32"/>
      <c r="M123" s="151" t="s">
        <v>1</v>
      </c>
      <c r="N123" s="152" t="s">
        <v>40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AR123" s="155" t="s">
        <v>188</v>
      </c>
      <c r="AT123" s="155" t="s">
        <v>184</v>
      </c>
      <c r="AU123" s="155" t="s">
        <v>78</v>
      </c>
      <c r="AY123" s="17" t="s">
        <v>182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7" t="s">
        <v>88</v>
      </c>
      <c r="BK123" s="156">
        <f t="shared" si="9"/>
        <v>0</v>
      </c>
      <c r="BL123" s="17" t="s">
        <v>188</v>
      </c>
      <c r="BM123" s="155" t="s">
        <v>4008</v>
      </c>
    </row>
    <row r="124" spans="2:65" s="1" customFormat="1" ht="16.5" customHeight="1">
      <c r="B124" s="142"/>
      <c r="C124" s="143" t="s">
        <v>248</v>
      </c>
      <c r="D124" s="143" t="s">
        <v>184</v>
      </c>
      <c r="E124" s="144" t="s">
        <v>96</v>
      </c>
      <c r="F124" s="145" t="s">
        <v>4009</v>
      </c>
      <c r="G124" s="146" t="s">
        <v>858</v>
      </c>
      <c r="H124" s="147">
        <v>2</v>
      </c>
      <c r="I124" s="148"/>
      <c r="J124" s="149">
        <f t="shared" si="0"/>
        <v>0</v>
      </c>
      <c r="K124" s="150"/>
      <c r="L124" s="32"/>
      <c r="M124" s="151" t="s">
        <v>1</v>
      </c>
      <c r="N124" s="152" t="s">
        <v>40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AR124" s="155" t="s">
        <v>188</v>
      </c>
      <c r="AT124" s="155" t="s">
        <v>184</v>
      </c>
      <c r="AU124" s="155" t="s">
        <v>78</v>
      </c>
      <c r="AY124" s="17" t="s">
        <v>182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7" t="s">
        <v>88</v>
      </c>
      <c r="BK124" s="156">
        <f t="shared" si="9"/>
        <v>0</v>
      </c>
      <c r="BL124" s="17" t="s">
        <v>188</v>
      </c>
      <c r="BM124" s="155" t="s">
        <v>4010</v>
      </c>
    </row>
    <row r="125" spans="2:65" s="1" customFormat="1" ht="24.25" customHeight="1">
      <c r="B125" s="142"/>
      <c r="C125" s="185" t="s">
        <v>253</v>
      </c>
      <c r="D125" s="185" t="s">
        <v>379</v>
      </c>
      <c r="E125" s="186" t="s">
        <v>1845</v>
      </c>
      <c r="F125" s="187" t="s">
        <v>4011</v>
      </c>
      <c r="G125" s="188" t="s">
        <v>858</v>
      </c>
      <c r="H125" s="189">
        <v>1</v>
      </c>
      <c r="I125" s="190"/>
      <c r="J125" s="191">
        <f t="shared" si="0"/>
        <v>0</v>
      </c>
      <c r="K125" s="192"/>
      <c r="L125" s="193"/>
      <c r="M125" s="194" t="s">
        <v>1</v>
      </c>
      <c r="N125" s="195" t="s">
        <v>40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AR125" s="155" t="s">
        <v>259</v>
      </c>
      <c r="AT125" s="155" t="s">
        <v>379</v>
      </c>
      <c r="AU125" s="155" t="s">
        <v>78</v>
      </c>
      <c r="AY125" s="17" t="s">
        <v>182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7" t="s">
        <v>88</v>
      </c>
      <c r="BK125" s="156">
        <f t="shared" si="9"/>
        <v>0</v>
      </c>
      <c r="BL125" s="17" t="s">
        <v>188</v>
      </c>
      <c r="BM125" s="155" t="s">
        <v>4012</v>
      </c>
    </row>
    <row r="126" spans="2:65" s="1" customFormat="1" ht="24.25" customHeight="1">
      <c r="B126" s="142"/>
      <c r="C126" s="185" t="s">
        <v>259</v>
      </c>
      <c r="D126" s="185" t="s">
        <v>379</v>
      </c>
      <c r="E126" s="186" t="s">
        <v>99</v>
      </c>
      <c r="F126" s="187" t="s">
        <v>4013</v>
      </c>
      <c r="G126" s="188" t="s">
        <v>858</v>
      </c>
      <c r="H126" s="189">
        <v>1</v>
      </c>
      <c r="I126" s="190"/>
      <c r="J126" s="191">
        <f t="shared" si="0"/>
        <v>0</v>
      </c>
      <c r="K126" s="192"/>
      <c r="L126" s="193"/>
      <c r="M126" s="194" t="s">
        <v>1</v>
      </c>
      <c r="N126" s="195" t="s">
        <v>40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AR126" s="155" t="s">
        <v>259</v>
      </c>
      <c r="AT126" s="155" t="s">
        <v>379</v>
      </c>
      <c r="AU126" s="155" t="s">
        <v>78</v>
      </c>
      <c r="AY126" s="17" t="s">
        <v>182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7" t="s">
        <v>88</v>
      </c>
      <c r="BK126" s="156">
        <f t="shared" si="9"/>
        <v>0</v>
      </c>
      <c r="BL126" s="17" t="s">
        <v>188</v>
      </c>
      <c r="BM126" s="155" t="s">
        <v>4014</v>
      </c>
    </row>
    <row r="127" spans="2:65" s="1" customFormat="1" ht="37.9" customHeight="1">
      <c r="B127" s="142"/>
      <c r="C127" s="143" t="s">
        <v>264</v>
      </c>
      <c r="D127" s="143" t="s">
        <v>184</v>
      </c>
      <c r="E127" s="144" t="s">
        <v>1848</v>
      </c>
      <c r="F127" s="145" t="s">
        <v>3885</v>
      </c>
      <c r="G127" s="146" t="s">
        <v>858</v>
      </c>
      <c r="H127" s="147">
        <v>2</v>
      </c>
      <c r="I127" s="148"/>
      <c r="J127" s="149">
        <f t="shared" si="0"/>
        <v>0</v>
      </c>
      <c r="K127" s="150"/>
      <c r="L127" s="32"/>
      <c r="M127" s="151" t="s">
        <v>1</v>
      </c>
      <c r="N127" s="152" t="s">
        <v>40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AR127" s="155" t="s">
        <v>188</v>
      </c>
      <c r="AT127" s="155" t="s">
        <v>184</v>
      </c>
      <c r="AU127" s="155" t="s">
        <v>78</v>
      </c>
      <c r="AY127" s="17" t="s">
        <v>182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7" t="s">
        <v>88</v>
      </c>
      <c r="BK127" s="156">
        <f t="shared" si="9"/>
        <v>0</v>
      </c>
      <c r="BL127" s="17" t="s">
        <v>188</v>
      </c>
      <c r="BM127" s="155" t="s">
        <v>4015</v>
      </c>
    </row>
    <row r="128" spans="2:65" s="1" customFormat="1" ht="33" customHeight="1">
      <c r="B128" s="142"/>
      <c r="C128" s="185" t="s">
        <v>270</v>
      </c>
      <c r="D128" s="185" t="s">
        <v>379</v>
      </c>
      <c r="E128" s="186" t="s">
        <v>1850</v>
      </c>
      <c r="F128" s="187" t="s">
        <v>4016</v>
      </c>
      <c r="G128" s="188" t="s">
        <v>858</v>
      </c>
      <c r="H128" s="189">
        <v>2</v>
      </c>
      <c r="I128" s="190"/>
      <c r="J128" s="191">
        <f t="shared" si="0"/>
        <v>0</v>
      </c>
      <c r="K128" s="192"/>
      <c r="L128" s="193"/>
      <c r="M128" s="194" t="s">
        <v>1</v>
      </c>
      <c r="N128" s="195" t="s">
        <v>40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AR128" s="155" t="s">
        <v>259</v>
      </c>
      <c r="AT128" s="155" t="s">
        <v>379</v>
      </c>
      <c r="AU128" s="155" t="s">
        <v>78</v>
      </c>
      <c r="AY128" s="17" t="s">
        <v>182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7" t="s">
        <v>88</v>
      </c>
      <c r="BK128" s="156">
        <f t="shared" si="9"/>
        <v>0</v>
      </c>
      <c r="BL128" s="17" t="s">
        <v>188</v>
      </c>
      <c r="BM128" s="155" t="s">
        <v>4017</v>
      </c>
    </row>
    <row r="129" spans="2:65" s="1" customFormat="1" ht="24.25" customHeight="1">
      <c r="B129" s="142"/>
      <c r="C129" s="143" t="s">
        <v>277</v>
      </c>
      <c r="D129" s="143" t="s">
        <v>184</v>
      </c>
      <c r="E129" s="144" t="s">
        <v>2756</v>
      </c>
      <c r="F129" s="145" t="s">
        <v>2757</v>
      </c>
      <c r="G129" s="146" t="s">
        <v>187</v>
      </c>
      <c r="H129" s="147">
        <v>343.24</v>
      </c>
      <c r="I129" s="148"/>
      <c r="J129" s="149">
        <f t="shared" si="0"/>
        <v>0</v>
      </c>
      <c r="K129" s="150"/>
      <c r="L129" s="32"/>
      <c r="M129" s="151" t="s">
        <v>1</v>
      </c>
      <c r="N129" s="152" t="s">
        <v>40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AR129" s="155" t="s">
        <v>188</v>
      </c>
      <c r="AT129" s="155" t="s">
        <v>184</v>
      </c>
      <c r="AU129" s="155" t="s">
        <v>78</v>
      </c>
      <c r="AY129" s="17" t="s">
        <v>182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7" t="s">
        <v>88</v>
      </c>
      <c r="BK129" s="156">
        <f t="shared" si="9"/>
        <v>0</v>
      </c>
      <c r="BL129" s="17" t="s">
        <v>188</v>
      </c>
      <c r="BM129" s="155" t="s">
        <v>4018</v>
      </c>
    </row>
    <row r="130" spans="2:65" s="1" customFormat="1" ht="24.25" customHeight="1">
      <c r="B130" s="142"/>
      <c r="C130" s="143" t="s">
        <v>282</v>
      </c>
      <c r="D130" s="143" t="s">
        <v>184</v>
      </c>
      <c r="E130" s="144" t="s">
        <v>231</v>
      </c>
      <c r="F130" s="145" t="s">
        <v>232</v>
      </c>
      <c r="G130" s="146" t="s">
        <v>187</v>
      </c>
      <c r="H130" s="147">
        <v>137.30000000000001</v>
      </c>
      <c r="I130" s="148"/>
      <c r="J130" s="149">
        <f t="shared" si="0"/>
        <v>0</v>
      </c>
      <c r="K130" s="150"/>
      <c r="L130" s="32"/>
      <c r="M130" s="151" t="s">
        <v>1</v>
      </c>
      <c r="N130" s="152" t="s">
        <v>40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AR130" s="155" t="s">
        <v>188</v>
      </c>
      <c r="AT130" s="155" t="s">
        <v>184</v>
      </c>
      <c r="AU130" s="155" t="s">
        <v>78</v>
      </c>
      <c r="AY130" s="17" t="s">
        <v>182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7" t="s">
        <v>88</v>
      </c>
      <c r="BK130" s="156">
        <f t="shared" si="9"/>
        <v>0</v>
      </c>
      <c r="BL130" s="17" t="s">
        <v>188</v>
      </c>
      <c r="BM130" s="155" t="s">
        <v>4019</v>
      </c>
    </row>
    <row r="131" spans="2:65" s="1" customFormat="1" ht="24.25" customHeight="1">
      <c r="B131" s="142"/>
      <c r="C131" s="143" t="s">
        <v>286</v>
      </c>
      <c r="D131" s="143" t="s">
        <v>184</v>
      </c>
      <c r="E131" s="144" t="s">
        <v>2760</v>
      </c>
      <c r="F131" s="145" t="s">
        <v>2761</v>
      </c>
      <c r="G131" s="146" t="s">
        <v>187</v>
      </c>
      <c r="H131" s="147">
        <v>112.66</v>
      </c>
      <c r="I131" s="148"/>
      <c r="J131" s="149">
        <f t="shared" si="0"/>
        <v>0</v>
      </c>
      <c r="K131" s="150"/>
      <c r="L131" s="32"/>
      <c r="M131" s="151" t="s">
        <v>1</v>
      </c>
      <c r="N131" s="152" t="s">
        <v>40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AR131" s="155" t="s">
        <v>188</v>
      </c>
      <c r="AT131" s="155" t="s">
        <v>184</v>
      </c>
      <c r="AU131" s="155" t="s">
        <v>78</v>
      </c>
      <c r="AY131" s="17" t="s">
        <v>182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7" t="s">
        <v>88</v>
      </c>
      <c r="BK131" s="156">
        <f t="shared" si="9"/>
        <v>0</v>
      </c>
      <c r="BL131" s="17" t="s">
        <v>188</v>
      </c>
      <c r="BM131" s="155" t="s">
        <v>4020</v>
      </c>
    </row>
    <row r="132" spans="2:65" s="1" customFormat="1" ht="37.9" customHeight="1">
      <c r="B132" s="142"/>
      <c r="C132" s="143" t="s">
        <v>292</v>
      </c>
      <c r="D132" s="143" t="s">
        <v>184</v>
      </c>
      <c r="E132" s="144" t="s">
        <v>260</v>
      </c>
      <c r="F132" s="145" t="s">
        <v>261</v>
      </c>
      <c r="G132" s="146" t="s">
        <v>187</v>
      </c>
      <c r="H132" s="147">
        <v>45.07</v>
      </c>
      <c r="I132" s="148"/>
      <c r="J132" s="149">
        <f t="shared" si="0"/>
        <v>0</v>
      </c>
      <c r="K132" s="150"/>
      <c r="L132" s="32"/>
      <c r="M132" s="151" t="s">
        <v>1</v>
      </c>
      <c r="N132" s="152" t="s">
        <v>40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AR132" s="155" t="s">
        <v>188</v>
      </c>
      <c r="AT132" s="155" t="s">
        <v>184</v>
      </c>
      <c r="AU132" s="155" t="s">
        <v>78</v>
      </c>
      <c r="AY132" s="17" t="s">
        <v>182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7" t="s">
        <v>88</v>
      </c>
      <c r="BK132" s="156">
        <f t="shared" si="9"/>
        <v>0</v>
      </c>
      <c r="BL132" s="17" t="s">
        <v>188</v>
      </c>
      <c r="BM132" s="155" t="s">
        <v>4021</v>
      </c>
    </row>
    <row r="133" spans="2:65" s="1" customFormat="1" ht="24.25" customHeight="1">
      <c r="B133" s="142"/>
      <c r="C133" s="143" t="s">
        <v>297</v>
      </c>
      <c r="D133" s="143" t="s">
        <v>184</v>
      </c>
      <c r="E133" s="144" t="s">
        <v>2763</v>
      </c>
      <c r="F133" s="145" t="s">
        <v>2764</v>
      </c>
      <c r="G133" s="146" t="s">
        <v>312</v>
      </c>
      <c r="H133" s="147">
        <v>177.63</v>
      </c>
      <c r="I133" s="148"/>
      <c r="J133" s="149">
        <f t="shared" si="0"/>
        <v>0</v>
      </c>
      <c r="K133" s="150"/>
      <c r="L133" s="32"/>
      <c r="M133" s="151" t="s">
        <v>1</v>
      </c>
      <c r="N133" s="152" t="s">
        <v>40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AR133" s="155" t="s">
        <v>188</v>
      </c>
      <c r="AT133" s="155" t="s">
        <v>184</v>
      </c>
      <c r="AU133" s="155" t="s">
        <v>78</v>
      </c>
      <c r="AY133" s="17" t="s">
        <v>182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7" t="s">
        <v>88</v>
      </c>
      <c r="BK133" s="156">
        <f t="shared" si="9"/>
        <v>0</v>
      </c>
      <c r="BL133" s="17" t="s">
        <v>188</v>
      </c>
      <c r="BM133" s="155" t="s">
        <v>4022</v>
      </c>
    </row>
    <row r="134" spans="2:65" s="1" customFormat="1" ht="24.25" customHeight="1">
      <c r="B134" s="142"/>
      <c r="C134" s="143" t="s">
        <v>304</v>
      </c>
      <c r="D134" s="143" t="s">
        <v>184</v>
      </c>
      <c r="E134" s="144" t="s">
        <v>2766</v>
      </c>
      <c r="F134" s="145" t="s">
        <v>2767</v>
      </c>
      <c r="G134" s="146" t="s">
        <v>312</v>
      </c>
      <c r="H134" s="147">
        <v>177.63</v>
      </c>
      <c r="I134" s="148"/>
      <c r="J134" s="149">
        <f t="shared" si="0"/>
        <v>0</v>
      </c>
      <c r="K134" s="150"/>
      <c r="L134" s="32"/>
      <c r="M134" s="151" t="s">
        <v>1</v>
      </c>
      <c r="N134" s="152" t="s">
        <v>40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AR134" s="155" t="s">
        <v>188</v>
      </c>
      <c r="AT134" s="155" t="s">
        <v>184</v>
      </c>
      <c r="AU134" s="155" t="s">
        <v>78</v>
      </c>
      <c r="AY134" s="17" t="s">
        <v>182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7" t="s">
        <v>88</v>
      </c>
      <c r="BK134" s="156">
        <f t="shared" si="9"/>
        <v>0</v>
      </c>
      <c r="BL134" s="17" t="s">
        <v>188</v>
      </c>
      <c r="BM134" s="155" t="s">
        <v>4023</v>
      </c>
    </row>
    <row r="135" spans="2:65" s="1" customFormat="1" ht="24.25" customHeight="1">
      <c r="B135" s="142"/>
      <c r="C135" s="143" t="s">
        <v>309</v>
      </c>
      <c r="D135" s="143" t="s">
        <v>184</v>
      </c>
      <c r="E135" s="144" t="s">
        <v>4024</v>
      </c>
      <c r="F135" s="145" t="s">
        <v>4025</v>
      </c>
      <c r="G135" s="146" t="s">
        <v>312</v>
      </c>
      <c r="H135" s="147">
        <v>73.08</v>
      </c>
      <c r="I135" s="148"/>
      <c r="J135" s="149">
        <f t="shared" si="0"/>
        <v>0</v>
      </c>
      <c r="K135" s="150"/>
      <c r="L135" s="32"/>
      <c r="M135" s="151" t="s">
        <v>1</v>
      </c>
      <c r="N135" s="152" t="s">
        <v>40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AR135" s="155" t="s">
        <v>188</v>
      </c>
      <c r="AT135" s="155" t="s">
        <v>184</v>
      </c>
      <c r="AU135" s="155" t="s">
        <v>78</v>
      </c>
      <c r="AY135" s="17" t="s">
        <v>182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7" t="s">
        <v>88</v>
      </c>
      <c r="BK135" s="156">
        <f t="shared" si="9"/>
        <v>0</v>
      </c>
      <c r="BL135" s="17" t="s">
        <v>188</v>
      </c>
      <c r="BM135" s="155" t="s">
        <v>4026</v>
      </c>
    </row>
    <row r="136" spans="2:65" s="1" customFormat="1" ht="21.75" customHeight="1">
      <c r="B136" s="142"/>
      <c r="C136" s="143" t="s">
        <v>373</v>
      </c>
      <c r="D136" s="143" t="s">
        <v>184</v>
      </c>
      <c r="E136" s="144" t="s">
        <v>4027</v>
      </c>
      <c r="F136" s="145" t="s">
        <v>4028</v>
      </c>
      <c r="G136" s="146" t="s">
        <v>312</v>
      </c>
      <c r="H136" s="147">
        <v>73.08</v>
      </c>
      <c r="I136" s="148"/>
      <c r="J136" s="149">
        <f t="shared" si="0"/>
        <v>0</v>
      </c>
      <c r="K136" s="150"/>
      <c r="L136" s="32"/>
      <c r="M136" s="151" t="s">
        <v>1</v>
      </c>
      <c r="N136" s="152" t="s">
        <v>40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AR136" s="155" t="s">
        <v>188</v>
      </c>
      <c r="AT136" s="155" t="s">
        <v>184</v>
      </c>
      <c r="AU136" s="155" t="s">
        <v>78</v>
      </c>
      <c r="AY136" s="17" t="s">
        <v>182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7" t="s">
        <v>88</v>
      </c>
      <c r="BK136" s="156">
        <f t="shared" si="9"/>
        <v>0</v>
      </c>
      <c r="BL136" s="17" t="s">
        <v>188</v>
      </c>
      <c r="BM136" s="155" t="s">
        <v>4029</v>
      </c>
    </row>
    <row r="137" spans="2:65" s="1" customFormat="1" ht="37.9" customHeight="1">
      <c r="B137" s="142"/>
      <c r="C137" s="143" t="s">
        <v>378</v>
      </c>
      <c r="D137" s="143" t="s">
        <v>184</v>
      </c>
      <c r="E137" s="144" t="s">
        <v>2769</v>
      </c>
      <c r="F137" s="145" t="s">
        <v>2770</v>
      </c>
      <c r="G137" s="146" t="s">
        <v>187</v>
      </c>
      <c r="H137" s="147">
        <v>136.77000000000001</v>
      </c>
      <c r="I137" s="148"/>
      <c r="J137" s="149">
        <f t="shared" si="0"/>
        <v>0</v>
      </c>
      <c r="K137" s="150"/>
      <c r="L137" s="32"/>
      <c r="M137" s="151" t="s">
        <v>1</v>
      </c>
      <c r="N137" s="152" t="s">
        <v>40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AR137" s="155" t="s">
        <v>188</v>
      </c>
      <c r="AT137" s="155" t="s">
        <v>184</v>
      </c>
      <c r="AU137" s="155" t="s">
        <v>78</v>
      </c>
      <c r="AY137" s="17" t="s">
        <v>182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7" t="s">
        <v>88</v>
      </c>
      <c r="BK137" s="156">
        <f t="shared" si="9"/>
        <v>0</v>
      </c>
      <c r="BL137" s="17" t="s">
        <v>188</v>
      </c>
      <c r="BM137" s="155" t="s">
        <v>4030</v>
      </c>
    </row>
    <row r="138" spans="2:65" s="1" customFormat="1" ht="44.25" customHeight="1">
      <c r="B138" s="142"/>
      <c r="C138" s="143" t="s">
        <v>7</v>
      </c>
      <c r="D138" s="143" t="s">
        <v>184</v>
      </c>
      <c r="E138" s="144" t="s">
        <v>3897</v>
      </c>
      <c r="F138" s="145" t="s">
        <v>3898</v>
      </c>
      <c r="G138" s="146" t="s">
        <v>187</v>
      </c>
      <c r="H138" s="147">
        <v>319.13</v>
      </c>
      <c r="I138" s="148"/>
      <c r="J138" s="149">
        <f t="shared" si="0"/>
        <v>0</v>
      </c>
      <c r="K138" s="150"/>
      <c r="L138" s="32"/>
      <c r="M138" s="151" t="s">
        <v>1</v>
      </c>
      <c r="N138" s="152" t="s">
        <v>40</v>
      </c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AR138" s="155" t="s">
        <v>188</v>
      </c>
      <c r="AT138" s="155" t="s">
        <v>184</v>
      </c>
      <c r="AU138" s="155" t="s">
        <v>78</v>
      </c>
      <c r="AY138" s="17" t="s">
        <v>182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7" t="s">
        <v>88</v>
      </c>
      <c r="BK138" s="156">
        <f t="shared" si="9"/>
        <v>0</v>
      </c>
      <c r="BL138" s="17" t="s">
        <v>188</v>
      </c>
      <c r="BM138" s="155" t="s">
        <v>4031</v>
      </c>
    </row>
    <row r="139" spans="2:65" s="1" customFormat="1" ht="21.75" customHeight="1">
      <c r="B139" s="142"/>
      <c r="C139" s="143" t="s">
        <v>389</v>
      </c>
      <c r="D139" s="143" t="s">
        <v>184</v>
      </c>
      <c r="E139" s="144" t="s">
        <v>2431</v>
      </c>
      <c r="F139" s="145" t="s">
        <v>2432</v>
      </c>
      <c r="G139" s="146" t="s">
        <v>187</v>
      </c>
      <c r="H139" s="147">
        <v>136.77000000000001</v>
      </c>
      <c r="I139" s="148"/>
      <c r="J139" s="149">
        <f t="shared" si="0"/>
        <v>0</v>
      </c>
      <c r="K139" s="150"/>
      <c r="L139" s="32"/>
      <c r="M139" s="151" t="s">
        <v>1</v>
      </c>
      <c r="N139" s="152" t="s">
        <v>40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AR139" s="155" t="s">
        <v>188</v>
      </c>
      <c r="AT139" s="155" t="s">
        <v>184</v>
      </c>
      <c r="AU139" s="155" t="s">
        <v>78</v>
      </c>
      <c r="AY139" s="17" t="s">
        <v>182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7" t="s">
        <v>88</v>
      </c>
      <c r="BK139" s="156">
        <f t="shared" si="9"/>
        <v>0</v>
      </c>
      <c r="BL139" s="17" t="s">
        <v>188</v>
      </c>
      <c r="BM139" s="155" t="s">
        <v>4032</v>
      </c>
    </row>
    <row r="140" spans="2:65" s="1" customFormat="1" ht="24.25" customHeight="1">
      <c r="B140" s="142"/>
      <c r="C140" s="143" t="s">
        <v>397</v>
      </c>
      <c r="D140" s="143" t="s">
        <v>184</v>
      </c>
      <c r="E140" s="144" t="s">
        <v>283</v>
      </c>
      <c r="F140" s="145" t="s">
        <v>284</v>
      </c>
      <c r="G140" s="146" t="s">
        <v>187</v>
      </c>
      <c r="H140" s="147">
        <v>136.77000000000001</v>
      </c>
      <c r="I140" s="148"/>
      <c r="J140" s="149">
        <f t="shared" si="0"/>
        <v>0</v>
      </c>
      <c r="K140" s="150"/>
      <c r="L140" s="32"/>
      <c r="M140" s="151" t="s">
        <v>1</v>
      </c>
      <c r="N140" s="152" t="s">
        <v>40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4">
        <f t="shared" si="3"/>
        <v>0</v>
      </c>
      <c r="AR140" s="155" t="s">
        <v>188</v>
      </c>
      <c r="AT140" s="155" t="s">
        <v>184</v>
      </c>
      <c r="AU140" s="155" t="s">
        <v>78</v>
      </c>
      <c r="AY140" s="17" t="s">
        <v>182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7" t="s">
        <v>88</v>
      </c>
      <c r="BK140" s="156">
        <f t="shared" si="9"/>
        <v>0</v>
      </c>
      <c r="BL140" s="17" t="s">
        <v>188</v>
      </c>
      <c r="BM140" s="155" t="s">
        <v>4033</v>
      </c>
    </row>
    <row r="141" spans="2:65" s="1" customFormat="1" ht="21.75" customHeight="1">
      <c r="B141" s="142"/>
      <c r="C141" s="143" t="s">
        <v>408</v>
      </c>
      <c r="D141" s="143" t="s">
        <v>184</v>
      </c>
      <c r="E141" s="144" t="s">
        <v>287</v>
      </c>
      <c r="F141" s="145" t="s">
        <v>2774</v>
      </c>
      <c r="G141" s="146" t="s">
        <v>187</v>
      </c>
      <c r="H141" s="147">
        <v>136.77000000000001</v>
      </c>
      <c r="I141" s="148"/>
      <c r="J141" s="149">
        <f t="shared" si="0"/>
        <v>0</v>
      </c>
      <c r="K141" s="150"/>
      <c r="L141" s="32"/>
      <c r="M141" s="151" t="s">
        <v>1</v>
      </c>
      <c r="N141" s="152" t="s">
        <v>40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4">
        <f t="shared" si="3"/>
        <v>0</v>
      </c>
      <c r="AR141" s="155" t="s">
        <v>188</v>
      </c>
      <c r="AT141" s="155" t="s">
        <v>184</v>
      </c>
      <c r="AU141" s="155" t="s">
        <v>78</v>
      </c>
      <c r="AY141" s="17" t="s">
        <v>182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7" t="s">
        <v>88</v>
      </c>
      <c r="BK141" s="156">
        <f t="shared" si="9"/>
        <v>0</v>
      </c>
      <c r="BL141" s="17" t="s">
        <v>188</v>
      </c>
      <c r="BM141" s="155" t="s">
        <v>4034</v>
      </c>
    </row>
    <row r="142" spans="2:65" s="1" customFormat="1" ht="24.25" customHeight="1">
      <c r="B142" s="142"/>
      <c r="C142" s="143" t="s">
        <v>420</v>
      </c>
      <c r="D142" s="143" t="s">
        <v>184</v>
      </c>
      <c r="E142" s="144" t="s">
        <v>2776</v>
      </c>
      <c r="F142" s="145" t="s">
        <v>2777</v>
      </c>
      <c r="G142" s="146" t="s">
        <v>449</v>
      </c>
      <c r="H142" s="147">
        <v>309.86</v>
      </c>
      <c r="I142" s="148"/>
      <c r="J142" s="149">
        <f t="shared" si="0"/>
        <v>0</v>
      </c>
      <c r="K142" s="150"/>
      <c r="L142" s="32"/>
      <c r="M142" s="151" t="s">
        <v>1</v>
      </c>
      <c r="N142" s="152" t="s">
        <v>40</v>
      </c>
      <c r="P142" s="153">
        <f t="shared" si="1"/>
        <v>0</v>
      </c>
      <c r="Q142" s="153">
        <v>0</v>
      </c>
      <c r="R142" s="153">
        <f t="shared" si="2"/>
        <v>0</v>
      </c>
      <c r="S142" s="153">
        <v>0</v>
      </c>
      <c r="T142" s="154">
        <f t="shared" si="3"/>
        <v>0</v>
      </c>
      <c r="AR142" s="155" t="s">
        <v>188</v>
      </c>
      <c r="AT142" s="155" t="s">
        <v>184</v>
      </c>
      <c r="AU142" s="155" t="s">
        <v>78</v>
      </c>
      <c r="AY142" s="17" t="s">
        <v>182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7" t="s">
        <v>88</v>
      </c>
      <c r="BK142" s="156">
        <f t="shared" si="9"/>
        <v>0</v>
      </c>
      <c r="BL142" s="17" t="s">
        <v>188</v>
      </c>
      <c r="BM142" s="155" t="s">
        <v>4035</v>
      </c>
    </row>
    <row r="143" spans="2:65" s="1" customFormat="1" ht="33" customHeight="1">
      <c r="B143" s="142"/>
      <c r="C143" s="143" t="s">
        <v>426</v>
      </c>
      <c r="D143" s="143" t="s">
        <v>184</v>
      </c>
      <c r="E143" s="144" t="s">
        <v>2779</v>
      </c>
      <c r="F143" s="145" t="s">
        <v>2780</v>
      </c>
      <c r="G143" s="146" t="s">
        <v>187</v>
      </c>
      <c r="H143" s="147">
        <v>104.66</v>
      </c>
      <c r="I143" s="148"/>
      <c r="J143" s="149">
        <f t="shared" si="0"/>
        <v>0</v>
      </c>
      <c r="K143" s="150"/>
      <c r="L143" s="32"/>
      <c r="M143" s="151" t="s">
        <v>1</v>
      </c>
      <c r="N143" s="152" t="s">
        <v>40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4">
        <f t="shared" si="3"/>
        <v>0</v>
      </c>
      <c r="AR143" s="155" t="s">
        <v>188</v>
      </c>
      <c r="AT143" s="155" t="s">
        <v>184</v>
      </c>
      <c r="AU143" s="155" t="s">
        <v>78</v>
      </c>
      <c r="AY143" s="17" t="s">
        <v>182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7" t="s">
        <v>88</v>
      </c>
      <c r="BK143" s="156">
        <f t="shared" si="9"/>
        <v>0</v>
      </c>
      <c r="BL143" s="17" t="s">
        <v>188</v>
      </c>
      <c r="BM143" s="155" t="s">
        <v>4036</v>
      </c>
    </row>
    <row r="144" spans="2:65" s="1" customFormat="1" ht="24.25" customHeight="1">
      <c r="B144" s="142"/>
      <c r="C144" s="143" t="s">
        <v>432</v>
      </c>
      <c r="D144" s="143" t="s">
        <v>184</v>
      </c>
      <c r="E144" s="144" t="s">
        <v>2782</v>
      </c>
      <c r="F144" s="145" t="s">
        <v>2783</v>
      </c>
      <c r="G144" s="146" t="s">
        <v>187</v>
      </c>
      <c r="H144" s="147">
        <v>85.29</v>
      </c>
      <c r="I144" s="148"/>
      <c r="J144" s="149">
        <f t="shared" si="0"/>
        <v>0</v>
      </c>
      <c r="K144" s="150"/>
      <c r="L144" s="32"/>
      <c r="M144" s="151" t="s">
        <v>1</v>
      </c>
      <c r="N144" s="152" t="s">
        <v>40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4">
        <f t="shared" si="3"/>
        <v>0</v>
      </c>
      <c r="AR144" s="155" t="s">
        <v>188</v>
      </c>
      <c r="AT144" s="155" t="s">
        <v>184</v>
      </c>
      <c r="AU144" s="155" t="s">
        <v>78</v>
      </c>
      <c r="AY144" s="17" t="s">
        <v>182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7" t="s">
        <v>88</v>
      </c>
      <c r="BK144" s="156">
        <f t="shared" si="9"/>
        <v>0</v>
      </c>
      <c r="BL144" s="17" t="s">
        <v>188</v>
      </c>
      <c r="BM144" s="155" t="s">
        <v>4037</v>
      </c>
    </row>
    <row r="145" spans="2:65" s="1" customFormat="1" ht="33" customHeight="1">
      <c r="B145" s="142"/>
      <c r="C145" s="143" t="s">
        <v>442</v>
      </c>
      <c r="D145" s="143" t="s">
        <v>184</v>
      </c>
      <c r="E145" s="144" t="s">
        <v>2785</v>
      </c>
      <c r="F145" s="145" t="s">
        <v>2786</v>
      </c>
      <c r="G145" s="146" t="s">
        <v>187</v>
      </c>
      <c r="H145" s="147">
        <v>9.14</v>
      </c>
      <c r="I145" s="148"/>
      <c r="J145" s="149">
        <f t="shared" si="0"/>
        <v>0</v>
      </c>
      <c r="K145" s="150"/>
      <c r="L145" s="32"/>
      <c r="M145" s="151" t="s">
        <v>1</v>
      </c>
      <c r="N145" s="152" t="s">
        <v>40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4">
        <f t="shared" si="3"/>
        <v>0</v>
      </c>
      <c r="AR145" s="155" t="s">
        <v>188</v>
      </c>
      <c r="AT145" s="155" t="s">
        <v>184</v>
      </c>
      <c r="AU145" s="155" t="s">
        <v>78</v>
      </c>
      <c r="AY145" s="17" t="s">
        <v>182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7" t="s">
        <v>88</v>
      </c>
      <c r="BK145" s="156">
        <f t="shared" si="9"/>
        <v>0</v>
      </c>
      <c r="BL145" s="17" t="s">
        <v>188</v>
      </c>
      <c r="BM145" s="155" t="s">
        <v>4038</v>
      </c>
    </row>
    <row r="146" spans="2:65" s="1" customFormat="1" ht="24.25" customHeight="1">
      <c r="B146" s="142"/>
      <c r="C146" s="143" t="s">
        <v>446</v>
      </c>
      <c r="D146" s="143" t="s">
        <v>184</v>
      </c>
      <c r="E146" s="144" t="s">
        <v>2788</v>
      </c>
      <c r="F146" s="145" t="s">
        <v>2789</v>
      </c>
      <c r="G146" s="146" t="s">
        <v>187</v>
      </c>
      <c r="H146" s="147">
        <v>4.96</v>
      </c>
      <c r="I146" s="148"/>
      <c r="J146" s="149">
        <f t="shared" si="0"/>
        <v>0</v>
      </c>
      <c r="K146" s="150"/>
      <c r="L146" s="32"/>
      <c r="M146" s="151" t="s">
        <v>1</v>
      </c>
      <c r="N146" s="152" t="s">
        <v>40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4">
        <f t="shared" si="3"/>
        <v>0</v>
      </c>
      <c r="AR146" s="155" t="s">
        <v>188</v>
      </c>
      <c r="AT146" s="155" t="s">
        <v>184</v>
      </c>
      <c r="AU146" s="155" t="s">
        <v>78</v>
      </c>
      <c r="AY146" s="17" t="s">
        <v>182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7" t="s">
        <v>88</v>
      </c>
      <c r="BK146" s="156">
        <f t="shared" si="9"/>
        <v>0</v>
      </c>
      <c r="BL146" s="17" t="s">
        <v>188</v>
      </c>
      <c r="BM146" s="155" t="s">
        <v>4039</v>
      </c>
    </row>
    <row r="147" spans="2:65" s="1" customFormat="1" ht="16.5" customHeight="1">
      <c r="B147" s="142"/>
      <c r="C147" s="185" t="s">
        <v>454</v>
      </c>
      <c r="D147" s="185" t="s">
        <v>379</v>
      </c>
      <c r="E147" s="186" t="s">
        <v>1841</v>
      </c>
      <c r="F147" s="187" t="s">
        <v>2791</v>
      </c>
      <c r="G147" s="188" t="s">
        <v>858</v>
      </c>
      <c r="H147" s="189">
        <v>16</v>
      </c>
      <c r="I147" s="190"/>
      <c r="J147" s="191">
        <f t="shared" si="0"/>
        <v>0</v>
      </c>
      <c r="K147" s="192"/>
      <c r="L147" s="193"/>
      <c r="M147" s="194" t="s">
        <v>1</v>
      </c>
      <c r="N147" s="195" t="s">
        <v>40</v>
      </c>
      <c r="P147" s="153">
        <f t="shared" si="1"/>
        <v>0</v>
      </c>
      <c r="Q147" s="153">
        <v>0</v>
      </c>
      <c r="R147" s="153">
        <f t="shared" si="2"/>
        <v>0</v>
      </c>
      <c r="S147" s="153">
        <v>0</v>
      </c>
      <c r="T147" s="154">
        <f t="shared" si="3"/>
        <v>0</v>
      </c>
      <c r="AR147" s="155" t="s">
        <v>259</v>
      </c>
      <c r="AT147" s="155" t="s">
        <v>379</v>
      </c>
      <c r="AU147" s="155" t="s">
        <v>78</v>
      </c>
      <c r="AY147" s="17" t="s">
        <v>182</v>
      </c>
      <c r="BE147" s="156">
        <f t="shared" si="4"/>
        <v>0</v>
      </c>
      <c r="BF147" s="156">
        <f t="shared" si="5"/>
        <v>0</v>
      </c>
      <c r="BG147" s="156">
        <f t="shared" si="6"/>
        <v>0</v>
      </c>
      <c r="BH147" s="156">
        <f t="shared" si="7"/>
        <v>0</v>
      </c>
      <c r="BI147" s="156">
        <f t="shared" si="8"/>
        <v>0</v>
      </c>
      <c r="BJ147" s="17" t="s">
        <v>88</v>
      </c>
      <c r="BK147" s="156">
        <f t="shared" si="9"/>
        <v>0</v>
      </c>
      <c r="BL147" s="17" t="s">
        <v>188</v>
      </c>
      <c r="BM147" s="155" t="s">
        <v>4040</v>
      </c>
    </row>
    <row r="148" spans="2:65" s="1" customFormat="1" ht="24.25" customHeight="1">
      <c r="B148" s="142"/>
      <c r="C148" s="143" t="s">
        <v>462</v>
      </c>
      <c r="D148" s="143" t="s">
        <v>184</v>
      </c>
      <c r="E148" s="144" t="s">
        <v>3913</v>
      </c>
      <c r="F148" s="145" t="s">
        <v>3914</v>
      </c>
      <c r="G148" s="146" t="s">
        <v>386</v>
      </c>
      <c r="H148" s="147">
        <v>101.5</v>
      </c>
      <c r="I148" s="148"/>
      <c r="J148" s="149">
        <f t="shared" si="0"/>
        <v>0</v>
      </c>
      <c r="K148" s="150"/>
      <c r="L148" s="32"/>
      <c r="M148" s="151" t="s">
        <v>1</v>
      </c>
      <c r="N148" s="152" t="s">
        <v>40</v>
      </c>
      <c r="P148" s="153">
        <f t="shared" si="1"/>
        <v>0</v>
      </c>
      <c r="Q148" s="153">
        <v>0</v>
      </c>
      <c r="R148" s="153">
        <f t="shared" si="2"/>
        <v>0</v>
      </c>
      <c r="S148" s="153">
        <v>0</v>
      </c>
      <c r="T148" s="154">
        <f t="shared" si="3"/>
        <v>0</v>
      </c>
      <c r="AR148" s="155" t="s">
        <v>188</v>
      </c>
      <c r="AT148" s="155" t="s">
        <v>184</v>
      </c>
      <c r="AU148" s="155" t="s">
        <v>78</v>
      </c>
      <c r="AY148" s="17" t="s">
        <v>182</v>
      </c>
      <c r="BE148" s="156">
        <f t="shared" si="4"/>
        <v>0</v>
      </c>
      <c r="BF148" s="156">
        <f t="shared" si="5"/>
        <v>0</v>
      </c>
      <c r="BG148" s="156">
        <f t="shared" si="6"/>
        <v>0</v>
      </c>
      <c r="BH148" s="156">
        <f t="shared" si="7"/>
        <v>0</v>
      </c>
      <c r="BI148" s="156">
        <f t="shared" si="8"/>
        <v>0</v>
      </c>
      <c r="BJ148" s="17" t="s">
        <v>88</v>
      </c>
      <c r="BK148" s="156">
        <f t="shared" si="9"/>
        <v>0</v>
      </c>
      <c r="BL148" s="17" t="s">
        <v>188</v>
      </c>
      <c r="BM148" s="155" t="s">
        <v>4041</v>
      </c>
    </row>
    <row r="149" spans="2:65" s="1" customFormat="1" ht="24.25" customHeight="1">
      <c r="B149" s="142"/>
      <c r="C149" s="185" t="s">
        <v>470</v>
      </c>
      <c r="D149" s="185" t="s">
        <v>379</v>
      </c>
      <c r="E149" s="186" t="s">
        <v>3916</v>
      </c>
      <c r="F149" s="187" t="s">
        <v>3917</v>
      </c>
      <c r="G149" s="188" t="s">
        <v>386</v>
      </c>
      <c r="H149" s="189">
        <v>101.5</v>
      </c>
      <c r="I149" s="190"/>
      <c r="J149" s="191">
        <f t="shared" si="0"/>
        <v>0</v>
      </c>
      <c r="K149" s="192"/>
      <c r="L149" s="193"/>
      <c r="M149" s="194" t="s">
        <v>1</v>
      </c>
      <c r="N149" s="195" t="s">
        <v>40</v>
      </c>
      <c r="P149" s="153">
        <f t="shared" si="1"/>
        <v>0</v>
      </c>
      <c r="Q149" s="153">
        <v>0</v>
      </c>
      <c r="R149" s="153">
        <f t="shared" si="2"/>
        <v>0</v>
      </c>
      <c r="S149" s="153">
        <v>0</v>
      </c>
      <c r="T149" s="154">
        <f t="shared" si="3"/>
        <v>0</v>
      </c>
      <c r="AR149" s="155" t="s">
        <v>259</v>
      </c>
      <c r="AT149" s="155" t="s">
        <v>379</v>
      </c>
      <c r="AU149" s="155" t="s">
        <v>78</v>
      </c>
      <c r="AY149" s="17" t="s">
        <v>182</v>
      </c>
      <c r="BE149" s="156">
        <f t="shared" si="4"/>
        <v>0</v>
      </c>
      <c r="BF149" s="156">
        <f t="shared" si="5"/>
        <v>0</v>
      </c>
      <c r="BG149" s="156">
        <f t="shared" si="6"/>
        <v>0</v>
      </c>
      <c r="BH149" s="156">
        <f t="shared" si="7"/>
        <v>0</v>
      </c>
      <c r="BI149" s="156">
        <f t="shared" si="8"/>
        <v>0</v>
      </c>
      <c r="BJ149" s="17" t="s">
        <v>88</v>
      </c>
      <c r="BK149" s="156">
        <f t="shared" si="9"/>
        <v>0</v>
      </c>
      <c r="BL149" s="17" t="s">
        <v>188</v>
      </c>
      <c r="BM149" s="155" t="s">
        <v>4042</v>
      </c>
    </row>
    <row r="150" spans="2:65" s="1" customFormat="1" ht="16.5" customHeight="1">
      <c r="B150" s="142"/>
      <c r="C150" s="143" t="s">
        <v>474</v>
      </c>
      <c r="D150" s="143" t="s">
        <v>184</v>
      </c>
      <c r="E150" s="144" t="s">
        <v>3931</v>
      </c>
      <c r="F150" s="145" t="s">
        <v>3932</v>
      </c>
      <c r="G150" s="146" t="s">
        <v>386</v>
      </c>
      <c r="H150" s="147">
        <v>101.5</v>
      </c>
      <c r="I150" s="148"/>
      <c r="J150" s="149">
        <f t="shared" si="0"/>
        <v>0</v>
      </c>
      <c r="K150" s="150"/>
      <c r="L150" s="32"/>
      <c r="M150" s="151" t="s">
        <v>1</v>
      </c>
      <c r="N150" s="152" t="s">
        <v>40</v>
      </c>
      <c r="P150" s="153">
        <f t="shared" si="1"/>
        <v>0</v>
      </c>
      <c r="Q150" s="153">
        <v>0</v>
      </c>
      <c r="R150" s="153">
        <f t="shared" si="2"/>
        <v>0</v>
      </c>
      <c r="S150" s="153">
        <v>0</v>
      </c>
      <c r="T150" s="154">
        <f t="shared" si="3"/>
        <v>0</v>
      </c>
      <c r="AR150" s="155" t="s">
        <v>188</v>
      </c>
      <c r="AT150" s="155" t="s">
        <v>184</v>
      </c>
      <c r="AU150" s="155" t="s">
        <v>78</v>
      </c>
      <c r="AY150" s="17" t="s">
        <v>182</v>
      </c>
      <c r="BE150" s="156">
        <f t="shared" si="4"/>
        <v>0</v>
      </c>
      <c r="BF150" s="156">
        <f t="shared" si="5"/>
        <v>0</v>
      </c>
      <c r="BG150" s="156">
        <f t="shared" si="6"/>
        <v>0</v>
      </c>
      <c r="BH150" s="156">
        <f t="shared" si="7"/>
        <v>0</v>
      </c>
      <c r="BI150" s="156">
        <f t="shared" si="8"/>
        <v>0</v>
      </c>
      <c r="BJ150" s="17" t="s">
        <v>88</v>
      </c>
      <c r="BK150" s="156">
        <f t="shared" si="9"/>
        <v>0</v>
      </c>
      <c r="BL150" s="17" t="s">
        <v>188</v>
      </c>
      <c r="BM150" s="155" t="s">
        <v>4043</v>
      </c>
    </row>
    <row r="151" spans="2:65" s="1" customFormat="1" ht="24.25" customHeight="1">
      <c r="B151" s="142"/>
      <c r="C151" s="143" t="s">
        <v>482</v>
      </c>
      <c r="D151" s="143" t="s">
        <v>184</v>
      </c>
      <c r="E151" s="144" t="s">
        <v>2872</v>
      </c>
      <c r="F151" s="145" t="s">
        <v>2873</v>
      </c>
      <c r="G151" s="146" t="s">
        <v>858</v>
      </c>
      <c r="H151" s="147">
        <v>3</v>
      </c>
      <c r="I151" s="148"/>
      <c r="J151" s="149">
        <f t="shared" si="0"/>
        <v>0</v>
      </c>
      <c r="K151" s="150"/>
      <c r="L151" s="32"/>
      <c r="M151" s="151" t="s">
        <v>1</v>
      </c>
      <c r="N151" s="152" t="s">
        <v>40</v>
      </c>
      <c r="P151" s="153">
        <f t="shared" si="1"/>
        <v>0</v>
      </c>
      <c r="Q151" s="153">
        <v>0</v>
      </c>
      <c r="R151" s="153">
        <f t="shared" si="2"/>
        <v>0</v>
      </c>
      <c r="S151" s="153">
        <v>0</v>
      </c>
      <c r="T151" s="154">
        <f t="shared" si="3"/>
        <v>0</v>
      </c>
      <c r="AR151" s="155" t="s">
        <v>188</v>
      </c>
      <c r="AT151" s="155" t="s">
        <v>184</v>
      </c>
      <c r="AU151" s="155" t="s">
        <v>78</v>
      </c>
      <c r="AY151" s="17" t="s">
        <v>182</v>
      </c>
      <c r="BE151" s="156">
        <f t="shared" si="4"/>
        <v>0</v>
      </c>
      <c r="BF151" s="156">
        <f t="shared" si="5"/>
        <v>0</v>
      </c>
      <c r="BG151" s="156">
        <f t="shared" si="6"/>
        <v>0</v>
      </c>
      <c r="BH151" s="156">
        <f t="shared" si="7"/>
        <v>0</v>
      </c>
      <c r="BI151" s="156">
        <f t="shared" si="8"/>
        <v>0</v>
      </c>
      <c r="BJ151" s="17" t="s">
        <v>88</v>
      </c>
      <c r="BK151" s="156">
        <f t="shared" si="9"/>
        <v>0</v>
      </c>
      <c r="BL151" s="17" t="s">
        <v>188</v>
      </c>
      <c r="BM151" s="155" t="s">
        <v>4044</v>
      </c>
    </row>
    <row r="152" spans="2:65" s="1" customFormat="1" ht="33" customHeight="1">
      <c r="B152" s="142"/>
      <c r="C152" s="185" t="s">
        <v>495</v>
      </c>
      <c r="D152" s="185" t="s">
        <v>379</v>
      </c>
      <c r="E152" s="186" t="s">
        <v>2875</v>
      </c>
      <c r="F152" s="187" t="s">
        <v>2876</v>
      </c>
      <c r="G152" s="188" t="s">
        <v>858</v>
      </c>
      <c r="H152" s="189">
        <v>3</v>
      </c>
      <c r="I152" s="190"/>
      <c r="J152" s="191">
        <f t="shared" si="0"/>
        <v>0</v>
      </c>
      <c r="K152" s="192"/>
      <c r="L152" s="193"/>
      <c r="M152" s="194" t="s">
        <v>1</v>
      </c>
      <c r="N152" s="195" t="s">
        <v>40</v>
      </c>
      <c r="P152" s="153">
        <f t="shared" si="1"/>
        <v>0</v>
      </c>
      <c r="Q152" s="153">
        <v>0</v>
      </c>
      <c r="R152" s="153">
        <f t="shared" si="2"/>
        <v>0</v>
      </c>
      <c r="S152" s="153">
        <v>0</v>
      </c>
      <c r="T152" s="154">
        <f t="shared" si="3"/>
        <v>0</v>
      </c>
      <c r="AR152" s="155" t="s">
        <v>259</v>
      </c>
      <c r="AT152" s="155" t="s">
        <v>379</v>
      </c>
      <c r="AU152" s="155" t="s">
        <v>78</v>
      </c>
      <c r="AY152" s="17" t="s">
        <v>182</v>
      </c>
      <c r="BE152" s="156">
        <f t="shared" si="4"/>
        <v>0</v>
      </c>
      <c r="BF152" s="156">
        <f t="shared" si="5"/>
        <v>0</v>
      </c>
      <c r="BG152" s="156">
        <f t="shared" si="6"/>
        <v>0</v>
      </c>
      <c r="BH152" s="156">
        <f t="shared" si="7"/>
        <v>0</v>
      </c>
      <c r="BI152" s="156">
        <f t="shared" si="8"/>
        <v>0</v>
      </c>
      <c r="BJ152" s="17" t="s">
        <v>88</v>
      </c>
      <c r="BK152" s="156">
        <f t="shared" si="9"/>
        <v>0</v>
      </c>
      <c r="BL152" s="17" t="s">
        <v>188</v>
      </c>
      <c r="BM152" s="155" t="s">
        <v>4045</v>
      </c>
    </row>
    <row r="153" spans="2:65" s="1" customFormat="1" ht="37.9" customHeight="1">
      <c r="B153" s="142"/>
      <c r="C153" s="185" t="s">
        <v>508</v>
      </c>
      <c r="D153" s="185" t="s">
        <v>379</v>
      </c>
      <c r="E153" s="186" t="s">
        <v>2878</v>
      </c>
      <c r="F153" s="187" t="s">
        <v>2879</v>
      </c>
      <c r="G153" s="188" t="s">
        <v>858</v>
      </c>
      <c r="H153" s="189">
        <v>8</v>
      </c>
      <c r="I153" s="190"/>
      <c r="J153" s="191">
        <f t="shared" si="0"/>
        <v>0</v>
      </c>
      <c r="K153" s="192"/>
      <c r="L153" s="193"/>
      <c r="M153" s="194" t="s">
        <v>1</v>
      </c>
      <c r="N153" s="195" t="s">
        <v>40</v>
      </c>
      <c r="P153" s="153">
        <f t="shared" si="1"/>
        <v>0</v>
      </c>
      <c r="Q153" s="153">
        <v>0</v>
      </c>
      <c r="R153" s="153">
        <f t="shared" si="2"/>
        <v>0</v>
      </c>
      <c r="S153" s="153">
        <v>0</v>
      </c>
      <c r="T153" s="154">
        <f t="shared" si="3"/>
        <v>0</v>
      </c>
      <c r="AR153" s="155" t="s">
        <v>259</v>
      </c>
      <c r="AT153" s="155" t="s">
        <v>379</v>
      </c>
      <c r="AU153" s="155" t="s">
        <v>78</v>
      </c>
      <c r="AY153" s="17" t="s">
        <v>182</v>
      </c>
      <c r="BE153" s="156">
        <f t="shared" si="4"/>
        <v>0</v>
      </c>
      <c r="BF153" s="156">
        <f t="shared" si="5"/>
        <v>0</v>
      </c>
      <c r="BG153" s="156">
        <f t="shared" si="6"/>
        <v>0</v>
      </c>
      <c r="BH153" s="156">
        <f t="shared" si="7"/>
        <v>0</v>
      </c>
      <c r="BI153" s="156">
        <f t="shared" si="8"/>
        <v>0</v>
      </c>
      <c r="BJ153" s="17" t="s">
        <v>88</v>
      </c>
      <c r="BK153" s="156">
        <f t="shared" si="9"/>
        <v>0</v>
      </c>
      <c r="BL153" s="17" t="s">
        <v>188</v>
      </c>
      <c r="BM153" s="155" t="s">
        <v>4046</v>
      </c>
    </row>
    <row r="154" spans="2:65" s="1" customFormat="1" ht="16.5" customHeight="1">
      <c r="B154" s="142"/>
      <c r="C154" s="185" t="s">
        <v>512</v>
      </c>
      <c r="D154" s="185" t="s">
        <v>379</v>
      </c>
      <c r="E154" s="186" t="s">
        <v>4047</v>
      </c>
      <c r="F154" s="187" t="s">
        <v>2882</v>
      </c>
      <c r="G154" s="188" t="s">
        <v>858</v>
      </c>
      <c r="H154" s="189">
        <v>3</v>
      </c>
      <c r="I154" s="190"/>
      <c r="J154" s="191">
        <f t="shared" si="0"/>
        <v>0</v>
      </c>
      <c r="K154" s="192"/>
      <c r="L154" s="193"/>
      <c r="M154" s="194" t="s">
        <v>1</v>
      </c>
      <c r="N154" s="195" t="s">
        <v>40</v>
      </c>
      <c r="P154" s="153">
        <f t="shared" si="1"/>
        <v>0</v>
      </c>
      <c r="Q154" s="153">
        <v>0</v>
      </c>
      <c r="R154" s="153">
        <f t="shared" si="2"/>
        <v>0</v>
      </c>
      <c r="S154" s="153">
        <v>0</v>
      </c>
      <c r="T154" s="154">
        <f t="shared" si="3"/>
        <v>0</v>
      </c>
      <c r="AR154" s="155" t="s">
        <v>259</v>
      </c>
      <c r="AT154" s="155" t="s">
        <v>379</v>
      </c>
      <c r="AU154" s="155" t="s">
        <v>78</v>
      </c>
      <c r="AY154" s="17" t="s">
        <v>182</v>
      </c>
      <c r="BE154" s="156">
        <f t="shared" si="4"/>
        <v>0</v>
      </c>
      <c r="BF154" s="156">
        <f t="shared" si="5"/>
        <v>0</v>
      </c>
      <c r="BG154" s="156">
        <f t="shared" si="6"/>
        <v>0</v>
      </c>
      <c r="BH154" s="156">
        <f t="shared" si="7"/>
        <v>0</v>
      </c>
      <c r="BI154" s="156">
        <f t="shared" si="8"/>
        <v>0</v>
      </c>
      <c r="BJ154" s="17" t="s">
        <v>88</v>
      </c>
      <c r="BK154" s="156">
        <f t="shared" si="9"/>
        <v>0</v>
      </c>
      <c r="BL154" s="17" t="s">
        <v>188</v>
      </c>
      <c r="BM154" s="155" t="s">
        <v>4048</v>
      </c>
    </row>
    <row r="155" spans="2:65" s="1" customFormat="1" ht="37.9" customHeight="1">
      <c r="B155" s="142"/>
      <c r="C155" s="143" t="s">
        <v>525</v>
      </c>
      <c r="D155" s="143" t="s">
        <v>184</v>
      </c>
      <c r="E155" s="144" t="s">
        <v>3937</v>
      </c>
      <c r="F155" s="145" t="s">
        <v>3938</v>
      </c>
      <c r="G155" s="146" t="s">
        <v>858</v>
      </c>
      <c r="H155" s="147">
        <v>6</v>
      </c>
      <c r="I155" s="148"/>
      <c r="J155" s="149">
        <f t="shared" si="0"/>
        <v>0</v>
      </c>
      <c r="K155" s="150"/>
      <c r="L155" s="32"/>
      <c r="M155" s="151" t="s">
        <v>1</v>
      </c>
      <c r="N155" s="152" t="s">
        <v>40</v>
      </c>
      <c r="P155" s="153">
        <f t="shared" si="1"/>
        <v>0</v>
      </c>
      <c r="Q155" s="153">
        <v>0</v>
      </c>
      <c r="R155" s="153">
        <f t="shared" si="2"/>
        <v>0</v>
      </c>
      <c r="S155" s="153">
        <v>0</v>
      </c>
      <c r="T155" s="154">
        <f t="shared" si="3"/>
        <v>0</v>
      </c>
      <c r="AR155" s="155" t="s">
        <v>188</v>
      </c>
      <c r="AT155" s="155" t="s">
        <v>184</v>
      </c>
      <c r="AU155" s="155" t="s">
        <v>78</v>
      </c>
      <c r="AY155" s="17" t="s">
        <v>182</v>
      </c>
      <c r="BE155" s="156">
        <f t="shared" si="4"/>
        <v>0</v>
      </c>
      <c r="BF155" s="156">
        <f t="shared" si="5"/>
        <v>0</v>
      </c>
      <c r="BG155" s="156">
        <f t="shared" si="6"/>
        <v>0</v>
      </c>
      <c r="BH155" s="156">
        <f t="shared" si="7"/>
        <v>0</v>
      </c>
      <c r="BI155" s="156">
        <f t="shared" si="8"/>
        <v>0</v>
      </c>
      <c r="BJ155" s="17" t="s">
        <v>88</v>
      </c>
      <c r="BK155" s="156">
        <f t="shared" si="9"/>
        <v>0</v>
      </c>
      <c r="BL155" s="17" t="s">
        <v>188</v>
      </c>
      <c r="BM155" s="155" t="s">
        <v>4049</v>
      </c>
    </row>
    <row r="156" spans="2:65" s="1" customFormat="1" ht="24.25" customHeight="1">
      <c r="B156" s="142"/>
      <c r="C156" s="185" t="s">
        <v>533</v>
      </c>
      <c r="D156" s="185" t="s">
        <v>379</v>
      </c>
      <c r="E156" s="186" t="s">
        <v>3940</v>
      </c>
      <c r="F156" s="187" t="s">
        <v>3941</v>
      </c>
      <c r="G156" s="188" t="s">
        <v>858</v>
      </c>
      <c r="H156" s="189">
        <v>6</v>
      </c>
      <c r="I156" s="190"/>
      <c r="J156" s="191">
        <f t="shared" si="0"/>
        <v>0</v>
      </c>
      <c r="K156" s="192"/>
      <c r="L156" s="193"/>
      <c r="M156" s="194" t="s">
        <v>1</v>
      </c>
      <c r="N156" s="195" t="s">
        <v>40</v>
      </c>
      <c r="P156" s="153">
        <f t="shared" si="1"/>
        <v>0</v>
      </c>
      <c r="Q156" s="153">
        <v>0</v>
      </c>
      <c r="R156" s="153">
        <f t="shared" si="2"/>
        <v>0</v>
      </c>
      <c r="S156" s="153">
        <v>0</v>
      </c>
      <c r="T156" s="154">
        <f t="shared" si="3"/>
        <v>0</v>
      </c>
      <c r="AR156" s="155" t="s">
        <v>259</v>
      </c>
      <c r="AT156" s="155" t="s">
        <v>379</v>
      </c>
      <c r="AU156" s="155" t="s">
        <v>78</v>
      </c>
      <c r="AY156" s="17" t="s">
        <v>182</v>
      </c>
      <c r="BE156" s="156">
        <f t="shared" si="4"/>
        <v>0</v>
      </c>
      <c r="BF156" s="156">
        <f t="shared" si="5"/>
        <v>0</v>
      </c>
      <c r="BG156" s="156">
        <f t="shared" si="6"/>
        <v>0</v>
      </c>
      <c r="BH156" s="156">
        <f t="shared" si="7"/>
        <v>0</v>
      </c>
      <c r="BI156" s="156">
        <f t="shared" si="8"/>
        <v>0</v>
      </c>
      <c r="BJ156" s="17" t="s">
        <v>88</v>
      </c>
      <c r="BK156" s="156">
        <f t="shared" si="9"/>
        <v>0</v>
      </c>
      <c r="BL156" s="17" t="s">
        <v>188</v>
      </c>
      <c r="BM156" s="155" t="s">
        <v>4050</v>
      </c>
    </row>
    <row r="157" spans="2:65" s="1" customFormat="1" ht="24.25" customHeight="1">
      <c r="B157" s="142"/>
      <c r="C157" s="185" t="s">
        <v>538</v>
      </c>
      <c r="D157" s="185" t="s">
        <v>379</v>
      </c>
      <c r="E157" s="186" t="s">
        <v>3943</v>
      </c>
      <c r="F157" s="187" t="s">
        <v>4051</v>
      </c>
      <c r="G157" s="188" t="s">
        <v>858</v>
      </c>
      <c r="H157" s="189">
        <v>6</v>
      </c>
      <c r="I157" s="190"/>
      <c r="J157" s="191">
        <f t="shared" si="0"/>
        <v>0</v>
      </c>
      <c r="K157" s="192"/>
      <c r="L157" s="193"/>
      <c r="M157" s="194" t="s">
        <v>1</v>
      </c>
      <c r="N157" s="195" t="s">
        <v>40</v>
      </c>
      <c r="P157" s="153">
        <f t="shared" si="1"/>
        <v>0</v>
      </c>
      <c r="Q157" s="153">
        <v>0</v>
      </c>
      <c r="R157" s="153">
        <f t="shared" si="2"/>
        <v>0</v>
      </c>
      <c r="S157" s="153">
        <v>0</v>
      </c>
      <c r="T157" s="154">
        <f t="shared" si="3"/>
        <v>0</v>
      </c>
      <c r="AR157" s="155" t="s">
        <v>259</v>
      </c>
      <c r="AT157" s="155" t="s">
        <v>379</v>
      </c>
      <c r="AU157" s="155" t="s">
        <v>78</v>
      </c>
      <c r="AY157" s="17" t="s">
        <v>182</v>
      </c>
      <c r="BE157" s="156">
        <f t="shared" si="4"/>
        <v>0</v>
      </c>
      <c r="BF157" s="156">
        <f t="shared" si="5"/>
        <v>0</v>
      </c>
      <c r="BG157" s="156">
        <f t="shared" si="6"/>
        <v>0</v>
      </c>
      <c r="BH157" s="156">
        <f t="shared" si="7"/>
        <v>0</v>
      </c>
      <c r="BI157" s="156">
        <f t="shared" si="8"/>
        <v>0</v>
      </c>
      <c r="BJ157" s="17" t="s">
        <v>88</v>
      </c>
      <c r="BK157" s="156">
        <f t="shared" si="9"/>
        <v>0</v>
      </c>
      <c r="BL157" s="17" t="s">
        <v>188</v>
      </c>
      <c r="BM157" s="155" t="s">
        <v>4052</v>
      </c>
    </row>
    <row r="158" spans="2:65" s="1" customFormat="1" ht="24.25" customHeight="1">
      <c r="B158" s="142"/>
      <c r="C158" s="185" t="s">
        <v>542</v>
      </c>
      <c r="D158" s="185" t="s">
        <v>379</v>
      </c>
      <c r="E158" s="186" t="s">
        <v>3946</v>
      </c>
      <c r="F158" s="187" t="s">
        <v>4053</v>
      </c>
      <c r="G158" s="188" t="s">
        <v>858</v>
      </c>
      <c r="H158" s="189">
        <v>6</v>
      </c>
      <c r="I158" s="190"/>
      <c r="J158" s="191">
        <f t="shared" si="0"/>
        <v>0</v>
      </c>
      <c r="K158" s="192"/>
      <c r="L158" s="193"/>
      <c r="M158" s="194" t="s">
        <v>1</v>
      </c>
      <c r="N158" s="195" t="s">
        <v>40</v>
      </c>
      <c r="P158" s="153">
        <f t="shared" si="1"/>
        <v>0</v>
      </c>
      <c r="Q158" s="153">
        <v>0</v>
      </c>
      <c r="R158" s="153">
        <f t="shared" si="2"/>
        <v>0</v>
      </c>
      <c r="S158" s="153">
        <v>0</v>
      </c>
      <c r="T158" s="154">
        <f t="shared" si="3"/>
        <v>0</v>
      </c>
      <c r="AR158" s="155" t="s">
        <v>259</v>
      </c>
      <c r="AT158" s="155" t="s">
        <v>379</v>
      </c>
      <c r="AU158" s="155" t="s">
        <v>78</v>
      </c>
      <c r="AY158" s="17" t="s">
        <v>182</v>
      </c>
      <c r="BE158" s="156">
        <f t="shared" si="4"/>
        <v>0</v>
      </c>
      <c r="BF158" s="156">
        <f t="shared" si="5"/>
        <v>0</v>
      </c>
      <c r="BG158" s="156">
        <f t="shared" si="6"/>
        <v>0</v>
      </c>
      <c r="BH158" s="156">
        <f t="shared" si="7"/>
        <v>0</v>
      </c>
      <c r="BI158" s="156">
        <f t="shared" si="8"/>
        <v>0</v>
      </c>
      <c r="BJ158" s="17" t="s">
        <v>88</v>
      </c>
      <c r="BK158" s="156">
        <f t="shared" si="9"/>
        <v>0</v>
      </c>
      <c r="BL158" s="17" t="s">
        <v>188</v>
      </c>
      <c r="BM158" s="155" t="s">
        <v>4054</v>
      </c>
    </row>
    <row r="159" spans="2:65" s="1" customFormat="1" ht="33" customHeight="1">
      <c r="B159" s="142"/>
      <c r="C159" s="185" t="s">
        <v>552</v>
      </c>
      <c r="D159" s="185" t="s">
        <v>379</v>
      </c>
      <c r="E159" s="186" t="s">
        <v>3949</v>
      </c>
      <c r="F159" s="187" t="s">
        <v>4055</v>
      </c>
      <c r="G159" s="188" t="s">
        <v>858</v>
      </c>
      <c r="H159" s="189">
        <v>6</v>
      </c>
      <c r="I159" s="190"/>
      <c r="J159" s="191">
        <f t="shared" si="0"/>
        <v>0</v>
      </c>
      <c r="K159" s="192"/>
      <c r="L159" s="193"/>
      <c r="M159" s="194" t="s">
        <v>1</v>
      </c>
      <c r="N159" s="195" t="s">
        <v>40</v>
      </c>
      <c r="P159" s="153">
        <f t="shared" si="1"/>
        <v>0</v>
      </c>
      <c r="Q159" s="153">
        <v>0</v>
      </c>
      <c r="R159" s="153">
        <f t="shared" si="2"/>
        <v>0</v>
      </c>
      <c r="S159" s="153">
        <v>0</v>
      </c>
      <c r="T159" s="154">
        <f t="shared" si="3"/>
        <v>0</v>
      </c>
      <c r="AR159" s="155" t="s">
        <v>259</v>
      </c>
      <c r="AT159" s="155" t="s">
        <v>379</v>
      </c>
      <c r="AU159" s="155" t="s">
        <v>78</v>
      </c>
      <c r="AY159" s="17" t="s">
        <v>182</v>
      </c>
      <c r="BE159" s="156">
        <f t="shared" si="4"/>
        <v>0</v>
      </c>
      <c r="BF159" s="156">
        <f t="shared" si="5"/>
        <v>0</v>
      </c>
      <c r="BG159" s="156">
        <f t="shared" si="6"/>
        <v>0</v>
      </c>
      <c r="BH159" s="156">
        <f t="shared" si="7"/>
        <v>0</v>
      </c>
      <c r="BI159" s="156">
        <f t="shared" si="8"/>
        <v>0</v>
      </c>
      <c r="BJ159" s="17" t="s">
        <v>88</v>
      </c>
      <c r="BK159" s="156">
        <f t="shared" si="9"/>
        <v>0</v>
      </c>
      <c r="BL159" s="17" t="s">
        <v>188</v>
      </c>
      <c r="BM159" s="155" t="s">
        <v>4056</v>
      </c>
    </row>
    <row r="160" spans="2:65" s="1" customFormat="1" ht="33" customHeight="1">
      <c r="B160" s="142"/>
      <c r="C160" s="185" t="s">
        <v>585</v>
      </c>
      <c r="D160" s="185" t="s">
        <v>379</v>
      </c>
      <c r="E160" s="186" t="s">
        <v>3952</v>
      </c>
      <c r="F160" s="187" t="s">
        <v>4057</v>
      </c>
      <c r="G160" s="188" t="s">
        <v>858</v>
      </c>
      <c r="H160" s="189">
        <v>12</v>
      </c>
      <c r="I160" s="190"/>
      <c r="J160" s="191">
        <f t="shared" si="0"/>
        <v>0</v>
      </c>
      <c r="K160" s="192"/>
      <c r="L160" s="193"/>
      <c r="M160" s="194" t="s">
        <v>1</v>
      </c>
      <c r="N160" s="195" t="s">
        <v>40</v>
      </c>
      <c r="P160" s="153">
        <f t="shared" si="1"/>
        <v>0</v>
      </c>
      <c r="Q160" s="153">
        <v>0</v>
      </c>
      <c r="R160" s="153">
        <f t="shared" si="2"/>
        <v>0</v>
      </c>
      <c r="S160" s="153">
        <v>0</v>
      </c>
      <c r="T160" s="154">
        <f t="shared" si="3"/>
        <v>0</v>
      </c>
      <c r="AR160" s="155" t="s">
        <v>259</v>
      </c>
      <c r="AT160" s="155" t="s">
        <v>379</v>
      </c>
      <c r="AU160" s="155" t="s">
        <v>78</v>
      </c>
      <c r="AY160" s="17" t="s">
        <v>182</v>
      </c>
      <c r="BE160" s="156">
        <f t="shared" si="4"/>
        <v>0</v>
      </c>
      <c r="BF160" s="156">
        <f t="shared" si="5"/>
        <v>0</v>
      </c>
      <c r="BG160" s="156">
        <f t="shared" si="6"/>
        <v>0</v>
      </c>
      <c r="BH160" s="156">
        <f t="shared" si="7"/>
        <v>0</v>
      </c>
      <c r="BI160" s="156">
        <f t="shared" si="8"/>
        <v>0</v>
      </c>
      <c r="BJ160" s="17" t="s">
        <v>88</v>
      </c>
      <c r="BK160" s="156">
        <f t="shared" si="9"/>
        <v>0</v>
      </c>
      <c r="BL160" s="17" t="s">
        <v>188</v>
      </c>
      <c r="BM160" s="155" t="s">
        <v>4058</v>
      </c>
    </row>
    <row r="161" spans="2:65" s="1" customFormat="1" ht="16.5" customHeight="1">
      <c r="B161" s="142"/>
      <c r="C161" s="185" t="s">
        <v>624</v>
      </c>
      <c r="D161" s="185" t="s">
        <v>379</v>
      </c>
      <c r="E161" s="186" t="s">
        <v>4059</v>
      </c>
      <c r="F161" s="187" t="s">
        <v>4060</v>
      </c>
      <c r="G161" s="188" t="s">
        <v>858</v>
      </c>
      <c r="H161" s="189">
        <v>6</v>
      </c>
      <c r="I161" s="190"/>
      <c r="J161" s="191">
        <f t="shared" si="0"/>
        <v>0</v>
      </c>
      <c r="K161" s="192"/>
      <c r="L161" s="193"/>
      <c r="M161" s="194" t="s">
        <v>1</v>
      </c>
      <c r="N161" s="195" t="s">
        <v>40</v>
      </c>
      <c r="P161" s="153">
        <f t="shared" si="1"/>
        <v>0</v>
      </c>
      <c r="Q161" s="153">
        <v>0</v>
      </c>
      <c r="R161" s="153">
        <f t="shared" si="2"/>
        <v>0</v>
      </c>
      <c r="S161" s="153">
        <v>0</v>
      </c>
      <c r="T161" s="154">
        <f t="shared" si="3"/>
        <v>0</v>
      </c>
      <c r="AR161" s="155" t="s">
        <v>259</v>
      </c>
      <c r="AT161" s="155" t="s">
        <v>379</v>
      </c>
      <c r="AU161" s="155" t="s">
        <v>78</v>
      </c>
      <c r="AY161" s="17" t="s">
        <v>182</v>
      </c>
      <c r="BE161" s="156">
        <f t="shared" si="4"/>
        <v>0</v>
      </c>
      <c r="BF161" s="156">
        <f t="shared" si="5"/>
        <v>0</v>
      </c>
      <c r="BG161" s="156">
        <f t="shared" si="6"/>
        <v>0</v>
      </c>
      <c r="BH161" s="156">
        <f t="shared" si="7"/>
        <v>0</v>
      </c>
      <c r="BI161" s="156">
        <f t="shared" si="8"/>
        <v>0</v>
      </c>
      <c r="BJ161" s="17" t="s">
        <v>88</v>
      </c>
      <c r="BK161" s="156">
        <f t="shared" si="9"/>
        <v>0</v>
      </c>
      <c r="BL161" s="17" t="s">
        <v>188</v>
      </c>
      <c r="BM161" s="155" t="s">
        <v>4061</v>
      </c>
    </row>
    <row r="162" spans="2:65" s="1" customFormat="1" ht="37.9" customHeight="1">
      <c r="B162" s="142"/>
      <c r="C162" s="185" t="s">
        <v>628</v>
      </c>
      <c r="D162" s="185" t="s">
        <v>379</v>
      </c>
      <c r="E162" s="186" t="s">
        <v>2881</v>
      </c>
      <c r="F162" s="187" t="s">
        <v>4062</v>
      </c>
      <c r="G162" s="188" t="s">
        <v>858</v>
      </c>
      <c r="H162" s="189">
        <v>6</v>
      </c>
      <c r="I162" s="190"/>
      <c r="J162" s="191">
        <f t="shared" si="0"/>
        <v>0</v>
      </c>
      <c r="K162" s="192"/>
      <c r="L162" s="193"/>
      <c r="M162" s="194" t="s">
        <v>1</v>
      </c>
      <c r="N162" s="195" t="s">
        <v>40</v>
      </c>
      <c r="P162" s="153">
        <f t="shared" si="1"/>
        <v>0</v>
      </c>
      <c r="Q162" s="153">
        <v>0</v>
      </c>
      <c r="R162" s="153">
        <f t="shared" si="2"/>
        <v>0</v>
      </c>
      <c r="S162" s="153">
        <v>0</v>
      </c>
      <c r="T162" s="154">
        <f t="shared" si="3"/>
        <v>0</v>
      </c>
      <c r="AR162" s="155" t="s">
        <v>259</v>
      </c>
      <c r="AT162" s="155" t="s">
        <v>379</v>
      </c>
      <c r="AU162" s="155" t="s">
        <v>78</v>
      </c>
      <c r="AY162" s="17" t="s">
        <v>182</v>
      </c>
      <c r="BE162" s="156">
        <f t="shared" si="4"/>
        <v>0</v>
      </c>
      <c r="BF162" s="156">
        <f t="shared" si="5"/>
        <v>0</v>
      </c>
      <c r="BG162" s="156">
        <f t="shared" si="6"/>
        <v>0</v>
      </c>
      <c r="BH162" s="156">
        <f t="shared" si="7"/>
        <v>0</v>
      </c>
      <c r="BI162" s="156">
        <f t="shared" si="8"/>
        <v>0</v>
      </c>
      <c r="BJ162" s="17" t="s">
        <v>88</v>
      </c>
      <c r="BK162" s="156">
        <f t="shared" si="9"/>
        <v>0</v>
      </c>
      <c r="BL162" s="17" t="s">
        <v>188</v>
      </c>
      <c r="BM162" s="155" t="s">
        <v>4063</v>
      </c>
    </row>
    <row r="163" spans="2:65" s="1" customFormat="1" ht="24.25" customHeight="1">
      <c r="B163" s="142"/>
      <c r="C163" s="143" t="s">
        <v>663</v>
      </c>
      <c r="D163" s="143" t="s">
        <v>184</v>
      </c>
      <c r="E163" s="144" t="s">
        <v>2884</v>
      </c>
      <c r="F163" s="145" t="s">
        <v>3957</v>
      </c>
      <c r="G163" s="146" t="s">
        <v>858</v>
      </c>
      <c r="H163" s="147">
        <v>3</v>
      </c>
      <c r="I163" s="148"/>
      <c r="J163" s="149">
        <f t="shared" si="0"/>
        <v>0</v>
      </c>
      <c r="K163" s="150"/>
      <c r="L163" s="32"/>
      <c r="M163" s="151" t="s">
        <v>1</v>
      </c>
      <c r="N163" s="152" t="s">
        <v>40</v>
      </c>
      <c r="P163" s="153">
        <f t="shared" si="1"/>
        <v>0</v>
      </c>
      <c r="Q163" s="153">
        <v>0</v>
      </c>
      <c r="R163" s="153">
        <f t="shared" si="2"/>
        <v>0</v>
      </c>
      <c r="S163" s="153">
        <v>0</v>
      </c>
      <c r="T163" s="154">
        <f t="shared" si="3"/>
        <v>0</v>
      </c>
      <c r="AR163" s="155" t="s">
        <v>188</v>
      </c>
      <c r="AT163" s="155" t="s">
        <v>184</v>
      </c>
      <c r="AU163" s="155" t="s">
        <v>78</v>
      </c>
      <c r="AY163" s="17" t="s">
        <v>182</v>
      </c>
      <c r="BE163" s="156">
        <f t="shared" si="4"/>
        <v>0</v>
      </c>
      <c r="BF163" s="156">
        <f t="shared" si="5"/>
        <v>0</v>
      </c>
      <c r="BG163" s="156">
        <f t="shared" si="6"/>
        <v>0</v>
      </c>
      <c r="BH163" s="156">
        <f t="shared" si="7"/>
        <v>0</v>
      </c>
      <c r="BI163" s="156">
        <f t="shared" si="8"/>
        <v>0</v>
      </c>
      <c r="BJ163" s="17" t="s">
        <v>88</v>
      </c>
      <c r="BK163" s="156">
        <f t="shared" si="9"/>
        <v>0</v>
      </c>
      <c r="BL163" s="17" t="s">
        <v>188</v>
      </c>
      <c r="BM163" s="155" t="s">
        <v>4064</v>
      </c>
    </row>
    <row r="164" spans="2:65" s="1" customFormat="1" ht="16.5" customHeight="1">
      <c r="B164" s="142"/>
      <c r="C164" s="185" t="s">
        <v>671</v>
      </c>
      <c r="D164" s="185" t="s">
        <v>379</v>
      </c>
      <c r="E164" s="186" t="s">
        <v>3959</v>
      </c>
      <c r="F164" s="187" t="s">
        <v>3960</v>
      </c>
      <c r="G164" s="188" t="s">
        <v>858</v>
      </c>
      <c r="H164" s="189">
        <v>3</v>
      </c>
      <c r="I164" s="190"/>
      <c r="J164" s="191">
        <f t="shared" si="0"/>
        <v>0</v>
      </c>
      <c r="K164" s="192"/>
      <c r="L164" s="193"/>
      <c r="M164" s="194" t="s">
        <v>1</v>
      </c>
      <c r="N164" s="195" t="s">
        <v>40</v>
      </c>
      <c r="P164" s="153">
        <f t="shared" si="1"/>
        <v>0</v>
      </c>
      <c r="Q164" s="153">
        <v>0</v>
      </c>
      <c r="R164" s="153">
        <f t="shared" si="2"/>
        <v>0</v>
      </c>
      <c r="S164" s="153">
        <v>0</v>
      </c>
      <c r="T164" s="154">
        <f t="shared" si="3"/>
        <v>0</v>
      </c>
      <c r="AR164" s="155" t="s">
        <v>259</v>
      </c>
      <c r="AT164" s="155" t="s">
        <v>379</v>
      </c>
      <c r="AU164" s="155" t="s">
        <v>78</v>
      </c>
      <c r="AY164" s="17" t="s">
        <v>182</v>
      </c>
      <c r="BE164" s="156">
        <f t="shared" si="4"/>
        <v>0</v>
      </c>
      <c r="BF164" s="156">
        <f t="shared" si="5"/>
        <v>0</v>
      </c>
      <c r="BG164" s="156">
        <f t="shared" si="6"/>
        <v>0</v>
      </c>
      <c r="BH164" s="156">
        <f t="shared" si="7"/>
        <v>0</v>
      </c>
      <c r="BI164" s="156">
        <f t="shared" si="8"/>
        <v>0</v>
      </c>
      <c r="BJ164" s="17" t="s">
        <v>88</v>
      </c>
      <c r="BK164" s="156">
        <f t="shared" si="9"/>
        <v>0</v>
      </c>
      <c r="BL164" s="17" t="s">
        <v>188</v>
      </c>
      <c r="BM164" s="155" t="s">
        <v>4065</v>
      </c>
    </row>
    <row r="165" spans="2:65" s="1" customFormat="1" ht="24.25" customHeight="1">
      <c r="B165" s="142"/>
      <c r="C165" s="143" t="s">
        <v>677</v>
      </c>
      <c r="D165" s="143" t="s">
        <v>184</v>
      </c>
      <c r="E165" s="144" t="s">
        <v>4066</v>
      </c>
      <c r="F165" s="145" t="s">
        <v>3969</v>
      </c>
      <c r="G165" s="146" t="s">
        <v>386</v>
      </c>
      <c r="H165" s="147">
        <v>101.5</v>
      </c>
      <c r="I165" s="148"/>
      <c r="J165" s="149">
        <f t="shared" si="0"/>
        <v>0</v>
      </c>
      <c r="K165" s="150"/>
      <c r="L165" s="32"/>
      <c r="M165" s="151" t="s">
        <v>1</v>
      </c>
      <c r="N165" s="152" t="s">
        <v>40</v>
      </c>
      <c r="P165" s="153">
        <f t="shared" si="1"/>
        <v>0</v>
      </c>
      <c r="Q165" s="153">
        <v>0</v>
      </c>
      <c r="R165" s="153">
        <f t="shared" si="2"/>
        <v>0</v>
      </c>
      <c r="S165" s="153">
        <v>0</v>
      </c>
      <c r="T165" s="154">
        <f t="shared" si="3"/>
        <v>0</v>
      </c>
      <c r="AR165" s="155" t="s">
        <v>188</v>
      </c>
      <c r="AT165" s="155" t="s">
        <v>184</v>
      </c>
      <c r="AU165" s="155" t="s">
        <v>78</v>
      </c>
      <c r="AY165" s="17" t="s">
        <v>182</v>
      </c>
      <c r="BE165" s="156">
        <f t="shared" si="4"/>
        <v>0</v>
      </c>
      <c r="BF165" s="156">
        <f t="shared" si="5"/>
        <v>0</v>
      </c>
      <c r="BG165" s="156">
        <f t="shared" si="6"/>
        <v>0</v>
      </c>
      <c r="BH165" s="156">
        <f t="shared" si="7"/>
        <v>0</v>
      </c>
      <c r="BI165" s="156">
        <f t="shared" si="8"/>
        <v>0</v>
      </c>
      <c r="BJ165" s="17" t="s">
        <v>88</v>
      </c>
      <c r="BK165" s="156">
        <f t="shared" si="9"/>
        <v>0</v>
      </c>
      <c r="BL165" s="17" t="s">
        <v>188</v>
      </c>
      <c r="BM165" s="155" t="s">
        <v>4067</v>
      </c>
    </row>
    <row r="166" spans="2:65" s="1" customFormat="1" ht="33" customHeight="1">
      <c r="B166" s="142"/>
      <c r="C166" s="143" t="s">
        <v>684</v>
      </c>
      <c r="D166" s="143" t="s">
        <v>184</v>
      </c>
      <c r="E166" s="144" t="s">
        <v>2926</v>
      </c>
      <c r="F166" s="145" t="s">
        <v>2927</v>
      </c>
      <c r="G166" s="146" t="s">
        <v>449</v>
      </c>
      <c r="H166" s="147">
        <v>4.8</v>
      </c>
      <c r="I166" s="148"/>
      <c r="J166" s="149">
        <f t="shared" si="0"/>
        <v>0</v>
      </c>
      <c r="K166" s="150"/>
      <c r="L166" s="32"/>
      <c r="M166" s="197" t="s">
        <v>1</v>
      </c>
      <c r="N166" s="198" t="s">
        <v>40</v>
      </c>
      <c r="O166" s="199"/>
      <c r="P166" s="200">
        <f t="shared" si="1"/>
        <v>0</v>
      </c>
      <c r="Q166" s="200">
        <v>0</v>
      </c>
      <c r="R166" s="200">
        <f t="shared" si="2"/>
        <v>0</v>
      </c>
      <c r="S166" s="200">
        <v>0</v>
      </c>
      <c r="T166" s="201">
        <f t="shared" si="3"/>
        <v>0</v>
      </c>
      <c r="AR166" s="155" t="s">
        <v>188</v>
      </c>
      <c r="AT166" s="155" t="s">
        <v>184</v>
      </c>
      <c r="AU166" s="155" t="s">
        <v>78</v>
      </c>
      <c r="AY166" s="17" t="s">
        <v>182</v>
      </c>
      <c r="BE166" s="156">
        <f t="shared" si="4"/>
        <v>0</v>
      </c>
      <c r="BF166" s="156">
        <f t="shared" si="5"/>
        <v>0</v>
      </c>
      <c r="BG166" s="156">
        <f t="shared" si="6"/>
        <v>0</v>
      </c>
      <c r="BH166" s="156">
        <f t="shared" si="7"/>
        <v>0</v>
      </c>
      <c r="BI166" s="156">
        <f t="shared" si="8"/>
        <v>0</v>
      </c>
      <c r="BJ166" s="17" t="s">
        <v>88</v>
      </c>
      <c r="BK166" s="156">
        <f t="shared" si="9"/>
        <v>0</v>
      </c>
      <c r="BL166" s="17" t="s">
        <v>188</v>
      </c>
      <c r="BM166" s="155" t="s">
        <v>4068</v>
      </c>
    </row>
    <row r="167" spans="2:65" s="1" customFormat="1" ht="7" customHeight="1">
      <c r="B167" s="47"/>
      <c r="C167" s="48"/>
      <c r="D167" s="48"/>
      <c r="E167" s="48"/>
      <c r="F167" s="48"/>
      <c r="G167" s="48"/>
      <c r="H167" s="48"/>
      <c r="I167" s="48"/>
      <c r="J167" s="48"/>
      <c r="K167" s="48"/>
      <c r="L167" s="32"/>
    </row>
  </sheetData>
  <autoFilter ref="C116:K166" xr:uid="{00000000-0009-0000-0000-00000F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16</vt:i4>
      </vt:variant>
      <vt:variant>
        <vt:lpstr>Pomenované rozsahy</vt:lpstr>
      </vt:variant>
      <vt:variant>
        <vt:i4>32</vt:i4>
      </vt:variant>
    </vt:vector>
  </HeadingPairs>
  <TitlesOfParts>
    <vt:vector size="48" baseType="lpstr">
      <vt:lpstr>Rekapitulácia stavby</vt:lpstr>
      <vt:lpstr>01, 02 - Architektúra, St...</vt:lpstr>
      <vt:lpstr>03, 06 - Protipožiarna be...</vt:lpstr>
      <vt:lpstr>04 - Filtračná technológi...</vt:lpstr>
      <vt:lpstr>05 - Vykurovanie</vt:lpstr>
      <vt:lpstr>07 - Chladenie - vetranie</vt:lpstr>
      <vt:lpstr>SO-02 - Prístrešok skladu...</vt:lpstr>
      <vt:lpstr>SO-03 - Vonkajšie rozvody...</vt:lpstr>
      <vt:lpstr>SO-04 - Prípojka NN</vt:lpstr>
      <vt:lpstr>SO-05 - Záložný dieselagr...</vt:lpstr>
      <vt:lpstr>SO-06 - Hala - elektroinš...</vt:lpstr>
      <vt:lpstr>SO-08 - Spevnené plochy</vt:lpstr>
      <vt:lpstr>SO-09 - Oplotenie areálu</vt:lpstr>
      <vt:lpstr>SO-10 - Rekonštrukcia TS ...</vt:lpstr>
      <vt:lpstr>SO-11 - Dažďová kanalizácia</vt:lpstr>
      <vt:lpstr>SO-12 - Splašková kanaliz...</vt:lpstr>
      <vt:lpstr>'01, 02 - Architektúra, St...'!Názvy_tlače</vt:lpstr>
      <vt:lpstr>'03, 06 - Protipožiarna be...'!Názvy_tlače</vt:lpstr>
      <vt:lpstr>'04 - Filtračná technológi...'!Názvy_tlače</vt:lpstr>
      <vt:lpstr>'05 - Vykurovanie'!Názvy_tlače</vt:lpstr>
      <vt:lpstr>'07 - Chladenie - vetranie'!Názvy_tlače</vt:lpstr>
      <vt:lpstr>'Rekapitulácia stavby'!Názvy_tlače</vt:lpstr>
      <vt:lpstr>'SO-02 - Prístrešok skladu...'!Názvy_tlače</vt:lpstr>
      <vt:lpstr>'SO-03 - Vonkajšie rozvody...'!Názvy_tlače</vt:lpstr>
      <vt:lpstr>'SO-04 - Prípojka NN'!Názvy_tlače</vt:lpstr>
      <vt:lpstr>'SO-05 - Záložný dieselagr...'!Názvy_tlače</vt:lpstr>
      <vt:lpstr>'SO-06 - Hala - elektroinš...'!Názvy_tlače</vt:lpstr>
      <vt:lpstr>'SO-08 - Spevnené plochy'!Názvy_tlače</vt:lpstr>
      <vt:lpstr>'SO-09 - Oplotenie areálu'!Názvy_tlače</vt:lpstr>
      <vt:lpstr>'SO-10 - Rekonštrukcia TS ...'!Názvy_tlače</vt:lpstr>
      <vt:lpstr>'SO-11 - Dažďová kanalizácia'!Názvy_tlače</vt:lpstr>
      <vt:lpstr>'SO-12 - Splašková kanaliz...'!Názvy_tlače</vt:lpstr>
      <vt:lpstr>'01, 02 - Architektúra, St...'!Oblasť_tlače</vt:lpstr>
      <vt:lpstr>'03, 06 - Protipožiarna be...'!Oblasť_tlače</vt:lpstr>
      <vt:lpstr>'04 - Filtračná technológi...'!Oblasť_tlače</vt:lpstr>
      <vt:lpstr>'05 - Vykurovanie'!Oblasť_tlače</vt:lpstr>
      <vt:lpstr>'07 - Chladenie - vetranie'!Oblasť_tlače</vt:lpstr>
      <vt:lpstr>'Rekapitulácia stavby'!Oblasť_tlače</vt:lpstr>
      <vt:lpstr>'SO-02 - Prístrešok skladu...'!Oblasť_tlače</vt:lpstr>
      <vt:lpstr>'SO-03 - Vonkajšie rozvody...'!Oblasť_tlače</vt:lpstr>
      <vt:lpstr>'SO-04 - Prípojka NN'!Oblasť_tlače</vt:lpstr>
      <vt:lpstr>'SO-05 - Záložný dieselagr...'!Oblasť_tlače</vt:lpstr>
      <vt:lpstr>'SO-06 - Hala - elektroinš...'!Oblasť_tlače</vt:lpstr>
      <vt:lpstr>'SO-08 - Spevnené plochy'!Oblasť_tlače</vt:lpstr>
      <vt:lpstr>'SO-09 - Oplotenie areálu'!Oblasť_tlače</vt:lpstr>
      <vt:lpstr>'SO-10 - Rekonštrukcia TS ...'!Oblasť_tlače</vt:lpstr>
      <vt:lpstr>'SO-11 - Dažďová kanalizácia'!Oblasť_tlače</vt:lpstr>
      <vt:lpstr>'SO-12 - Splašková kanaliz...'!Oblasť_tlače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ELITEDESKG4\Stanislav Hlubina</dc:creator>
  <cp:lastModifiedBy>Tatiana Šujanská</cp:lastModifiedBy>
  <dcterms:created xsi:type="dcterms:W3CDTF">2024-05-02T14:14:00Z</dcterms:created>
  <dcterms:modified xsi:type="dcterms:W3CDTF">2024-05-04T15:15:37Z</dcterms:modified>
</cp:coreProperties>
</file>