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e stavby" sheetId="1" state="visible" r:id="rId2"/>
    <sheet name="DN-022-002 - REKONSTRUKCE..." sheetId="2" state="visible" r:id="rId3"/>
  </sheets>
  <definedNames>
    <definedName function="false" hidden="false" localSheetId="1" name="_xlnm.Print_Area" vbProcedure="false">'DN-022-002 - REKONSTRUKCE...'!$C$4:$J$76,'DN-022-002 - REKONSTRUKCE...'!$C$82:$J$107,'DN-022-002 - REKONSTRUKCE...'!$C$113:$J$352</definedName>
    <definedName function="false" hidden="false" localSheetId="1" name="_xlnm.Print_Titles" vbProcedure="false">'DN-022-002 - REKONSTRUKCE...'!$123:$123</definedName>
    <definedName function="false" hidden="true" localSheetId="1" name="_xlnm._FilterDatabase" vbProcedure="false">'DN-022-002 - REKONSTRUKCE...'!$C$123:$K$352</definedName>
    <definedName function="false" hidden="false" localSheetId="0" name="_xlnm.Print_Area" vbProcedure="false">'Rekapitulace stavby'!$D$4:$AO$76,'Rekapitulace stavby'!$C$82:$AQ$96</definedName>
    <definedName function="false" hidden="false" localSheetId="0" name="_xlnm.Print_Titles" vbProcedure="false">'Rekapitulace stavby'!$92:$92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<sst xmlns="http://schemas.openxmlformats.org/spreadsheetml/2006/main" count="2259" uniqueCount="386">
  <si>
    <t xml:space="preserve">Export Komplet</t>
  </si>
  <si>
    <t xml:space="preserve">2.0</t>
  </si>
  <si>
    <t xml:space="preserve">False</t>
  </si>
  <si>
    <t xml:space="preserve">{851b13c3-67db-469d-beb7-0037673a34ca}</t>
  </si>
  <si>
    <t xml:space="preserve">&gt;&gt;  skryté sloupce  &lt;&lt;</t>
  </si>
  <si>
    <t xml:space="preserve">0,01</t>
  </si>
  <si>
    <t xml:space="preserve">21</t>
  </si>
  <si>
    <t xml:space="preserve">1</t>
  </si>
  <si>
    <t xml:space="preserve">15</t>
  </si>
  <si>
    <t xml:space="preserve">REKAPITULACE STAVBY</t>
  </si>
  <si>
    <t xml:space="preserve">v ---  níže se nacházejí doplnkové a pomocné údaje k sestavám  --- v</t>
  </si>
  <si>
    <t xml:space="preserve">0,001</t>
  </si>
  <si>
    <t xml:space="preserve">Kód:</t>
  </si>
  <si>
    <t xml:space="preserve">DN-022-002</t>
  </si>
  <si>
    <t xml:space="preserve">Stavba:</t>
  </si>
  <si>
    <t xml:space="preserve">REKONSTRUKCE ZÁBRADLÍ KOLEM VELKÉHO BAZÉNU</t>
  </si>
  <si>
    <t xml:space="preserve">0,1</t>
  </si>
  <si>
    <t xml:space="preserve">KSO:</t>
  </si>
  <si>
    <t xml:space="preserve">CC-CZ:</t>
  </si>
  <si>
    <t xml:space="preserve">Místo:</t>
  </si>
  <si>
    <t xml:space="preserve">Bystřice pod Hostýnem</t>
  </si>
  <si>
    <t xml:space="preserve">Datum:</t>
  </si>
  <si>
    <t xml:space="preserve">10. 2. 2022</t>
  </si>
  <si>
    <t xml:space="preserve">10</t>
  </si>
  <si>
    <t xml:space="preserve">100</t>
  </si>
  <si>
    <t xml:space="preserve">Zadavatel:</t>
  </si>
  <si>
    <t xml:space="preserve">IČ:</t>
  </si>
  <si>
    <t xml:space="preserve">Město Bystřice pod Hostýnem</t>
  </si>
  <si>
    <t xml:space="preserve">DIČ:</t>
  </si>
  <si>
    <t xml:space="preserve">Zhotovitel:</t>
  </si>
  <si>
    <t xml:space="preserve">Projektant:</t>
  </si>
  <si>
    <t xml:space="preserve">dnprojekce s.r.o.</t>
  </si>
  <si>
    <t xml:space="preserve">True</t>
  </si>
  <si>
    <t xml:space="preserve">Zpracovatel:</t>
  </si>
  <si>
    <t xml:space="preserve">Poznámka:</t>
  </si>
  <si>
    <t xml:space="preserve">Cena bez DPH</t>
  </si>
  <si>
    <t xml:space="preserve">Sazba daně</t>
  </si>
  <si>
    <t xml:space="preserve">Základ daně</t>
  </si>
  <si>
    <t xml:space="preserve">Výše daně</t>
  </si>
  <si>
    <t xml:space="preserve">DPH</t>
  </si>
  <si>
    <t xml:space="preserve">základní</t>
  </si>
  <si>
    <t xml:space="preserve">snížená</t>
  </si>
  <si>
    <t xml:space="preserve">zákl. přenesená</t>
  </si>
  <si>
    <t xml:space="preserve">sníž. přenesená</t>
  </si>
  <si>
    <t xml:space="preserve">nulová</t>
  </si>
  <si>
    <t xml:space="preserve">Cena s DPH</t>
  </si>
  <si>
    <t xml:space="preserve">v</t>
  </si>
  <si>
    <t xml:space="preserve">CZK</t>
  </si>
  <si>
    <t xml:space="preserve">Projektant</t>
  </si>
  <si>
    <t xml:space="preserve">Zpracovatel</t>
  </si>
  <si>
    <t xml:space="preserve">Datum a podpis:</t>
  </si>
  <si>
    <t xml:space="preserve">Razítko</t>
  </si>
  <si>
    <t xml:space="preserve">Objednavatel</t>
  </si>
  <si>
    <t xml:space="preserve">Zhotovitel</t>
  </si>
  <si>
    <t xml:space="preserve">REKAPITULACE OBJEKTŮ STAVBY A SOUPISŮ PRACÍ</t>
  </si>
  <si>
    <t xml:space="preserve">Informatívní údaje z listů zakázek</t>
  </si>
  <si>
    <t xml:space="preserve">Kód</t>
  </si>
  <si>
    <t xml:space="preserve">Popis</t>
  </si>
  <si>
    <t xml:space="preserve">Cena bez DPH [CZK]</t>
  </si>
  <si>
    <t xml:space="preserve">Cena s DPH [CZK]</t>
  </si>
  <si>
    <t xml:space="preserve">Typ</t>
  </si>
  <si>
    <t xml:space="preserve">z toho Ostat._x005F_x000d_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</si>
  <si>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</si>
  <si>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</si>
  <si>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</si>
  <si>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</si>
  <si>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přenesená_x005F_x000d_
[CZK]</t>
  </si>
  <si>
    <t xml:space="preserve">DPH snížená přenesená_x005F_x000d_
[CZK]</t>
  </si>
  <si>
    <t xml:space="preserve">Základna_x005F_x000d_
DPH základní</t>
  </si>
  <si>
    <t xml:space="preserve">Základna_x005F_x000d_
DPH snížená</t>
  </si>
  <si>
    <t xml:space="preserve">Základna_x005F_x000d_
DPH zákl. přenesená</t>
  </si>
  <si>
    <t xml:space="preserve">Základna_x005F_x000d_
DPH sníž. přenesená</t>
  </si>
  <si>
    <t xml:space="preserve">Základna_x005F_x000d_
DPH nulová</t>
  </si>
  <si>
    <t xml:space="preserve">Náklady z rozpočtů</t>
  </si>
  <si>
    <t xml:space="preserve">D</t>
  </si>
  <si>
    <t xml:space="preserve">0</t>
  </si>
  <si>
    <t xml:space="preserve">IMPORT</t>
  </si>
  <si>
    <t xml:space="preserve">{00000000-0000-0000-0000-000000000000}</t>
  </si>
  <si>
    <t xml:space="preserve">/</t>
  </si>
  <si>
    <t xml:space="preserve">STA</t>
  </si>
  <si>
    <t xml:space="preserve">###NOINSERT###</t>
  </si>
  <si>
    <t xml:space="preserve">2</t>
  </si>
  <si>
    <t xml:space="preserve">KRYCÍ LIST SOUPISU PRACÍ</t>
  </si>
  <si>
    <t xml:space="preserve">REKAPITULACE ČLENĚNÍ SOUPISU PRACÍ</t>
  </si>
  <si>
    <t xml:space="preserve">Kód dílu - Popis</t>
  </si>
  <si>
    <t xml:space="preserve">Cena celkem [CZK]</t>
  </si>
  <si>
    <t xml:space="preserve">Náklady ze soupisu prací</t>
  </si>
  <si>
    <t xml:space="preserve">-1</t>
  </si>
  <si>
    <t xml:space="preserve"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</si>
  <si>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</si>
  <si>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</si>
  <si>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</si>
  <si>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</si>
  <si>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</si>
  <si>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</si>
  <si>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</si>
  <si>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PSV - Práce a dodávky PSV</t>
  </si>
  <si>
    <t xml:space="preserve">    767 - Konstrukce zámečnické</t>
  </si>
  <si>
    <t xml:space="preserve">VRN - Vedlejší rozpočtové náklady</t>
  </si>
  <si>
    <t xml:space="preserve">    VRN3 - Zařízení staveniště</t>
  </si>
  <si>
    <t xml:space="preserve">SOUPIS PRACÍ</t>
  </si>
  <si>
    <t xml:space="preserve">PČ</t>
  </si>
  <si>
    <t xml:space="preserve">MJ</t>
  </si>
  <si>
    <t xml:space="preserve">Množství</t>
  </si>
  <si>
    <t xml:space="preserve">J.cena [CZK]</t>
  </si>
  <si>
    <t xml:space="preserve">Cenová soustava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</si>
  <si>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</si>
  <si>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</si>
  <si>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</si>
  <si>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</si>
  <si>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</si>
  <si>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</si>
  <si>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</si>
  <si>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 xml:space="preserve">HSV</t>
  </si>
  <si>
    <t xml:space="preserve">Práce a dodávky HSV</t>
  </si>
  <si>
    <t xml:space="preserve">ROZPOCET</t>
  </si>
  <si>
    <t xml:space="preserve">Zemní práce</t>
  </si>
  <si>
    <t xml:space="preserve">K</t>
  </si>
  <si>
    <t xml:space="preserve">113106123</t>
  </si>
  <si>
    <t xml:space="preserve">Rozebrání dlažeb ze zámkových dlaždic komunikací pro pěší ručně</t>
  </si>
  <si>
    <t xml:space="preserve">m2</t>
  </si>
  <si>
    <t xml:space="preserve">4</t>
  </si>
  <si>
    <t xml:space="preserve">454505245</t>
  </si>
  <si>
    <t xml:space="preserve">VV</t>
  </si>
  <si>
    <t xml:space="preserve">A</t>
  </si>
  <si>
    <t xml:space="preserve">0,1*18,6</t>
  </si>
  <si>
    <t xml:space="preserve">B</t>
  </si>
  <si>
    <t xml:space="preserve">1*9,4</t>
  </si>
  <si>
    <t xml:space="preserve">Součet</t>
  </si>
  <si>
    <t xml:space="preserve">113202111</t>
  </si>
  <si>
    <t xml:space="preserve">Vytrhání obrub krajníků obrubníků stojatých</t>
  </si>
  <si>
    <t xml:space="preserve">m</t>
  </si>
  <si>
    <t xml:space="preserve">1119657289</t>
  </si>
  <si>
    <t xml:space="preserve">18,6</t>
  </si>
  <si>
    <t xml:space="preserve">18,2*2</t>
  </si>
  <si>
    <t xml:space="preserve">3</t>
  </si>
  <si>
    <t xml:space="preserve">121112003</t>
  </si>
  <si>
    <t xml:space="preserve">Sejmutí ornice tl vrstvy do 200 mm ručně</t>
  </si>
  <si>
    <t xml:space="preserve">-679749763</t>
  </si>
  <si>
    <t xml:space="preserve">0,5*18,6</t>
  </si>
  <si>
    <t xml:space="preserve">C</t>
  </si>
  <si>
    <t xml:space="preserve">0,5*58,7</t>
  </si>
  <si>
    <t xml:space="preserve">1*18,2</t>
  </si>
  <si>
    <t xml:space="preserve">132112131</t>
  </si>
  <si>
    <t xml:space="preserve">Hloubení nezapažených rýh šířky do 800 mm v soudržných horninách třídy těžitelnosti I skupiny 1 a 2 ručně</t>
  </si>
  <si>
    <t xml:space="preserve">m3</t>
  </si>
  <si>
    <t xml:space="preserve">-1694279038</t>
  </si>
  <si>
    <t xml:space="preserve">0,5*0,2*58,7</t>
  </si>
  <si>
    <t xml:space="preserve">0,65*0,3*18,2</t>
  </si>
  <si>
    <t xml:space="preserve">5</t>
  </si>
  <si>
    <t xml:space="preserve">132112331</t>
  </si>
  <si>
    <t xml:space="preserve">Hloubení nezapažených rýh šířky do 2000 mm v soudržných horninách třídy těžitelnosti I skupiny 1 a 2 ručně</t>
  </si>
  <si>
    <t xml:space="preserve">-498686329</t>
  </si>
  <si>
    <t xml:space="preserve">1,08*0,31*18,6</t>
  </si>
  <si>
    <t xml:space="preserve">6</t>
  </si>
  <si>
    <t xml:space="preserve">133112811</t>
  </si>
  <si>
    <t xml:space="preserve">Hloubení nezapažených šachet v hornině třídy těžitelnosti I skupiny 1 a 2 plocha výkopu do 4 m2 ručně</t>
  </si>
  <si>
    <t xml:space="preserve">364704495</t>
  </si>
  <si>
    <t xml:space="preserve">0,4*0,4*0,6*11</t>
  </si>
  <si>
    <t xml:space="preserve">0,4*0,4*0,6*6</t>
  </si>
  <si>
    <t xml:space="preserve">0,4*0,4*0,6*31</t>
  </si>
  <si>
    <t xml:space="preserve">0,4*0,4*0,6*10</t>
  </si>
  <si>
    <t xml:space="preserve">7</t>
  </si>
  <si>
    <t xml:space="preserve">162551108</t>
  </si>
  <si>
    <t xml:space="preserve">Vodorovné přemístění přes 2 500 do 3000 m výkopku/sypaniny z horniny třídy těžitelnosti I skupiny 1 až 3</t>
  </si>
  <si>
    <t xml:space="preserve">-1219544541</t>
  </si>
  <si>
    <t xml:space="preserve">9,419</t>
  </si>
  <si>
    <t xml:space="preserve">6,227</t>
  </si>
  <si>
    <t xml:space="preserve">5,568</t>
  </si>
  <si>
    <t xml:space="preserve">-6,846</t>
  </si>
  <si>
    <t xml:space="preserve">8</t>
  </si>
  <si>
    <t xml:space="preserve">171201221</t>
  </si>
  <si>
    <t xml:space="preserve">Poplatek za uložení na skládce (skládkovné) zeminy a kamení kód odpadu 17 05 04</t>
  </si>
  <si>
    <t xml:space="preserve">t</t>
  </si>
  <si>
    <t xml:space="preserve">-936600518</t>
  </si>
  <si>
    <t xml:space="preserve">14,368*2</t>
  </si>
  <si>
    <t xml:space="preserve">9</t>
  </si>
  <si>
    <t xml:space="preserve">174111101</t>
  </si>
  <si>
    <t xml:space="preserve">Zásyp jam, šachet rýh nebo kolem objektů sypaninou se zhutněním ručně</t>
  </si>
  <si>
    <t xml:space="preserve">-872593996</t>
  </si>
  <si>
    <t xml:space="preserve">0,4*0,3*18,6</t>
  </si>
  <si>
    <t xml:space="preserve">0,3*0,2*58,7</t>
  </si>
  <si>
    <t xml:space="preserve">0,3*0,2*18,2</t>
  </si>
  <si>
    <t xml:space="preserve">181311103</t>
  </si>
  <si>
    <t xml:space="preserve">Rozprostření ornice tl vrstvy do 200 mm v rovině nebo ve svahu do 1:5 ručně</t>
  </si>
  <si>
    <t xml:space="preserve">428741809</t>
  </si>
  <si>
    <t xml:space="preserve">11</t>
  </si>
  <si>
    <t xml:space="preserve">181411131</t>
  </si>
  <si>
    <t xml:space="preserve">Založení parkového trávníku výsevem pl do 1000 m2 v rovině a ve svahu do 1:5</t>
  </si>
  <si>
    <t xml:space="preserve">1868304605</t>
  </si>
  <si>
    <t xml:space="preserve">12</t>
  </si>
  <si>
    <t xml:space="preserve">M</t>
  </si>
  <si>
    <t xml:space="preserve">00572410</t>
  </si>
  <si>
    <t xml:space="preserve">osivo směs travní parková</t>
  </si>
  <si>
    <t xml:space="preserve">kg</t>
  </si>
  <si>
    <t xml:space="preserve">319253584</t>
  </si>
  <si>
    <t xml:space="preserve">56,85*0,02 'Přepočtené koeficientem množství</t>
  </si>
  <si>
    <t xml:space="preserve">13</t>
  </si>
  <si>
    <t xml:space="preserve">181911102</t>
  </si>
  <si>
    <t xml:space="preserve">Úprava pláně v hornině třídy těžitelnosti I skupiny 1 až 2 se zhutněním ručně</t>
  </si>
  <si>
    <t xml:space="preserve">-1473039335</t>
  </si>
  <si>
    <t xml:space="preserve">1,08*18,6</t>
  </si>
  <si>
    <t xml:space="preserve">0,8*58,7</t>
  </si>
  <si>
    <t xml:space="preserve">0,65*18,2</t>
  </si>
  <si>
    <t xml:space="preserve">Zakládání</t>
  </si>
  <si>
    <t xml:space="preserve">14</t>
  </si>
  <si>
    <t xml:space="preserve">275313611</t>
  </si>
  <si>
    <t xml:space="preserve">Základové patky z betonu tř. C 16/20</t>
  </si>
  <si>
    <t xml:space="preserve">-823432183</t>
  </si>
  <si>
    <t xml:space="preserve">0,4*0,4*0,8*11</t>
  </si>
  <si>
    <t xml:space="preserve">0,4*0,4*0,8*6</t>
  </si>
  <si>
    <t xml:space="preserve">0,4*0,4*0,8*31</t>
  </si>
  <si>
    <t xml:space="preserve">0,4*0,4*0,8*10</t>
  </si>
  <si>
    <t xml:space="preserve">275351121</t>
  </si>
  <si>
    <t xml:space="preserve">Zřízení bednění základových patek</t>
  </si>
  <si>
    <t xml:space="preserve">-1436209125</t>
  </si>
  <si>
    <t xml:space="preserve">0,4*4*0,2*11</t>
  </si>
  <si>
    <t xml:space="preserve">0,4*4*0,2*6</t>
  </si>
  <si>
    <t xml:space="preserve">0,4*4*0,2*31</t>
  </si>
  <si>
    <t xml:space="preserve">0,4*4*0,2*10</t>
  </si>
  <si>
    <t xml:space="preserve">16</t>
  </si>
  <si>
    <t xml:space="preserve">275351122</t>
  </si>
  <si>
    <t xml:space="preserve">Odstranění bednění základových patek</t>
  </si>
  <si>
    <t xml:space="preserve">-139142891</t>
  </si>
  <si>
    <t xml:space="preserve">Svislé a kompletní konstrukce</t>
  </si>
  <si>
    <t xml:space="preserve">17</t>
  </si>
  <si>
    <t xml:space="preserve">389381001</t>
  </si>
  <si>
    <t xml:space="preserve">Dobetonování prefabrikovaných konstrukcí </t>
  </si>
  <si>
    <t xml:space="preserve">842165206</t>
  </si>
  <si>
    <t xml:space="preserve">beton mezi žlabem a obrubou - horní plocha hlazená</t>
  </si>
  <si>
    <t xml:space="preserve">0,1*0,1*58,7</t>
  </si>
  <si>
    <t xml:space="preserve">Komunikace pozemní</t>
  </si>
  <si>
    <t xml:space="preserve">18</t>
  </si>
  <si>
    <t xml:space="preserve">564861011</t>
  </si>
  <si>
    <t xml:space="preserve">Podklad ze štěrkodrtě ŠD plochy do 100 m2 tl 200 mm</t>
  </si>
  <si>
    <t xml:space="preserve">-1296208766</t>
  </si>
  <si>
    <t xml:space="preserve">0,3*18,2</t>
  </si>
  <si>
    <t xml:space="preserve">19</t>
  </si>
  <si>
    <t xml:space="preserve">596211120</t>
  </si>
  <si>
    <t xml:space="preserve">Kladení zámkové dlažby komunikací pro pěší ručně tl 60 mm skupiny B pl do 50 m2</t>
  </si>
  <si>
    <t xml:space="preserve">-146841939</t>
  </si>
  <si>
    <t xml:space="preserve">20</t>
  </si>
  <si>
    <t xml:space="preserve">59245008</t>
  </si>
  <si>
    <t xml:space="preserve">dlažba tvar obdélník betonová 200x100x60mm barevná</t>
  </si>
  <si>
    <t xml:space="preserve">1363388993</t>
  </si>
  <si>
    <t xml:space="preserve">9,3</t>
  </si>
  <si>
    <t xml:space="preserve">5,46</t>
  </si>
  <si>
    <t xml:space="preserve">14,76*1,03 'Přepočtené koeficientem množství</t>
  </si>
  <si>
    <t xml:space="preserve">Ostatní konstrukce a práce, bourání</t>
  </si>
  <si>
    <t xml:space="preserve">916231213</t>
  </si>
  <si>
    <t xml:space="preserve">Osazení chodníkového obrubníku betonového stojatého s boční opěrou do lože z betonu prostého</t>
  </si>
  <si>
    <t xml:space="preserve">-1264316965</t>
  </si>
  <si>
    <t xml:space="preserve">18,2</t>
  </si>
  <si>
    <t xml:space="preserve">22</t>
  </si>
  <si>
    <t xml:space="preserve">59217016</t>
  </si>
  <si>
    <t xml:space="preserve">obrubník betonový chodníkový 1000x80x250mm</t>
  </si>
  <si>
    <t xml:space="preserve">1952375993</t>
  </si>
  <si>
    <t xml:space="preserve">36,8*1,02 'Přepočtené koeficientem množství</t>
  </si>
  <si>
    <t xml:space="preserve">23</t>
  </si>
  <si>
    <t xml:space="preserve">935112111</t>
  </si>
  <si>
    <t xml:space="preserve">Osazení příkopového žlabu do betonu tl 100 mm z betonových tvárnic š 500 mm</t>
  </si>
  <si>
    <t xml:space="preserve">-1961263776</t>
  </si>
  <si>
    <t xml:space="preserve">58,7</t>
  </si>
  <si>
    <t xml:space="preserve">24</t>
  </si>
  <si>
    <t xml:space="preserve">935112911</t>
  </si>
  <si>
    <t xml:space="preserve">Příplatek ZKD tl 10 mm lože přes 100 mm u příkopového žlabu osazeného do betonu</t>
  </si>
  <si>
    <t xml:space="preserve">-226340659</t>
  </si>
  <si>
    <t xml:space="preserve">58,7*0,4*6</t>
  </si>
  <si>
    <t xml:space="preserve">25</t>
  </si>
  <si>
    <t xml:space="preserve">59227030</t>
  </si>
  <si>
    <t xml:space="preserve">žlab betonový průběžný do dlažby 1000x300x100mm</t>
  </si>
  <si>
    <t xml:space="preserve">113674167</t>
  </si>
  <si>
    <t xml:space="preserve">26</t>
  </si>
  <si>
    <t xml:space="preserve">961044111</t>
  </si>
  <si>
    <t xml:space="preserve">Bourání základů z betonu prostého</t>
  </si>
  <si>
    <t xml:space="preserve">1401325233</t>
  </si>
  <si>
    <t xml:space="preserve">0,2*0,6*104,9</t>
  </si>
  <si>
    <t xml:space="preserve">27</t>
  </si>
  <si>
    <t xml:space="preserve">966008211</t>
  </si>
  <si>
    <t xml:space="preserve">Bourání odvodňovacího žlabu z betonových příkopových tvárnic š do 500 mm</t>
  </si>
  <si>
    <t xml:space="preserve">1990389540</t>
  </si>
  <si>
    <t xml:space="preserve">28</t>
  </si>
  <si>
    <t xml:space="preserve">966008221</t>
  </si>
  <si>
    <t xml:space="preserve">Bourání betonového nebo polymerbetonového odvodňovacího žlabu š do 200 mm</t>
  </si>
  <si>
    <t xml:space="preserve">1466753031</t>
  </si>
  <si>
    <t xml:space="preserve">29</t>
  </si>
  <si>
    <t xml:space="preserve">979054451</t>
  </si>
  <si>
    <t xml:space="preserve">Očištění vybouraných zámkových dlaždic s původním spárováním z kameniva těženého</t>
  </si>
  <si>
    <t xml:space="preserve">-1562573090</t>
  </si>
  <si>
    <t xml:space="preserve">997</t>
  </si>
  <si>
    <t xml:space="preserve">Přesun sutě</t>
  </si>
  <si>
    <t xml:space="preserve">30</t>
  </si>
  <si>
    <t xml:space="preserve">997013111</t>
  </si>
  <si>
    <t xml:space="preserve">Vnitrostaveništní doprava suti a vybouraných hmot pro budovy v do 6 m s použitím mechanizace</t>
  </si>
  <si>
    <t xml:space="preserve">-1640967439</t>
  </si>
  <si>
    <t xml:space="preserve">31</t>
  </si>
  <si>
    <t xml:space="preserve">997013501</t>
  </si>
  <si>
    <t xml:space="preserve">Odvoz suti a vybouraných hmot na skládku nebo meziskládku do 1 km se složením</t>
  </si>
  <si>
    <t xml:space="preserve">-1596236332</t>
  </si>
  <si>
    <t xml:space="preserve">32</t>
  </si>
  <si>
    <t xml:space="preserve">997013509</t>
  </si>
  <si>
    <t xml:space="preserve">Příplatek k odvozu suti a vybouraných hmot na skládku ZKD 1 km přes 1 km</t>
  </si>
  <si>
    <t xml:space="preserve">1135396500</t>
  </si>
  <si>
    <t xml:space="preserve">77,022*2 'Přepočtené koeficientem množství</t>
  </si>
  <si>
    <t xml:space="preserve">33</t>
  </si>
  <si>
    <t xml:space="preserve">997013631</t>
  </si>
  <si>
    <t xml:space="preserve">Poplatek za uložení na skládce (skládkovné) stavebního odpadu směsného kód odpadu 17 09 04</t>
  </si>
  <si>
    <t xml:space="preserve">1388965140</t>
  </si>
  <si>
    <t xml:space="preserve">998</t>
  </si>
  <si>
    <t xml:space="preserve">Přesun hmot</t>
  </si>
  <si>
    <t xml:space="preserve">34</t>
  </si>
  <si>
    <t xml:space="preserve">998232110</t>
  </si>
  <si>
    <t xml:space="preserve">Přesun hmot pro oplocení zděné z cihel nebo tvárnic v do 3 m</t>
  </si>
  <si>
    <t xml:space="preserve">-1387795091</t>
  </si>
  <si>
    <t xml:space="preserve">PSV</t>
  </si>
  <si>
    <t xml:space="preserve">Práce a dodávky PSV</t>
  </si>
  <si>
    <t xml:space="preserve">767</t>
  </si>
  <si>
    <t xml:space="preserve">Konstrukce zámečnické</t>
  </si>
  <si>
    <t xml:space="preserve">35</t>
  </si>
  <si>
    <t xml:space="preserve">767161813</t>
  </si>
  <si>
    <t xml:space="preserve">Demontáž zábradlí rovného nerozebíratelného hmotnosti 1 m zábradlí do 20 kg do suti</t>
  </si>
  <si>
    <t xml:space="preserve">-1325267488</t>
  </si>
  <si>
    <t xml:space="preserve">9,4</t>
  </si>
  <si>
    <t xml:space="preserve">36</t>
  </si>
  <si>
    <t xml:space="preserve">767995114</t>
  </si>
  <si>
    <t xml:space="preserve">Montáž atypických zámečnických konstrukcí hm přes 20 do 50 kg</t>
  </si>
  <si>
    <t xml:space="preserve">1504100808</t>
  </si>
  <si>
    <t xml:space="preserve">1936/1,1</t>
  </si>
  <si>
    <t xml:space="preserve">37</t>
  </si>
  <si>
    <t xml:space="preserve">14550138</t>
  </si>
  <si>
    <t xml:space="preserve">profil ocelový svařovaný jakost S235 průřez obdelníkový 50x30x3mm</t>
  </si>
  <si>
    <t xml:space="preserve">404828154</t>
  </si>
  <si>
    <t xml:space="preserve">18,6*0,00355*1,1</t>
  </si>
  <si>
    <t xml:space="preserve">9,4*0,00355*1,1</t>
  </si>
  <si>
    <t xml:space="preserve">58,7*0,00355*1,1</t>
  </si>
  <si>
    <t xml:space="preserve">18,2*0,00355*1,1</t>
  </si>
  <si>
    <t xml:space="preserve">38</t>
  </si>
  <si>
    <t xml:space="preserve">14550236</t>
  </si>
  <si>
    <t xml:space="preserve">profil ocelový svařovaný jakost S235 průřez čtvercový 40x40x3mm</t>
  </si>
  <si>
    <t xml:space="preserve">-1371206657</t>
  </si>
  <si>
    <t xml:space="preserve">1,56*11*0,00336*1,1</t>
  </si>
  <si>
    <t xml:space="preserve">1,56*6*0,00336*1,1</t>
  </si>
  <si>
    <t xml:space="preserve">1,56*31*0,00336*1,1</t>
  </si>
  <si>
    <t xml:space="preserve">1,56*10*0,00336*1,1</t>
  </si>
  <si>
    <t xml:space="preserve">39</t>
  </si>
  <si>
    <t xml:space="preserve">14550234</t>
  </si>
  <si>
    <t xml:space="preserve">profil ocelový svařovaný jakost S235 průřez čtvercový 40x40x2mm</t>
  </si>
  <si>
    <t xml:space="preserve">1255028933</t>
  </si>
  <si>
    <t xml:space="preserve">1,96*2*9*0,00238*1,1</t>
  </si>
  <si>
    <t xml:space="preserve">0,56*2*0,00238*1,1</t>
  </si>
  <si>
    <t xml:space="preserve">1,96*2*2*0,00238*1,1</t>
  </si>
  <si>
    <t xml:space="preserve">0,86*2*0,00238*1,1</t>
  </si>
  <si>
    <t xml:space="preserve">1,96*2*0,00238*1,1</t>
  </si>
  <si>
    <t xml:space="preserve">1,56*2*0,00238*1,1</t>
  </si>
  <si>
    <t xml:space="preserve">1,96*2*29*0,00238*1,1</t>
  </si>
  <si>
    <t xml:space="preserve">0,66*2*0,00238*1,1</t>
  </si>
  <si>
    <t xml:space="preserve">40</t>
  </si>
  <si>
    <t xml:space="preserve">13010184</t>
  </si>
  <si>
    <t xml:space="preserve">tyč ocelová plochá jakost S235JR (11 375) 30x8mm</t>
  </si>
  <si>
    <t xml:space="preserve">-1873657966</t>
  </si>
  <si>
    <t xml:space="preserve">0,68*9*50*0,00188*1,1</t>
  </si>
  <si>
    <t xml:space="preserve">0,68*(3+4+3+4+0,7)*0,00188*1,1</t>
  </si>
  <si>
    <t xml:space="preserve">41</t>
  </si>
  <si>
    <t xml:space="preserve">767-001</t>
  </si>
  <si>
    <t xml:space="preserve">CNZ - cenový normativ zpracování - zábradlí rovné z profilové oceli (JKPOV 553 423)</t>
  </si>
  <si>
    <t xml:space="preserve">882416579</t>
  </si>
  <si>
    <t xml:space="preserve">výroba zábradlí</t>
  </si>
  <si>
    <t xml:space="preserve">1760</t>
  </si>
  <si>
    <t xml:space="preserve">42</t>
  </si>
  <si>
    <t xml:space="preserve">767-002</t>
  </si>
  <si>
    <t xml:space="preserve">Žárové zinkování ponorem dílů ocelových konstrukcí hmotnosti do 100 kg</t>
  </si>
  <si>
    <t xml:space="preserve">-721950197</t>
  </si>
  <si>
    <t xml:space="preserve">43</t>
  </si>
  <si>
    <t xml:space="preserve">998767201</t>
  </si>
  <si>
    <t xml:space="preserve">Přesun hmot procentní pro zámečnické konstrukce v objektech v do 6 m</t>
  </si>
  <si>
    <t xml:space="preserve">%</t>
  </si>
  <si>
    <t xml:space="preserve">1715497362</t>
  </si>
  <si>
    <t xml:space="preserve">VRN</t>
  </si>
  <si>
    <t xml:space="preserve">Vedlejší rozpočtové náklady</t>
  </si>
  <si>
    <t xml:space="preserve">VRN3</t>
  </si>
  <si>
    <t xml:space="preserve">Zařízení staveniště</t>
  </si>
  <si>
    <t xml:space="preserve">44</t>
  </si>
  <si>
    <t xml:space="preserve">030001000</t>
  </si>
  <si>
    <t xml:space="preserve">soub</t>
  </si>
  <si>
    <t xml:space="preserve">1024</t>
  </si>
  <si>
    <t xml:space="preserve">1440624128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</si>
</sst>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#,##0.00%"/>
    <numFmt numFmtId="167" formatCode="General"/>
    <numFmt numFmtId="168" formatCode="dd\.mm\.yyyy"/>
    <numFmt numFmtId="169" formatCode="#,##0.00000"/>
    <numFmt numFmtId="170" formatCode="@"/>
    <numFmt numFmtId="171" formatCode="#,##0.000"/>
  </numFmts>
  <fonts count="38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8"/>
      <color rgb="FF800080"/>
      <name val="Arial CE"/>
      <family val="0"/>
      <charset val="1"/>
    </font>
    <font>
      <sz val="7"/>
      <color rgb="FF969696"/>
      <name val="Arial CE"/>
      <family val="0"/>
      <charset val="1"/>
    </font>
    <font>
      <sz val="8"/>
      <color rgb="FF505050"/>
      <name val="Arial CE"/>
      <family val="0"/>
      <charset val="1"/>
    </font>
    <font>
      <sz val="8"/>
      <color rgb="FFFF0000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9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1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2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1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1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3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6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0</xdr:col>
      <xdr:colOff>285120</xdr:colOff>
      <xdr:row>1</xdr:row>
      <xdr:rowOff>122760</xdr:rowOff>
    </xdr:to>
    <xdr:pic>
      <xdr:nvPicPr>
        <xdr:cNvPr id="0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120" cy="28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0</xdr:col>
      <xdr:colOff>285120</xdr:colOff>
      <xdr:row>1</xdr:row>
      <xdr:rowOff>123120</xdr:rowOff>
    </xdr:to>
    <xdr:pic>
      <xdr:nvPicPr>
        <xdr:cNvPr id="1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120" cy="285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L97"/>
  <sheetViews>
    <sheetView showFormulas="false" showGridLines="fals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AN14" activeCellId="0" sqref="AN14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9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7</v>
      </c>
      <c r="BT3" s="3" t="s">
        <v>8</v>
      </c>
    </row>
    <row r="4" customFormat="false" ht="24.95" hidden="false" customHeight="true" outlineLevel="0" collapsed="false">
      <c r="B4" s="6"/>
      <c r="D4" s="7" t="s">
        <v>9</v>
      </c>
      <c r="AR4" s="6"/>
      <c r="AS4" s="8" t="s">
        <v>10</v>
      </c>
      <c r="BS4" s="3" t="s">
        <v>11</v>
      </c>
    </row>
    <row r="5" customFormat="false" ht="12" hidden="false" customHeight="true" outlineLevel="0" collapsed="false">
      <c r="B5" s="6"/>
      <c r="D5" s="9" t="s">
        <v>12</v>
      </c>
      <c r="K5" s="10" t="s">
        <v>13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R5" s="6"/>
      <c r="BS5" s="3" t="s">
        <v>5</v>
      </c>
    </row>
    <row r="6" customFormat="false" ht="36.95" hidden="false" customHeight="true" outlineLevel="0" collapsed="false">
      <c r="B6" s="6"/>
      <c r="D6" s="11" t="s">
        <v>14</v>
      </c>
      <c r="K6" s="12" t="s">
        <v>15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R6" s="6"/>
      <c r="BS6" s="3" t="s">
        <v>16</v>
      </c>
    </row>
    <row r="7" customFormat="false" ht="12" hidden="false" customHeight="true" outlineLevel="0" collapsed="false">
      <c r="B7" s="6"/>
      <c r="D7" s="13" t="s">
        <v>17</v>
      </c>
      <c r="K7" s="14"/>
      <c r="AK7" s="13" t="s">
        <v>18</v>
      </c>
      <c r="AN7" s="14"/>
      <c r="AR7" s="6"/>
      <c r="BS7" s="3" t="s">
        <v>7</v>
      </c>
    </row>
    <row r="8" customFormat="false" ht="12" hidden="false" customHeight="true" outlineLevel="0" collapsed="false">
      <c r="B8" s="6"/>
      <c r="D8" s="13" t="s">
        <v>19</v>
      </c>
      <c r="K8" s="14" t="s">
        <v>20</v>
      </c>
      <c r="AK8" s="13" t="s">
        <v>21</v>
      </c>
      <c r="AN8" s="14" t="s">
        <v>22</v>
      </c>
      <c r="AR8" s="6"/>
      <c r="BS8" s="3" t="s">
        <v>23</v>
      </c>
    </row>
    <row r="9" customFormat="false" ht="14.4" hidden="false" customHeight="true" outlineLevel="0" collapsed="false">
      <c r="B9" s="6"/>
      <c r="AR9" s="6"/>
      <c r="BS9" s="3" t="s">
        <v>24</v>
      </c>
    </row>
    <row r="10" customFormat="false" ht="12" hidden="false" customHeight="true" outlineLevel="0" collapsed="false">
      <c r="B10" s="6"/>
      <c r="D10" s="13" t="s">
        <v>25</v>
      </c>
      <c r="AK10" s="13" t="s">
        <v>26</v>
      </c>
      <c r="AN10" s="14"/>
      <c r="AR10" s="6"/>
      <c r="BS10" s="3" t="s">
        <v>16</v>
      </c>
    </row>
    <row r="11" customFormat="false" ht="18.5" hidden="false" customHeight="true" outlineLevel="0" collapsed="false">
      <c r="B11" s="6"/>
      <c r="E11" s="14" t="s">
        <v>27</v>
      </c>
      <c r="AK11" s="13" t="s">
        <v>28</v>
      </c>
      <c r="AN11" s="14"/>
      <c r="AR11" s="6"/>
      <c r="BS11" s="3" t="s">
        <v>16</v>
      </c>
    </row>
    <row r="12" customFormat="false" ht="6.95" hidden="false" customHeight="true" outlineLevel="0" collapsed="false">
      <c r="B12" s="6"/>
      <c r="AR12" s="6"/>
      <c r="BS12" s="3" t="s">
        <v>16</v>
      </c>
    </row>
    <row r="13" customFormat="false" ht="12" hidden="false" customHeight="true" outlineLevel="0" collapsed="false">
      <c r="B13" s="6"/>
      <c r="D13" s="13" t="s">
        <v>29</v>
      </c>
      <c r="AK13" s="13" t="s">
        <v>26</v>
      </c>
      <c r="AN13" s="15"/>
      <c r="AR13" s="6"/>
      <c r="BS13" s="3" t="s">
        <v>16</v>
      </c>
    </row>
    <row r="14" customFormat="false" ht="12.8" hidden="false" customHeight="false" outlineLevel="0" collapsed="false">
      <c r="B14" s="6"/>
      <c r="E14" s="15"/>
      <c r="AK14" s="13" t="s">
        <v>28</v>
      </c>
      <c r="AN14" s="15"/>
      <c r="AR14" s="6"/>
      <c r="BS14" s="3" t="s">
        <v>16</v>
      </c>
    </row>
    <row r="15" customFormat="false" ht="6.95" hidden="false" customHeight="true" outlineLevel="0" collapsed="false">
      <c r="B15" s="6"/>
      <c r="AR15" s="6"/>
      <c r="BS15" s="3" t="s">
        <v>2</v>
      </c>
    </row>
    <row r="16" customFormat="false" ht="12" hidden="false" customHeight="true" outlineLevel="0" collapsed="false">
      <c r="B16" s="6"/>
      <c r="D16" s="13" t="s">
        <v>30</v>
      </c>
      <c r="AK16" s="13" t="s">
        <v>26</v>
      </c>
      <c r="AN16" s="14"/>
      <c r="AR16" s="6"/>
      <c r="BS16" s="3" t="s">
        <v>2</v>
      </c>
    </row>
    <row r="17" customFormat="false" ht="18.5" hidden="false" customHeight="true" outlineLevel="0" collapsed="false">
      <c r="B17" s="6"/>
      <c r="E17" s="14" t="s">
        <v>31</v>
      </c>
      <c r="AK17" s="13" t="s">
        <v>28</v>
      </c>
      <c r="AN17" s="14"/>
      <c r="AR17" s="6"/>
      <c r="BS17" s="3" t="s">
        <v>32</v>
      </c>
    </row>
    <row r="18" customFormat="false" ht="6.95" hidden="false" customHeight="true" outlineLevel="0" collapsed="false">
      <c r="B18" s="6"/>
      <c r="AR18" s="6"/>
      <c r="BS18" s="3" t="s">
        <v>7</v>
      </c>
    </row>
    <row r="19" customFormat="false" ht="12" hidden="false" customHeight="true" outlineLevel="0" collapsed="false">
      <c r="B19" s="6"/>
      <c r="D19" s="13" t="s">
        <v>33</v>
      </c>
      <c r="AK19" s="13" t="s">
        <v>26</v>
      </c>
      <c r="AN19" s="14"/>
      <c r="AR19" s="6"/>
      <c r="BS19" s="3" t="s">
        <v>7</v>
      </c>
    </row>
    <row r="20" customFormat="false" ht="18.5" hidden="false" customHeight="true" outlineLevel="0" collapsed="false">
      <c r="B20" s="6"/>
      <c r="E20" s="14" t="s">
        <v>31</v>
      </c>
      <c r="AK20" s="13" t="s">
        <v>28</v>
      </c>
      <c r="AN20" s="14"/>
      <c r="AR20" s="6"/>
      <c r="BS20" s="3" t="s">
        <v>32</v>
      </c>
    </row>
    <row r="21" customFormat="false" ht="6.95" hidden="false" customHeight="true" outlineLevel="0" collapsed="false">
      <c r="B21" s="6"/>
      <c r="AR21" s="6"/>
    </row>
    <row r="22" customFormat="false" ht="12" hidden="false" customHeight="true" outlineLevel="0" collapsed="false">
      <c r="B22" s="6"/>
      <c r="D22" s="13" t="s">
        <v>34</v>
      </c>
      <c r="AR22" s="6"/>
    </row>
    <row r="23" customFormat="false" ht="16.5" hidden="false" customHeight="true" outlineLevel="0" collapsed="false">
      <c r="B23" s="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R23" s="6"/>
    </row>
    <row r="24" customFormat="false" ht="6.95" hidden="false" customHeight="true" outlineLevel="0" collapsed="false">
      <c r="B24" s="6"/>
      <c r="AR24" s="6"/>
    </row>
    <row r="25" customFormat="false" ht="6.95" hidden="false" customHeight="true" outlineLevel="0" collapsed="false">
      <c r="B25" s="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R25" s="6"/>
    </row>
    <row r="26" s="23" customFormat="true" ht="25.9" hidden="false" customHeight="true" outlineLevel="0" collapsed="false">
      <c r="A26" s="18"/>
      <c r="B26" s="19"/>
      <c r="C26" s="18"/>
      <c r="D26" s="20" t="s">
        <v>35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" t="n">
        <f aca="false">ROUND(AG94,0)</f>
        <v>0</v>
      </c>
      <c r="AL26" s="22"/>
      <c r="AM26" s="22"/>
      <c r="AN26" s="22"/>
      <c r="AO26" s="22"/>
      <c r="AP26" s="18"/>
      <c r="AQ26" s="18"/>
      <c r="AR26" s="19"/>
      <c r="BE26" s="18"/>
    </row>
    <row r="27" s="23" customFormat="true" ht="6.95" hidden="false" customHeight="true" outlineLevel="0" collapsed="false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9"/>
      <c r="BE27" s="18"/>
    </row>
    <row r="28" s="23" customFormat="true" ht="12.8" hidden="false" customHeight="false" outlineLevel="0" collapsed="false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24" t="s">
        <v>36</v>
      </c>
      <c r="M28" s="24"/>
      <c r="N28" s="24"/>
      <c r="O28" s="24"/>
      <c r="P28" s="24"/>
      <c r="Q28" s="18"/>
      <c r="R28" s="18"/>
      <c r="S28" s="18"/>
      <c r="T28" s="18"/>
      <c r="U28" s="18"/>
      <c r="V28" s="18"/>
      <c r="W28" s="24" t="s">
        <v>37</v>
      </c>
      <c r="X28" s="24"/>
      <c r="Y28" s="24"/>
      <c r="Z28" s="24"/>
      <c r="AA28" s="24"/>
      <c r="AB28" s="24"/>
      <c r="AC28" s="24"/>
      <c r="AD28" s="24"/>
      <c r="AE28" s="24"/>
      <c r="AF28" s="18"/>
      <c r="AG28" s="18"/>
      <c r="AH28" s="18"/>
      <c r="AI28" s="18"/>
      <c r="AJ28" s="18"/>
      <c r="AK28" s="24" t="s">
        <v>38</v>
      </c>
      <c r="AL28" s="24"/>
      <c r="AM28" s="24"/>
      <c r="AN28" s="24"/>
      <c r="AO28" s="24"/>
      <c r="AP28" s="18"/>
      <c r="AQ28" s="18"/>
      <c r="AR28" s="19"/>
      <c r="BE28" s="18"/>
    </row>
    <row r="29" s="25" customFormat="true" ht="14.4" hidden="false" customHeight="true" outlineLevel="0" collapsed="false">
      <c r="B29" s="26"/>
      <c r="D29" s="13" t="s">
        <v>39</v>
      </c>
      <c r="F29" s="13" t="s">
        <v>40</v>
      </c>
      <c r="L29" s="27" t="n">
        <v>0.21</v>
      </c>
      <c r="M29" s="27"/>
      <c r="N29" s="27"/>
      <c r="O29" s="27"/>
      <c r="P29" s="27"/>
      <c r="W29" s="28" t="n">
        <f aca="false">ROUND(AZ94, 0)</f>
        <v>0</v>
      </c>
      <c r="X29" s="28"/>
      <c r="Y29" s="28"/>
      <c r="Z29" s="28"/>
      <c r="AA29" s="28"/>
      <c r="AB29" s="28"/>
      <c r="AC29" s="28"/>
      <c r="AD29" s="28"/>
      <c r="AE29" s="28"/>
      <c r="AK29" s="28" t="n">
        <f aca="false">ROUND(AV94, 0)</f>
        <v>0</v>
      </c>
      <c r="AL29" s="28"/>
      <c r="AM29" s="28"/>
      <c r="AN29" s="28"/>
      <c r="AO29" s="28"/>
      <c r="AR29" s="26"/>
    </row>
    <row r="30" s="25" customFormat="true" ht="14.4" hidden="false" customHeight="true" outlineLevel="0" collapsed="false">
      <c r="B30" s="26"/>
      <c r="F30" s="13" t="s">
        <v>41</v>
      </c>
      <c r="L30" s="27" t="n">
        <v>0.15</v>
      </c>
      <c r="M30" s="27"/>
      <c r="N30" s="27"/>
      <c r="O30" s="27"/>
      <c r="P30" s="27"/>
      <c r="W30" s="28" t="n">
        <f aca="false">ROUND(BA94, 0)</f>
        <v>0</v>
      </c>
      <c r="X30" s="28"/>
      <c r="Y30" s="28"/>
      <c r="Z30" s="28"/>
      <c r="AA30" s="28"/>
      <c r="AB30" s="28"/>
      <c r="AC30" s="28"/>
      <c r="AD30" s="28"/>
      <c r="AE30" s="28"/>
      <c r="AK30" s="28" t="n">
        <f aca="false">ROUND(AW94, 0)</f>
        <v>0</v>
      </c>
      <c r="AL30" s="28"/>
      <c r="AM30" s="28"/>
      <c r="AN30" s="28"/>
      <c r="AO30" s="28"/>
      <c r="AR30" s="26"/>
    </row>
    <row r="31" s="25" customFormat="true" ht="14.4" hidden="true" customHeight="true" outlineLevel="0" collapsed="false">
      <c r="B31" s="26"/>
      <c r="F31" s="13" t="s">
        <v>42</v>
      </c>
      <c r="L31" s="27" t="n">
        <v>0.21</v>
      </c>
      <c r="M31" s="27"/>
      <c r="N31" s="27"/>
      <c r="O31" s="27"/>
      <c r="P31" s="27"/>
      <c r="W31" s="28" t="n">
        <f aca="false">ROUND(BB94, 0)</f>
        <v>0</v>
      </c>
      <c r="X31" s="28"/>
      <c r="Y31" s="28"/>
      <c r="Z31" s="28"/>
      <c r="AA31" s="28"/>
      <c r="AB31" s="28"/>
      <c r="AC31" s="28"/>
      <c r="AD31" s="28"/>
      <c r="AE31" s="28"/>
      <c r="AK31" s="28" t="n">
        <v>0</v>
      </c>
      <c r="AL31" s="28"/>
      <c r="AM31" s="28"/>
      <c r="AN31" s="28"/>
      <c r="AO31" s="28"/>
      <c r="AR31" s="26"/>
    </row>
    <row r="32" s="25" customFormat="true" ht="14.4" hidden="true" customHeight="true" outlineLevel="0" collapsed="false">
      <c r="B32" s="26"/>
      <c r="F32" s="13" t="s">
        <v>43</v>
      </c>
      <c r="L32" s="27" t="n">
        <v>0.15</v>
      </c>
      <c r="M32" s="27"/>
      <c r="N32" s="27"/>
      <c r="O32" s="27"/>
      <c r="P32" s="27"/>
      <c r="W32" s="28" t="n">
        <f aca="false">ROUND(BC94, 0)</f>
        <v>0</v>
      </c>
      <c r="X32" s="28"/>
      <c r="Y32" s="28"/>
      <c r="Z32" s="28"/>
      <c r="AA32" s="28"/>
      <c r="AB32" s="28"/>
      <c r="AC32" s="28"/>
      <c r="AD32" s="28"/>
      <c r="AE32" s="28"/>
      <c r="AK32" s="28" t="n">
        <v>0</v>
      </c>
      <c r="AL32" s="28"/>
      <c r="AM32" s="28"/>
      <c r="AN32" s="28"/>
      <c r="AO32" s="28"/>
      <c r="AR32" s="26"/>
    </row>
    <row r="33" s="25" customFormat="true" ht="14.4" hidden="true" customHeight="true" outlineLevel="0" collapsed="false">
      <c r="B33" s="26"/>
      <c r="F33" s="13" t="s">
        <v>44</v>
      </c>
      <c r="L33" s="27" t="n">
        <v>0</v>
      </c>
      <c r="M33" s="27"/>
      <c r="N33" s="27"/>
      <c r="O33" s="27"/>
      <c r="P33" s="27"/>
      <c r="W33" s="28" t="n">
        <f aca="false">ROUND(BD94, 0)</f>
        <v>0</v>
      </c>
      <c r="X33" s="28"/>
      <c r="Y33" s="28"/>
      <c r="Z33" s="28"/>
      <c r="AA33" s="28"/>
      <c r="AB33" s="28"/>
      <c r="AC33" s="28"/>
      <c r="AD33" s="28"/>
      <c r="AE33" s="28"/>
      <c r="AK33" s="28" t="n">
        <v>0</v>
      </c>
      <c r="AL33" s="28"/>
      <c r="AM33" s="28"/>
      <c r="AN33" s="28"/>
      <c r="AO33" s="28"/>
      <c r="AR33" s="26"/>
    </row>
    <row r="34" s="23" customFormat="true" ht="6.95" hidden="false" customHeight="true" outlineLevel="0" collapsed="false">
      <c r="A34" s="18"/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9"/>
      <c r="BE34" s="18"/>
    </row>
    <row r="35" s="23" customFormat="true" ht="25.9" hidden="false" customHeight="true" outlineLevel="0" collapsed="false">
      <c r="A35" s="18"/>
      <c r="B35" s="19"/>
      <c r="C35" s="29"/>
      <c r="D35" s="30" t="s">
        <v>45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46</v>
      </c>
      <c r="U35" s="31"/>
      <c r="V35" s="31"/>
      <c r="W35" s="31"/>
      <c r="X35" s="33" t="s">
        <v>47</v>
      </c>
      <c r="Y35" s="33"/>
      <c r="Z35" s="33"/>
      <c r="AA35" s="33"/>
      <c r="AB35" s="33"/>
      <c r="AC35" s="31"/>
      <c r="AD35" s="31"/>
      <c r="AE35" s="31"/>
      <c r="AF35" s="31"/>
      <c r="AG35" s="31"/>
      <c r="AH35" s="31"/>
      <c r="AI35" s="31"/>
      <c r="AJ35" s="31"/>
      <c r="AK35" s="34" t="n">
        <f aca="false">SUM(AK26:AK33)</f>
        <v>0</v>
      </c>
      <c r="AL35" s="34"/>
      <c r="AM35" s="34"/>
      <c r="AN35" s="34"/>
      <c r="AO35" s="34"/>
      <c r="AP35" s="29"/>
      <c r="AQ35" s="29"/>
      <c r="AR35" s="19"/>
      <c r="BE35" s="18"/>
    </row>
    <row r="36" s="23" customFormat="true" ht="6.95" hidden="false" customHeight="true" outlineLevel="0" collapsed="false">
      <c r="A36" s="18"/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9"/>
      <c r="BE36" s="18"/>
    </row>
    <row r="37" s="23" customFormat="true" ht="14.4" hidden="false" customHeight="true" outlineLevel="0" collapsed="false">
      <c r="A37" s="18"/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9"/>
      <c r="BE37" s="18"/>
    </row>
    <row r="38" customFormat="false" ht="14.4" hidden="false" customHeight="true" outlineLevel="0" collapsed="false">
      <c r="B38" s="6"/>
      <c r="AR38" s="6"/>
    </row>
    <row r="39" customFormat="false" ht="14.4" hidden="false" customHeight="true" outlineLevel="0" collapsed="false">
      <c r="B39" s="6"/>
      <c r="AR39" s="6"/>
    </row>
    <row r="40" customFormat="false" ht="14.4" hidden="false" customHeight="true" outlineLevel="0" collapsed="false">
      <c r="B40" s="6"/>
      <c r="AR40" s="6"/>
    </row>
    <row r="41" customFormat="false" ht="14.4" hidden="false" customHeight="true" outlineLevel="0" collapsed="false">
      <c r="B41" s="6"/>
      <c r="AR41" s="6"/>
    </row>
    <row r="42" customFormat="false" ht="14.4" hidden="false" customHeight="true" outlineLevel="0" collapsed="false">
      <c r="B42" s="6"/>
      <c r="AR42" s="6"/>
    </row>
    <row r="43" customFormat="false" ht="14.4" hidden="false" customHeight="true" outlineLevel="0" collapsed="false">
      <c r="B43" s="6"/>
      <c r="AR43" s="6"/>
    </row>
    <row r="44" customFormat="false" ht="14.4" hidden="false" customHeight="true" outlineLevel="0" collapsed="false">
      <c r="B44" s="6"/>
      <c r="AR44" s="6"/>
    </row>
    <row r="45" customFormat="false" ht="14.4" hidden="false" customHeight="true" outlineLevel="0" collapsed="false">
      <c r="B45" s="6"/>
      <c r="AR45" s="6"/>
    </row>
    <row r="46" customFormat="false" ht="14.4" hidden="false" customHeight="true" outlineLevel="0" collapsed="false">
      <c r="B46" s="6"/>
      <c r="AR46" s="6"/>
    </row>
    <row r="47" customFormat="false" ht="14.4" hidden="false" customHeight="true" outlineLevel="0" collapsed="false">
      <c r="B47" s="6"/>
      <c r="AR47" s="6"/>
    </row>
    <row r="48" customFormat="false" ht="14.4" hidden="false" customHeight="true" outlineLevel="0" collapsed="false">
      <c r="B48" s="6"/>
      <c r="AR48" s="6"/>
    </row>
    <row r="49" s="23" customFormat="true" ht="14.4" hidden="false" customHeight="true" outlineLevel="0" collapsed="false">
      <c r="B49" s="35"/>
      <c r="D49" s="36" t="s">
        <v>48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49</v>
      </c>
      <c r="AI49" s="37"/>
      <c r="AJ49" s="37"/>
      <c r="AK49" s="37"/>
      <c r="AL49" s="37"/>
      <c r="AM49" s="37"/>
      <c r="AN49" s="37"/>
      <c r="AO49" s="37"/>
      <c r="AR49" s="35"/>
    </row>
    <row r="50" customFormat="false" ht="12.8" hidden="false" customHeight="false" outlineLevel="0" collapsed="false">
      <c r="B50" s="6"/>
      <c r="AR50" s="6"/>
    </row>
    <row r="51" customFormat="false" ht="12.8" hidden="false" customHeight="false" outlineLevel="0" collapsed="false">
      <c r="B51" s="6"/>
      <c r="AR51" s="6"/>
    </row>
    <row r="52" customFormat="false" ht="12.8" hidden="false" customHeight="false" outlineLevel="0" collapsed="false">
      <c r="B52" s="6"/>
      <c r="AR52" s="6"/>
    </row>
    <row r="53" customFormat="false" ht="12.8" hidden="false" customHeight="false" outlineLevel="0" collapsed="false">
      <c r="B53" s="6"/>
      <c r="AR53" s="6"/>
    </row>
    <row r="54" customFormat="false" ht="12.8" hidden="false" customHeight="false" outlineLevel="0" collapsed="false">
      <c r="B54" s="6"/>
      <c r="AR54" s="6"/>
    </row>
    <row r="55" customFormat="false" ht="12.8" hidden="false" customHeight="false" outlineLevel="0" collapsed="false">
      <c r="B55" s="6"/>
      <c r="AR55" s="6"/>
    </row>
    <row r="56" customFormat="false" ht="12.8" hidden="false" customHeight="false" outlineLevel="0" collapsed="false">
      <c r="B56" s="6"/>
      <c r="AR56" s="6"/>
    </row>
    <row r="57" customFormat="false" ht="12.8" hidden="false" customHeight="false" outlineLevel="0" collapsed="false">
      <c r="B57" s="6"/>
      <c r="AR57" s="6"/>
    </row>
    <row r="58" customFormat="false" ht="12.8" hidden="false" customHeight="false" outlineLevel="0" collapsed="false">
      <c r="B58" s="6"/>
      <c r="AR58" s="6"/>
    </row>
    <row r="59" customFormat="false" ht="12.8" hidden="false" customHeight="false" outlineLevel="0" collapsed="false">
      <c r="B59" s="6"/>
      <c r="AR59" s="6"/>
    </row>
    <row r="60" s="23" customFormat="true" ht="12.8" hidden="false" customHeight="false" outlineLevel="0" collapsed="false">
      <c r="A60" s="18"/>
      <c r="B60" s="19"/>
      <c r="C60" s="18"/>
      <c r="D60" s="38" t="s">
        <v>50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8" t="s">
        <v>51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38" t="s">
        <v>50</v>
      </c>
      <c r="AI60" s="21"/>
      <c r="AJ60" s="21"/>
      <c r="AK60" s="21"/>
      <c r="AL60" s="21"/>
      <c r="AM60" s="38" t="s">
        <v>51</v>
      </c>
      <c r="AN60" s="21"/>
      <c r="AO60" s="21"/>
      <c r="AP60" s="18"/>
      <c r="AQ60" s="18"/>
      <c r="AR60" s="19"/>
      <c r="BE60" s="18"/>
    </row>
    <row r="61" customFormat="false" ht="12.8" hidden="false" customHeight="false" outlineLevel="0" collapsed="false">
      <c r="B61" s="6"/>
      <c r="AR61" s="6"/>
    </row>
    <row r="62" customFormat="false" ht="12.8" hidden="false" customHeight="false" outlineLevel="0" collapsed="false">
      <c r="B62" s="6"/>
      <c r="AR62" s="6"/>
    </row>
    <row r="63" customFormat="false" ht="12.8" hidden="false" customHeight="false" outlineLevel="0" collapsed="false">
      <c r="B63" s="6"/>
      <c r="AR63" s="6"/>
    </row>
    <row r="64" s="23" customFormat="true" ht="12.8" hidden="false" customHeight="false" outlineLevel="0" collapsed="false">
      <c r="A64" s="18"/>
      <c r="B64" s="19"/>
      <c r="C64" s="18"/>
      <c r="D64" s="36" t="s">
        <v>52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6" t="s">
        <v>53</v>
      </c>
      <c r="AI64" s="39"/>
      <c r="AJ64" s="39"/>
      <c r="AK64" s="39"/>
      <c r="AL64" s="39"/>
      <c r="AM64" s="39"/>
      <c r="AN64" s="39"/>
      <c r="AO64" s="39"/>
      <c r="AP64" s="18"/>
      <c r="AQ64" s="18"/>
      <c r="AR64" s="19"/>
      <c r="BE64" s="18"/>
    </row>
    <row r="65" customFormat="false" ht="12.8" hidden="false" customHeight="false" outlineLevel="0" collapsed="false">
      <c r="B65" s="6"/>
      <c r="AR65" s="6"/>
    </row>
    <row r="66" customFormat="false" ht="12.8" hidden="false" customHeight="false" outlineLevel="0" collapsed="false">
      <c r="B66" s="6"/>
      <c r="AR66" s="6"/>
    </row>
    <row r="67" customFormat="false" ht="12.8" hidden="false" customHeight="false" outlineLevel="0" collapsed="false">
      <c r="B67" s="6"/>
      <c r="AR67" s="6"/>
    </row>
    <row r="68" customFormat="false" ht="12.8" hidden="false" customHeight="false" outlineLevel="0" collapsed="false">
      <c r="B68" s="6"/>
      <c r="AR68" s="6"/>
    </row>
    <row r="69" customFormat="false" ht="12.8" hidden="false" customHeight="false" outlineLevel="0" collapsed="false">
      <c r="B69" s="6"/>
      <c r="AR69" s="6"/>
    </row>
    <row r="70" customFormat="false" ht="12.8" hidden="false" customHeight="false" outlineLevel="0" collapsed="false">
      <c r="B70" s="6"/>
      <c r="AR70" s="6"/>
    </row>
    <row r="71" customFormat="false" ht="12.8" hidden="false" customHeight="false" outlineLevel="0" collapsed="false">
      <c r="B71" s="6"/>
      <c r="AR71" s="6"/>
    </row>
    <row r="72" customFormat="false" ht="12.8" hidden="false" customHeight="false" outlineLevel="0" collapsed="false">
      <c r="B72" s="6"/>
      <c r="AR72" s="6"/>
    </row>
    <row r="73" customFormat="false" ht="12.8" hidden="false" customHeight="false" outlineLevel="0" collapsed="false">
      <c r="B73" s="6"/>
      <c r="AR73" s="6"/>
    </row>
    <row r="74" customFormat="false" ht="12.8" hidden="false" customHeight="false" outlineLevel="0" collapsed="false">
      <c r="B74" s="6"/>
      <c r="AR74" s="6"/>
    </row>
    <row r="75" s="23" customFormat="true" ht="12.8" hidden="false" customHeight="false" outlineLevel="0" collapsed="false">
      <c r="A75" s="18"/>
      <c r="B75" s="19"/>
      <c r="C75" s="18"/>
      <c r="D75" s="38" t="s">
        <v>50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8" t="s">
        <v>51</v>
      </c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38" t="s">
        <v>50</v>
      </c>
      <c r="AI75" s="21"/>
      <c r="AJ75" s="21"/>
      <c r="AK75" s="21"/>
      <c r="AL75" s="21"/>
      <c r="AM75" s="38" t="s">
        <v>51</v>
      </c>
      <c r="AN75" s="21"/>
      <c r="AO75" s="21"/>
      <c r="AP75" s="18"/>
      <c r="AQ75" s="18"/>
      <c r="AR75" s="19"/>
      <c r="BE75" s="18"/>
    </row>
    <row r="76" s="23" customFormat="true" ht="12.8" hidden="false" customHeight="false" outlineLevel="0" collapsed="false">
      <c r="A76" s="18"/>
      <c r="B76" s="19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9"/>
      <c r="BE76" s="18"/>
    </row>
    <row r="77" s="23" customFormat="true" ht="6.95" hidden="false" customHeight="true" outlineLevel="0" collapsed="false">
      <c r="A77" s="18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19"/>
      <c r="BE77" s="18"/>
    </row>
    <row r="81" s="23" customFormat="true" ht="6.95" hidden="false" customHeight="true" outlineLevel="0" collapsed="false">
      <c r="A81" s="18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19"/>
      <c r="BE81" s="18"/>
    </row>
    <row r="82" s="23" customFormat="true" ht="24.95" hidden="false" customHeight="true" outlineLevel="0" collapsed="false">
      <c r="A82" s="18"/>
      <c r="B82" s="19"/>
      <c r="C82" s="7" t="s">
        <v>54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9"/>
      <c r="BE82" s="18"/>
    </row>
    <row r="83" s="23" customFormat="true" ht="6.95" hidden="false" customHeight="true" outlineLevel="0" collapsed="false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9"/>
      <c r="BE83" s="18"/>
    </row>
    <row r="84" s="44" customFormat="true" ht="12" hidden="false" customHeight="true" outlineLevel="0" collapsed="false">
      <c r="B84" s="45"/>
      <c r="C84" s="13" t="s">
        <v>12</v>
      </c>
      <c r="L84" s="44" t="str">
        <f aca="false">K5</f>
        <v>DN-022-002</v>
      </c>
      <c r="AR84" s="45"/>
    </row>
    <row r="85" s="46" customFormat="true" ht="36.95" hidden="false" customHeight="true" outlineLevel="0" collapsed="false">
      <c r="B85" s="47"/>
      <c r="C85" s="48" t="s">
        <v>14</v>
      </c>
      <c r="L85" s="49" t="str">
        <f aca="false">K6</f>
        <v>REKONSTRUKCE ZÁBRADLÍ KOLEM VELKÉHO BAZÉNU</v>
      </c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R85" s="47"/>
    </row>
    <row r="86" s="23" customFormat="true" ht="6.95" hidden="false" customHeight="true" outlineLevel="0" collapsed="false">
      <c r="A86" s="18"/>
      <c r="B86" s="19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9"/>
      <c r="BE86" s="18"/>
    </row>
    <row r="87" s="23" customFormat="true" ht="12" hidden="false" customHeight="true" outlineLevel="0" collapsed="false">
      <c r="A87" s="18"/>
      <c r="B87" s="19"/>
      <c r="C87" s="13" t="s">
        <v>19</v>
      </c>
      <c r="D87" s="18"/>
      <c r="E87" s="18"/>
      <c r="F87" s="18"/>
      <c r="G87" s="18"/>
      <c r="H87" s="18"/>
      <c r="I87" s="18"/>
      <c r="J87" s="18"/>
      <c r="K87" s="18"/>
      <c r="L87" s="50" t="str">
        <f aca="false">IF(K8="","",K8)</f>
        <v>Bystřice pod Hostýnem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3" t="s">
        <v>21</v>
      </c>
      <c r="AJ87" s="18"/>
      <c r="AK87" s="18"/>
      <c r="AL87" s="18"/>
      <c r="AM87" s="51" t="str">
        <f aca="false">IF(AN8= "","",AN8)</f>
        <v>10. 2. 2022</v>
      </c>
      <c r="AN87" s="51"/>
      <c r="AO87" s="18"/>
      <c r="AP87" s="18"/>
      <c r="AQ87" s="18"/>
      <c r="AR87" s="19"/>
      <c r="BE87" s="18"/>
    </row>
    <row r="88" s="23" customFormat="true" ht="6.95" hidden="false" customHeight="true" outlineLevel="0" collapsed="false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9"/>
      <c r="BE88" s="18"/>
    </row>
    <row r="89" s="23" customFormat="true" ht="15.15" hidden="false" customHeight="true" outlineLevel="0" collapsed="false">
      <c r="A89" s="18"/>
      <c r="B89" s="19"/>
      <c r="C89" s="13" t="s">
        <v>25</v>
      </c>
      <c r="D89" s="18"/>
      <c r="E89" s="18"/>
      <c r="F89" s="18"/>
      <c r="G89" s="18"/>
      <c r="H89" s="18"/>
      <c r="I89" s="18"/>
      <c r="J89" s="18"/>
      <c r="K89" s="18"/>
      <c r="L89" s="44" t="str">
        <f aca="false">IF(E11= "","",E11)</f>
        <v>Město Bystřice pod Hostýnem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3" t="s">
        <v>30</v>
      </c>
      <c r="AJ89" s="18"/>
      <c r="AK89" s="18"/>
      <c r="AL89" s="18"/>
      <c r="AM89" s="52" t="str">
        <f aca="false">IF(E17="","",E17)</f>
        <v>dnprojekce s.r.o.</v>
      </c>
      <c r="AN89" s="52"/>
      <c r="AO89" s="52"/>
      <c r="AP89" s="52"/>
      <c r="AQ89" s="18"/>
      <c r="AR89" s="19"/>
      <c r="AS89" s="53" t="s">
        <v>55</v>
      </c>
      <c r="AT89" s="53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18"/>
    </row>
    <row r="90" s="23" customFormat="true" ht="15.15" hidden="false" customHeight="true" outlineLevel="0" collapsed="false">
      <c r="A90" s="18"/>
      <c r="B90" s="19"/>
      <c r="C90" s="13" t="s">
        <v>29</v>
      </c>
      <c r="D90" s="18"/>
      <c r="E90" s="18"/>
      <c r="F90" s="18"/>
      <c r="G90" s="18"/>
      <c r="H90" s="18"/>
      <c r="I90" s="18"/>
      <c r="J90" s="18"/>
      <c r="K90" s="18"/>
      <c r="L90" s="44" t="str">
        <f aca="false">IF(E14="","",E14)</f>
        <v/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3" t="s">
        <v>33</v>
      </c>
      <c r="AJ90" s="18"/>
      <c r="AK90" s="18"/>
      <c r="AL90" s="18"/>
      <c r="AM90" s="52" t="str">
        <f aca="false">IF(E20="","",E20)</f>
        <v>dnprojekce s.r.o.</v>
      </c>
      <c r="AN90" s="52"/>
      <c r="AO90" s="52"/>
      <c r="AP90" s="52"/>
      <c r="AQ90" s="18"/>
      <c r="AR90" s="19"/>
      <c r="AS90" s="53"/>
      <c r="AT90" s="53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18"/>
    </row>
    <row r="91" s="23" customFormat="true" ht="10.8" hidden="false" customHeight="true" outlineLevel="0" collapsed="false">
      <c r="A91" s="18"/>
      <c r="B91" s="19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9"/>
      <c r="AS91" s="53"/>
      <c r="AT91" s="53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18"/>
    </row>
    <row r="92" s="23" customFormat="true" ht="29.3" hidden="false" customHeight="true" outlineLevel="0" collapsed="false">
      <c r="A92" s="18"/>
      <c r="B92" s="19"/>
      <c r="C92" s="58" t="s">
        <v>56</v>
      </c>
      <c r="D92" s="58"/>
      <c r="E92" s="58"/>
      <c r="F92" s="58"/>
      <c r="G92" s="58"/>
      <c r="H92" s="59"/>
      <c r="I92" s="60" t="s">
        <v>57</v>
      </c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1" t="s">
        <v>58</v>
      </c>
      <c r="AH92" s="61"/>
      <c r="AI92" s="61"/>
      <c r="AJ92" s="61"/>
      <c r="AK92" s="61"/>
      <c r="AL92" s="61"/>
      <c r="AM92" s="61"/>
      <c r="AN92" s="62" t="s">
        <v>59</v>
      </c>
      <c r="AO92" s="62"/>
      <c r="AP92" s="62"/>
      <c r="AQ92" s="63" t="s">
        <v>60</v>
      </c>
      <c r="AR92" s="19"/>
      <c r="AS92" s="64" t="s">
        <v>61</v>
      </c>
      <c r="AT92" s="65" t="s">
        <v>62</v>
      </c>
      <c r="AU92" s="65" t="s">
        <v>63</v>
      </c>
      <c r="AV92" s="65" t="s">
        <v>64</v>
      </c>
      <c r="AW92" s="65" t="s">
        <v>65</v>
      </c>
      <c r="AX92" s="65" t="s">
        <v>66</v>
      </c>
      <c r="AY92" s="65" t="s">
        <v>67</v>
      </c>
      <c r="AZ92" s="65" t="s">
        <v>68</v>
      </c>
      <c r="BA92" s="65" t="s">
        <v>69</v>
      </c>
      <c r="BB92" s="65" t="s">
        <v>70</v>
      </c>
      <c r="BC92" s="65" t="s">
        <v>71</v>
      </c>
      <c r="BD92" s="66" t="s">
        <v>72</v>
      </c>
      <c r="BE92" s="18"/>
    </row>
    <row r="93" s="23" customFormat="true" ht="10.8" hidden="false" customHeight="true" outlineLevel="0" collapsed="false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9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18"/>
    </row>
    <row r="94" s="70" customFormat="true" ht="32.4" hidden="false" customHeight="true" outlineLevel="0" collapsed="false">
      <c r="B94" s="71"/>
      <c r="C94" s="72" t="s">
        <v>73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4" t="n">
        <f aca="false">ROUND(AG95,0)</f>
        <v>0</v>
      </c>
      <c r="AH94" s="74"/>
      <c r="AI94" s="74"/>
      <c r="AJ94" s="74"/>
      <c r="AK94" s="74"/>
      <c r="AL94" s="74"/>
      <c r="AM94" s="74"/>
      <c r="AN94" s="75" t="n">
        <f aca="false">SUM(AG94,AT94)</f>
        <v>0</v>
      </c>
      <c r="AO94" s="75"/>
      <c r="AP94" s="75"/>
      <c r="AQ94" s="76"/>
      <c r="AR94" s="71"/>
      <c r="AS94" s="77" t="n">
        <f aca="false">ROUND(AS95,0)</f>
        <v>0</v>
      </c>
      <c r="AT94" s="78" t="n">
        <f aca="false">ROUND(SUM(AV94:AW94),0)</f>
        <v>0</v>
      </c>
      <c r="AU94" s="79" t="n">
        <f aca="false">ROUND(AU95,5)</f>
        <v>657.86273</v>
      </c>
      <c r="AV94" s="78" t="n">
        <f aca="false">ROUND(AZ94*L29,0)</f>
        <v>0</v>
      </c>
      <c r="AW94" s="78" t="n">
        <f aca="false">ROUND(BA94*L30,0)</f>
        <v>0</v>
      </c>
      <c r="AX94" s="78" t="n">
        <f aca="false">ROUND(BB94*L29,0)</f>
        <v>0</v>
      </c>
      <c r="AY94" s="78" t="n">
        <f aca="false">ROUND(BC94*L30,0)</f>
        <v>0</v>
      </c>
      <c r="AZ94" s="78" t="n">
        <f aca="false">ROUND(AZ95,0)</f>
        <v>0</v>
      </c>
      <c r="BA94" s="78" t="n">
        <f aca="false">ROUND(BA95,0)</f>
        <v>0</v>
      </c>
      <c r="BB94" s="78" t="n">
        <f aca="false">ROUND(BB95,0)</f>
        <v>0</v>
      </c>
      <c r="BC94" s="78" t="n">
        <f aca="false">ROUND(BC95,0)</f>
        <v>0</v>
      </c>
      <c r="BD94" s="80" t="n">
        <f aca="false">ROUND(BD95,0)</f>
        <v>0</v>
      </c>
      <c r="BS94" s="81" t="s">
        <v>74</v>
      </c>
      <c r="BT94" s="81" t="s">
        <v>75</v>
      </c>
      <c r="BV94" s="81" t="s">
        <v>76</v>
      </c>
      <c r="BW94" s="81" t="s">
        <v>3</v>
      </c>
      <c r="BX94" s="81" t="s">
        <v>77</v>
      </c>
      <c r="CL94" s="81"/>
    </row>
    <row r="95" s="93" customFormat="true" ht="24.75" hidden="false" customHeight="true" outlineLevel="0" collapsed="false">
      <c r="A95" s="82" t="s">
        <v>78</v>
      </c>
      <c r="B95" s="83"/>
      <c r="C95" s="84"/>
      <c r="D95" s="85" t="s">
        <v>13</v>
      </c>
      <c r="E95" s="85"/>
      <c r="F95" s="85"/>
      <c r="G95" s="85"/>
      <c r="H95" s="85"/>
      <c r="I95" s="86"/>
      <c r="J95" s="85" t="s">
        <v>15</v>
      </c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7" t="n">
        <f aca="false">'DN-022-002 - REKONSTRUKCE...'!J28</f>
        <v>0</v>
      </c>
      <c r="AH95" s="87"/>
      <c r="AI95" s="87"/>
      <c r="AJ95" s="87"/>
      <c r="AK95" s="87"/>
      <c r="AL95" s="87"/>
      <c r="AM95" s="87"/>
      <c r="AN95" s="87" t="n">
        <f aca="false">SUM(AG95,AT95)</f>
        <v>0</v>
      </c>
      <c r="AO95" s="87"/>
      <c r="AP95" s="87"/>
      <c r="AQ95" s="88" t="s">
        <v>79</v>
      </c>
      <c r="AR95" s="83"/>
      <c r="AS95" s="89" t="n">
        <v>0</v>
      </c>
      <c r="AT95" s="90" t="n">
        <f aca="false">ROUND(SUM(AV95:AW95),0)</f>
        <v>0</v>
      </c>
      <c r="AU95" s="91" t="n">
        <f aca="false">'DN-022-002 - REKONSTRUKCE...'!P124</f>
        <v>657.862733</v>
      </c>
      <c r="AV95" s="90" t="n">
        <f aca="false">'DN-022-002 - REKONSTRUKCE...'!J31</f>
        <v>0</v>
      </c>
      <c r="AW95" s="90" t="n">
        <f aca="false">'DN-022-002 - REKONSTRUKCE...'!J32</f>
        <v>0</v>
      </c>
      <c r="AX95" s="90" t="n">
        <f aca="false">'DN-022-002 - REKONSTRUKCE...'!J33</f>
        <v>0</v>
      </c>
      <c r="AY95" s="90" t="n">
        <f aca="false">'DN-022-002 - REKONSTRUKCE...'!J34</f>
        <v>0</v>
      </c>
      <c r="AZ95" s="90" t="n">
        <f aca="false">'DN-022-002 - REKONSTRUKCE...'!F31</f>
        <v>0</v>
      </c>
      <c r="BA95" s="90" t="n">
        <f aca="false">'DN-022-002 - REKONSTRUKCE...'!F32</f>
        <v>0</v>
      </c>
      <c r="BB95" s="90" t="n">
        <f aca="false">'DN-022-002 - REKONSTRUKCE...'!F33</f>
        <v>0</v>
      </c>
      <c r="BC95" s="90" t="n">
        <f aca="false">'DN-022-002 - REKONSTRUKCE...'!F34</f>
        <v>0</v>
      </c>
      <c r="BD95" s="92" t="n">
        <f aca="false">'DN-022-002 - REKONSTRUKCE...'!F35</f>
        <v>0</v>
      </c>
      <c r="BT95" s="94" t="s">
        <v>7</v>
      </c>
      <c r="BU95" s="94" t="s">
        <v>80</v>
      </c>
      <c r="BV95" s="94" t="s">
        <v>76</v>
      </c>
      <c r="BW95" s="94" t="s">
        <v>3</v>
      </c>
      <c r="BX95" s="94" t="s">
        <v>77</v>
      </c>
      <c r="CL95" s="94"/>
    </row>
    <row r="96" s="23" customFormat="true" ht="30" hidden="false" customHeight="true" outlineLevel="0" collapsed="false">
      <c r="A96" s="18"/>
      <c r="B96" s="19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9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</row>
    <row r="97" s="23" customFormat="true" ht="6.95" hidden="false" customHeight="true" outlineLevel="0" collapsed="false">
      <c r="A97" s="18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19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</row>
  </sheetData>
  <sheetProtection sheet="true" password="9c21" objects="true" scenarios="true"/>
  <mergeCells count="40">
    <mergeCell ref="AR2:BE2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DN-022-002 - REKONSTRUKCE...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353"/>
  <sheetViews>
    <sheetView showFormulas="false" showGridLines="false" showRowColHeaders="true" showZeros="true" rightToLeft="false" tabSelected="false" showOutlineSymbols="true" defaultGridColor="true" view="normal" topLeftCell="A286" colorId="64" zoomScale="100" zoomScaleNormal="100" zoomScalePageLayoutView="100" workbookViewId="0">
      <selection pane="topLeft" activeCell="I139" activeCellId="0" sqref="I139"/>
    </sheetView>
  </sheetViews>
  <sheetFormatPr defaultColWidth="8.5078125" defaultRowHeight="12.8" zeroHeight="false" outlineLevelRow="0" outlineLevelCol="0"/>
  <cols>
    <col collapsed="false" customWidth="true" hidden="false" outlineLevel="0" max="1" min="1" style="95" width="8.34"/>
    <col collapsed="false" customWidth="true" hidden="false" outlineLevel="0" max="2" min="2" style="95" width="1.17"/>
    <col collapsed="false" customWidth="true" hidden="false" outlineLevel="0" max="3" min="3" style="95" width="4.16"/>
    <col collapsed="false" customWidth="true" hidden="false" outlineLevel="0" max="4" min="4" style="95" width="4.34"/>
    <col collapsed="false" customWidth="true" hidden="false" outlineLevel="0" max="5" min="5" style="95" width="17.15"/>
    <col collapsed="false" customWidth="true" hidden="false" outlineLevel="0" max="6" min="6" style="95" width="50.84"/>
    <col collapsed="false" customWidth="true" hidden="false" outlineLevel="0" max="7" min="7" style="95" width="7.5"/>
    <col collapsed="false" customWidth="true" hidden="false" outlineLevel="0" max="8" min="8" style="95" width="14"/>
    <col collapsed="false" customWidth="true" hidden="false" outlineLevel="0" max="9" min="9" style="95" width="15.83"/>
    <col collapsed="false" customWidth="true" hidden="false" outlineLevel="0" max="10" min="10" style="95" width="22.34"/>
    <col collapsed="false" customWidth="true" hidden="true" outlineLevel="0" max="11" min="11" style="95" width="22.34"/>
    <col collapsed="false" customWidth="true" hidden="false" outlineLevel="0" max="12" min="12" style="95" width="9.34"/>
    <col collapsed="false" customWidth="true" hidden="true" outlineLevel="0" max="13" min="13" style="95" width="10.83"/>
    <col collapsed="false" customWidth="true" hidden="true" outlineLevel="0" max="14" min="14" style="95" width="9.34"/>
    <col collapsed="false" customWidth="true" hidden="true" outlineLevel="0" max="20" min="15" style="95" width="14.16"/>
    <col collapsed="false" customWidth="true" hidden="true" outlineLevel="0" max="21" min="21" style="95" width="16.34"/>
    <col collapsed="false" customWidth="true" hidden="false" outlineLevel="0" max="22" min="22" style="95" width="12.34"/>
    <col collapsed="false" customWidth="true" hidden="false" outlineLevel="0" max="23" min="23" style="95" width="16.34"/>
    <col collapsed="false" customWidth="true" hidden="false" outlineLevel="0" max="24" min="24" style="95" width="12.34"/>
    <col collapsed="false" customWidth="true" hidden="false" outlineLevel="0" max="25" min="25" style="95" width="15"/>
    <col collapsed="false" customWidth="true" hidden="false" outlineLevel="0" max="26" min="26" style="95" width="11"/>
    <col collapsed="false" customWidth="true" hidden="false" outlineLevel="0" max="27" min="27" style="95" width="15"/>
    <col collapsed="false" customWidth="true" hidden="false" outlineLevel="0" max="28" min="28" style="95" width="16.34"/>
    <col collapsed="false" customWidth="true" hidden="false" outlineLevel="0" max="29" min="29" style="95" width="11"/>
    <col collapsed="false" customWidth="true" hidden="false" outlineLevel="0" max="30" min="30" style="95" width="15"/>
    <col collapsed="false" customWidth="true" hidden="false" outlineLevel="0" max="31" min="31" style="95" width="16.34"/>
    <col collapsed="false" customWidth="false" hidden="false" outlineLevel="0" max="43" min="32" style="95" width="8.5"/>
    <col collapsed="false" customWidth="true" hidden="true" outlineLevel="0" max="65" min="44" style="95" width="9.34"/>
    <col collapsed="false" customWidth="false" hidden="false" outlineLevel="0" max="1024" min="66" style="95" width="8.5"/>
  </cols>
  <sheetData>
    <row r="2" customFormat="false" ht="36.95" hidden="false" customHeight="true" outlineLevel="0" collapsed="false">
      <c r="L2" s="96" t="s">
        <v>4</v>
      </c>
      <c r="M2" s="96"/>
      <c r="N2" s="96"/>
      <c r="O2" s="96"/>
      <c r="P2" s="96"/>
      <c r="Q2" s="96"/>
      <c r="R2" s="96"/>
      <c r="S2" s="96"/>
      <c r="T2" s="96"/>
      <c r="U2" s="96"/>
      <c r="V2" s="96"/>
      <c r="AT2" s="97" t="s">
        <v>3</v>
      </c>
    </row>
    <row r="3" customFormat="false" ht="6.95" hidden="false" customHeight="true" outlineLevel="0" collapsed="false">
      <c r="B3" s="98"/>
      <c r="C3" s="99"/>
      <c r="D3" s="99"/>
      <c r="E3" s="99"/>
      <c r="F3" s="99"/>
      <c r="G3" s="99"/>
      <c r="H3" s="99"/>
      <c r="I3" s="99"/>
      <c r="J3" s="99"/>
      <c r="K3" s="99"/>
      <c r="L3" s="100"/>
      <c r="AT3" s="97" t="s">
        <v>81</v>
      </c>
    </row>
    <row r="4" customFormat="false" ht="24.95" hidden="false" customHeight="true" outlineLevel="0" collapsed="false">
      <c r="B4" s="100"/>
      <c r="D4" s="101" t="s">
        <v>82</v>
      </c>
      <c r="L4" s="100"/>
      <c r="M4" s="102" t="s">
        <v>10</v>
      </c>
      <c r="AT4" s="97" t="s">
        <v>2</v>
      </c>
    </row>
    <row r="5" customFormat="false" ht="6.95" hidden="false" customHeight="true" outlineLevel="0" collapsed="false">
      <c r="B5" s="100"/>
      <c r="L5" s="100"/>
    </row>
    <row r="6" s="107" customFormat="true" ht="12" hidden="false" customHeight="true" outlineLevel="0" collapsed="false">
      <c r="A6" s="103"/>
      <c r="B6" s="104"/>
      <c r="C6" s="103"/>
      <c r="D6" s="105" t="s">
        <v>14</v>
      </c>
      <c r="E6" s="103"/>
      <c r="F6" s="103"/>
      <c r="G6" s="103"/>
      <c r="H6" s="103"/>
      <c r="I6" s="103"/>
      <c r="J6" s="103"/>
      <c r="K6" s="103"/>
      <c r="L6" s="106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="107" customFormat="true" ht="16.5" hidden="false" customHeight="true" outlineLevel="0" collapsed="false">
      <c r="A7" s="103"/>
      <c r="B7" s="104"/>
      <c r="C7" s="103"/>
      <c r="D7" s="103"/>
      <c r="E7" s="108" t="s">
        <v>15</v>
      </c>
      <c r="F7" s="108"/>
      <c r="G7" s="108"/>
      <c r="H7" s="108"/>
      <c r="I7" s="103"/>
      <c r="J7" s="103"/>
      <c r="K7" s="103"/>
      <c r="L7" s="106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</row>
    <row r="8" s="107" customFormat="true" ht="12.8" hidden="false" customHeight="false" outlineLevel="0" collapsed="false">
      <c r="A8" s="103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6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</row>
    <row r="9" s="107" customFormat="true" ht="12" hidden="false" customHeight="true" outlineLevel="0" collapsed="false">
      <c r="A9" s="103"/>
      <c r="B9" s="104"/>
      <c r="C9" s="103"/>
      <c r="D9" s="105" t="s">
        <v>17</v>
      </c>
      <c r="E9" s="103"/>
      <c r="F9" s="109"/>
      <c r="G9" s="103"/>
      <c r="H9" s="103"/>
      <c r="I9" s="105" t="s">
        <v>18</v>
      </c>
      <c r="J9" s="109"/>
      <c r="K9" s="103"/>
      <c r="L9" s="106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</row>
    <row r="10" s="107" customFormat="true" ht="12" hidden="false" customHeight="true" outlineLevel="0" collapsed="false">
      <c r="A10" s="103"/>
      <c r="B10" s="104"/>
      <c r="C10" s="103"/>
      <c r="D10" s="105" t="s">
        <v>19</v>
      </c>
      <c r="E10" s="103"/>
      <c r="F10" s="109" t="s">
        <v>20</v>
      </c>
      <c r="G10" s="103"/>
      <c r="H10" s="103"/>
      <c r="I10" s="105" t="s">
        <v>21</v>
      </c>
      <c r="J10" s="110" t="str">
        <f aca="false">'Rekapitulace stavby'!AN8</f>
        <v>10. 2. 2022</v>
      </c>
      <c r="K10" s="103"/>
      <c r="L10" s="106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</row>
    <row r="11" s="107" customFormat="true" ht="10.8" hidden="false" customHeight="true" outlineLevel="0" collapsed="false">
      <c r="A11" s="103"/>
      <c r="B11" s="104"/>
      <c r="C11" s="103"/>
      <c r="D11" s="103"/>
      <c r="E11" s="103"/>
      <c r="F11" s="103"/>
      <c r="G11" s="103"/>
      <c r="H11" s="103"/>
      <c r="I11" s="103"/>
      <c r="J11" s="103"/>
      <c r="K11" s="103"/>
      <c r="L11" s="106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</row>
    <row r="12" s="107" customFormat="true" ht="12" hidden="false" customHeight="true" outlineLevel="0" collapsed="false">
      <c r="A12" s="103"/>
      <c r="B12" s="104"/>
      <c r="C12" s="103"/>
      <c r="D12" s="105" t="s">
        <v>25</v>
      </c>
      <c r="E12" s="103"/>
      <c r="F12" s="103"/>
      <c r="G12" s="103"/>
      <c r="H12" s="103"/>
      <c r="I12" s="105" t="s">
        <v>26</v>
      </c>
      <c r="J12" s="109"/>
      <c r="K12" s="103"/>
      <c r="L12" s="106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</row>
    <row r="13" s="107" customFormat="true" ht="18" hidden="false" customHeight="true" outlineLevel="0" collapsed="false">
      <c r="A13" s="103"/>
      <c r="B13" s="104"/>
      <c r="C13" s="103"/>
      <c r="D13" s="103"/>
      <c r="E13" s="109" t="s">
        <v>27</v>
      </c>
      <c r="F13" s="103"/>
      <c r="G13" s="103"/>
      <c r="H13" s="103"/>
      <c r="I13" s="105" t="s">
        <v>28</v>
      </c>
      <c r="J13" s="109"/>
      <c r="K13" s="103"/>
      <c r="L13" s="106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</row>
    <row r="14" s="107" customFormat="true" ht="6.95" hidden="false" customHeight="true" outlineLevel="0" collapsed="false">
      <c r="A14" s="103"/>
      <c r="B14" s="104"/>
      <c r="C14" s="103"/>
      <c r="D14" s="103"/>
      <c r="E14" s="103"/>
      <c r="F14" s="103"/>
      <c r="G14" s="103"/>
      <c r="H14" s="103"/>
      <c r="I14" s="103"/>
      <c r="J14" s="103"/>
      <c r="K14" s="103"/>
      <c r="L14" s="106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</row>
    <row r="15" s="107" customFormat="true" ht="12" hidden="false" customHeight="true" outlineLevel="0" collapsed="false">
      <c r="A15" s="103"/>
      <c r="B15" s="104"/>
      <c r="C15" s="103"/>
      <c r="D15" s="105" t="s">
        <v>29</v>
      </c>
      <c r="E15" s="103"/>
      <c r="F15" s="103"/>
      <c r="G15" s="103"/>
      <c r="H15" s="103"/>
      <c r="I15" s="105" t="s">
        <v>26</v>
      </c>
      <c r="J15" s="109" t="n">
        <f aca="false">'Rekapitulace stavby'!AN13</f>
        <v>0</v>
      </c>
      <c r="K15" s="103"/>
      <c r="L15" s="106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</row>
    <row r="16" s="107" customFormat="true" ht="18" hidden="false" customHeight="true" outlineLevel="0" collapsed="false">
      <c r="A16" s="103"/>
      <c r="B16" s="104"/>
      <c r="C16" s="103"/>
      <c r="D16" s="103"/>
      <c r="E16" s="111" t="n">
        <f aca="false">'Rekapitulace stavby'!E14</f>
        <v>0</v>
      </c>
      <c r="F16" s="111"/>
      <c r="G16" s="111"/>
      <c r="H16" s="111"/>
      <c r="I16" s="105" t="s">
        <v>28</v>
      </c>
      <c r="J16" s="109" t="n">
        <f aca="false">'Rekapitulace stavby'!AN14</f>
        <v>0</v>
      </c>
      <c r="K16" s="103"/>
      <c r="L16" s="106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</row>
    <row r="17" s="107" customFormat="true" ht="6.95" hidden="false" customHeight="true" outlineLevel="0" collapsed="false">
      <c r="A17" s="103"/>
      <c r="B17" s="104"/>
      <c r="C17" s="103"/>
      <c r="D17" s="103"/>
      <c r="E17" s="103"/>
      <c r="F17" s="103"/>
      <c r="G17" s="103"/>
      <c r="H17" s="103"/>
      <c r="I17" s="103"/>
      <c r="J17" s="103"/>
      <c r="K17" s="103"/>
      <c r="L17" s="106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</row>
    <row r="18" s="107" customFormat="true" ht="12" hidden="false" customHeight="true" outlineLevel="0" collapsed="false">
      <c r="A18" s="103"/>
      <c r="B18" s="104"/>
      <c r="C18" s="103"/>
      <c r="D18" s="105" t="s">
        <v>30</v>
      </c>
      <c r="E18" s="103"/>
      <c r="F18" s="103"/>
      <c r="G18" s="103"/>
      <c r="H18" s="103"/>
      <c r="I18" s="105" t="s">
        <v>26</v>
      </c>
      <c r="J18" s="109"/>
      <c r="K18" s="103"/>
      <c r="L18" s="106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</row>
    <row r="19" s="107" customFormat="true" ht="18" hidden="false" customHeight="true" outlineLevel="0" collapsed="false">
      <c r="A19" s="103"/>
      <c r="B19" s="104"/>
      <c r="C19" s="103"/>
      <c r="D19" s="103"/>
      <c r="E19" s="109" t="s">
        <v>31</v>
      </c>
      <c r="F19" s="103"/>
      <c r="G19" s="103"/>
      <c r="H19" s="103"/>
      <c r="I19" s="105" t="s">
        <v>28</v>
      </c>
      <c r="J19" s="109"/>
      <c r="K19" s="103"/>
      <c r="L19" s="106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</row>
    <row r="20" s="107" customFormat="true" ht="6.95" hidden="false" customHeight="true" outlineLevel="0" collapsed="false">
      <c r="A20" s="103"/>
      <c r="B20" s="104"/>
      <c r="C20" s="103"/>
      <c r="D20" s="103"/>
      <c r="E20" s="103"/>
      <c r="F20" s="103"/>
      <c r="G20" s="103"/>
      <c r="H20" s="103"/>
      <c r="I20" s="103"/>
      <c r="J20" s="103"/>
      <c r="K20" s="103"/>
      <c r="L20" s="106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</row>
    <row r="21" s="107" customFormat="true" ht="12" hidden="false" customHeight="true" outlineLevel="0" collapsed="false">
      <c r="A21" s="103"/>
      <c r="B21" s="104"/>
      <c r="C21" s="103"/>
      <c r="D21" s="105" t="s">
        <v>33</v>
      </c>
      <c r="E21" s="103"/>
      <c r="F21" s="103"/>
      <c r="G21" s="103"/>
      <c r="H21" s="103"/>
      <c r="I21" s="105" t="s">
        <v>26</v>
      </c>
      <c r="J21" s="109"/>
      <c r="K21" s="103"/>
      <c r="L21" s="106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</row>
    <row r="22" s="107" customFormat="true" ht="18" hidden="false" customHeight="true" outlineLevel="0" collapsed="false">
      <c r="A22" s="103"/>
      <c r="B22" s="104"/>
      <c r="C22" s="103"/>
      <c r="D22" s="103"/>
      <c r="E22" s="109" t="s">
        <v>31</v>
      </c>
      <c r="F22" s="103"/>
      <c r="G22" s="103"/>
      <c r="H22" s="103"/>
      <c r="I22" s="105" t="s">
        <v>28</v>
      </c>
      <c r="J22" s="109"/>
      <c r="K22" s="103"/>
      <c r="L22" s="106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</row>
    <row r="23" s="107" customFormat="true" ht="6.95" hidden="false" customHeight="true" outlineLevel="0" collapsed="false">
      <c r="A23" s="103"/>
      <c r="B23" s="104"/>
      <c r="C23" s="103"/>
      <c r="D23" s="103"/>
      <c r="E23" s="103"/>
      <c r="F23" s="103"/>
      <c r="G23" s="103"/>
      <c r="H23" s="103"/>
      <c r="I23" s="103"/>
      <c r="J23" s="103"/>
      <c r="K23" s="103"/>
      <c r="L23" s="106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</row>
    <row r="24" s="107" customFormat="true" ht="12" hidden="false" customHeight="true" outlineLevel="0" collapsed="false">
      <c r="A24" s="103"/>
      <c r="B24" s="104"/>
      <c r="C24" s="103"/>
      <c r="D24" s="105" t="s">
        <v>34</v>
      </c>
      <c r="E24" s="103"/>
      <c r="F24" s="103"/>
      <c r="G24" s="103"/>
      <c r="H24" s="103"/>
      <c r="I24" s="103"/>
      <c r="J24" s="103"/>
      <c r="K24" s="103"/>
      <c r="L24" s="106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</row>
    <row r="25" s="116" customFormat="true" ht="16.5" hidden="false" customHeight="true" outlineLevel="0" collapsed="false">
      <c r="A25" s="112"/>
      <c r="B25" s="113"/>
      <c r="C25" s="112"/>
      <c r="D25" s="112"/>
      <c r="E25" s="114"/>
      <c r="F25" s="114"/>
      <c r="G25" s="114"/>
      <c r="H25" s="114"/>
      <c r="I25" s="112"/>
      <c r="J25" s="112"/>
      <c r="K25" s="112"/>
      <c r="L25" s="115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107" customFormat="true" ht="6.95" hidden="false" customHeight="true" outlineLevel="0" collapsed="false">
      <c r="A26" s="103"/>
      <c r="B26" s="104"/>
      <c r="C26" s="103"/>
      <c r="D26" s="103"/>
      <c r="E26" s="103"/>
      <c r="F26" s="103"/>
      <c r="G26" s="103"/>
      <c r="H26" s="103"/>
      <c r="I26" s="103"/>
      <c r="J26" s="103"/>
      <c r="K26" s="103"/>
      <c r="L26" s="106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</row>
    <row r="27" s="107" customFormat="true" ht="6.95" hidden="false" customHeight="true" outlineLevel="0" collapsed="false">
      <c r="A27" s="103"/>
      <c r="B27" s="104"/>
      <c r="C27" s="103"/>
      <c r="D27" s="117"/>
      <c r="E27" s="117"/>
      <c r="F27" s="117"/>
      <c r="G27" s="117"/>
      <c r="H27" s="117"/>
      <c r="I27" s="117"/>
      <c r="J27" s="117"/>
      <c r="K27" s="117"/>
      <c r="L27" s="106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</row>
    <row r="28" s="107" customFormat="true" ht="25.45" hidden="false" customHeight="true" outlineLevel="0" collapsed="false">
      <c r="A28" s="103"/>
      <c r="B28" s="104"/>
      <c r="C28" s="103"/>
      <c r="D28" s="118" t="s">
        <v>35</v>
      </c>
      <c r="E28" s="103"/>
      <c r="F28" s="103"/>
      <c r="G28" s="103"/>
      <c r="H28" s="103"/>
      <c r="I28" s="103"/>
      <c r="J28" s="119" t="n">
        <f aca="false">ROUND(J124, 0)</f>
        <v>0</v>
      </c>
      <c r="K28" s="103"/>
      <c r="L28" s="106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</row>
    <row r="29" s="107" customFormat="true" ht="6.95" hidden="false" customHeight="true" outlineLevel="0" collapsed="false">
      <c r="A29" s="103"/>
      <c r="B29" s="104"/>
      <c r="C29" s="103"/>
      <c r="D29" s="117"/>
      <c r="E29" s="117"/>
      <c r="F29" s="117"/>
      <c r="G29" s="117"/>
      <c r="H29" s="117"/>
      <c r="I29" s="117"/>
      <c r="J29" s="117"/>
      <c r="K29" s="117"/>
      <c r="L29" s="106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</row>
    <row r="30" s="107" customFormat="true" ht="14.4" hidden="false" customHeight="true" outlineLevel="0" collapsed="false">
      <c r="A30" s="103"/>
      <c r="B30" s="104"/>
      <c r="C30" s="103"/>
      <c r="D30" s="103"/>
      <c r="E30" s="103"/>
      <c r="F30" s="120" t="s">
        <v>37</v>
      </c>
      <c r="G30" s="103"/>
      <c r="H30" s="103"/>
      <c r="I30" s="120" t="s">
        <v>36</v>
      </c>
      <c r="J30" s="120" t="s">
        <v>38</v>
      </c>
      <c r="K30" s="103"/>
      <c r="L30" s="106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</row>
    <row r="31" s="107" customFormat="true" ht="14.4" hidden="false" customHeight="true" outlineLevel="0" collapsed="false">
      <c r="A31" s="103"/>
      <c r="B31" s="104"/>
      <c r="C31" s="103"/>
      <c r="D31" s="121" t="s">
        <v>39</v>
      </c>
      <c r="E31" s="105" t="s">
        <v>40</v>
      </c>
      <c r="F31" s="122" t="n">
        <f aca="false">ROUND((SUM(BE124:BE352)),  0)</f>
        <v>0</v>
      </c>
      <c r="G31" s="103"/>
      <c r="H31" s="103"/>
      <c r="I31" s="123" t="n">
        <v>0.21</v>
      </c>
      <c r="J31" s="122" t="n">
        <f aca="false">ROUND(((SUM(BE124:BE352))*I31),  0)</f>
        <v>0</v>
      </c>
      <c r="K31" s="103"/>
      <c r="L31" s="106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</row>
    <row r="32" s="107" customFormat="true" ht="14.4" hidden="false" customHeight="true" outlineLevel="0" collapsed="false">
      <c r="A32" s="103"/>
      <c r="B32" s="104"/>
      <c r="C32" s="103"/>
      <c r="D32" s="103"/>
      <c r="E32" s="105" t="s">
        <v>41</v>
      </c>
      <c r="F32" s="122" t="n">
        <f aca="false">ROUND((SUM(BF124:BF352)),  0)</f>
        <v>0</v>
      </c>
      <c r="G32" s="103"/>
      <c r="H32" s="103"/>
      <c r="I32" s="123" t="n">
        <v>0.15</v>
      </c>
      <c r="J32" s="122" t="n">
        <f aca="false">ROUND(((SUM(BF124:BF352))*I32),  0)</f>
        <v>0</v>
      </c>
      <c r="K32" s="103"/>
      <c r="L32" s="106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</row>
    <row r="33" s="107" customFormat="true" ht="14.4" hidden="true" customHeight="true" outlineLevel="0" collapsed="false">
      <c r="A33" s="103"/>
      <c r="B33" s="104"/>
      <c r="C33" s="103"/>
      <c r="D33" s="103"/>
      <c r="E33" s="105" t="s">
        <v>42</v>
      </c>
      <c r="F33" s="122" t="n">
        <f aca="false">ROUND((SUM(BG124:BG352)),  0)</f>
        <v>0</v>
      </c>
      <c r="G33" s="103"/>
      <c r="H33" s="103"/>
      <c r="I33" s="123" t="n">
        <v>0.21</v>
      </c>
      <c r="J33" s="122" t="n">
        <f aca="false">0</f>
        <v>0</v>
      </c>
      <c r="K33" s="103"/>
      <c r="L33" s="106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</row>
    <row r="34" s="107" customFormat="true" ht="14.4" hidden="true" customHeight="true" outlineLevel="0" collapsed="false">
      <c r="A34" s="103"/>
      <c r="B34" s="104"/>
      <c r="C34" s="103"/>
      <c r="D34" s="103"/>
      <c r="E34" s="105" t="s">
        <v>43</v>
      </c>
      <c r="F34" s="122" t="n">
        <f aca="false">ROUND((SUM(BH124:BH352)),  0)</f>
        <v>0</v>
      </c>
      <c r="G34" s="103"/>
      <c r="H34" s="103"/>
      <c r="I34" s="123" t="n">
        <v>0.15</v>
      </c>
      <c r="J34" s="122" t="n">
        <f aca="false">0</f>
        <v>0</v>
      </c>
      <c r="K34" s="103"/>
      <c r="L34" s="106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</row>
    <row r="35" s="107" customFormat="true" ht="14.4" hidden="true" customHeight="true" outlineLevel="0" collapsed="false">
      <c r="A35" s="103"/>
      <c r="B35" s="104"/>
      <c r="C35" s="103"/>
      <c r="D35" s="103"/>
      <c r="E35" s="105" t="s">
        <v>44</v>
      </c>
      <c r="F35" s="122" t="n">
        <f aca="false">ROUND((SUM(BI124:BI352)),  0)</f>
        <v>0</v>
      </c>
      <c r="G35" s="103"/>
      <c r="H35" s="103"/>
      <c r="I35" s="123" t="n">
        <v>0</v>
      </c>
      <c r="J35" s="122" t="n">
        <f aca="false">0</f>
        <v>0</v>
      </c>
      <c r="K35" s="103"/>
      <c r="L35" s="106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</row>
    <row r="36" s="107" customFormat="true" ht="6.95" hidden="false" customHeight="true" outlineLevel="0" collapsed="false">
      <c r="A36" s="103"/>
      <c r="B36" s="104"/>
      <c r="C36" s="103"/>
      <c r="D36" s="103"/>
      <c r="E36" s="103"/>
      <c r="F36" s="103"/>
      <c r="G36" s="103"/>
      <c r="H36" s="103"/>
      <c r="I36" s="103"/>
      <c r="J36" s="103"/>
      <c r="K36" s="103"/>
      <c r="L36" s="106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</row>
    <row r="37" s="107" customFormat="true" ht="25.45" hidden="false" customHeight="true" outlineLevel="0" collapsed="false">
      <c r="A37" s="103"/>
      <c r="B37" s="104"/>
      <c r="C37" s="124"/>
      <c r="D37" s="125" t="s">
        <v>45</v>
      </c>
      <c r="E37" s="126"/>
      <c r="F37" s="126"/>
      <c r="G37" s="127" t="s">
        <v>46</v>
      </c>
      <c r="H37" s="128" t="s">
        <v>47</v>
      </c>
      <c r="I37" s="126"/>
      <c r="J37" s="129" t="n">
        <f aca="false">SUM(J28:J35)</f>
        <v>0</v>
      </c>
      <c r="K37" s="130"/>
      <c r="L37" s="106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</row>
    <row r="38" s="107" customFormat="true" ht="14.4" hidden="false" customHeight="true" outlineLevel="0" collapsed="false">
      <c r="A38" s="103"/>
      <c r="B38" s="104"/>
      <c r="C38" s="103"/>
      <c r="D38" s="103"/>
      <c r="E38" s="103"/>
      <c r="F38" s="103"/>
      <c r="G38" s="103"/>
      <c r="H38" s="103"/>
      <c r="I38" s="103"/>
      <c r="J38" s="103"/>
      <c r="K38" s="103"/>
      <c r="L38" s="106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</row>
    <row r="39" customFormat="false" ht="14.4" hidden="false" customHeight="true" outlineLevel="0" collapsed="false">
      <c r="B39" s="100"/>
      <c r="L39" s="100"/>
    </row>
    <row r="40" customFormat="false" ht="14.4" hidden="false" customHeight="true" outlineLevel="0" collapsed="false">
      <c r="B40" s="100"/>
      <c r="L40" s="100"/>
    </row>
    <row r="41" customFormat="false" ht="14.4" hidden="false" customHeight="true" outlineLevel="0" collapsed="false">
      <c r="B41" s="100"/>
      <c r="L41" s="100"/>
    </row>
    <row r="42" customFormat="false" ht="14.4" hidden="false" customHeight="true" outlineLevel="0" collapsed="false">
      <c r="B42" s="100"/>
      <c r="L42" s="100"/>
    </row>
    <row r="43" customFormat="false" ht="14.4" hidden="false" customHeight="true" outlineLevel="0" collapsed="false">
      <c r="B43" s="100"/>
      <c r="L43" s="100"/>
    </row>
    <row r="44" customFormat="false" ht="14.4" hidden="false" customHeight="true" outlineLevel="0" collapsed="false">
      <c r="B44" s="100"/>
      <c r="L44" s="100"/>
    </row>
    <row r="45" customFormat="false" ht="14.4" hidden="false" customHeight="true" outlineLevel="0" collapsed="false">
      <c r="B45" s="100"/>
      <c r="L45" s="100"/>
    </row>
    <row r="46" customFormat="false" ht="14.4" hidden="false" customHeight="true" outlineLevel="0" collapsed="false">
      <c r="B46" s="100"/>
      <c r="L46" s="100"/>
    </row>
    <row r="47" customFormat="false" ht="14.4" hidden="false" customHeight="true" outlineLevel="0" collapsed="false">
      <c r="B47" s="100"/>
      <c r="L47" s="100"/>
    </row>
    <row r="48" customFormat="false" ht="14.4" hidden="false" customHeight="true" outlineLevel="0" collapsed="false">
      <c r="B48" s="100"/>
      <c r="L48" s="100"/>
    </row>
    <row r="49" customFormat="false" ht="14.4" hidden="false" customHeight="true" outlineLevel="0" collapsed="false">
      <c r="B49" s="100"/>
      <c r="L49" s="100"/>
    </row>
    <row r="50" s="107" customFormat="true" ht="14.4" hidden="false" customHeight="true" outlineLevel="0" collapsed="false">
      <c r="B50" s="106"/>
      <c r="D50" s="131" t="s">
        <v>48</v>
      </c>
      <c r="E50" s="132"/>
      <c r="F50" s="132"/>
      <c r="G50" s="131" t="s">
        <v>49</v>
      </c>
      <c r="H50" s="132"/>
      <c r="I50" s="132"/>
      <c r="J50" s="132"/>
      <c r="K50" s="132"/>
      <c r="L50" s="106"/>
    </row>
    <row r="51" customFormat="false" ht="12.8" hidden="false" customHeight="false" outlineLevel="0" collapsed="false">
      <c r="B51" s="100"/>
      <c r="L51" s="100"/>
    </row>
    <row r="52" customFormat="false" ht="12.8" hidden="false" customHeight="false" outlineLevel="0" collapsed="false">
      <c r="B52" s="100"/>
      <c r="L52" s="100"/>
    </row>
    <row r="53" customFormat="false" ht="12.8" hidden="false" customHeight="false" outlineLevel="0" collapsed="false">
      <c r="B53" s="100"/>
      <c r="L53" s="100"/>
    </row>
    <row r="54" customFormat="false" ht="12.8" hidden="false" customHeight="false" outlineLevel="0" collapsed="false">
      <c r="B54" s="100"/>
      <c r="L54" s="100"/>
    </row>
    <row r="55" customFormat="false" ht="12.8" hidden="false" customHeight="false" outlineLevel="0" collapsed="false">
      <c r="B55" s="100"/>
      <c r="L55" s="100"/>
    </row>
    <row r="56" customFormat="false" ht="12.8" hidden="false" customHeight="false" outlineLevel="0" collapsed="false">
      <c r="B56" s="100"/>
      <c r="L56" s="100"/>
    </row>
    <row r="57" customFormat="false" ht="12.8" hidden="false" customHeight="false" outlineLevel="0" collapsed="false">
      <c r="B57" s="100"/>
      <c r="L57" s="100"/>
    </row>
    <row r="58" customFormat="false" ht="12.8" hidden="false" customHeight="false" outlineLevel="0" collapsed="false">
      <c r="B58" s="100"/>
      <c r="L58" s="100"/>
    </row>
    <row r="59" customFormat="false" ht="12.8" hidden="false" customHeight="false" outlineLevel="0" collapsed="false">
      <c r="B59" s="100"/>
      <c r="L59" s="100"/>
    </row>
    <row r="60" customFormat="false" ht="12.8" hidden="false" customHeight="false" outlineLevel="0" collapsed="false">
      <c r="B60" s="100"/>
      <c r="L60" s="100"/>
    </row>
    <row r="61" s="107" customFormat="true" ht="12.8" hidden="false" customHeight="false" outlineLevel="0" collapsed="false">
      <c r="A61" s="103"/>
      <c r="B61" s="104"/>
      <c r="C61" s="103"/>
      <c r="D61" s="133" t="s">
        <v>50</v>
      </c>
      <c r="E61" s="134"/>
      <c r="F61" s="135" t="s">
        <v>51</v>
      </c>
      <c r="G61" s="133" t="s">
        <v>50</v>
      </c>
      <c r="H61" s="134"/>
      <c r="I61" s="134"/>
      <c r="J61" s="136" t="s">
        <v>51</v>
      </c>
      <c r="K61" s="134"/>
      <c r="L61" s="106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</row>
    <row r="62" customFormat="false" ht="12.8" hidden="false" customHeight="false" outlineLevel="0" collapsed="false">
      <c r="B62" s="100"/>
      <c r="L62" s="100"/>
    </row>
    <row r="63" customFormat="false" ht="12.8" hidden="false" customHeight="false" outlineLevel="0" collapsed="false">
      <c r="B63" s="100"/>
      <c r="L63" s="100"/>
    </row>
    <row r="64" customFormat="false" ht="12.8" hidden="false" customHeight="false" outlineLevel="0" collapsed="false">
      <c r="B64" s="100"/>
      <c r="L64" s="100"/>
    </row>
    <row r="65" s="107" customFormat="true" ht="12.8" hidden="false" customHeight="false" outlineLevel="0" collapsed="false">
      <c r="A65" s="103"/>
      <c r="B65" s="104"/>
      <c r="C65" s="103"/>
      <c r="D65" s="131" t="s">
        <v>52</v>
      </c>
      <c r="E65" s="137"/>
      <c r="F65" s="137"/>
      <c r="G65" s="131" t="s">
        <v>53</v>
      </c>
      <c r="H65" s="137"/>
      <c r="I65" s="137"/>
      <c r="J65" s="137"/>
      <c r="K65" s="137"/>
      <c r="L65" s="106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</row>
    <row r="66" customFormat="false" ht="12.8" hidden="false" customHeight="false" outlineLevel="0" collapsed="false">
      <c r="B66" s="100"/>
      <c r="L66" s="100"/>
    </row>
    <row r="67" customFormat="false" ht="12.8" hidden="false" customHeight="false" outlineLevel="0" collapsed="false">
      <c r="B67" s="100"/>
      <c r="L67" s="100"/>
    </row>
    <row r="68" customFormat="false" ht="12.8" hidden="false" customHeight="false" outlineLevel="0" collapsed="false">
      <c r="B68" s="100"/>
      <c r="L68" s="100"/>
    </row>
    <row r="69" customFormat="false" ht="12.8" hidden="false" customHeight="false" outlineLevel="0" collapsed="false">
      <c r="B69" s="100"/>
      <c r="L69" s="100"/>
    </row>
    <row r="70" customFormat="false" ht="12.8" hidden="false" customHeight="false" outlineLevel="0" collapsed="false">
      <c r="B70" s="100"/>
      <c r="L70" s="100"/>
    </row>
    <row r="71" customFormat="false" ht="12.8" hidden="false" customHeight="false" outlineLevel="0" collapsed="false">
      <c r="B71" s="100"/>
      <c r="L71" s="100"/>
    </row>
    <row r="72" customFormat="false" ht="12.8" hidden="false" customHeight="false" outlineLevel="0" collapsed="false">
      <c r="B72" s="100"/>
      <c r="L72" s="100"/>
    </row>
    <row r="73" customFormat="false" ht="12.8" hidden="false" customHeight="false" outlineLevel="0" collapsed="false">
      <c r="B73" s="100"/>
      <c r="L73" s="100"/>
    </row>
    <row r="74" customFormat="false" ht="12.8" hidden="false" customHeight="false" outlineLevel="0" collapsed="false">
      <c r="B74" s="100"/>
      <c r="L74" s="100"/>
    </row>
    <row r="75" customFormat="false" ht="12.8" hidden="false" customHeight="false" outlineLevel="0" collapsed="false">
      <c r="B75" s="100"/>
      <c r="L75" s="100"/>
    </row>
    <row r="76" s="107" customFormat="true" ht="12.8" hidden="false" customHeight="false" outlineLevel="0" collapsed="false">
      <c r="A76" s="103"/>
      <c r="B76" s="104"/>
      <c r="C76" s="103"/>
      <c r="D76" s="133" t="s">
        <v>50</v>
      </c>
      <c r="E76" s="134"/>
      <c r="F76" s="135" t="s">
        <v>51</v>
      </c>
      <c r="G76" s="133" t="s">
        <v>50</v>
      </c>
      <c r="H76" s="134"/>
      <c r="I76" s="134"/>
      <c r="J76" s="136" t="s">
        <v>51</v>
      </c>
      <c r="K76" s="134"/>
      <c r="L76" s="106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</row>
    <row r="77" s="107" customFormat="true" ht="14.4" hidden="false" customHeight="true" outlineLevel="0" collapsed="false">
      <c r="A77" s="10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06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</row>
    <row r="81" s="107" customFormat="true" ht="6.95" hidden="false" customHeight="true" outlineLevel="0" collapsed="false">
      <c r="A81" s="10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06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</row>
    <row r="82" s="107" customFormat="true" ht="24.95" hidden="false" customHeight="true" outlineLevel="0" collapsed="false">
      <c r="A82" s="103"/>
      <c r="B82" s="104"/>
      <c r="C82" s="101" t="s">
        <v>83</v>
      </c>
      <c r="D82" s="103"/>
      <c r="E82" s="103"/>
      <c r="F82" s="103"/>
      <c r="G82" s="103"/>
      <c r="H82" s="103"/>
      <c r="I82" s="103"/>
      <c r="J82" s="103"/>
      <c r="K82" s="103"/>
      <c r="L82" s="106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</row>
    <row r="83" s="107" customFormat="true" ht="6.95" hidden="false" customHeight="true" outlineLevel="0" collapsed="false">
      <c r="A83" s="103"/>
      <c r="B83" s="104"/>
      <c r="C83" s="103"/>
      <c r="D83" s="103"/>
      <c r="E83" s="103"/>
      <c r="F83" s="103"/>
      <c r="G83" s="103"/>
      <c r="H83" s="103"/>
      <c r="I83" s="103"/>
      <c r="J83" s="103"/>
      <c r="K83" s="103"/>
      <c r="L83" s="106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</row>
    <row r="84" s="107" customFormat="true" ht="12" hidden="false" customHeight="true" outlineLevel="0" collapsed="false">
      <c r="A84" s="103"/>
      <c r="B84" s="104"/>
      <c r="C84" s="105" t="s">
        <v>14</v>
      </c>
      <c r="D84" s="103"/>
      <c r="E84" s="103"/>
      <c r="F84" s="103"/>
      <c r="G84" s="103"/>
      <c r="H84" s="103"/>
      <c r="I84" s="103"/>
      <c r="J84" s="103"/>
      <c r="K84" s="103"/>
      <c r="L84" s="106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</row>
    <row r="85" s="107" customFormat="true" ht="16.5" hidden="false" customHeight="true" outlineLevel="0" collapsed="false">
      <c r="A85" s="103"/>
      <c r="B85" s="104"/>
      <c r="C85" s="103"/>
      <c r="D85" s="103"/>
      <c r="E85" s="108" t="str">
        <f aca="false">E7</f>
        <v>REKONSTRUKCE ZÁBRADLÍ KOLEM VELKÉHO BAZÉNU</v>
      </c>
      <c r="F85" s="108"/>
      <c r="G85" s="108"/>
      <c r="H85" s="108"/>
      <c r="I85" s="103"/>
      <c r="J85" s="103"/>
      <c r="K85" s="103"/>
      <c r="L85" s="106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</row>
    <row r="86" s="107" customFormat="true" ht="6.95" hidden="false" customHeight="true" outlineLevel="0" collapsed="false">
      <c r="A86" s="103"/>
      <c r="B86" s="104"/>
      <c r="C86" s="103"/>
      <c r="D86" s="103"/>
      <c r="E86" s="103"/>
      <c r="F86" s="103"/>
      <c r="G86" s="103"/>
      <c r="H86" s="103"/>
      <c r="I86" s="103"/>
      <c r="J86" s="103"/>
      <c r="K86" s="103"/>
      <c r="L86" s="106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</row>
    <row r="87" s="107" customFormat="true" ht="12" hidden="false" customHeight="true" outlineLevel="0" collapsed="false">
      <c r="A87" s="103"/>
      <c r="B87" s="104"/>
      <c r="C87" s="105" t="s">
        <v>19</v>
      </c>
      <c r="D87" s="103"/>
      <c r="E87" s="103"/>
      <c r="F87" s="109" t="str">
        <f aca="false">F10</f>
        <v>Bystřice pod Hostýnem</v>
      </c>
      <c r="G87" s="103"/>
      <c r="H87" s="103"/>
      <c r="I87" s="105" t="s">
        <v>21</v>
      </c>
      <c r="J87" s="110" t="str">
        <f aca="false">IF(J10="","",J10)</f>
        <v>10. 2. 2022</v>
      </c>
      <c r="K87" s="103"/>
      <c r="L87" s="106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</row>
    <row r="88" s="107" customFormat="true" ht="6.95" hidden="false" customHeight="true" outlineLevel="0" collapsed="false">
      <c r="A88" s="103"/>
      <c r="B88" s="104"/>
      <c r="C88" s="103"/>
      <c r="D88" s="103"/>
      <c r="E88" s="103"/>
      <c r="F88" s="103"/>
      <c r="G88" s="103"/>
      <c r="H88" s="103"/>
      <c r="I88" s="103"/>
      <c r="J88" s="103"/>
      <c r="K88" s="103"/>
      <c r="L88" s="106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</row>
    <row r="89" s="107" customFormat="true" ht="15.15" hidden="false" customHeight="true" outlineLevel="0" collapsed="false">
      <c r="A89" s="103"/>
      <c r="B89" s="104"/>
      <c r="C89" s="105" t="s">
        <v>25</v>
      </c>
      <c r="D89" s="103"/>
      <c r="E89" s="103"/>
      <c r="F89" s="109" t="str">
        <f aca="false">E13</f>
        <v>Město Bystřice pod Hostýnem</v>
      </c>
      <c r="G89" s="103"/>
      <c r="H89" s="103"/>
      <c r="I89" s="105" t="s">
        <v>30</v>
      </c>
      <c r="J89" s="142" t="str">
        <f aca="false">E19</f>
        <v>dnprojekce s.r.o.</v>
      </c>
      <c r="K89" s="103"/>
      <c r="L89" s="106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</row>
    <row r="90" s="107" customFormat="true" ht="15.15" hidden="false" customHeight="true" outlineLevel="0" collapsed="false">
      <c r="A90" s="103"/>
      <c r="B90" s="104"/>
      <c r="C90" s="105" t="s">
        <v>29</v>
      </c>
      <c r="D90" s="103"/>
      <c r="E90" s="103"/>
      <c r="F90" s="109" t="str">
        <f aca="false">IF(E16="","",E16)</f>
        <v/>
      </c>
      <c r="G90" s="103"/>
      <c r="H90" s="103"/>
      <c r="I90" s="105" t="s">
        <v>33</v>
      </c>
      <c r="J90" s="142" t="str">
        <f aca="false">E22</f>
        <v>dnprojekce s.r.o.</v>
      </c>
      <c r="K90" s="103"/>
      <c r="L90" s="106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</row>
    <row r="91" s="107" customFormat="true" ht="10.3" hidden="false" customHeight="true" outlineLevel="0" collapsed="false">
      <c r="A91" s="103"/>
      <c r="B91" s="104"/>
      <c r="C91" s="103"/>
      <c r="D91" s="103"/>
      <c r="E91" s="103"/>
      <c r="F91" s="103"/>
      <c r="G91" s="103"/>
      <c r="H91" s="103"/>
      <c r="I91" s="103"/>
      <c r="J91" s="103"/>
      <c r="K91" s="103"/>
      <c r="L91" s="106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</row>
    <row r="92" s="107" customFormat="true" ht="29.3" hidden="false" customHeight="true" outlineLevel="0" collapsed="false">
      <c r="A92" s="103"/>
      <c r="B92" s="104"/>
      <c r="C92" s="143" t="s">
        <v>84</v>
      </c>
      <c r="D92" s="124"/>
      <c r="E92" s="124"/>
      <c r="F92" s="124"/>
      <c r="G92" s="124"/>
      <c r="H92" s="124"/>
      <c r="I92" s="124"/>
      <c r="J92" s="144" t="s">
        <v>85</v>
      </c>
      <c r="K92" s="124"/>
      <c r="L92" s="106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</row>
    <row r="93" s="107" customFormat="true" ht="10.3" hidden="false" customHeight="true" outlineLevel="0" collapsed="false">
      <c r="A93" s="103"/>
      <c r="B93" s="104"/>
      <c r="C93" s="103"/>
      <c r="D93" s="103"/>
      <c r="E93" s="103"/>
      <c r="F93" s="103"/>
      <c r="G93" s="103"/>
      <c r="H93" s="103"/>
      <c r="I93" s="103"/>
      <c r="J93" s="103"/>
      <c r="K93" s="103"/>
      <c r="L93" s="106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</row>
    <row r="94" s="107" customFormat="true" ht="22.8" hidden="false" customHeight="true" outlineLevel="0" collapsed="false">
      <c r="A94" s="103"/>
      <c r="B94" s="104"/>
      <c r="C94" s="145" t="s">
        <v>86</v>
      </c>
      <c r="D94" s="103"/>
      <c r="E94" s="103"/>
      <c r="F94" s="103"/>
      <c r="G94" s="103"/>
      <c r="H94" s="103"/>
      <c r="I94" s="103"/>
      <c r="J94" s="119" t="n">
        <f aca="false">J124</f>
        <v>0</v>
      </c>
      <c r="K94" s="103"/>
      <c r="L94" s="106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U94" s="97" t="s">
        <v>87</v>
      </c>
    </row>
    <row r="95" s="146" customFormat="true" ht="24.95" hidden="false" customHeight="true" outlineLevel="0" collapsed="false">
      <c r="B95" s="147"/>
      <c r="D95" s="148" t="s">
        <v>88</v>
      </c>
      <c r="E95" s="149"/>
      <c r="F95" s="149"/>
      <c r="G95" s="149"/>
      <c r="H95" s="149"/>
      <c r="I95" s="149"/>
      <c r="J95" s="150" t="n">
        <f aca="false">J125</f>
        <v>0</v>
      </c>
      <c r="L95" s="147"/>
    </row>
    <row r="96" s="151" customFormat="true" ht="19.95" hidden="false" customHeight="true" outlineLevel="0" collapsed="false">
      <c r="B96" s="152"/>
      <c r="D96" s="153" t="s">
        <v>89</v>
      </c>
      <c r="E96" s="154"/>
      <c r="F96" s="154"/>
      <c r="G96" s="154"/>
      <c r="H96" s="154"/>
      <c r="I96" s="154"/>
      <c r="J96" s="155" t="n">
        <f aca="false">J126</f>
        <v>0</v>
      </c>
      <c r="L96" s="152"/>
    </row>
    <row r="97" s="151" customFormat="true" ht="19.95" hidden="false" customHeight="true" outlineLevel="0" collapsed="false">
      <c r="B97" s="152"/>
      <c r="D97" s="153" t="s">
        <v>90</v>
      </c>
      <c r="E97" s="154"/>
      <c r="F97" s="154"/>
      <c r="G97" s="154"/>
      <c r="H97" s="154"/>
      <c r="I97" s="154"/>
      <c r="J97" s="155" t="n">
        <f aca="false">J208</f>
        <v>0</v>
      </c>
      <c r="L97" s="152"/>
    </row>
    <row r="98" s="151" customFormat="true" ht="19.95" hidden="false" customHeight="true" outlineLevel="0" collapsed="false">
      <c r="B98" s="152"/>
      <c r="D98" s="153" t="s">
        <v>91</v>
      </c>
      <c r="E98" s="154"/>
      <c r="F98" s="154"/>
      <c r="G98" s="154"/>
      <c r="H98" s="154"/>
      <c r="I98" s="154"/>
      <c r="J98" s="155" t="n">
        <f aca="false">J230</f>
        <v>0</v>
      </c>
      <c r="L98" s="152"/>
    </row>
    <row r="99" s="151" customFormat="true" ht="19.95" hidden="false" customHeight="true" outlineLevel="0" collapsed="false">
      <c r="B99" s="152"/>
      <c r="D99" s="153" t="s">
        <v>92</v>
      </c>
      <c r="E99" s="154"/>
      <c r="F99" s="154"/>
      <c r="G99" s="154"/>
      <c r="H99" s="154"/>
      <c r="I99" s="154"/>
      <c r="J99" s="155" t="n">
        <f aca="false">J235</f>
        <v>0</v>
      </c>
      <c r="L99" s="152"/>
    </row>
    <row r="100" s="151" customFormat="true" ht="19.95" hidden="false" customHeight="true" outlineLevel="0" collapsed="false">
      <c r="B100" s="152"/>
      <c r="D100" s="153" t="s">
        <v>93</v>
      </c>
      <c r="E100" s="154"/>
      <c r="F100" s="154"/>
      <c r="G100" s="154"/>
      <c r="H100" s="154"/>
      <c r="I100" s="154"/>
      <c r="J100" s="155" t="n">
        <f aca="false">J257</f>
        <v>0</v>
      </c>
      <c r="L100" s="152"/>
    </row>
    <row r="101" s="151" customFormat="true" ht="19.95" hidden="false" customHeight="true" outlineLevel="0" collapsed="false">
      <c r="B101" s="152"/>
      <c r="D101" s="153" t="s">
        <v>94</v>
      </c>
      <c r="E101" s="154"/>
      <c r="F101" s="154"/>
      <c r="G101" s="154"/>
      <c r="H101" s="154"/>
      <c r="I101" s="154"/>
      <c r="J101" s="155" t="n">
        <f aca="false">J286</f>
        <v>0</v>
      </c>
      <c r="L101" s="152"/>
    </row>
    <row r="102" s="151" customFormat="true" ht="19.95" hidden="false" customHeight="true" outlineLevel="0" collapsed="false">
      <c r="B102" s="152"/>
      <c r="D102" s="153" t="s">
        <v>95</v>
      </c>
      <c r="E102" s="154"/>
      <c r="F102" s="154"/>
      <c r="G102" s="154"/>
      <c r="H102" s="154"/>
      <c r="I102" s="154"/>
      <c r="J102" s="155" t="n">
        <f aca="false">J292</f>
        <v>0</v>
      </c>
      <c r="L102" s="152"/>
    </row>
    <row r="103" s="146" customFormat="true" ht="24.95" hidden="false" customHeight="true" outlineLevel="0" collapsed="false">
      <c r="B103" s="147"/>
      <c r="D103" s="148" t="s">
        <v>96</v>
      </c>
      <c r="E103" s="149"/>
      <c r="F103" s="149"/>
      <c r="G103" s="149"/>
      <c r="H103" s="149"/>
      <c r="I103" s="149"/>
      <c r="J103" s="150" t="n">
        <f aca="false">J294</f>
        <v>0</v>
      </c>
      <c r="L103" s="147"/>
    </row>
    <row r="104" s="151" customFormat="true" ht="19.95" hidden="false" customHeight="true" outlineLevel="0" collapsed="false">
      <c r="B104" s="152"/>
      <c r="D104" s="153" t="s">
        <v>97</v>
      </c>
      <c r="E104" s="154"/>
      <c r="F104" s="154"/>
      <c r="G104" s="154"/>
      <c r="H104" s="154"/>
      <c r="I104" s="154"/>
      <c r="J104" s="155" t="n">
        <f aca="false">J295</f>
        <v>0</v>
      </c>
      <c r="L104" s="152"/>
    </row>
    <row r="105" s="146" customFormat="true" ht="24.95" hidden="false" customHeight="true" outlineLevel="0" collapsed="false">
      <c r="B105" s="147"/>
      <c r="D105" s="148" t="s">
        <v>98</v>
      </c>
      <c r="E105" s="149"/>
      <c r="F105" s="149"/>
      <c r="G105" s="149"/>
      <c r="H105" s="149"/>
      <c r="I105" s="149"/>
      <c r="J105" s="150" t="n">
        <f aca="false">J350</f>
        <v>0</v>
      </c>
      <c r="L105" s="147"/>
    </row>
    <row r="106" s="151" customFormat="true" ht="19.95" hidden="false" customHeight="true" outlineLevel="0" collapsed="false">
      <c r="B106" s="152"/>
      <c r="D106" s="153" t="s">
        <v>99</v>
      </c>
      <c r="E106" s="154"/>
      <c r="F106" s="154"/>
      <c r="G106" s="154"/>
      <c r="H106" s="154"/>
      <c r="I106" s="154"/>
      <c r="J106" s="155" t="n">
        <f aca="false">J351</f>
        <v>0</v>
      </c>
      <c r="L106" s="152"/>
    </row>
    <row r="107" s="107" customFormat="true" ht="21.85" hidden="false" customHeight="true" outlineLevel="0" collapsed="false">
      <c r="A107" s="103"/>
      <c r="B107" s="104"/>
      <c r="C107" s="103"/>
      <c r="D107" s="103"/>
      <c r="E107" s="103"/>
      <c r="F107" s="103"/>
      <c r="G107" s="103"/>
      <c r="H107" s="103"/>
      <c r="I107" s="103"/>
      <c r="J107" s="103"/>
      <c r="K107" s="103"/>
      <c r="L107" s="106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</row>
    <row r="108" s="107" customFormat="true" ht="6.95" hidden="false" customHeight="true" outlineLevel="0" collapsed="false">
      <c r="A108" s="103"/>
      <c r="B108" s="138"/>
      <c r="C108" s="139"/>
      <c r="D108" s="139"/>
      <c r="E108" s="139"/>
      <c r="F108" s="139"/>
      <c r="G108" s="139"/>
      <c r="H108" s="139"/>
      <c r="I108" s="139"/>
      <c r="J108" s="139"/>
      <c r="K108" s="139"/>
      <c r="L108" s="106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</row>
    <row r="112" s="107" customFormat="true" ht="6.95" hidden="false" customHeight="true" outlineLevel="0" collapsed="false">
      <c r="A112" s="103"/>
      <c r="B112" s="140"/>
      <c r="C112" s="141"/>
      <c r="D112" s="141"/>
      <c r="E112" s="141"/>
      <c r="F112" s="141"/>
      <c r="G112" s="141"/>
      <c r="H112" s="141"/>
      <c r="I112" s="141"/>
      <c r="J112" s="141"/>
      <c r="K112" s="141"/>
      <c r="L112" s="106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</row>
    <row r="113" s="107" customFormat="true" ht="24.95" hidden="false" customHeight="true" outlineLevel="0" collapsed="false">
      <c r="A113" s="103"/>
      <c r="B113" s="104"/>
      <c r="C113" s="101" t="s">
        <v>100</v>
      </c>
      <c r="D113" s="103"/>
      <c r="E113" s="103"/>
      <c r="F113" s="103"/>
      <c r="G113" s="103"/>
      <c r="H113" s="103"/>
      <c r="I113" s="103"/>
      <c r="J113" s="103"/>
      <c r="K113" s="103"/>
      <c r="L113" s="106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</row>
    <row r="114" s="107" customFormat="true" ht="6.95" hidden="false" customHeight="true" outlineLevel="0" collapsed="false">
      <c r="A114" s="103"/>
      <c r="B114" s="104"/>
      <c r="C114" s="103"/>
      <c r="D114" s="103"/>
      <c r="E114" s="103"/>
      <c r="F114" s="103"/>
      <c r="G114" s="103"/>
      <c r="H114" s="103"/>
      <c r="I114" s="103"/>
      <c r="J114" s="103"/>
      <c r="K114" s="103"/>
      <c r="L114" s="106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</row>
    <row r="115" s="107" customFormat="true" ht="12" hidden="false" customHeight="true" outlineLevel="0" collapsed="false">
      <c r="A115" s="103"/>
      <c r="B115" s="104"/>
      <c r="C115" s="105" t="s">
        <v>14</v>
      </c>
      <c r="D115" s="103"/>
      <c r="E115" s="103"/>
      <c r="F115" s="103"/>
      <c r="G115" s="103"/>
      <c r="H115" s="103"/>
      <c r="I115" s="103"/>
      <c r="J115" s="103"/>
      <c r="K115" s="103"/>
      <c r="L115" s="106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</row>
    <row r="116" s="107" customFormat="true" ht="16.5" hidden="false" customHeight="true" outlineLevel="0" collapsed="false">
      <c r="A116" s="103"/>
      <c r="B116" s="104"/>
      <c r="C116" s="103"/>
      <c r="D116" s="103"/>
      <c r="E116" s="108" t="str">
        <f aca="false">E7</f>
        <v>REKONSTRUKCE ZÁBRADLÍ KOLEM VELKÉHO BAZÉNU</v>
      </c>
      <c r="F116" s="108"/>
      <c r="G116" s="108"/>
      <c r="H116" s="108"/>
      <c r="I116" s="103"/>
      <c r="J116" s="103"/>
      <c r="K116" s="103"/>
      <c r="L116" s="106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</row>
    <row r="117" s="107" customFormat="true" ht="6.95" hidden="false" customHeight="true" outlineLevel="0" collapsed="false">
      <c r="A117" s="103"/>
      <c r="B117" s="104"/>
      <c r="C117" s="103"/>
      <c r="D117" s="103"/>
      <c r="E117" s="103"/>
      <c r="F117" s="103"/>
      <c r="G117" s="103"/>
      <c r="H117" s="103"/>
      <c r="I117" s="103"/>
      <c r="J117" s="103"/>
      <c r="K117" s="103"/>
      <c r="L117" s="106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</row>
    <row r="118" s="107" customFormat="true" ht="12" hidden="false" customHeight="true" outlineLevel="0" collapsed="false">
      <c r="A118" s="103"/>
      <c r="B118" s="104"/>
      <c r="C118" s="105" t="s">
        <v>19</v>
      </c>
      <c r="D118" s="103"/>
      <c r="E118" s="103"/>
      <c r="F118" s="109" t="str">
        <f aca="false">F10</f>
        <v>Bystřice pod Hostýnem</v>
      </c>
      <c r="G118" s="103"/>
      <c r="H118" s="103"/>
      <c r="I118" s="105" t="s">
        <v>21</v>
      </c>
      <c r="J118" s="110" t="str">
        <f aca="false">IF(J10="","",J10)</f>
        <v>10. 2. 2022</v>
      </c>
      <c r="K118" s="103"/>
      <c r="L118" s="106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</row>
    <row r="119" s="107" customFormat="true" ht="6.95" hidden="false" customHeight="true" outlineLevel="0" collapsed="false">
      <c r="A119" s="103"/>
      <c r="B119" s="104"/>
      <c r="C119" s="103"/>
      <c r="D119" s="103"/>
      <c r="E119" s="103"/>
      <c r="F119" s="103"/>
      <c r="G119" s="103"/>
      <c r="H119" s="103"/>
      <c r="I119" s="103"/>
      <c r="J119" s="103"/>
      <c r="K119" s="103"/>
      <c r="L119" s="106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</row>
    <row r="120" s="107" customFormat="true" ht="15.15" hidden="false" customHeight="true" outlineLevel="0" collapsed="false">
      <c r="A120" s="103"/>
      <c r="B120" s="104"/>
      <c r="C120" s="105" t="s">
        <v>25</v>
      </c>
      <c r="D120" s="103"/>
      <c r="E120" s="103"/>
      <c r="F120" s="109" t="str">
        <f aca="false">E13</f>
        <v>Město Bystřice pod Hostýnem</v>
      </c>
      <c r="G120" s="103"/>
      <c r="H120" s="103"/>
      <c r="I120" s="105" t="s">
        <v>30</v>
      </c>
      <c r="J120" s="142" t="str">
        <f aca="false">E19</f>
        <v>dnprojekce s.r.o.</v>
      </c>
      <c r="K120" s="103"/>
      <c r="L120" s="106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</row>
    <row r="121" s="107" customFormat="true" ht="15.15" hidden="false" customHeight="true" outlineLevel="0" collapsed="false">
      <c r="A121" s="103"/>
      <c r="B121" s="104"/>
      <c r="C121" s="105" t="s">
        <v>29</v>
      </c>
      <c r="D121" s="103"/>
      <c r="E121" s="103"/>
      <c r="F121" s="109" t="str">
        <f aca="false">IF(E16="","",E16)</f>
        <v/>
      </c>
      <c r="G121" s="103"/>
      <c r="H121" s="103"/>
      <c r="I121" s="105" t="s">
        <v>33</v>
      </c>
      <c r="J121" s="142" t="str">
        <f aca="false">E22</f>
        <v>dnprojekce s.r.o.</v>
      </c>
      <c r="K121" s="103"/>
      <c r="L121" s="106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</row>
    <row r="122" s="107" customFormat="true" ht="10.3" hidden="false" customHeight="true" outlineLevel="0" collapsed="false">
      <c r="A122" s="103"/>
      <c r="B122" s="104"/>
      <c r="C122" s="103"/>
      <c r="D122" s="103"/>
      <c r="E122" s="103"/>
      <c r="F122" s="103"/>
      <c r="G122" s="103"/>
      <c r="H122" s="103"/>
      <c r="I122" s="103"/>
      <c r="J122" s="103"/>
      <c r="K122" s="103"/>
      <c r="L122" s="106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</row>
    <row r="123" s="166" customFormat="true" ht="29.3" hidden="false" customHeight="true" outlineLevel="0" collapsed="false">
      <c r="A123" s="156"/>
      <c r="B123" s="157"/>
      <c r="C123" s="158" t="s">
        <v>101</v>
      </c>
      <c r="D123" s="159" t="s">
        <v>60</v>
      </c>
      <c r="E123" s="159" t="s">
        <v>56</v>
      </c>
      <c r="F123" s="159" t="s">
        <v>57</v>
      </c>
      <c r="G123" s="159" t="s">
        <v>102</v>
      </c>
      <c r="H123" s="159" t="s">
        <v>103</v>
      </c>
      <c r="I123" s="159" t="s">
        <v>104</v>
      </c>
      <c r="J123" s="160" t="s">
        <v>85</v>
      </c>
      <c r="K123" s="161" t="s">
        <v>105</v>
      </c>
      <c r="L123" s="162"/>
      <c r="M123" s="163"/>
      <c r="N123" s="164" t="s">
        <v>39</v>
      </c>
      <c r="O123" s="164" t="s">
        <v>106</v>
      </c>
      <c r="P123" s="164" t="s">
        <v>107</v>
      </c>
      <c r="Q123" s="164" t="s">
        <v>108</v>
      </c>
      <c r="R123" s="164" t="s">
        <v>109</v>
      </c>
      <c r="S123" s="164" t="s">
        <v>110</v>
      </c>
      <c r="T123" s="165" t="s">
        <v>111</v>
      </c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</row>
    <row r="124" s="107" customFormat="true" ht="22.8" hidden="false" customHeight="true" outlineLevel="0" collapsed="false">
      <c r="A124" s="103"/>
      <c r="B124" s="104"/>
      <c r="C124" s="167" t="s">
        <v>112</v>
      </c>
      <c r="D124" s="103"/>
      <c r="E124" s="103"/>
      <c r="F124" s="103"/>
      <c r="G124" s="103"/>
      <c r="H124" s="103"/>
      <c r="I124" s="103"/>
      <c r="J124" s="168" t="n">
        <f aca="false">BK124</f>
        <v>0</v>
      </c>
      <c r="K124" s="103"/>
      <c r="L124" s="104"/>
      <c r="M124" s="169"/>
      <c r="N124" s="170"/>
      <c r="O124" s="117"/>
      <c r="P124" s="171" t="n">
        <f aca="false">P125+P294+P350</f>
        <v>657.862733</v>
      </c>
      <c r="Q124" s="117"/>
      <c r="R124" s="171" t="n">
        <f aca="false">R125+R294+R350</f>
        <v>46.55154804</v>
      </c>
      <c r="S124" s="117"/>
      <c r="T124" s="172" t="n">
        <f aca="false">T125+T294+T350</f>
        <v>77.022</v>
      </c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T124" s="97" t="s">
        <v>74</v>
      </c>
      <c r="AU124" s="97" t="s">
        <v>87</v>
      </c>
      <c r="BK124" s="173" t="n">
        <f aca="false">BK125+BK294+BK350</f>
        <v>0</v>
      </c>
    </row>
    <row r="125" s="174" customFormat="true" ht="25.9" hidden="false" customHeight="true" outlineLevel="0" collapsed="false">
      <c r="B125" s="175"/>
      <c r="D125" s="176" t="s">
        <v>74</v>
      </c>
      <c r="E125" s="177" t="s">
        <v>113</v>
      </c>
      <c r="F125" s="177" t="s">
        <v>114</v>
      </c>
      <c r="J125" s="178" t="n">
        <f aca="false">BK125</f>
        <v>0</v>
      </c>
      <c r="L125" s="175"/>
      <c r="M125" s="179"/>
      <c r="N125" s="180"/>
      <c r="O125" s="180"/>
      <c r="P125" s="181" t="n">
        <f aca="false">P126+P208+P230+P235+P257+P286+P292</f>
        <v>461.244333</v>
      </c>
      <c r="Q125" s="180"/>
      <c r="R125" s="181" t="n">
        <f aca="false">R126+R208+R230+R235+R257+R286+R292</f>
        <v>44.52754804</v>
      </c>
      <c r="S125" s="180"/>
      <c r="T125" s="182" t="n">
        <f aca="false">T126+T208+T230+T235+T257+T286+T292</f>
        <v>75.3436</v>
      </c>
      <c r="AR125" s="176" t="s">
        <v>7</v>
      </c>
      <c r="AT125" s="183" t="s">
        <v>74</v>
      </c>
      <c r="AU125" s="183" t="s">
        <v>75</v>
      </c>
      <c r="AY125" s="176" t="s">
        <v>115</v>
      </c>
      <c r="BK125" s="184" t="n">
        <f aca="false">BK126+BK208+BK230+BK235+BK257+BK286+BK292</f>
        <v>0</v>
      </c>
    </row>
    <row r="126" s="174" customFormat="true" ht="22.8" hidden="false" customHeight="true" outlineLevel="0" collapsed="false">
      <c r="B126" s="175"/>
      <c r="D126" s="176" t="s">
        <v>74</v>
      </c>
      <c r="E126" s="185" t="s">
        <v>7</v>
      </c>
      <c r="F126" s="185" t="s">
        <v>116</v>
      </c>
      <c r="J126" s="186" t="n">
        <f aca="false">BK126</f>
        <v>0</v>
      </c>
      <c r="L126" s="175"/>
      <c r="M126" s="179"/>
      <c r="N126" s="180"/>
      <c r="O126" s="180"/>
      <c r="P126" s="181" t="n">
        <f aca="false">SUM(P127:P207)</f>
        <v>158.242134</v>
      </c>
      <c r="Q126" s="180"/>
      <c r="R126" s="181" t="n">
        <f aca="false">SUM(R127:R207)</f>
        <v>0.001137</v>
      </c>
      <c r="S126" s="180"/>
      <c r="T126" s="182" t="n">
        <f aca="false">SUM(T127:T207)</f>
        <v>14.2026</v>
      </c>
      <c r="AR126" s="176" t="s">
        <v>7</v>
      </c>
      <c r="AT126" s="183" t="s">
        <v>74</v>
      </c>
      <c r="AU126" s="183" t="s">
        <v>7</v>
      </c>
      <c r="AY126" s="176" t="s">
        <v>115</v>
      </c>
      <c r="BK126" s="184" t="n">
        <f aca="false">SUM(BK127:BK207)</f>
        <v>0</v>
      </c>
    </row>
    <row r="127" s="107" customFormat="true" ht="24.15" hidden="false" customHeight="true" outlineLevel="0" collapsed="false">
      <c r="A127" s="103"/>
      <c r="B127" s="104"/>
      <c r="C127" s="187" t="s">
        <v>7</v>
      </c>
      <c r="D127" s="187" t="s">
        <v>117</v>
      </c>
      <c r="E127" s="188" t="s">
        <v>118</v>
      </c>
      <c r="F127" s="189" t="s">
        <v>119</v>
      </c>
      <c r="G127" s="190" t="s">
        <v>120</v>
      </c>
      <c r="H127" s="191" t="n">
        <v>11.26</v>
      </c>
      <c r="I127" s="192" t="n">
        <v>0</v>
      </c>
      <c r="J127" s="193" t="n">
        <f aca="false">ROUND(I127*H127,0)</f>
        <v>0</v>
      </c>
      <c r="K127" s="194"/>
      <c r="L127" s="104"/>
      <c r="M127" s="195"/>
      <c r="N127" s="196" t="s">
        <v>40</v>
      </c>
      <c r="O127" s="197" t="n">
        <v>0.272</v>
      </c>
      <c r="P127" s="197" t="n">
        <f aca="false">O127*H127</f>
        <v>3.06272</v>
      </c>
      <c r="Q127" s="197" t="n">
        <v>0</v>
      </c>
      <c r="R127" s="197" t="n">
        <f aca="false">Q127*H127</f>
        <v>0</v>
      </c>
      <c r="S127" s="197" t="n">
        <v>0.26</v>
      </c>
      <c r="T127" s="198" t="n">
        <f aca="false">S127*H127</f>
        <v>2.9276</v>
      </c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R127" s="199" t="s">
        <v>121</v>
      </c>
      <c r="AT127" s="199" t="s">
        <v>117</v>
      </c>
      <c r="AU127" s="199" t="s">
        <v>81</v>
      </c>
      <c r="AY127" s="97" t="s">
        <v>115</v>
      </c>
      <c r="BE127" s="200" t="n">
        <f aca="false">IF(N127="základní",J127,0)</f>
        <v>0</v>
      </c>
      <c r="BF127" s="200" t="n">
        <f aca="false">IF(N127="snížená",J127,0)</f>
        <v>0</v>
      </c>
      <c r="BG127" s="200" t="n">
        <f aca="false">IF(N127="zákl. přenesená",J127,0)</f>
        <v>0</v>
      </c>
      <c r="BH127" s="200" t="n">
        <f aca="false">IF(N127="sníž. přenesená",J127,0)</f>
        <v>0</v>
      </c>
      <c r="BI127" s="200" t="n">
        <f aca="false">IF(N127="nulová",J127,0)</f>
        <v>0</v>
      </c>
      <c r="BJ127" s="97" t="s">
        <v>7</v>
      </c>
      <c r="BK127" s="200" t="n">
        <f aca="false">ROUND(I127*H127,0)</f>
        <v>0</v>
      </c>
      <c r="BL127" s="97" t="s">
        <v>121</v>
      </c>
      <c r="BM127" s="199" t="s">
        <v>122</v>
      </c>
    </row>
    <row r="128" s="201" customFormat="true" ht="12.8" hidden="true" customHeight="false" outlineLevel="0" collapsed="false">
      <c r="B128" s="202"/>
      <c r="D128" s="203" t="s">
        <v>123</v>
      </c>
      <c r="E128" s="204"/>
      <c r="F128" s="205" t="s">
        <v>124</v>
      </c>
      <c r="H128" s="204"/>
      <c r="I128" s="206"/>
      <c r="L128" s="202"/>
      <c r="M128" s="207"/>
      <c r="N128" s="208"/>
      <c r="O128" s="208"/>
      <c r="P128" s="208"/>
      <c r="Q128" s="208"/>
      <c r="R128" s="208"/>
      <c r="S128" s="208"/>
      <c r="T128" s="209"/>
      <c r="AT128" s="204" t="s">
        <v>123</v>
      </c>
      <c r="AU128" s="204" t="s">
        <v>81</v>
      </c>
      <c r="AV128" s="201" t="s">
        <v>7</v>
      </c>
      <c r="AW128" s="201" t="s">
        <v>32</v>
      </c>
      <c r="AX128" s="201" t="s">
        <v>75</v>
      </c>
      <c r="AY128" s="204" t="s">
        <v>115</v>
      </c>
    </row>
    <row r="129" s="210" customFormat="true" ht="12.8" hidden="true" customHeight="false" outlineLevel="0" collapsed="false">
      <c r="B129" s="211"/>
      <c r="D129" s="203" t="s">
        <v>123</v>
      </c>
      <c r="E129" s="212"/>
      <c r="F129" s="213" t="s">
        <v>125</v>
      </c>
      <c r="H129" s="214" t="n">
        <v>1.86</v>
      </c>
      <c r="I129" s="215"/>
      <c r="L129" s="211"/>
      <c r="M129" s="216"/>
      <c r="N129" s="217"/>
      <c r="O129" s="217"/>
      <c r="P129" s="217"/>
      <c r="Q129" s="217"/>
      <c r="R129" s="217"/>
      <c r="S129" s="217"/>
      <c r="T129" s="218"/>
      <c r="AT129" s="212" t="s">
        <v>123</v>
      </c>
      <c r="AU129" s="212" t="s">
        <v>81</v>
      </c>
      <c r="AV129" s="210" t="s">
        <v>81</v>
      </c>
      <c r="AW129" s="210" t="s">
        <v>32</v>
      </c>
      <c r="AX129" s="210" t="s">
        <v>75</v>
      </c>
      <c r="AY129" s="212" t="s">
        <v>115</v>
      </c>
    </row>
    <row r="130" s="201" customFormat="true" ht="12.8" hidden="true" customHeight="false" outlineLevel="0" collapsed="false">
      <c r="B130" s="202"/>
      <c r="D130" s="203" t="s">
        <v>123</v>
      </c>
      <c r="E130" s="204"/>
      <c r="F130" s="205" t="s">
        <v>126</v>
      </c>
      <c r="H130" s="204"/>
      <c r="I130" s="206"/>
      <c r="L130" s="202"/>
      <c r="M130" s="207"/>
      <c r="N130" s="208"/>
      <c r="O130" s="208"/>
      <c r="P130" s="208"/>
      <c r="Q130" s="208"/>
      <c r="R130" s="208"/>
      <c r="S130" s="208"/>
      <c r="T130" s="209"/>
      <c r="AT130" s="204" t="s">
        <v>123</v>
      </c>
      <c r="AU130" s="204" t="s">
        <v>81</v>
      </c>
      <c r="AV130" s="201" t="s">
        <v>7</v>
      </c>
      <c r="AW130" s="201" t="s">
        <v>32</v>
      </c>
      <c r="AX130" s="201" t="s">
        <v>75</v>
      </c>
      <c r="AY130" s="204" t="s">
        <v>115</v>
      </c>
    </row>
    <row r="131" s="210" customFormat="true" ht="12.8" hidden="true" customHeight="false" outlineLevel="0" collapsed="false">
      <c r="B131" s="211"/>
      <c r="D131" s="203" t="s">
        <v>123</v>
      </c>
      <c r="E131" s="212"/>
      <c r="F131" s="213" t="s">
        <v>127</v>
      </c>
      <c r="H131" s="214" t="n">
        <v>9.4</v>
      </c>
      <c r="I131" s="215"/>
      <c r="L131" s="211"/>
      <c r="M131" s="216"/>
      <c r="N131" s="217"/>
      <c r="O131" s="217"/>
      <c r="P131" s="217"/>
      <c r="Q131" s="217"/>
      <c r="R131" s="217"/>
      <c r="S131" s="217"/>
      <c r="T131" s="218"/>
      <c r="AT131" s="212" t="s">
        <v>123</v>
      </c>
      <c r="AU131" s="212" t="s">
        <v>81</v>
      </c>
      <c r="AV131" s="210" t="s">
        <v>81</v>
      </c>
      <c r="AW131" s="210" t="s">
        <v>32</v>
      </c>
      <c r="AX131" s="210" t="s">
        <v>75</v>
      </c>
      <c r="AY131" s="212" t="s">
        <v>115</v>
      </c>
    </row>
    <row r="132" s="219" customFormat="true" ht="12.8" hidden="true" customHeight="false" outlineLevel="0" collapsed="false">
      <c r="B132" s="220"/>
      <c r="D132" s="203" t="s">
        <v>123</v>
      </c>
      <c r="E132" s="221"/>
      <c r="F132" s="222" t="s">
        <v>128</v>
      </c>
      <c r="H132" s="223" t="n">
        <v>11.26</v>
      </c>
      <c r="I132" s="224"/>
      <c r="L132" s="220"/>
      <c r="M132" s="225"/>
      <c r="N132" s="226"/>
      <c r="O132" s="226"/>
      <c r="P132" s="226"/>
      <c r="Q132" s="226"/>
      <c r="R132" s="226"/>
      <c r="S132" s="226"/>
      <c r="T132" s="227"/>
      <c r="AT132" s="221" t="s">
        <v>123</v>
      </c>
      <c r="AU132" s="221" t="s">
        <v>81</v>
      </c>
      <c r="AV132" s="219" t="s">
        <v>121</v>
      </c>
      <c r="AW132" s="219" t="s">
        <v>32</v>
      </c>
      <c r="AX132" s="219" t="s">
        <v>7</v>
      </c>
      <c r="AY132" s="221" t="s">
        <v>115</v>
      </c>
    </row>
    <row r="133" s="107" customFormat="true" ht="16.5" hidden="false" customHeight="true" outlineLevel="0" collapsed="false">
      <c r="A133" s="103"/>
      <c r="B133" s="104"/>
      <c r="C133" s="187" t="s">
        <v>81</v>
      </c>
      <c r="D133" s="187" t="s">
        <v>117</v>
      </c>
      <c r="E133" s="188" t="s">
        <v>129</v>
      </c>
      <c r="F133" s="189" t="s">
        <v>130</v>
      </c>
      <c r="G133" s="190" t="s">
        <v>131</v>
      </c>
      <c r="H133" s="191" t="n">
        <v>55</v>
      </c>
      <c r="I133" s="192" t="n">
        <v>0</v>
      </c>
      <c r="J133" s="193" t="n">
        <f aca="false">ROUND(I133*H133,0)</f>
        <v>0</v>
      </c>
      <c r="K133" s="194"/>
      <c r="L133" s="104"/>
      <c r="M133" s="195"/>
      <c r="N133" s="196" t="s">
        <v>40</v>
      </c>
      <c r="O133" s="197" t="n">
        <v>0.133</v>
      </c>
      <c r="P133" s="197" t="n">
        <f aca="false">O133*H133</f>
        <v>7.315</v>
      </c>
      <c r="Q133" s="197" t="n">
        <v>0</v>
      </c>
      <c r="R133" s="197" t="n">
        <f aca="false">Q133*H133</f>
        <v>0</v>
      </c>
      <c r="S133" s="197" t="n">
        <v>0.205</v>
      </c>
      <c r="T133" s="198" t="n">
        <f aca="false">S133*H133</f>
        <v>11.275</v>
      </c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R133" s="199" t="s">
        <v>121</v>
      </c>
      <c r="AT133" s="199" t="s">
        <v>117</v>
      </c>
      <c r="AU133" s="199" t="s">
        <v>81</v>
      </c>
      <c r="AY133" s="97" t="s">
        <v>115</v>
      </c>
      <c r="BE133" s="200" t="n">
        <f aca="false">IF(N133="základní",J133,0)</f>
        <v>0</v>
      </c>
      <c r="BF133" s="200" t="n">
        <f aca="false">IF(N133="snížená",J133,0)</f>
        <v>0</v>
      </c>
      <c r="BG133" s="200" t="n">
        <f aca="false">IF(N133="zákl. přenesená",J133,0)</f>
        <v>0</v>
      </c>
      <c r="BH133" s="200" t="n">
        <f aca="false">IF(N133="sníž. přenesená",J133,0)</f>
        <v>0</v>
      </c>
      <c r="BI133" s="200" t="n">
        <f aca="false">IF(N133="nulová",J133,0)</f>
        <v>0</v>
      </c>
      <c r="BJ133" s="97" t="s">
        <v>7</v>
      </c>
      <c r="BK133" s="200" t="n">
        <f aca="false">ROUND(I133*H133,0)</f>
        <v>0</v>
      </c>
      <c r="BL133" s="97" t="s">
        <v>121</v>
      </c>
      <c r="BM133" s="199" t="s">
        <v>132</v>
      </c>
    </row>
    <row r="134" s="201" customFormat="true" ht="12.8" hidden="true" customHeight="false" outlineLevel="0" collapsed="false">
      <c r="B134" s="202"/>
      <c r="D134" s="203" t="s">
        <v>123</v>
      </c>
      <c r="E134" s="204"/>
      <c r="F134" s="205" t="s">
        <v>124</v>
      </c>
      <c r="H134" s="204"/>
      <c r="I134" s="206"/>
      <c r="L134" s="202"/>
      <c r="M134" s="207"/>
      <c r="N134" s="208"/>
      <c r="O134" s="208"/>
      <c r="P134" s="208"/>
      <c r="Q134" s="208"/>
      <c r="R134" s="208"/>
      <c r="S134" s="208"/>
      <c r="T134" s="209"/>
      <c r="AT134" s="204" t="s">
        <v>123</v>
      </c>
      <c r="AU134" s="204" t="s">
        <v>81</v>
      </c>
      <c r="AV134" s="201" t="s">
        <v>7</v>
      </c>
      <c r="AW134" s="201" t="s">
        <v>32</v>
      </c>
      <c r="AX134" s="201" t="s">
        <v>75</v>
      </c>
      <c r="AY134" s="204" t="s">
        <v>115</v>
      </c>
    </row>
    <row r="135" s="210" customFormat="true" ht="12.8" hidden="true" customHeight="false" outlineLevel="0" collapsed="false">
      <c r="B135" s="211"/>
      <c r="D135" s="203" t="s">
        <v>123</v>
      </c>
      <c r="E135" s="212"/>
      <c r="F135" s="213" t="s">
        <v>133</v>
      </c>
      <c r="H135" s="214" t="n">
        <v>18.6</v>
      </c>
      <c r="I135" s="215"/>
      <c r="L135" s="211"/>
      <c r="M135" s="216"/>
      <c r="N135" s="217"/>
      <c r="O135" s="217"/>
      <c r="P135" s="217"/>
      <c r="Q135" s="217"/>
      <c r="R135" s="217"/>
      <c r="S135" s="217"/>
      <c r="T135" s="218"/>
      <c r="AT135" s="212" t="s">
        <v>123</v>
      </c>
      <c r="AU135" s="212" t="s">
        <v>81</v>
      </c>
      <c r="AV135" s="210" t="s">
        <v>81</v>
      </c>
      <c r="AW135" s="210" t="s">
        <v>32</v>
      </c>
      <c r="AX135" s="210" t="s">
        <v>75</v>
      </c>
      <c r="AY135" s="212" t="s">
        <v>115</v>
      </c>
    </row>
    <row r="136" s="201" customFormat="true" ht="12.8" hidden="true" customHeight="false" outlineLevel="0" collapsed="false">
      <c r="B136" s="202"/>
      <c r="D136" s="203" t="s">
        <v>123</v>
      </c>
      <c r="E136" s="204"/>
      <c r="F136" s="205" t="s">
        <v>74</v>
      </c>
      <c r="H136" s="204"/>
      <c r="I136" s="206"/>
      <c r="L136" s="202"/>
      <c r="M136" s="207"/>
      <c r="N136" s="208"/>
      <c r="O136" s="208"/>
      <c r="P136" s="208"/>
      <c r="Q136" s="208"/>
      <c r="R136" s="208"/>
      <c r="S136" s="208"/>
      <c r="T136" s="209"/>
      <c r="AT136" s="204" t="s">
        <v>123</v>
      </c>
      <c r="AU136" s="204" t="s">
        <v>81</v>
      </c>
      <c r="AV136" s="201" t="s">
        <v>7</v>
      </c>
      <c r="AW136" s="201" t="s">
        <v>32</v>
      </c>
      <c r="AX136" s="201" t="s">
        <v>75</v>
      </c>
      <c r="AY136" s="204" t="s">
        <v>115</v>
      </c>
    </row>
    <row r="137" s="210" customFormat="true" ht="12.8" hidden="true" customHeight="false" outlineLevel="0" collapsed="false">
      <c r="B137" s="211"/>
      <c r="D137" s="203" t="s">
        <v>123</v>
      </c>
      <c r="E137" s="212"/>
      <c r="F137" s="213" t="s">
        <v>134</v>
      </c>
      <c r="H137" s="214" t="n">
        <v>36.4</v>
      </c>
      <c r="I137" s="215"/>
      <c r="L137" s="211"/>
      <c r="M137" s="216"/>
      <c r="N137" s="217"/>
      <c r="O137" s="217"/>
      <c r="P137" s="217"/>
      <c r="Q137" s="217"/>
      <c r="R137" s="217"/>
      <c r="S137" s="217"/>
      <c r="T137" s="218"/>
      <c r="AT137" s="212" t="s">
        <v>123</v>
      </c>
      <c r="AU137" s="212" t="s">
        <v>81</v>
      </c>
      <c r="AV137" s="210" t="s">
        <v>81</v>
      </c>
      <c r="AW137" s="210" t="s">
        <v>32</v>
      </c>
      <c r="AX137" s="210" t="s">
        <v>75</v>
      </c>
      <c r="AY137" s="212" t="s">
        <v>115</v>
      </c>
    </row>
    <row r="138" s="219" customFormat="true" ht="12.8" hidden="true" customHeight="false" outlineLevel="0" collapsed="false">
      <c r="B138" s="220"/>
      <c r="D138" s="203" t="s">
        <v>123</v>
      </c>
      <c r="E138" s="221"/>
      <c r="F138" s="222" t="s">
        <v>128</v>
      </c>
      <c r="H138" s="223" t="n">
        <v>55</v>
      </c>
      <c r="I138" s="224"/>
      <c r="L138" s="220"/>
      <c r="M138" s="225"/>
      <c r="N138" s="226"/>
      <c r="O138" s="226"/>
      <c r="P138" s="226"/>
      <c r="Q138" s="226"/>
      <c r="R138" s="226"/>
      <c r="S138" s="226"/>
      <c r="T138" s="227"/>
      <c r="AT138" s="221" t="s">
        <v>123</v>
      </c>
      <c r="AU138" s="221" t="s">
        <v>81</v>
      </c>
      <c r="AV138" s="219" t="s">
        <v>121</v>
      </c>
      <c r="AW138" s="219" t="s">
        <v>32</v>
      </c>
      <c r="AX138" s="219" t="s">
        <v>7</v>
      </c>
      <c r="AY138" s="221" t="s">
        <v>115</v>
      </c>
    </row>
    <row r="139" s="107" customFormat="true" ht="16.5" hidden="false" customHeight="true" outlineLevel="0" collapsed="false">
      <c r="A139" s="103"/>
      <c r="B139" s="104"/>
      <c r="C139" s="187" t="s">
        <v>135</v>
      </c>
      <c r="D139" s="187" t="s">
        <v>117</v>
      </c>
      <c r="E139" s="188" t="s">
        <v>136</v>
      </c>
      <c r="F139" s="189" t="s">
        <v>137</v>
      </c>
      <c r="G139" s="190" t="s">
        <v>120</v>
      </c>
      <c r="H139" s="191" t="n">
        <v>56.85</v>
      </c>
      <c r="I139" s="192" t="n">
        <v>0</v>
      </c>
      <c r="J139" s="193" t="n">
        <f aca="false">ROUND(I139*H139,0)</f>
        <v>0</v>
      </c>
      <c r="K139" s="194"/>
      <c r="L139" s="104"/>
      <c r="M139" s="195"/>
      <c r="N139" s="196" t="s">
        <v>40</v>
      </c>
      <c r="O139" s="197" t="n">
        <v>0.551</v>
      </c>
      <c r="P139" s="197" t="n">
        <f aca="false">O139*H139</f>
        <v>31.32435</v>
      </c>
      <c r="Q139" s="197" t="n">
        <v>0</v>
      </c>
      <c r="R139" s="197" t="n">
        <f aca="false">Q139*H139</f>
        <v>0</v>
      </c>
      <c r="S139" s="197" t="n">
        <v>0</v>
      </c>
      <c r="T139" s="198" t="n">
        <f aca="false">S139*H139</f>
        <v>0</v>
      </c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R139" s="199" t="s">
        <v>121</v>
      </c>
      <c r="AT139" s="199" t="s">
        <v>117</v>
      </c>
      <c r="AU139" s="199" t="s">
        <v>81</v>
      </c>
      <c r="AY139" s="97" t="s">
        <v>115</v>
      </c>
      <c r="BE139" s="200" t="n">
        <f aca="false">IF(N139="základní",J139,0)</f>
        <v>0</v>
      </c>
      <c r="BF139" s="200" t="n">
        <f aca="false">IF(N139="snížená",J139,0)</f>
        <v>0</v>
      </c>
      <c r="BG139" s="200" t="n">
        <f aca="false">IF(N139="zákl. přenesená",J139,0)</f>
        <v>0</v>
      </c>
      <c r="BH139" s="200" t="n">
        <f aca="false">IF(N139="sníž. přenesená",J139,0)</f>
        <v>0</v>
      </c>
      <c r="BI139" s="200" t="n">
        <f aca="false">IF(N139="nulová",J139,0)</f>
        <v>0</v>
      </c>
      <c r="BJ139" s="97" t="s">
        <v>7</v>
      </c>
      <c r="BK139" s="200" t="n">
        <f aca="false">ROUND(I139*H139,0)</f>
        <v>0</v>
      </c>
      <c r="BL139" s="97" t="s">
        <v>121</v>
      </c>
      <c r="BM139" s="199" t="s">
        <v>138</v>
      </c>
    </row>
    <row r="140" s="201" customFormat="true" ht="12.8" hidden="true" customHeight="false" outlineLevel="0" collapsed="false">
      <c r="B140" s="202"/>
      <c r="D140" s="203" t="s">
        <v>123</v>
      </c>
      <c r="E140" s="204"/>
      <c r="F140" s="205" t="s">
        <v>124</v>
      </c>
      <c r="H140" s="204"/>
      <c r="I140" s="206"/>
      <c r="L140" s="202"/>
      <c r="M140" s="207"/>
      <c r="N140" s="208"/>
      <c r="O140" s="208"/>
      <c r="P140" s="208"/>
      <c r="Q140" s="208"/>
      <c r="R140" s="208"/>
      <c r="S140" s="208"/>
      <c r="T140" s="209"/>
      <c r="AT140" s="204" t="s">
        <v>123</v>
      </c>
      <c r="AU140" s="204" t="s">
        <v>81</v>
      </c>
      <c r="AV140" s="201" t="s">
        <v>7</v>
      </c>
      <c r="AW140" s="201" t="s">
        <v>32</v>
      </c>
      <c r="AX140" s="201" t="s">
        <v>75</v>
      </c>
      <c r="AY140" s="204" t="s">
        <v>115</v>
      </c>
    </row>
    <row r="141" s="210" customFormat="true" ht="12.8" hidden="true" customHeight="false" outlineLevel="0" collapsed="false">
      <c r="B141" s="211"/>
      <c r="D141" s="203" t="s">
        <v>123</v>
      </c>
      <c r="E141" s="212"/>
      <c r="F141" s="213" t="s">
        <v>139</v>
      </c>
      <c r="H141" s="214" t="n">
        <v>9.3</v>
      </c>
      <c r="I141" s="215"/>
      <c r="L141" s="211"/>
      <c r="M141" s="216"/>
      <c r="N141" s="217"/>
      <c r="O141" s="217"/>
      <c r="P141" s="217"/>
      <c r="Q141" s="217"/>
      <c r="R141" s="217"/>
      <c r="S141" s="217"/>
      <c r="T141" s="218"/>
      <c r="AT141" s="212" t="s">
        <v>123</v>
      </c>
      <c r="AU141" s="212" t="s">
        <v>81</v>
      </c>
      <c r="AV141" s="210" t="s">
        <v>81</v>
      </c>
      <c r="AW141" s="210" t="s">
        <v>32</v>
      </c>
      <c r="AX141" s="210" t="s">
        <v>75</v>
      </c>
      <c r="AY141" s="212" t="s">
        <v>115</v>
      </c>
    </row>
    <row r="142" s="201" customFormat="true" ht="12.8" hidden="true" customHeight="false" outlineLevel="0" collapsed="false">
      <c r="B142" s="202"/>
      <c r="D142" s="203" t="s">
        <v>123</v>
      </c>
      <c r="E142" s="204"/>
      <c r="F142" s="205" t="s">
        <v>140</v>
      </c>
      <c r="H142" s="204"/>
      <c r="I142" s="206"/>
      <c r="L142" s="202"/>
      <c r="M142" s="207"/>
      <c r="N142" s="208"/>
      <c r="O142" s="208"/>
      <c r="P142" s="208"/>
      <c r="Q142" s="208"/>
      <c r="R142" s="208"/>
      <c r="S142" s="208"/>
      <c r="T142" s="209"/>
      <c r="AT142" s="204" t="s">
        <v>123</v>
      </c>
      <c r="AU142" s="204" t="s">
        <v>81</v>
      </c>
      <c r="AV142" s="201" t="s">
        <v>7</v>
      </c>
      <c r="AW142" s="201" t="s">
        <v>32</v>
      </c>
      <c r="AX142" s="201" t="s">
        <v>75</v>
      </c>
      <c r="AY142" s="204" t="s">
        <v>115</v>
      </c>
    </row>
    <row r="143" s="210" customFormat="true" ht="12.8" hidden="true" customHeight="false" outlineLevel="0" collapsed="false">
      <c r="B143" s="211"/>
      <c r="D143" s="203" t="s">
        <v>123</v>
      </c>
      <c r="E143" s="212"/>
      <c r="F143" s="213" t="s">
        <v>141</v>
      </c>
      <c r="H143" s="214" t="n">
        <v>29.35</v>
      </c>
      <c r="I143" s="215"/>
      <c r="L143" s="211"/>
      <c r="M143" s="216"/>
      <c r="N143" s="217"/>
      <c r="O143" s="217"/>
      <c r="P143" s="217"/>
      <c r="Q143" s="217"/>
      <c r="R143" s="217"/>
      <c r="S143" s="217"/>
      <c r="T143" s="218"/>
      <c r="AT143" s="212" t="s">
        <v>123</v>
      </c>
      <c r="AU143" s="212" t="s">
        <v>81</v>
      </c>
      <c r="AV143" s="210" t="s">
        <v>81</v>
      </c>
      <c r="AW143" s="210" t="s">
        <v>32</v>
      </c>
      <c r="AX143" s="210" t="s">
        <v>75</v>
      </c>
      <c r="AY143" s="212" t="s">
        <v>115</v>
      </c>
    </row>
    <row r="144" s="201" customFormat="true" ht="12.8" hidden="true" customHeight="false" outlineLevel="0" collapsed="false">
      <c r="B144" s="202"/>
      <c r="D144" s="203" t="s">
        <v>123</v>
      </c>
      <c r="E144" s="204"/>
      <c r="F144" s="205" t="s">
        <v>74</v>
      </c>
      <c r="H144" s="204"/>
      <c r="I144" s="206"/>
      <c r="L144" s="202"/>
      <c r="M144" s="207"/>
      <c r="N144" s="208"/>
      <c r="O144" s="208"/>
      <c r="P144" s="208"/>
      <c r="Q144" s="208"/>
      <c r="R144" s="208"/>
      <c r="S144" s="208"/>
      <c r="T144" s="209"/>
      <c r="AT144" s="204" t="s">
        <v>123</v>
      </c>
      <c r="AU144" s="204" t="s">
        <v>81</v>
      </c>
      <c r="AV144" s="201" t="s">
        <v>7</v>
      </c>
      <c r="AW144" s="201" t="s">
        <v>32</v>
      </c>
      <c r="AX144" s="201" t="s">
        <v>75</v>
      </c>
      <c r="AY144" s="204" t="s">
        <v>115</v>
      </c>
    </row>
    <row r="145" s="210" customFormat="true" ht="12.8" hidden="true" customHeight="false" outlineLevel="0" collapsed="false">
      <c r="B145" s="211"/>
      <c r="D145" s="203" t="s">
        <v>123</v>
      </c>
      <c r="E145" s="212"/>
      <c r="F145" s="213" t="s">
        <v>142</v>
      </c>
      <c r="H145" s="214" t="n">
        <v>18.2</v>
      </c>
      <c r="I145" s="215"/>
      <c r="L145" s="211"/>
      <c r="M145" s="216"/>
      <c r="N145" s="217"/>
      <c r="O145" s="217"/>
      <c r="P145" s="217"/>
      <c r="Q145" s="217"/>
      <c r="R145" s="217"/>
      <c r="S145" s="217"/>
      <c r="T145" s="218"/>
      <c r="AT145" s="212" t="s">
        <v>123</v>
      </c>
      <c r="AU145" s="212" t="s">
        <v>81</v>
      </c>
      <c r="AV145" s="210" t="s">
        <v>81</v>
      </c>
      <c r="AW145" s="210" t="s">
        <v>32</v>
      </c>
      <c r="AX145" s="210" t="s">
        <v>75</v>
      </c>
      <c r="AY145" s="212" t="s">
        <v>115</v>
      </c>
    </row>
    <row r="146" s="219" customFormat="true" ht="12.8" hidden="true" customHeight="false" outlineLevel="0" collapsed="false">
      <c r="B146" s="220"/>
      <c r="D146" s="203" t="s">
        <v>123</v>
      </c>
      <c r="E146" s="221"/>
      <c r="F146" s="222" t="s">
        <v>128</v>
      </c>
      <c r="H146" s="223" t="n">
        <v>56.85</v>
      </c>
      <c r="I146" s="224"/>
      <c r="L146" s="220"/>
      <c r="M146" s="225"/>
      <c r="N146" s="226"/>
      <c r="O146" s="226"/>
      <c r="P146" s="226"/>
      <c r="Q146" s="226"/>
      <c r="R146" s="226"/>
      <c r="S146" s="226"/>
      <c r="T146" s="227"/>
      <c r="AT146" s="221" t="s">
        <v>123</v>
      </c>
      <c r="AU146" s="221" t="s">
        <v>81</v>
      </c>
      <c r="AV146" s="219" t="s">
        <v>121</v>
      </c>
      <c r="AW146" s="219" t="s">
        <v>32</v>
      </c>
      <c r="AX146" s="219" t="s">
        <v>7</v>
      </c>
      <c r="AY146" s="221" t="s">
        <v>115</v>
      </c>
    </row>
    <row r="147" s="107" customFormat="true" ht="37.8" hidden="false" customHeight="true" outlineLevel="0" collapsed="false">
      <c r="A147" s="103"/>
      <c r="B147" s="104"/>
      <c r="C147" s="187" t="s">
        <v>121</v>
      </c>
      <c r="D147" s="187" t="s">
        <v>117</v>
      </c>
      <c r="E147" s="188" t="s">
        <v>143</v>
      </c>
      <c r="F147" s="189" t="s">
        <v>144</v>
      </c>
      <c r="G147" s="190" t="s">
        <v>145</v>
      </c>
      <c r="H147" s="191" t="n">
        <v>9.419</v>
      </c>
      <c r="I147" s="192" t="n">
        <v>0</v>
      </c>
      <c r="J147" s="193" t="n">
        <f aca="false">ROUND(I147*H147,0)</f>
        <v>0</v>
      </c>
      <c r="K147" s="194"/>
      <c r="L147" s="104"/>
      <c r="M147" s="195"/>
      <c r="N147" s="196" t="s">
        <v>40</v>
      </c>
      <c r="O147" s="197" t="n">
        <v>2.702</v>
      </c>
      <c r="P147" s="197" t="n">
        <f aca="false">O147*H147</f>
        <v>25.450138</v>
      </c>
      <c r="Q147" s="197" t="n">
        <v>0</v>
      </c>
      <c r="R147" s="197" t="n">
        <f aca="false">Q147*H147</f>
        <v>0</v>
      </c>
      <c r="S147" s="197" t="n">
        <v>0</v>
      </c>
      <c r="T147" s="198" t="n">
        <f aca="false">S147*H147</f>
        <v>0</v>
      </c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R147" s="199" t="s">
        <v>121</v>
      </c>
      <c r="AT147" s="199" t="s">
        <v>117</v>
      </c>
      <c r="AU147" s="199" t="s">
        <v>81</v>
      </c>
      <c r="AY147" s="97" t="s">
        <v>115</v>
      </c>
      <c r="BE147" s="200" t="n">
        <f aca="false">IF(N147="základní",J147,0)</f>
        <v>0</v>
      </c>
      <c r="BF147" s="200" t="n">
        <f aca="false">IF(N147="snížená",J147,0)</f>
        <v>0</v>
      </c>
      <c r="BG147" s="200" t="n">
        <f aca="false">IF(N147="zákl. přenesená",J147,0)</f>
        <v>0</v>
      </c>
      <c r="BH147" s="200" t="n">
        <f aca="false">IF(N147="sníž. přenesená",J147,0)</f>
        <v>0</v>
      </c>
      <c r="BI147" s="200" t="n">
        <f aca="false">IF(N147="nulová",J147,0)</f>
        <v>0</v>
      </c>
      <c r="BJ147" s="97" t="s">
        <v>7</v>
      </c>
      <c r="BK147" s="200" t="n">
        <f aca="false">ROUND(I147*H147,0)</f>
        <v>0</v>
      </c>
      <c r="BL147" s="97" t="s">
        <v>121</v>
      </c>
      <c r="BM147" s="199" t="s">
        <v>146</v>
      </c>
    </row>
    <row r="148" s="201" customFormat="true" ht="12.8" hidden="true" customHeight="false" outlineLevel="0" collapsed="false">
      <c r="B148" s="202"/>
      <c r="D148" s="203" t="s">
        <v>123</v>
      </c>
      <c r="E148" s="204"/>
      <c r="F148" s="205" t="s">
        <v>126</v>
      </c>
      <c r="H148" s="204"/>
      <c r="I148" s="206"/>
      <c r="L148" s="202"/>
      <c r="M148" s="207"/>
      <c r="N148" s="208"/>
      <c r="O148" s="208"/>
      <c r="P148" s="208"/>
      <c r="Q148" s="208"/>
      <c r="R148" s="208"/>
      <c r="S148" s="208"/>
      <c r="T148" s="209"/>
      <c r="AT148" s="204" t="s">
        <v>123</v>
      </c>
      <c r="AU148" s="204" t="s">
        <v>81</v>
      </c>
      <c r="AV148" s="201" t="s">
        <v>7</v>
      </c>
      <c r="AW148" s="201" t="s">
        <v>32</v>
      </c>
      <c r="AX148" s="201" t="s">
        <v>75</v>
      </c>
      <c r="AY148" s="204" t="s">
        <v>115</v>
      </c>
    </row>
    <row r="149" s="210" customFormat="true" ht="12.8" hidden="true" customHeight="false" outlineLevel="0" collapsed="false">
      <c r="B149" s="211"/>
      <c r="D149" s="203" t="s">
        <v>123</v>
      </c>
      <c r="E149" s="212"/>
      <c r="F149" s="213" t="s">
        <v>147</v>
      </c>
      <c r="H149" s="214" t="n">
        <v>5.87</v>
      </c>
      <c r="I149" s="215"/>
      <c r="L149" s="211"/>
      <c r="M149" s="216"/>
      <c r="N149" s="217"/>
      <c r="O149" s="217"/>
      <c r="P149" s="217"/>
      <c r="Q149" s="217"/>
      <c r="R149" s="217"/>
      <c r="S149" s="217"/>
      <c r="T149" s="218"/>
      <c r="AT149" s="212" t="s">
        <v>123</v>
      </c>
      <c r="AU149" s="212" t="s">
        <v>81</v>
      </c>
      <c r="AV149" s="210" t="s">
        <v>81</v>
      </c>
      <c r="AW149" s="210" t="s">
        <v>32</v>
      </c>
      <c r="AX149" s="210" t="s">
        <v>75</v>
      </c>
      <c r="AY149" s="212" t="s">
        <v>115</v>
      </c>
    </row>
    <row r="150" s="201" customFormat="true" ht="12.8" hidden="true" customHeight="false" outlineLevel="0" collapsed="false">
      <c r="B150" s="202"/>
      <c r="D150" s="203" t="s">
        <v>123</v>
      </c>
      <c r="E150" s="204"/>
      <c r="F150" s="205" t="s">
        <v>74</v>
      </c>
      <c r="H150" s="204"/>
      <c r="I150" s="206"/>
      <c r="L150" s="202"/>
      <c r="M150" s="207"/>
      <c r="N150" s="208"/>
      <c r="O150" s="208"/>
      <c r="P150" s="208"/>
      <c r="Q150" s="208"/>
      <c r="R150" s="208"/>
      <c r="S150" s="208"/>
      <c r="T150" s="209"/>
      <c r="AT150" s="204" t="s">
        <v>123</v>
      </c>
      <c r="AU150" s="204" t="s">
        <v>81</v>
      </c>
      <c r="AV150" s="201" t="s">
        <v>7</v>
      </c>
      <c r="AW150" s="201" t="s">
        <v>32</v>
      </c>
      <c r="AX150" s="201" t="s">
        <v>75</v>
      </c>
      <c r="AY150" s="204" t="s">
        <v>115</v>
      </c>
    </row>
    <row r="151" s="210" customFormat="true" ht="12.8" hidden="true" customHeight="false" outlineLevel="0" collapsed="false">
      <c r="B151" s="211"/>
      <c r="D151" s="203" t="s">
        <v>123</v>
      </c>
      <c r="E151" s="212"/>
      <c r="F151" s="213" t="s">
        <v>148</v>
      </c>
      <c r="H151" s="214" t="n">
        <v>3.549</v>
      </c>
      <c r="I151" s="215"/>
      <c r="L151" s="211"/>
      <c r="M151" s="216"/>
      <c r="N151" s="217"/>
      <c r="O151" s="217"/>
      <c r="P151" s="217"/>
      <c r="Q151" s="217"/>
      <c r="R151" s="217"/>
      <c r="S151" s="217"/>
      <c r="T151" s="218"/>
      <c r="AT151" s="212" t="s">
        <v>123</v>
      </c>
      <c r="AU151" s="212" t="s">
        <v>81</v>
      </c>
      <c r="AV151" s="210" t="s">
        <v>81</v>
      </c>
      <c r="AW151" s="210" t="s">
        <v>32</v>
      </c>
      <c r="AX151" s="210" t="s">
        <v>75</v>
      </c>
      <c r="AY151" s="212" t="s">
        <v>115</v>
      </c>
    </row>
    <row r="152" s="219" customFormat="true" ht="12.8" hidden="true" customHeight="false" outlineLevel="0" collapsed="false">
      <c r="B152" s="220"/>
      <c r="D152" s="203" t="s">
        <v>123</v>
      </c>
      <c r="E152" s="221"/>
      <c r="F152" s="222" t="s">
        <v>128</v>
      </c>
      <c r="H152" s="223" t="n">
        <v>9.419</v>
      </c>
      <c r="I152" s="224"/>
      <c r="L152" s="220"/>
      <c r="M152" s="225"/>
      <c r="N152" s="226"/>
      <c r="O152" s="226"/>
      <c r="P152" s="226"/>
      <c r="Q152" s="226"/>
      <c r="R152" s="226"/>
      <c r="S152" s="226"/>
      <c r="T152" s="227"/>
      <c r="AT152" s="221" t="s">
        <v>123</v>
      </c>
      <c r="AU152" s="221" t="s">
        <v>81</v>
      </c>
      <c r="AV152" s="219" t="s">
        <v>121</v>
      </c>
      <c r="AW152" s="219" t="s">
        <v>32</v>
      </c>
      <c r="AX152" s="219" t="s">
        <v>7</v>
      </c>
      <c r="AY152" s="221" t="s">
        <v>115</v>
      </c>
    </row>
    <row r="153" s="107" customFormat="true" ht="37.8" hidden="false" customHeight="true" outlineLevel="0" collapsed="false">
      <c r="A153" s="103"/>
      <c r="B153" s="104"/>
      <c r="C153" s="187" t="s">
        <v>149</v>
      </c>
      <c r="D153" s="187" t="s">
        <v>117</v>
      </c>
      <c r="E153" s="188" t="s">
        <v>150</v>
      </c>
      <c r="F153" s="189" t="s">
        <v>151</v>
      </c>
      <c r="G153" s="190" t="s">
        <v>145</v>
      </c>
      <c r="H153" s="191" t="n">
        <v>6.227</v>
      </c>
      <c r="I153" s="192" t="n">
        <v>0</v>
      </c>
      <c r="J153" s="193" t="n">
        <f aca="false">ROUND(I153*H153,0)</f>
        <v>0</v>
      </c>
      <c r="K153" s="194"/>
      <c r="L153" s="104"/>
      <c r="M153" s="195"/>
      <c r="N153" s="196" t="s">
        <v>40</v>
      </c>
      <c r="O153" s="197" t="n">
        <v>2.288</v>
      </c>
      <c r="P153" s="197" t="n">
        <f aca="false">O153*H153</f>
        <v>14.247376</v>
      </c>
      <c r="Q153" s="197" t="n">
        <v>0</v>
      </c>
      <c r="R153" s="197" t="n">
        <f aca="false">Q153*H153</f>
        <v>0</v>
      </c>
      <c r="S153" s="197" t="n">
        <v>0</v>
      </c>
      <c r="T153" s="198" t="n">
        <f aca="false">S153*H153</f>
        <v>0</v>
      </c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R153" s="199" t="s">
        <v>121</v>
      </c>
      <c r="AT153" s="199" t="s">
        <v>117</v>
      </c>
      <c r="AU153" s="199" t="s">
        <v>81</v>
      </c>
      <c r="AY153" s="97" t="s">
        <v>115</v>
      </c>
      <c r="BE153" s="200" t="n">
        <f aca="false">IF(N153="základní",J153,0)</f>
        <v>0</v>
      </c>
      <c r="BF153" s="200" t="n">
        <f aca="false">IF(N153="snížená",J153,0)</f>
        <v>0</v>
      </c>
      <c r="BG153" s="200" t="n">
        <f aca="false">IF(N153="zákl. přenesená",J153,0)</f>
        <v>0</v>
      </c>
      <c r="BH153" s="200" t="n">
        <f aca="false">IF(N153="sníž. přenesená",J153,0)</f>
        <v>0</v>
      </c>
      <c r="BI153" s="200" t="n">
        <f aca="false">IF(N153="nulová",J153,0)</f>
        <v>0</v>
      </c>
      <c r="BJ153" s="97" t="s">
        <v>7</v>
      </c>
      <c r="BK153" s="200" t="n">
        <f aca="false">ROUND(I153*H153,0)</f>
        <v>0</v>
      </c>
      <c r="BL153" s="97" t="s">
        <v>121</v>
      </c>
      <c r="BM153" s="199" t="s">
        <v>152</v>
      </c>
    </row>
    <row r="154" s="201" customFormat="true" ht="12.8" hidden="true" customHeight="false" outlineLevel="0" collapsed="false">
      <c r="B154" s="202"/>
      <c r="D154" s="203" t="s">
        <v>123</v>
      </c>
      <c r="E154" s="204"/>
      <c r="F154" s="205" t="s">
        <v>124</v>
      </c>
      <c r="H154" s="204"/>
      <c r="I154" s="206"/>
      <c r="L154" s="202"/>
      <c r="M154" s="207"/>
      <c r="N154" s="208"/>
      <c r="O154" s="208"/>
      <c r="P154" s="208"/>
      <c r="Q154" s="208"/>
      <c r="R154" s="208"/>
      <c r="S154" s="208"/>
      <c r="T154" s="209"/>
      <c r="AT154" s="204" t="s">
        <v>123</v>
      </c>
      <c r="AU154" s="204" t="s">
        <v>81</v>
      </c>
      <c r="AV154" s="201" t="s">
        <v>7</v>
      </c>
      <c r="AW154" s="201" t="s">
        <v>32</v>
      </c>
      <c r="AX154" s="201" t="s">
        <v>75</v>
      </c>
      <c r="AY154" s="204" t="s">
        <v>115</v>
      </c>
    </row>
    <row r="155" s="210" customFormat="true" ht="12.8" hidden="true" customHeight="false" outlineLevel="0" collapsed="false">
      <c r="B155" s="211"/>
      <c r="D155" s="203" t="s">
        <v>123</v>
      </c>
      <c r="E155" s="212"/>
      <c r="F155" s="213" t="s">
        <v>153</v>
      </c>
      <c r="H155" s="214" t="n">
        <v>6.227</v>
      </c>
      <c r="I155" s="215"/>
      <c r="L155" s="211"/>
      <c r="M155" s="216"/>
      <c r="N155" s="217"/>
      <c r="O155" s="217"/>
      <c r="P155" s="217"/>
      <c r="Q155" s="217"/>
      <c r="R155" s="217"/>
      <c r="S155" s="217"/>
      <c r="T155" s="218"/>
      <c r="AT155" s="212" t="s">
        <v>123</v>
      </c>
      <c r="AU155" s="212" t="s">
        <v>81</v>
      </c>
      <c r="AV155" s="210" t="s">
        <v>81</v>
      </c>
      <c r="AW155" s="210" t="s">
        <v>32</v>
      </c>
      <c r="AX155" s="210" t="s">
        <v>7</v>
      </c>
      <c r="AY155" s="212" t="s">
        <v>115</v>
      </c>
    </row>
    <row r="156" s="107" customFormat="true" ht="33" hidden="false" customHeight="true" outlineLevel="0" collapsed="false">
      <c r="A156" s="103"/>
      <c r="B156" s="104"/>
      <c r="C156" s="187" t="s">
        <v>154</v>
      </c>
      <c r="D156" s="187" t="s">
        <v>117</v>
      </c>
      <c r="E156" s="188" t="s">
        <v>155</v>
      </c>
      <c r="F156" s="189" t="s">
        <v>156</v>
      </c>
      <c r="G156" s="190" t="s">
        <v>145</v>
      </c>
      <c r="H156" s="191" t="n">
        <v>5.568</v>
      </c>
      <c r="I156" s="192" t="n">
        <v>0</v>
      </c>
      <c r="J156" s="193" t="n">
        <f aca="false">ROUND(I156*H156,0)</f>
        <v>0</v>
      </c>
      <c r="K156" s="194"/>
      <c r="L156" s="104"/>
      <c r="M156" s="195"/>
      <c r="N156" s="196" t="s">
        <v>40</v>
      </c>
      <c r="O156" s="197" t="n">
        <v>3.616</v>
      </c>
      <c r="P156" s="197" t="n">
        <f aca="false">O156*H156</f>
        <v>20.133888</v>
      </c>
      <c r="Q156" s="197" t="n">
        <v>0</v>
      </c>
      <c r="R156" s="197" t="n">
        <f aca="false">Q156*H156</f>
        <v>0</v>
      </c>
      <c r="S156" s="197" t="n">
        <v>0</v>
      </c>
      <c r="T156" s="198" t="n">
        <f aca="false">S156*H156</f>
        <v>0</v>
      </c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R156" s="199" t="s">
        <v>121</v>
      </c>
      <c r="AT156" s="199" t="s">
        <v>117</v>
      </c>
      <c r="AU156" s="199" t="s">
        <v>81</v>
      </c>
      <c r="AY156" s="97" t="s">
        <v>115</v>
      </c>
      <c r="BE156" s="200" t="n">
        <f aca="false">IF(N156="základní",J156,0)</f>
        <v>0</v>
      </c>
      <c r="BF156" s="200" t="n">
        <f aca="false">IF(N156="snížená",J156,0)</f>
        <v>0</v>
      </c>
      <c r="BG156" s="200" t="n">
        <f aca="false">IF(N156="zákl. přenesená",J156,0)</f>
        <v>0</v>
      </c>
      <c r="BH156" s="200" t="n">
        <f aca="false">IF(N156="sníž. přenesená",J156,0)</f>
        <v>0</v>
      </c>
      <c r="BI156" s="200" t="n">
        <f aca="false">IF(N156="nulová",J156,0)</f>
        <v>0</v>
      </c>
      <c r="BJ156" s="97" t="s">
        <v>7</v>
      </c>
      <c r="BK156" s="200" t="n">
        <f aca="false">ROUND(I156*H156,0)</f>
        <v>0</v>
      </c>
      <c r="BL156" s="97" t="s">
        <v>121</v>
      </c>
      <c r="BM156" s="199" t="s">
        <v>157</v>
      </c>
    </row>
    <row r="157" s="201" customFormat="true" ht="12.8" hidden="true" customHeight="false" outlineLevel="0" collapsed="false">
      <c r="B157" s="202"/>
      <c r="D157" s="203" t="s">
        <v>123</v>
      </c>
      <c r="E157" s="204"/>
      <c r="F157" s="205" t="s">
        <v>124</v>
      </c>
      <c r="H157" s="204"/>
      <c r="I157" s="206"/>
      <c r="L157" s="202"/>
      <c r="M157" s="207"/>
      <c r="N157" s="208"/>
      <c r="O157" s="208"/>
      <c r="P157" s="208"/>
      <c r="Q157" s="208"/>
      <c r="R157" s="208"/>
      <c r="S157" s="208"/>
      <c r="T157" s="209"/>
      <c r="AT157" s="204" t="s">
        <v>123</v>
      </c>
      <c r="AU157" s="204" t="s">
        <v>81</v>
      </c>
      <c r="AV157" s="201" t="s">
        <v>7</v>
      </c>
      <c r="AW157" s="201" t="s">
        <v>32</v>
      </c>
      <c r="AX157" s="201" t="s">
        <v>75</v>
      </c>
      <c r="AY157" s="204" t="s">
        <v>115</v>
      </c>
    </row>
    <row r="158" s="210" customFormat="true" ht="12.8" hidden="true" customHeight="false" outlineLevel="0" collapsed="false">
      <c r="B158" s="211"/>
      <c r="D158" s="203" t="s">
        <v>123</v>
      </c>
      <c r="E158" s="212"/>
      <c r="F158" s="213" t="s">
        <v>158</v>
      </c>
      <c r="H158" s="214" t="n">
        <v>1.056</v>
      </c>
      <c r="I158" s="215"/>
      <c r="L158" s="211"/>
      <c r="M158" s="216"/>
      <c r="N158" s="217"/>
      <c r="O158" s="217"/>
      <c r="P158" s="217"/>
      <c r="Q158" s="217"/>
      <c r="R158" s="217"/>
      <c r="S158" s="217"/>
      <c r="T158" s="218"/>
      <c r="AT158" s="212" t="s">
        <v>123</v>
      </c>
      <c r="AU158" s="212" t="s">
        <v>81</v>
      </c>
      <c r="AV158" s="210" t="s">
        <v>81</v>
      </c>
      <c r="AW158" s="210" t="s">
        <v>32</v>
      </c>
      <c r="AX158" s="210" t="s">
        <v>75</v>
      </c>
      <c r="AY158" s="212" t="s">
        <v>115</v>
      </c>
    </row>
    <row r="159" s="201" customFormat="true" ht="12.8" hidden="true" customHeight="false" outlineLevel="0" collapsed="false">
      <c r="B159" s="202"/>
      <c r="D159" s="203" t="s">
        <v>123</v>
      </c>
      <c r="E159" s="204"/>
      <c r="F159" s="205" t="s">
        <v>126</v>
      </c>
      <c r="H159" s="204"/>
      <c r="I159" s="206"/>
      <c r="L159" s="202"/>
      <c r="M159" s="207"/>
      <c r="N159" s="208"/>
      <c r="O159" s="208"/>
      <c r="P159" s="208"/>
      <c r="Q159" s="208"/>
      <c r="R159" s="208"/>
      <c r="S159" s="208"/>
      <c r="T159" s="209"/>
      <c r="AT159" s="204" t="s">
        <v>123</v>
      </c>
      <c r="AU159" s="204" t="s">
        <v>81</v>
      </c>
      <c r="AV159" s="201" t="s">
        <v>7</v>
      </c>
      <c r="AW159" s="201" t="s">
        <v>32</v>
      </c>
      <c r="AX159" s="201" t="s">
        <v>75</v>
      </c>
      <c r="AY159" s="204" t="s">
        <v>115</v>
      </c>
    </row>
    <row r="160" s="210" customFormat="true" ht="12.8" hidden="true" customHeight="false" outlineLevel="0" collapsed="false">
      <c r="B160" s="211"/>
      <c r="D160" s="203" t="s">
        <v>123</v>
      </c>
      <c r="E160" s="212"/>
      <c r="F160" s="213" t="s">
        <v>159</v>
      </c>
      <c r="H160" s="214" t="n">
        <v>0.576</v>
      </c>
      <c r="I160" s="215"/>
      <c r="L160" s="211"/>
      <c r="M160" s="216"/>
      <c r="N160" s="217"/>
      <c r="O160" s="217"/>
      <c r="P160" s="217"/>
      <c r="Q160" s="217"/>
      <c r="R160" s="217"/>
      <c r="S160" s="217"/>
      <c r="T160" s="218"/>
      <c r="AT160" s="212" t="s">
        <v>123</v>
      </c>
      <c r="AU160" s="212" t="s">
        <v>81</v>
      </c>
      <c r="AV160" s="210" t="s">
        <v>81</v>
      </c>
      <c r="AW160" s="210" t="s">
        <v>32</v>
      </c>
      <c r="AX160" s="210" t="s">
        <v>75</v>
      </c>
      <c r="AY160" s="212" t="s">
        <v>115</v>
      </c>
    </row>
    <row r="161" s="201" customFormat="true" ht="12.8" hidden="true" customHeight="false" outlineLevel="0" collapsed="false">
      <c r="B161" s="202"/>
      <c r="D161" s="203" t="s">
        <v>123</v>
      </c>
      <c r="E161" s="204"/>
      <c r="F161" s="205" t="s">
        <v>140</v>
      </c>
      <c r="H161" s="204"/>
      <c r="I161" s="206"/>
      <c r="L161" s="202"/>
      <c r="M161" s="207"/>
      <c r="N161" s="208"/>
      <c r="O161" s="208"/>
      <c r="P161" s="208"/>
      <c r="Q161" s="208"/>
      <c r="R161" s="208"/>
      <c r="S161" s="208"/>
      <c r="T161" s="209"/>
      <c r="AT161" s="204" t="s">
        <v>123</v>
      </c>
      <c r="AU161" s="204" t="s">
        <v>81</v>
      </c>
      <c r="AV161" s="201" t="s">
        <v>7</v>
      </c>
      <c r="AW161" s="201" t="s">
        <v>32</v>
      </c>
      <c r="AX161" s="201" t="s">
        <v>75</v>
      </c>
      <c r="AY161" s="204" t="s">
        <v>115</v>
      </c>
    </row>
    <row r="162" s="210" customFormat="true" ht="12.8" hidden="true" customHeight="false" outlineLevel="0" collapsed="false">
      <c r="B162" s="211"/>
      <c r="D162" s="203" t="s">
        <v>123</v>
      </c>
      <c r="E162" s="212"/>
      <c r="F162" s="213" t="s">
        <v>160</v>
      </c>
      <c r="H162" s="214" t="n">
        <v>2.976</v>
      </c>
      <c r="I162" s="215"/>
      <c r="L162" s="211"/>
      <c r="M162" s="216"/>
      <c r="N162" s="217"/>
      <c r="O162" s="217"/>
      <c r="P162" s="217"/>
      <c r="Q162" s="217"/>
      <c r="R162" s="217"/>
      <c r="S162" s="217"/>
      <c r="T162" s="218"/>
      <c r="AT162" s="212" t="s">
        <v>123</v>
      </c>
      <c r="AU162" s="212" t="s">
        <v>81</v>
      </c>
      <c r="AV162" s="210" t="s">
        <v>81</v>
      </c>
      <c r="AW162" s="210" t="s">
        <v>32</v>
      </c>
      <c r="AX162" s="210" t="s">
        <v>75</v>
      </c>
      <c r="AY162" s="212" t="s">
        <v>115</v>
      </c>
    </row>
    <row r="163" s="201" customFormat="true" ht="12.8" hidden="true" customHeight="false" outlineLevel="0" collapsed="false">
      <c r="B163" s="202"/>
      <c r="D163" s="203" t="s">
        <v>123</v>
      </c>
      <c r="E163" s="204"/>
      <c r="F163" s="205" t="s">
        <v>74</v>
      </c>
      <c r="H163" s="204"/>
      <c r="I163" s="206"/>
      <c r="L163" s="202"/>
      <c r="M163" s="207"/>
      <c r="N163" s="208"/>
      <c r="O163" s="208"/>
      <c r="P163" s="208"/>
      <c r="Q163" s="208"/>
      <c r="R163" s="208"/>
      <c r="S163" s="208"/>
      <c r="T163" s="209"/>
      <c r="AT163" s="204" t="s">
        <v>123</v>
      </c>
      <c r="AU163" s="204" t="s">
        <v>81</v>
      </c>
      <c r="AV163" s="201" t="s">
        <v>7</v>
      </c>
      <c r="AW163" s="201" t="s">
        <v>32</v>
      </c>
      <c r="AX163" s="201" t="s">
        <v>75</v>
      </c>
      <c r="AY163" s="204" t="s">
        <v>115</v>
      </c>
    </row>
    <row r="164" s="210" customFormat="true" ht="12.8" hidden="true" customHeight="false" outlineLevel="0" collapsed="false">
      <c r="B164" s="211"/>
      <c r="D164" s="203" t="s">
        <v>123</v>
      </c>
      <c r="E164" s="212"/>
      <c r="F164" s="213" t="s">
        <v>161</v>
      </c>
      <c r="H164" s="214" t="n">
        <v>0.96</v>
      </c>
      <c r="I164" s="215"/>
      <c r="L164" s="211"/>
      <c r="M164" s="216"/>
      <c r="N164" s="217"/>
      <c r="O164" s="217"/>
      <c r="P164" s="217"/>
      <c r="Q164" s="217"/>
      <c r="R164" s="217"/>
      <c r="S164" s="217"/>
      <c r="T164" s="218"/>
      <c r="AT164" s="212" t="s">
        <v>123</v>
      </c>
      <c r="AU164" s="212" t="s">
        <v>81</v>
      </c>
      <c r="AV164" s="210" t="s">
        <v>81</v>
      </c>
      <c r="AW164" s="210" t="s">
        <v>32</v>
      </c>
      <c r="AX164" s="210" t="s">
        <v>75</v>
      </c>
      <c r="AY164" s="212" t="s">
        <v>115</v>
      </c>
    </row>
    <row r="165" s="219" customFormat="true" ht="12.8" hidden="true" customHeight="false" outlineLevel="0" collapsed="false">
      <c r="B165" s="220"/>
      <c r="D165" s="203" t="s">
        <v>123</v>
      </c>
      <c r="E165" s="221"/>
      <c r="F165" s="222" t="s">
        <v>128</v>
      </c>
      <c r="H165" s="223" t="n">
        <v>5.568</v>
      </c>
      <c r="I165" s="224"/>
      <c r="L165" s="220"/>
      <c r="M165" s="225"/>
      <c r="N165" s="226"/>
      <c r="O165" s="226"/>
      <c r="P165" s="226"/>
      <c r="Q165" s="226"/>
      <c r="R165" s="226"/>
      <c r="S165" s="226"/>
      <c r="T165" s="227"/>
      <c r="AT165" s="221" t="s">
        <v>123</v>
      </c>
      <c r="AU165" s="221" t="s">
        <v>81</v>
      </c>
      <c r="AV165" s="219" t="s">
        <v>121</v>
      </c>
      <c r="AW165" s="219" t="s">
        <v>32</v>
      </c>
      <c r="AX165" s="219" t="s">
        <v>7</v>
      </c>
      <c r="AY165" s="221" t="s">
        <v>115</v>
      </c>
    </row>
    <row r="166" s="107" customFormat="true" ht="37.8" hidden="false" customHeight="true" outlineLevel="0" collapsed="false">
      <c r="A166" s="103"/>
      <c r="B166" s="104"/>
      <c r="C166" s="187" t="s">
        <v>162</v>
      </c>
      <c r="D166" s="187" t="s">
        <v>117</v>
      </c>
      <c r="E166" s="188" t="s">
        <v>163</v>
      </c>
      <c r="F166" s="189" t="s">
        <v>164</v>
      </c>
      <c r="G166" s="190" t="s">
        <v>145</v>
      </c>
      <c r="H166" s="191" t="n">
        <v>14.368</v>
      </c>
      <c r="I166" s="192" t="n">
        <v>0</v>
      </c>
      <c r="J166" s="193" t="n">
        <f aca="false">ROUND(I166*H166,0)</f>
        <v>0</v>
      </c>
      <c r="K166" s="194"/>
      <c r="L166" s="104"/>
      <c r="M166" s="195"/>
      <c r="N166" s="196" t="s">
        <v>40</v>
      </c>
      <c r="O166" s="197" t="n">
        <v>0.054</v>
      </c>
      <c r="P166" s="197" t="n">
        <f aca="false">O166*H166</f>
        <v>0.775872</v>
      </c>
      <c r="Q166" s="197" t="n">
        <v>0</v>
      </c>
      <c r="R166" s="197" t="n">
        <f aca="false">Q166*H166</f>
        <v>0</v>
      </c>
      <c r="S166" s="197" t="n">
        <v>0</v>
      </c>
      <c r="T166" s="198" t="n">
        <f aca="false">S166*H166</f>
        <v>0</v>
      </c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R166" s="199" t="s">
        <v>121</v>
      </c>
      <c r="AT166" s="199" t="s">
        <v>117</v>
      </c>
      <c r="AU166" s="199" t="s">
        <v>81</v>
      </c>
      <c r="AY166" s="97" t="s">
        <v>115</v>
      </c>
      <c r="BE166" s="200" t="n">
        <f aca="false">IF(N166="základní",J166,0)</f>
        <v>0</v>
      </c>
      <c r="BF166" s="200" t="n">
        <f aca="false">IF(N166="snížená",J166,0)</f>
        <v>0</v>
      </c>
      <c r="BG166" s="200" t="n">
        <f aca="false">IF(N166="zákl. přenesená",J166,0)</f>
        <v>0</v>
      </c>
      <c r="BH166" s="200" t="n">
        <f aca="false">IF(N166="sníž. přenesená",J166,0)</f>
        <v>0</v>
      </c>
      <c r="BI166" s="200" t="n">
        <f aca="false">IF(N166="nulová",J166,0)</f>
        <v>0</v>
      </c>
      <c r="BJ166" s="97" t="s">
        <v>7</v>
      </c>
      <c r="BK166" s="200" t="n">
        <f aca="false">ROUND(I166*H166,0)</f>
        <v>0</v>
      </c>
      <c r="BL166" s="97" t="s">
        <v>121</v>
      </c>
      <c r="BM166" s="199" t="s">
        <v>165</v>
      </c>
    </row>
    <row r="167" s="210" customFormat="true" ht="12.8" hidden="true" customHeight="false" outlineLevel="0" collapsed="false">
      <c r="B167" s="211"/>
      <c r="D167" s="203" t="s">
        <v>123</v>
      </c>
      <c r="E167" s="212"/>
      <c r="F167" s="213" t="s">
        <v>166</v>
      </c>
      <c r="H167" s="214" t="n">
        <v>9.419</v>
      </c>
      <c r="I167" s="215"/>
      <c r="L167" s="211"/>
      <c r="M167" s="216"/>
      <c r="N167" s="217"/>
      <c r="O167" s="217"/>
      <c r="P167" s="217"/>
      <c r="Q167" s="217"/>
      <c r="R167" s="217"/>
      <c r="S167" s="217"/>
      <c r="T167" s="218"/>
      <c r="AT167" s="212" t="s">
        <v>123</v>
      </c>
      <c r="AU167" s="212" t="s">
        <v>81</v>
      </c>
      <c r="AV167" s="210" t="s">
        <v>81</v>
      </c>
      <c r="AW167" s="210" t="s">
        <v>32</v>
      </c>
      <c r="AX167" s="210" t="s">
        <v>75</v>
      </c>
      <c r="AY167" s="212" t="s">
        <v>115</v>
      </c>
    </row>
    <row r="168" s="210" customFormat="true" ht="12.8" hidden="true" customHeight="false" outlineLevel="0" collapsed="false">
      <c r="B168" s="211"/>
      <c r="D168" s="203" t="s">
        <v>123</v>
      </c>
      <c r="E168" s="212"/>
      <c r="F168" s="213" t="s">
        <v>167</v>
      </c>
      <c r="H168" s="214" t="n">
        <v>6.227</v>
      </c>
      <c r="I168" s="215"/>
      <c r="L168" s="211"/>
      <c r="M168" s="216"/>
      <c r="N168" s="217"/>
      <c r="O168" s="217"/>
      <c r="P168" s="217"/>
      <c r="Q168" s="217"/>
      <c r="R168" s="217"/>
      <c r="S168" s="217"/>
      <c r="T168" s="218"/>
      <c r="AT168" s="212" t="s">
        <v>123</v>
      </c>
      <c r="AU168" s="212" t="s">
        <v>81</v>
      </c>
      <c r="AV168" s="210" t="s">
        <v>81</v>
      </c>
      <c r="AW168" s="210" t="s">
        <v>32</v>
      </c>
      <c r="AX168" s="210" t="s">
        <v>75</v>
      </c>
      <c r="AY168" s="212" t="s">
        <v>115</v>
      </c>
    </row>
    <row r="169" s="210" customFormat="true" ht="12.8" hidden="true" customHeight="false" outlineLevel="0" collapsed="false">
      <c r="B169" s="211"/>
      <c r="D169" s="203" t="s">
        <v>123</v>
      </c>
      <c r="E169" s="212"/>
      <c r="F169" s="213" t="s">
        <v>168</v>
      </c>
      <c r="H169" s="214" t="n">
        <v>5.568</v>
      </c>
      <c r="I169" s="215"/>
      <c r="L169" s="211"/>
      <c r="M169" s="216"/>
      <c r="N169" s="217"/>
      <c r="O169" s="217"/>
      <c r="P169" s="217"/>
      <c r="Q169" s="217"/>
      <c r="R169" s="217"/>
      <c r="S169" s="217"/>
      <c r="T169" s="218"/>
      <c r="AT169" s="212" t="s">
        <v>123</v>
      </c>
      <c r="AU169" s="212" t="s">
        <v>81</v>
      </c>
      <c r="AV169" s="210" t="s">
        <v>81</v>
      </c>
      <c r="AW169" s="210" t="s">
        <v>32</v>
      </c>
      <c r="AX169" s="210" t="s">
        <v>75</v>
      </c>
      <c r="AY169" s="212" t="s">
        <v>115</v>
      </c>
    </row>
    <row r="170" s="210" customFormat="true" ht="12.8" hidden="true" customHeight="false" outlineLevel="0" collapsed="false">
      <c r="B170" s="211"/>
      <c r="D170" s="203" t="s">
        <v>123</v>
      </c>
      <c r="E170" s="212"/>
      <c r="F170" s="213" t="s">
        <v>169</v>
      </c>
      <c r="H170" s="214" t="n">
        <v>-6.846</v>
      </c>
      <c r="I170" s="215"/>
      <c r="L170" s="211"/>
      <c r="M170" s="216"/>
      <c r="N170" s="217"/>
      <c r="O170" s="217"/>
      <c r="P170" s="217"/>
      <c r="Q170" s="217"/>
      <c r="R170" s="217"/>
      <c r="S170" s="217"/>
      <c r="T170" s="218"/>
      <c r="AT170" s="212" t="s">
        <v>123</v>
      </c>
      <c r="AU170" s="212" t="s">
        <v>81</v>
      </c>
      <c r="AV170" s="210" t="s">
        <v>81</v>
      </c>
      <c r="AW170" s="210" t="s">
        <v>32</v>
      </c>
      <c r="AX170" s="210" t="s">
        <v>75</v>
      </c>
      <c r="AY170" s="212" t="s">
        <v>115</v>
      </c>
    </row>
    <row r="171" s="219" customFormat="true" ht="12.8" hidden="true" customHeight="false" outlineLevel="0" collapsed="false">
      <c r="B171" s="220"/>
      <c r="D171" s="203" t="s">
        <v>123</v>
      </c>
      <c r="E171" s="221"/>
      <c r="F171" s="222" t="s">
        <v>128</v>
      </c>
      <c r="H171" s="223" t="n">
        <v>14.368</v>
      </c>
      <c r="I171" s="224"/>
      <c r="L171" s="220"/>
      <c r="M171" s="225"/>
      <c r="N171" s="226"/>
      <c r="O171" s="226"/>
      <c r="P171" s="226"/>
      <c r="Q171" s="226"/>
      <c r="R171" s="226"/>
      <c r="S171" s="226"/>
      <c r="T171" s="227"/>
      <c r="AT171" s="221" t="s">
        <v>123</v>
      </c>
      <c r="AU171" s="221" t="s">
        <v>81</v>
      </c>
      <c r="AV171" s="219" t="s">
        <v>121</v>
      </c>
      <c r="AW171" s="219" t="s">
        <v>32</v>
      </c>
      <c r="AX171" s="219" t="s">
        <v>7</v>
      </c>
      <c r="AY171" s="221" t="s">
        <v>115</v>
      </c>
    </row>
    <row r="172" s="107" customFormat="true" ht="24.15" hidden="false" customHeight="true" outlineLevel="0" collapsed="false">
      <c r="A172" s="103"/>
      <c r="B172" s="104"/>
      <c r="C172" s="187" t="s">
        <v>170</v>
      </c>
      <c r="D172" s="187" t="s">
        <v>117</v>
      </c>
      <c r="E172" s="188" t="s">
        <v>171</v>
      </c>
      <c r="F172" s="189" t="s">
        <v>172</v>
      </c>
      <c r="G172" s="190" t="s">
        <v>173</v>
      </c>
      <c r="H172" s="191" t="n">
        <v>28.736</v>
      </c>
      <c r="I172" s="192" t="n">
        <v>0</v>
      </c>
      <c r="J172" s="193" t="n">
        <f aca="false">ROUND(I172*H172,0)</f>
        <v>0</v>
      </c>
      <c r="K172" s="194"/>
      <c r="L172" s="104"/>
      <c r="M172" s="195"/>
      <c r="N172" s="196" t="s">
        <v>40</v>
      </c>
      <c r="O172" s="197" t="n">
        <v>0</v>
      </c>
      <c r="P172" s="197" t="n">
        <f aca="false">O172*H172</f>
        <v>0</v>
      </c>
      <c r="Q172" s="197" t="n">
        <v>0</v>
      </c>
      <c r="R172" s="197" t="n">
        <f aca="false">Q172*H172</f>
        <v>0</v>
      </c>
      <c r="S172" s="197" t="n">
        <v>0</v>
      </c>
      <c r="T172" s="198" t="n">
        <f aca="false">S172*H172</f>
        <v>0</v>
      </c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R172" s="199" t="s">
        <v>121</v>
      </c>
      <c r="AT172" s="199" t="s">
        <v>117</v>
      </c>
      <c r="AU172" s="199" t="s">
        <v>81</v>
      </c>
      <c r="AY172" s="97" t="s">
        <v>115</v>
      </c>
      <c r="BE172" s="200" t="n">
        <f aca="false">IF(N172="základní",J172,0)</f>
        <v>0</v>
      </c>
      <c r="BF172" s="200" t="n">
        <f aca="false">IF(N172="snížená",J172,0)</f>
        <v>0</v>
      </c>
      <c r="BG172" s="200" t="n">
        <f aca="false">IF(N172="zákl. přenesená",J172,0)</f>
        <v>0</v>
      </c>
      <c r="BH172" s="200" t="n">
        <f aca="false">IF(N172="sníž. přenesená",J172,0)</f>
        <v>0</v>
      </c>
      <c r="BI172" s="200" t="n">
        <f aca="false">IF(N172="nulová",J172,0)</f>
        <v>0</v>
      </c>
      <c r="BJ172" s="97" t="s">
        <v>7</v>
      </c>
      <c r="BK172" s="200" t="n">
        <f aca="false">ROUND(I172*H172,0)</f>
        <v>0</v>
      </c>
      <c r="BL172" s="97" t="s">
        <v>121</v>
      </c>
      <c r="BM172" s="199" t="s">
        <v>174</v>
      </c>
    </row>
    <row r="173" s="210" customFormat="true" ht="12.8" hidden="true" customHeight="false" outlineLevel="0" collapsed="false">
      <c r="B173" s="211"/>
      <c r="D173" s="203" t="s">
        <v>123</v>
      </c>
      <c r="E173" s="212"/>
      <c r="F173" s="213" t="s">
        <v>175</v>
      </c>
      <c r="H173" s="214" t="n">
        <v>28.736</v>
      </c>
      <c r="I173" s="215"/>
      <c r="L173" s="211"/>
      <c r="M173" s="216"/>
      <c r="N173" s="217"/>
      <c r="O173" s="217"/>
      <c r="P173" s="217"/>
      <c r="Q173" s="217"/>
      <c r="R173" s="217"/>
      <c r="S173" s="217"/>
      <c r="T173" s="218"/>
      <c r="AT173" s="212" t="s">
        <v>123</v>
      </c>
      <c r="AU173" s="212" t="s">
        <v>81</v>
      </c>
      <c r="AV173" s="210" t="s">
        <v>81</v>
      </c>
      <c r="AW173" s="210" t="s">
        <v>32</v>
      </c>
      <c r="AX173" s="210" t="s">
        <v>7</v>
      </c>
      <c r="AY173" s="212" t="s">
        <v>115</v>
      </c>
    </row>
    <row r="174" s="107" customFormat="true" ht="24.15" hidden="false" customHeight="true" outlineLevel="0" collapsed="false">
      <c r="A174" s="103"/>
      <c r="B174" s="104"/>
      <c r="C174" s="187" t="s">
        <v>176</v>
      </c>
      <c r="D174" s="187" t="s">
        <v>117</v>
      </c>
      <c r="E174" s="188" t="s">
        <v>177</v>
      </c>
      <c r="F174" s="189" t="s">
        <v>178</v>
      </c>
      <c r="G174" s="190" t="s">
        <v>145</v>
      </c>
      <c r="H174" s="191" t="n">
        <v>6.846</v>
      </c>
      <c r="I174" s="192" t="n">
        <v>0</v>
      </c>
      <c r="J174" s="193" t="n">
        <f aca="false">ROUND(I174*H174,0)</f>
        <v>0</v>
      </c>
      <c r="K174" s="194"/>
      <c r="L174" s="104"/>
      <c r="M174" s="195"/>
      <c r="N174" s="196" t="s">
        <v>40</v>
      </c>
      <c r="O174" s="197" t="n">
        <v>0.632</v>
      </c>
      <c r="P174" s="197" t="n">
        <f aca="false">O174*H174</f>
        <v>4.326672</v>
      </c>
      <c r="Q174" s="197" t="n">
        <v>0</v>
      </c>
      <c r="R174" s="197" t="n">
        <f aca="false">Q174*H174</f>
        <v>0</v>
      </c>
      <c r="S174" s="197" t="n">
        <v>0</v>
      </c>
      <c r="T174" s="198" t="n">
        <f aca="false">S174*H174</f>
        <v>0</v>
      </c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R174" s="199" t="s">
        <v>121</v>
      </c>
      <c r="AT174" s="199" t="s">
        <v>117</v>
      </c>
      <c r="AU174" s="199" t="s">
        <v>81</v>
      </c>
      <c r="AY174" s="97" t="s">
        <v>115</v>
      </c>
      <c r="BE174" s="200" t="n">
        <f aca="false">IF(N174="základní",J174,0)</f>
        <v>0</v>
      </c>
      <c r="BF174" s="200" t="n">
        <f aca="false">IF(N174="snížená",J174,0)</f>
        <v>0</v>
      </c>
      <c r="BG174" s="200" t="n">
        <f aca="false">IF(N174="zákl. přenesená",J174,0)</f>
        <v>0</v>
      </c>
      <c r="BH174" s="200" t="n">
        <f aca="false">IF(N174="sníž. přenesená",J174,0)</f>
        <v>0</v>
      </c>
      <c r="BI174" s="200" t="n">
        <f aca="false">IF(N174="nulová",J174,0)</f>
        <v>0</v>
      </c>
      <c r="BJ174" s="97" t="s">
        <v>7</v>
      </c>
      <c r="BK174" s="200" t="n">
        <f aca="false">ROUND(I174*H174,0)</f>
        <v>0</v>
      </c>
      <c r="BL174" s="97" t="s">
        <v>121</v>
      </c>
      <c r="BM174" s="199" t="s">
        <v>179</v>
      </c>
    </row>
    <row r="175" s="201" customFormat="true" ht="12.8" hidden="true" customHeight="false" outlineLevel="0" collapsed="false">
      <c r="B175" s="202"/>
      <c r="D175" s="203" t="s">
        <v>123</v>
      </c>
      <c r="E175" s="204"/>
      <c r="F175" s="205" t="s">
        <v>124</v>
      </c>
      <c r="H175" s="204"/>
      <c r="I175" s="206"/>
      <c r="L175" s="202"/>
      <c r="M175" s="207"/>
      <c r="N175" s="208"/>
      <c r="O175" s="208"/>
      <c r="P175" s="208"/>
      <c r="Q175" s="208"/>
      <c r="R175" s="208"/>
      <c r="S175" s="208"/>
      <c r="T175" s="209"/>
      <c r="AT175" s="204" t="s">
        <v>123</v>
      </c>
      <c r="AU175" s="204" t="s">
        <v>81</v>
      </c>
      <c r="AV175" s="201" t="s">
        <v>7</v>
      </c>
      <c r="AW175" s="201" t="s">
        <v>32</v>
      </c>
      <c r="AX175" s="201" t="s">
        <v>75</v>
      </c>
      <c r="AY175" s="204" t="s">
        <v>115</v>
      </c>
    </row>
    <row r="176" s="210" customFormat="true" ht="12.8" hidden="true" customHeight="false" outlineLevel="0" collapsed="false">
      <c r="B176" s="211"/>
      <c r="D176" s="203" t="s">
        <v>123</v>
      </c>
      <c r="E176" s="212"/>
      <c r="F176" s="213" t="s">
        <v>180</v>
      </c>
      <c r="H176" s="214" t="n">
        <v>2.232</v>
      </c>
      <c r="I176" s="215"/>
      <c r="L176" s="211"/>
      <c r="M176" s="216"/>
      <c r="N176" s="217"/>
      <c r="O176" s="217"/>
      <c r="P176" s="217"/>
      <c r="Q176" s="217"/>
      <c r="R176" s="217"/>
      <c r="S176" s="217"/>
      <c r="T176" s="218"/>
      <c r="AT176" s="212" t="s">
        <v>123</v>
      </c>
      <c r="AU176" s="212" t="s">
        <v>81</v>
      </c>
      <c r="AV176" s="210" t="s">
        <v>81</v>
      </c>
      <c r="AW176" s="210" t="s">
        <v>32</v>
      </c>
      <c r="AX176" s="210" t="s">
        <v>75</v>
      </c>
      <c r="AY176" s="212" t="s">
        <v>115</v>
      </c>
    </row>
    <row r="177" s="201" customFormat="true" ht="12.8" hidden="true" customHeight="false" outlineLevel="0" collapsed="false">
      <c r="B177" s="202"/>
      <c r="D177" s="203" t="s">
        <v>123</v>
      </c>
      <c r="E177" s="204"/>
      <c r="F177" s="205" t="s">
        <v>140</v>
      </c>
      <c r="H177" s="204"/>
      <c r="I177" s="206"/>
      <c r="L177" s="202"/>
      <c r="M177" s="207"/>
      <c r="N177" s="208"/>
      <c r="O177" s="208"/>
      <c r="P177" s="208"/>
      <c r="Q177" s="208"/>
      <c r="R177" s="208"/>
      <c r="S177" s="208"/>
      <c r="T177" s="209"/>
      <c r="AT177" s="204" t="s">
        <v>123</v>
      </c>
      <c r="AU177" s="204" t="s">
        <v>81</v>
      </c>
      <c r="AV177" s="201" t="s">
        <v>7</v>
      </c>
      <c r="AW177" s="201" t="s">
        <v>32</v>
      </c>
      <c r="AX177" s="201" t="s">
        <v>75</v>
      </c>
      <c r="AY177" s="204" t="s">
        <v>115</v>
      </c>
    </row>
    <row r="178" s="210" customFormat="true" ht="12.8" hidden="true" customHeight="false" outlineLevel="0" collapsed="false">
      <c r="B178" s="211"/>
      <c r="D178" s="203" t="s">
        <v>123</v>
      </c>
      <c r="E178" s="212"/>
      <c r="F178" s="213" t="s">
        <v>181</v>
      </c>
      <c r="H178" s="214" t="n">
        <v>3.522</v>
      </c>
      <c r="I178" s="215"/>
      <c r="L178" s="211"/>
      <c r="M178" s="216"/>
      <c r="N178" s="217"/>
      <c r="O178" s="217"/>
      <c r="P178" s="217"/>
      <c r="Q178" s="217"/>
      <c r="R178" s="217"/>
      <c r="S178" s="217"/>
      <c r="T178" s="218"/>
      <c r="AT178" s="212" t="s">
        <v>123</v>
      </c>
      <c r="AU178" s="212" t="s">
        <v>81</v>
      </c>
      <c r="AV178" s="210" t="s">
        <v>81</v>
      </c>
      <c r="AW178" s="210" t="s">
        <v>32</v>
      </c>
      <c r="AX178" s="210" t="s">
        <v>75</v>
      </c>
      <c r="AY178" s="212" t="s">
        <v>115</v>
      </c>
    </row>
    <row r="179" s="201" customFormat="true" ht="12.8" hidden="true" customHeight="false" outlineLevel="0" collapsed="false">
      <c r="B179" s="202"/>
      <c r="D179" s="203" t="s">
        <v>123</v>
      </c>
      <c r="E179" s="204"/>
      <c r="F179" s="205" t="s">
        <v>74</v>
      </c>
      <c r="H179" s="204"/>
      <c r="I179" s="206"/>
      <c r="L179" s="202"/>
      <c r="M179" s="207"/>
      <c r="N179" s="208"/>
      <c r="O179" s="208"/>
      <c r="P179" s="208"/>
      <c r="Q179" s="208"/>
      <c r="R179" s="208"/>
      <c r="S179" s="208"/>
      <c r="T179" s="209"/>
      <c r="AT179" s="204" t="s">
        <v>123</v>
      </c>
      <c r="AU179" s="204" t="s">
        <v>81</v>
      </c>
      <c r="AV179" s="201" t="s">
        <v>7</v>
      </c>
      <c r="AW179" s="201" t="s">
        <v>32</v>
      </c>
      <c r="AX179" s="201" t="s">
        <v>75</v>
      </c>
      <c r="AY179" s="204" t="s">
        <v>115</v>
      </c>
    </row>
    <row r="180" s="210" customFormat="true" ht="12.8" hidden="true" customHeight="false" outlineLevel="0" collapsed="false">
      <c r="B180" s="211"/>
      <c r="D180" s="203" t="s">
        <v>123</v>
      </c>
      <c r="E180" s="212"/>
      <c r="F180" s="213" t="s">
        <v>182</v>
      </c>
      <c r="H180" s="214" t="n">
        <v>1.092</v>
      </c>
      <c r="I180" s="215"/>
      <c r="L180" s="211"/>
      <c r="M180" s="216"/>
      <c r="N180" s="217"/>
      <c r="O180" s="217"/>
      <c r="P180" s="217"/>
      <c r="Q180" s="217"/>
      <c r="R180" s="217"/>
      <c r="S180" s="217"/>
      <c r="T180" s="218"/>
      <c r="AT180" s="212" t="s">
        <v>123</v>
      </c>
      <c r="AU180" s="212" t="s">
        <v>81</v>
      </c>
      <c r="AV180" s="210" t="s">
        <v>81</v>
      </c>
      <c r="AW180" s="210" t="s">
        <v>32</v>
      </c>
      <c r="AX180" s="210" t="s">
        <v>75</v>
      </c>
      <c r="AY180" s="212" t="s">
        <v>115</v>
      </c>
    </row>
    <row r="181" s="219" customFormat="true" ht="12.8" hidden="true" customHeight="false" outlineLevel="0" collapsed="false">
      <c r="B181" s="220"/>
      <c r="D181" s="203" t="s">
        <v>123</v>
      </c>
      <c r="E181" s="221"/>
      <c r="F181" s="222" t="s">
        <v>128</v>
      </c>
      <c r="H181" s="223" t="n">
        <v>6.846</v>
      </c>
      <c r="I181" s="224"/>
      <c r="L181" s="220"/>
      <c r="M181" s="225"/>
      <c r="N181" s="226"/>
      <c r="O181" s="226"/>
      <c r="P181" s="226"/>
      <c r="Q181" s="226"/>
      <c r="R181" s="226"/>
      <c r="S181" s="226"/>
      <c r="T181" s="227"/>
      <c r="AT181" s="221" t="s">
        <v>123</v>
      </c>
      <c r="AU181" s="221" t="s">
        <v>81</v>
      </c>
      <c r="AV181" s="219" t="s">
        <v>121</v>
      </c>
      <c r="AW181" s="219" t="s">
        <v>32</v>
      </c>
      <c r="AX181" s="219" t="s">
        <v>7</v>
      </c>
      <c r="AY181" s="221" t="s">
        <v>115</v>
      </c>
    </row>
    <row r="182" s="107" customFormat="true" ht="24.15" hidden="false" customHeight="true" outlineLevel="0" collapsed="false">
      <c r="A182" s="103"/>
      <c r="B182" s="104"/>
      <c r="C182" s="187" t="s">
        <v>23</v>
      </c>
      <c r="D182" s="187" t="s">
        <v>117</v>
      </c>
      <c r="E182" s="188" t="s">
        <v>183</v>
      </c>
      <c r="F182" s="189" t="s">
        <v>184</v>
      </c>
      <c r="G182" s="190" t="s">
        <v>120</v>
      </c>
      <c r="H182" s="191" t="n">
        <v>56.85</v>
      </c>
      <c r="I182" s="192" t="n">
        <v>0</v>
      </c>
      <c r="J182" s="193" t="n">
        <f aca="false">ROUND(I182*H182,0)</f>
        <v>0</v>
      </c>
      <c r="K182" s="194"/>
      <c r="L182" s="104"/>
      <c r="M182" s="195"/>
      <c r="N182" s="196" t="s">
        <v>40</v>
      </c>
      <c r="O182" s="197" t="n">
        <v>0.668</v>
      </c>
      <c r="P182" s="197" t="n">
        <f aca="false">O182*H182</f>
        <v>37.9758</v>
      </c>
      <c r="Q182" s="197" t="n">
        <v>0</v>
      </c>
      <c r="R182" s="197" t="n">
        <f aca="false">Q182*H182</f>
        <v>0</v>
      </c>
      <c r="S182" s="197" t="n">
        <v>0</v>
      </c>
      <c r="T182" s="198" t="n">
        <f aca="false">S182*H182</f>
        <v>0</v>
      </c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R182" s="199" t="s">
        <v>121</v>
      </c>
      <c r="AT182" s="199" t="s">
        <v>117</v>
      </c>
      <c r="AU182" s="199" t="s">
        <v>81</v>
      </c>
      <c r="AY182" s="97" t="s">
        <v>115</v>
      </c>
      <c r="BE182" s="200" t="n">
        <f aca="false">IF(N182="základní",J182,0)</f>
        <v>0</v>
      </c>
      <c r="BF182" s="200" t="n">
        <f aca="false">IF(N182="snížená",J182,0)</f>
        <v>0</v>
      </c>
      <c r="BG182" s="200" t="n">
        <f aca="false">IF(N182="zákl. přenesená",J182,0)</f>
        <v>0</v>
      </c>
      <c r="BH182" s="200" t="n">
        <f aca="false">IF(N182="sníž. přenesená",J182,0)</f>
        <v>0</v>
      </c>
      <c r="BI182" s="200" t="n">
        <f aca="false">IF(N182="nulová",J182,0)</f>
        <v>0</v>
      </c>
      <c r="BJ182" s="97" t="s">
        <v>7</v>
      </c>
      <c r="BK182" s="200" t="n">
        <f aca="false">ROUND(I182*H182,0)</f>
        <v>0</v>
      </c>
      <c r="BL182" s="97" t="s">
        <v>121</v>
      </c>
      <c r="BM182" s="199" t="s">
        <v>185</v>
      </c>
    </row>
    <row r="183" s="201" customFormat="true" ht="12.8" hidden="true" customHeight="false" outlineLevel="0" collapsed="false">
      <c r="B183" s="202"/>
      <c r="D183" s="203" t="s">
        <v>123</v>
      </c>
      <c r="E183" s="204"/>
      <c r="F183" s="205" t="s">
        <v>124</v>
      </c>
      <c r="H183" s="204"/>
      <c r="I183" s="206"/>
      <c r="L183" s="202"/>
      <c r="M183" s="207"/>
      <c r="N183" s="208"/>
      <c r="O183" s="208"/>
      <c r="P183" s="208"/>
      <c r="Q183" s="208"/>
      <c r="R183" s="208"/>
      <c r="S183" s="208"/>
      <c r="T183" s="209"/>
      <c r="AT183" s="204" t="s">
        <v>123</v>
      </c>
      <c r="AU183" s="204" t="s">
        <v>81</v>
      </c>
      <c r="AV183" s="201" t="s">
        <v>7</v>
      </c>
      <c r="AW183" s="201" t="s">
        <v>32</v>
      </c>
      <c r="AX183" s="201" t="s">
        <v>75</v>
      </c>
      <c r="AY183" s="204" t="s">
        <v>115</v>
      </c>
    </row>
    <row r="184" s="210" customFormat="true" ht="12.8" hidden="true" customHeight="false" outlineLevel="0" collapsed="false">
      <c r="B184" s="211"/>
      <c r="D184" s="203" t="s">
        <v>123</v>
      </c>
      <c r="E184" s="212"/>
      <c r="F184" s="213" t="s">
        <v>139</v>
      </c>
      <c r="H184" s="214" t="n">
        <v>9.3</v>
      </c>
      <c r="I184" s="215"/>
      <c r="L184" s="211"/>
      <c r="M184" s="216"/>
      <c r="N184" s="217"/>
      <c r="O184" s="217"/>
      <c r="P184" s="217"/>
      <c r="Q184" s="217"/>
      <c r="R184" s="217"/>
      <c r="S184" s="217"/>
      <c r="T184" s="218"/>
      <c r="AT184" s="212" t="s">
        <v>123</v>
      </c>
      <c r="AU184" s="212" t="s">
        <v>81</v>
      </c>
      <c r="AV184" s="210" t="s">
        <v>81</v>
      </c>
      <c r="AW184" s="210" t="s">
        <v>32</v>
      </c>
      <c r="AX184" s="210" t="s">
        <v>75</v>
      </c>
      <c r="AY184" s="212" t="s">
        <v>115</v>
      </c>
    </row>
    <row r="185" s="201" customFormat="true" ht="12.8" hidden="true" customHeight="false" outlineLevel="0" collapsed="false">
      <c r="B185" s="202"/>
      <c r="D185" s="203" t="s">
        <v>123</v>
      </c>
      <c r="E185" s="204"/>
      <c r="F185" s="205" t="s">
        <v>140</v>
      </c>
      <c r="H185" s="204"/>
      <c r="I185" s="206"/>
      <c r="L185" s="202"/>
      <c r="M185" s="207"/>
      <c r="N185" s="208"/>
      <c r="O185" s="208"/>
      <c r="P185" s="208"/>
      <c r="Q185" s="208"/>
      <c r="R185" s="208"/>
      <c r="S185" s="208"/>
      <c r="T185" s="209"/>
      <c r="AT185" s="204" t="s">
        <v>123</v>
      </c>
      <c r="AU185" s="204" t="s">
        <v>81</v>
      </c>
      <c r="AV185" s="201" t="s">
        <v>7</v>
      </c>
      <c r="AW185" s="201" t="s">
        <v>32</v>
      </c>
      <c r="AX185" s="201" t="s">
        <v>75</v>
      </c>
      <c r="AY185" s="204" t="s">
        <v>115</v>
      </c>
    </row>
    <row r="186" s="210" customFormat="true" ht="12.8" hidden="true" customHeight="false" outlineLevel="0" collapsed="false">
      <c r="B186" s="211"/>
      <c r="D186" s="203" t="s">
        <v>123</v>
      </c>
      <c r="E186" s="212"/>
      <c r="F186" s="213" t="s">
        <v>141</v>
      </c>
      <c r="H186" s="214" t="n">
        <v>29.35</v>
      </c>
      <c r="I186" s="215"/>
      <c r="L186" s="211"/>
      <c r="M186" s="216"/>
      <c r="N186" s="217"/>
      <c r="O186" s="217"/>
      <c r="P186" s="217"/>
      <c r="Q186" s="217"/>
      <c r="R186" s="217"/>
      <c r="S186" s="217"/>
      <c r="T186" s="218"/>
      <c r="AT186" s="212" t="s">
        <v>123</v>
      </c>
      <c r="AU186" s="212" t="s">
        <v>81</v>
      </c>
      <c r="AV186" s="210" t="s">
        <v>81</v>
      </c>
      <c r="AW186" s="210" t="s">
        <v>32</v>
      </c>
      <c r="AX186" s="210" t="s">
        <v>75</v>
      </c>
      <c r="AY186" s="212" t="s">
        <v>115</v>
      </c>
    </row>
    <row r="187" s="201" customFormat="true" ht="12.8" hidden="true" customHeight="false" outlineLevel="0" collapsed="false">
      <c r="B187" s="202"/>
      <c r="D187" s="203" t="s">
        <v>123</v>
      </c>
      <c r="E187" s="204"/>
      <c r="F187" s="205" t="s">
        <v>74</v>
      </c>
      <c r="H187" s="204"/>
      <c r="I187" s="206"/>
      <c r="L187" s="202"/>
      <c r="M187" s="207"/>
      <c r="N187" s="208"/>
      <c r="O187" s="208"/>
      <c r="P187" s="208"/>
      <c r="Q187" s="208"/>
      <c r="R187" s="208"/>
      <c r="S187" s="208"/>
      <c r="T187" s="209"/>
      <c r="AT187" s="204" t="s">
        <v>123</v>
      </c>
      <c r="AU187" s="204" t="s">
        <v>81</v>
      </c>
      <c r="AV187" s="201" t="s">
        <v>7</v>
      </c>
      <c r="AW187" s="201" t="s">
        <v>32</v>
      </c>
      <c r="AX187" s="201" t="s">
        <v>75</v>
      </c>
      <c r="AY187" s="204" t="s">
        <v>115</v>
      </c>
    </row>
    <row r="188" s="210" customFormat="true" ht="12.8" hidden="true" customHeight="false" outlineLevel="0" collapsed="false">
      <c r="B188" s="211"/>
      <c r="D188" s="203" t="s">
        <v>123</v>
      </c>
      <c r="E188" s="212"/>
      <c r="F188" s="213" t="s">
        <v>142</v>
      </c>
      <c r="H188" s="214" t="n">
        <v>18.2</v>
      </c>
      <c r="I188" s="215"/>
      <c r="L188" s="211"/>
      <c r="M188" s="216"/>
      <c r="N188" s="217"/>
      <c r="O188" s="217"/>
      <c r="P188" s="217"/>
      <c r="Q188" s="217"/>
      <c r="R188" s="217"/>
      <c r="S188" s="217"/>
      <c r="T188" s="218"/>
      <c r="AT188" s="212" t="s">
        <v>123</v>
      </c>
      <c r="AU188" s="212" t="s">
        <v>81</v>
      </c>
      <c r="AV188" s="210" t="s">
        <v>81</v>
      </c>
      <c r="AW188" s="210" t="s">
        <v>32</v>
      </c>
      <c r="AX188" s="210" t="s">
        <v>75</v>
      </c>
      <c r="AY188" s="212" t="s">
        <v>115</v>
      </c>
    </row>
    <row r="189" s="219" customFormat="true" ht="12.8" hidden="true" customHeight="false" outlineLevel="0" collapsed="false">
      <c r="B189" s="220"/>
      <c r="D189" s="203" t="s">
        <v>123</v>
      </c>
      <c r="E189" s="221"/>
      <c r="F189" s="222" t="s">
        <v>128</v>
      </c>
      <c r="H189" s="223" t="n">
        <v>56.85</v>
      </c>
      <c r="I189" s="224"/>
      <c r="L189" s="220"/>
      <c r="M189" s="225"/>
      <c r="N189" s="226"/>
      <c r="O189" s="226"/>
      <c r="P189" s="226"/>
      <c r="Q189" s="226"/>
      <c r="R189" s="226"/>
      <c r="S189" s="226"/>
      <c r="T189" s="227"/>
      <c r="AT189" s="221" t="s">
        <v>123</v>
      </c>
      <c r="AU189" s="221" t="s">
        <v>81</v>
      </c>
      <c r="AV189" s="219" t="s">
        <v>121</v>
      </c>
      <c r="AW189" s="219" t="s">
        <v>32</v>
      </c>
      <c r="AX189" s="219" t="s">
        <v>7</v>
      </c>
      <c r="AY189" s="221" t="s">
        <v>115</v>
      </c>
    </row>
    <row r="190" s="107" customFormat="true" ht="24.15" hidden="false" customHeight="true" outlineLevel="0" collapsed="false">
      <c r="A190" s="103"/>
      <c r="B190" s="104"/>
      <c r="C190" s="187" t="s">
        <v>186</v>
      </c>
      <c r="D190" s="187" t="s">
        <v>117</v>
      </c>
      <c r="E190" s="188" t="s">
        <v>187</v>
      </c>
      <c r="F190" s="189" t="s">
        <v>188</v>
      </c>
      <c r="G190" s="190" t="s">
        <v>120</v>
      </c>
      <c r="H190" s="191" t="n">
        <v>56.85</v>
      </c>
      <c r="I190" s="192" t="n">
        <v>0</v>
      </c>
      <c r="J190" s="193" t="n">
        <f aca="false">ROUND(I190*H190,0)</f>
        <v>0</v>
      </c>
      <c r="K190" s="194"/>
      <c r="L190" s="104"/>
      <c r="M190" s="195"/>
      <c r="N190" s="196" t="s">
        <v>40</v>
      </c>
      <c r="O190" s="197" t="n">
        <v>0.058</v>
      </c>
      <c r="P190" s="197" t="n">
        <f aca="false">O190*H190</f>
        <v>3.2973</v>
      </c>
      <c r="Q190" s="197" t="n">
        <v>0</v>
      </c>
      <c r="R190" s="197" t="n">
        <f aca="false">Q190*H190</f>
        <v>0</v>
      </c>
      <c r="S190" s="197" t="n">
        <v>0</v>
      </c>
      <c r="T190" s="198" t="n">
        <f aca="false">S190*H190</f>
        <v>0</v>
      </c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R190" s="199" t="s">
        <v>121</v>
      </c>
      <c r="AT190" s="199" t="s">
        <v>117</v>
      </c>
      <c r="AU190" s="199" t="s">
        <v>81</v>
      </c>
      <c r="AY190" s="97" t="s">
        <v>115</v>
      </c>
      <c r="BE190" s="200" t="n">
        <f aca="false">IF(N190="základní",J190,0)</f>
        <v>0</v>
      </c>
      <c r="BF190" s="200" t="n">
        <f aca="false">IF(N190="snížená",J190,0)</f>
        <v>0</v>
      </c>
      <c r="BG190" s="200" t="n">
        <f aca="false">IF(N190="zákl. přenesená",J190,0)</f>
        <v>0</v>
      </c>
      <c r="BH190" s="200" t="n">
        <f aca="false">IF(N190="sníž. přenesená",J190,0)</f>
        <v>0</v>
      </c>
      <c r="BI190" s="200" t="n">
        <f aca="false">IF(N190="nulová",J190,0)</f>
        <v>0</v>
      </c>
      <c r="BJ190" s="97" t="s">
        <v>7</v>
      </c>
      <c r="BK190" s="200" t="n">
        <f aca="false">ROUND(I190*H190,0)</f>
        <v>0</v>
      </c>
      <c r="BL190" s="97" t="s">
        <v>121</v>
      </c>
      <c r="BM190" s="199" t="s">
        <v>189</v>
      </c>
    </row>
    <row r="191" s="201" customFormat="true" ht="12.8" hidden="true" customHeight="false" outlineLevel="0" collapsed="false">
      <c r="B191" s="202"/>
      <c r="D191" s="203" t="s">
        <v>123</v>
      </c>
      <c r="E191" s="204"/>
      <c r="F191" s="205" t="s">
        <v>124</v>
      </c>
      <c r="H191" s="204"/>
      <c r="I191" s="206"/>
      <c r="L191" s="202"/>
      <c r="M191" s="207"/>
      <c r="N191" s="208"/>
      <c r="O191" s="208"/>
      <c r="P191" s="208"/>
      <c r="Q191" s="208"/>
      <c r="R191" s="208"/>
      <c r="S191" s="208"/>
      <c r="T191" s="209"/>
      <c r="AT191" s="204" t="s">
        <v>123</v>
      </c>
      <c r="AU191" s="204" t="s">
        <v>81</v>
      </c>
      <c r="AV191" s="201" t="s">
        <v>7</v>
      </c>
      <c r="AW191" s="201" t="s">
        <v>32</v>
      </c>
      <c r="AX191" s="201" t="s">
        <v>75</v>
      </c>
      <c r="AY191" s="204" t="s">
        <v>115</v>
      </c>
    </row>
    <row r="192" s="210" customFormat="true" ht="12.8" hidden="true" customHeight="false" outlineLevel="0" collapsed="false">
      <c r="B192" s="211"/>
      <c r="D192" s="203" t="s">
        <v>123</v>
      </c>
      <c r="E192" s="212"/>
      <c r="F192" s="213" t="s">
        <v>139</v>
      </c>
      <c r="H192" s="214" t="n">
        <v>9.3</v>
      </c>
      <c r="I192" s="215"/>
      <c r="L192" s="211"/>
      <c r="M192" s="216"/>
      <c r="N192" s="217"/>
      <c r="O192" s="217"/>
      <c r="P192" s="217"/>
      <c r="Q192" s="217"/>
      <c r="R192" s="217"/>
      <c r="S192" s="217"/>
      <c r="T192" s="218"/>
      <c r="AT192" s="212" t="s">
        <v>123</v>
      </c>
      <c r="AU192" s="212" t="s">
        <v>81</v>
      </c>
      <c r="AV192" s="210" t="s">
        <v>81</v>
      </c>
      <c r="AW192" s="210" t="s">
        <v>32</v>
      </c>
      <c r="AX192" s="210" t="s">
        <v>75</v>
      </c>
      <c r="AY192" s="212" t="s">
        <v>115</v>
      </c>
    </row>
    <row r="193" s="201" customFormat="true" ht="12.8" hidden="true" customHeight="false" outlineLevel="0" collapsed="false">
      <c r="B193" s="202"/>
      <c r="D193" s="203" t="s">
        <v>123</v>
      </c>
      <c r="E193" s="204"/>
      <c r="F193" s="205" t="s">
        <v>140</v>
      </c>
      <c r="H193" s="204"/>
      <c r="I193" s="206"/>
      <c r="L193" s="202"/>
      <c r="M193" s="207"/>
      <c r="N193" s="208"/>
      <c r="O193" s="208"/>
      <c r="P193" s="208"/>
      <c r="Q193" s="208"/>
      <c r="R193" s="208"/>
      <c r="S193" s="208"/>
      <c r="T193" s="209"/>
      <c r="AT193" s="204" t="s">
        <v>123</v>
      </c>
      <c r="AU193" s="204" t="s">
        <v>81</v>
      </c>
      <c r="AV193" s="201" t="s">
        <v>7</v>
      </c>
      <c r="AW193" s="201" t="s">
        <v>32</v>
      </c>
      <c r="AX193" s="201" t="s">
        <v>75</v>
      </c>
      <c r="AY193" s="204" t="s">
        <v>115</v>
      </c>
    </row>
    <row r="194" s="210" customFormat="true" ht="12.8" hidden="true" customHeight="false" outlineLevel="0" collapsed="false">
      <c r="B194" s="211"/>
      <c r="D194" s="203" t="s">
        <v>123</v>
      </c>
      <c r="E194" s="212"/>
      <c r="F194" s="213" t="s">
        <v>141</v>
      </c>
      <c r="H194" s="214" t="n">
        <v>29.35</v>
      </c>
      <c r="I194" s="215"/>
      <c r="L194" s="211"/>
      <c r="M194" s="216"/>
      <c r="N194" s="217"/>
      <c r="O194" s="217"/>
      <c r="P194" s="217"/>
      <c r="Q194" s="217"/>
      <c r="R194" s="217"/>
      <c r="S194" s="217"/>
      <c r="T194" s="218"/>
      <c r="AT194" s="212" t="s">
        <v>123</v>
      </c>
      <c r="AU194" s="212" t="s">
        <v>81</v>
      </c>
      <c r="AV194" s="210" t="s">
        <v>81</v>
      </c>
      <c r="AW194" s="210" t="s">
        <v>32</v>
      </c>
      <c r="AX194" s="210" t="s">
        <v>75</v>
      </c>
      <c r="AY194" s="212" t="s">
        <v>115</v>
      </c>
    </row>
    <row r="195" s="201" customFormat="true" ht="12.8" hidden="true" customHeight="false" outlineLevel="0" collapsed="false">
      <c r="B195" s="202"/>
      <c r="D195" s="203" t="s">
        <v>123</v>
      </c>
      <c r="E195" s="204"/>
      <c r="F195" s="205" t="s">
        <v>74</v>
      </c>
      <c r="H195" s="204"/>
      <c r="I195" s="206"/>
      <c r="L195" s="202"/>
      <c r="M195" s="207"/>
      <c r="N195" s="208"/>
      <c r="O195" s="208"/>
      <c r="P195" s="208"/>
      <c r="Q195" s="208"/>
      <c r="R195" s="208"/>
      <c r="S195" s="208"/>
      <c r="T195" s="209"/>
      <c r="AT195" s="204" t="s">
        <v>123</v>
      </c>
      <c r="AU195" s="204" t="s">
        <v>81</v>
      </c>
      <c r="AV195" s="201" t="s">
        <v>7</v>
      </c>
      <c r="AW195" s="201" t="s">
        <v>32</v>
      </c>
      <c r="AX195" s="201" t="s">
        <v>75</v>
      </c>
      <c r="AY195" s="204" t="s">
        <v>115</v>
      </c>
    </row>
    <row r="196" s="210" customFormat="true" ht="12.8" hidden="true" customHeight="false" outlineLevel="0" collapsed="false">
      <c r="B196" s="211"/>
      <c r="D196" s="203" t="s">
        <v>123</v>
      </c>
      <c r="E196" s="212"/>
      <c r="F196" s="213" t="s">
        <v>142</v>
      </c>
      <c r="H196" s="214" t="n">
        <v>18.2</v>
      </c>
      <c r="I196" s="215"/>
      <c r="L196" s="211"/>
      <c r="M196" s="216"/>
      <c r="N196" s="217"/>
      <c r="O196" s="217"/>
      <c r="P196" s="217"/>
      <c r="Q196" s="217"/>
      <c r="R196" s="217"/>
      <c r="S196" s="217"/>
      <c r="T196" s="218"/>
      <c r="AT196" s="212" t="s">
        <v>123</v>
      </c>
      <c r="AU196" s="212" t="s">
        <v>81</v>
      </c>
      <c r="AV196" s="210" t="s">
        <v>81</v>
      </c>
      <c r="AW196" s="210" t="s">
        <v>32</v>
      </c>
      <c r="AX196" s="210" t="s">
        <v>75</v>
      </c>
      <c r="AY196" s="212" t="s">
        <v>115</v>
      </c>
    </row>
    <row r="197" s="219" customFormat="true" ht="12.8" hidden="true" customHeight="false" outlineLevel="0" collapsed="false">
      <c r="B197" s="220"/>
      <c r="D197" s="203" t="s">
        <v>123</v>
      </c>
      <c r="E197" s="221"/>
      <c r="F197" s="222" t="s">
        <v>128</v>
      </c>
      <c r="H197" s="223" t="n">
        <v>56.85</v>
      </c>
      <c r="I197" s="224"/>
      <c r="L197" s="220"/>
      <c r="M197" s="225"/>
      <c r="N197" s="226"/>
      <c r="O197" s="226"/>
      <c r="P197" s="226"/>
      <c r="Q197" s="226"/>
      <c r="R197" s="226"/>
      <c r="S197" s="226"/>
      <c r="T197" s="227"/>
      <c r="AT197" s="221" t="s">
        <v>123</v>
      </c>
      <c r="AU197" s="221" t="s">
        <v>81</v>
      </c>
      <c r="AV197" s="219" t="s">
        <v>121</v>
      </c>
      <c r="AW197" s="219" t="s">
        <v>32</v>
      </c>
      <c r="AX197" s="219" t="s">
        <v>7</v>
      </c>
      <c r="AY197" s="221" t="s">
        <v>115</v>
      </c>
    </row>
    <row r="198" s="107" customFormat="true" ht="16.5" hidden="false" customHeight="true" outlineLevel="0" collapsed="false">
      <c r="A198" s="103"/>
      <c r="B198" s="104"/>
      <c r="C198" s="228" t="s">
        <v>190</v>
      </c>
      <c r="D198" s="228" t="s">
        <v>191</v>
      </c>
      <c r="E198" s="229" t="s">
        <v>192</v>
      </c>
      <c r="F198" s="230" t="s">
        <v>193</v>
      </c>
      <c r="G198" s="231" t="s">
        <v>194</v>
      </c>
      <c r="H198" s="232" t="n">
        <v>1.137</v>
      </c>
      <c r="I198" s="233" t="n">
        <v>0</v>
      </c>
      <c r="J198" s="234" t="n">
        <f aca="false">ROUND(I198*H198,0)</f>
        <v>0</v>
      </c>
      <c r="K198" s="235"/>
      <c r="L198" s="236"/>
      <c r="M198" s="237"/>
      <c r="N198" s="238" t="s">
        <v>40</v>
      </c>
      <c r="O198" s="197" t="n">
        <v>0</v>
      </c>
      <c r="P198" s="197" t="n">
        <f aca="false">O198*H198</f>
        <v>0</v>
      </c>
      <c r="Q198" s="197" t="n">
        <v>0.001</v>
      </c>
      <c r="R198" s="197" t="n">
        <f aca="false">Q198*H198</f>
        <v>0.001137</v>
      </c>
      <c r="S198" s="197" t="n">
        <v>0</v>
      </c>
      <c r="T198" s="198" t="n">
        <f aca="false">S198*H198</f>
        <v>0</v>
      </c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R198" s="199" t="s">
        <v>170</v>
      </c>
      <c r="AT198" s="199" t="s">
        <v>191</v>
      </c>
      <c r="AU198" s="199" t="s">
        <v>81</v>
      </c>
      <c r="AY198" s="97" t="s">
        <v>115</v>
      </c>
      <c r="BE198" s="200" t="n">
        <f aca="false">IF(N198="základní",J198,0)</f>
        <v>0</v>
      </c>
      <c r="BF198" s="200" t="n">
        <f aca="false">IF(N198="snížená",J198,0)</f>
        <v>0</v>
      </c>
      <c r="BG198" s="200" t="n">
        <f aca="false">IF(N198="zákl. přenesená",J198,0)</f>
        <v>0</v>
      </c>
      <c r="BH198" s="200" t="n">
        <f aca="false">IF(N198="sníž. přenesená",J198,0)</f>
        <v>0</v>
      </c>
      <c r="BI198" s="200" t="n">
        <f aca="false">IF(N198="nulová",J198,0)</f>
        <v>0</v>
      </c>
      <c r="BJ198" s="97" t="s">
        <v>7</v>
      </c>
      <c r="BK198" s="200" t="n">
        <f aca="false">ROUND(I198*H198,0)</f>
        <v>0</v>
      </c>
      <c r="BL198" s="97" t="s">
        <v>121</v>
      </c>
      <c r="BM198" s="199" t="s">
        <v>195</v>
      </c>
    </row>
    <row r="199" s="210" customFormat="true" ht="12.8" hidden="true" customHeight="false" outlineLevel="0" collapsed="false">
      <c r="B199" s="211"/>
      <c r="D199" s="203" t="s">
        <v>123</v>
      </c>
      <c r="F199" s="213" t="s">
        <v>196</v>
      </c>
      <c r="H199" s="214" t="n">
        <v>1.137</v>
      </c>
      <c r="I199" s="215"/>
      <c r="L199" s="211"/>
      <c r="M199" s="216"/>
      <c r="N199" s="217"/>
      <c r="O199" s="217"/>
      <c r="P199" s="217"/>
      <c r="Q199" s="217"/>
      <c r="R199" s="217"/>
      <c r="S199" s="217"/>
      <c r="T199" s="218"/>
      <c r="AT199" s="212" t="s">
        <v>123</v>
      </c>
      <c r="AU199" s="212" t="s">
        <v>81</v>
      </c>
      <c r="AV199" s="210" t="s">
        <v>81</v>
      </c>
      <c r="AW199" s="210" t="s">
        <v>2</v>
      </c>
      <c r="AX199" s="210" t="s">
        <v>7</v>
      </c>
      <c r="AY199" s="212" t="s">
        <v>115</v>
      </c>
    </row>
    <row r="200" s="107" customFormat="true" ht="24.15" hidden="false" customHeight="true" outlineLevel="0" collapsed="false">
      <c r="A200" s="103"/>
      <c r="B200" s="104"/>
      <c r="C200" s="187" t="s">
        <v>197</v>
      </c>
      <c r="D200" s="187" t="s">
        <v>117</v>
      </c>
      <c r="E200" s="188" t="s">
        <v>198</v>
      </c>
      <c r="F200" s="189" t="s">
        <v>199</v>
      </c>
      <c r="G200" s="190" t="s">
        <v>120</v>
      </c>
      <c r="H200" s="191" t="n">
        <v>78.878</v>
      </c>
      <c r="I200" s="192" t="n">
        <v>0</v>
      </c>
      <c r="J200" s="193" t="n">
        <f aca="false">ROUND(I200*H200,0)</f>
        <v>0</v>
      </c>
      <c r="K200" s="194"/>
      <c r="L200" s="104"/>
      <c r="M200" s="195"/>
      <c r="N200" s="196" t="s">
        <v>40</v>
      </c>
      <c r="O200" s="197" t="n">
        <v>0.131</v>
      </c>
      <c r="P200" s="197" t="n">
        <f aca="false">O200*H200</f>
        <v>10.333018</v>
      </c>
      <c r="Q200" s="197" t="n">
        <v>0</v>
      </c>
      <c r="R200" s="197" t="n">
        <f aca="false">Q200*H200</f>
        <v>0</v>
      </c>
      <c r="S200" s="197" t="n">
        <v>0</v>
      </c>
      <c r="T200" s="198" t="n">
        <f aca="false">S200*H200</f>
        <v>0</v>
      </c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R200" s="199" t="s">
        <v>121</v>
      </c>
      <c r="AT200" s="199" t="s">
        <v>117</v>
      </c>
      <c r="AU200" s="199" t="s">
        <v>81</v>
      </c>
      <c r="AY200" s="97" t="s">
        <v>115</v>
      </c>
      <c r="BE200" s="200" t="n">
        <f aca="false">IF(N200="základní",J200,0)</f>
        <v>0</v>
      </c>
      <c r="BF200" s="200" t="n">
        <f aca="false">IF(N200="snížená",J200,0)</f>
        <v>0</v>
      </c>
      <c r="BG200" s="200" t="n">
        <f aca="false">IF(N200="zákl. přenesená",J200,0)</f>
        <v>0</v>
      </c>
      <c r="BH200" s="200" t="n">
        <f aca="false">IF(N200="sníž. přenesená",J200,0)</f>
        <v>0</v>
      </c>
      <c r="BI200" s="200" t="n">
        <f aca="false">IF(N200="nulová",J200,0)</f>
        <v>0</v>
      </c>
      <c r="BJ200" s="97" t="s">
        <v>7</v>
      </c>
      <c r="BK200" s="200" t="n">
        <f aca="false">ROUND(I200*H200,0)</f>
        <v>0</v>
      </c>
      <c r="BL200" s="97" t="s">
        <v>121</v>
      </c>
      <c r="BM200" s="199" t="s">
        <v>200</v>
      </c>
    </row>
    <row r="201" s="201" customFormat="true" ht="12.8" hidden="true" customHeight="false" outlineLevel="0" collapsed="false">
      <c r="B201" s="202"/>
      <c r="D201" s="203" t="s">
        <v>123</v>
      </c>
      <c r="E201" s="204"/>
      <c r="F201" s="205" t="s">
        <v>124</v>
      </c>
      <c r="H201" s="204"/>
      <c r="I201" s="206"/>
      <c r="L201" s="202"/>
      <c r="M201" s="207"/>
      <c r="N201" s="208"/>
      <c r="O201" s="208"/>
      <c r="P201" s="208"/>
      <c r="Q201" s="208"/>
      <c r="R201" s="208"/>
      <c r="S201" s="208"/>
      <c r="T201" s="209"/>
      <c r="AT201" s="204" t="s">
        <v>123</v>
      </c>
      <c r="AU201" s="204" t="s">
        <v>81</v>
      </c>
      <c r="AV201" s="201" t="s">
        <v>7</v>
      </c>
      <c r="AW201" s="201" t="s">
        <v>32</v>
      </c>
      <c r="AX201" s="201" t="s">
        <v>75</v>
      </c>
      <c r="AY201" s="204" t="s">
        <v>115</v>
      </c>
    </row>
    <row r="202" s="210" customFormat="true" ht="12.8" hidden="true" customHeight="false" outlineLevel="0" collapsed="false">
      <c r="B202" s="211"/>
      <c r="D202" s="203" t="s">
        <v>123</v>
      </c>
      <c r="E202" s="212"/>
      <c r="F202" s="213" t="s">
        <v>201</v>
      </c>
      <c r="H202" s="214" t="n">
        <v>20.088</v>
      </c>
      <c r="I202" s="215"/>
      <c r="L202" s="211"/>
      <c r="M202" s="216"/>
      <c r="N202" s="217"/>
      <c r="O202" s="217"/>
      <c r="P202" s="217"/>
      <c r="Q202" s="217"/>
      <c r="R202" s="217"/>
      <c r="S202" s="217"/>
      <c r="T202" s="218"/>
      <c r="AT202" s="212" t="s">
        <v>123</v>
      </c>
      <c r="AU202" s="212" t="s">
        <v>81</v>
      </c>
      <c r="AV202" s="210" t="s">
        <v>81</v>
      </c>
      <c r="AW202" s="210" t="s">
        <v>32</v>
      </c>
      <c r="AX202" s="210" t="s">
        <v>75</v>
      </c>
      <c r="AY202" s="212" t="s">
        <v>115</v>
      </c>
    </row>
    <row r="203" s="201" customFormat="true" ht="12.8" hidden="true" customHeight="false" outlineLevel="0" collapsed="false">
      <c r="B203" s="202"/>
      <c r="D203" s="203" t="s">
        <v>123</v>
      </c>
      <c r="E203" s="204"/>
      <c r="F203" s="205" t="s">
        <v>140</v>
      </c>
      <c r="H203" s="204"/>
      <c r="I203" s="206"/>
      <c r="L203" s="202"/>
      <c r="M203" s="207"/>
      <c r="N203" s="208"/>
      <c r="O203" s="208"/>
      <c r="P203" s="208"/>
      <c r="Q203" s="208"/>
      <c r="R203" s="208"/>
      <c r="S203" s="208"/>
      <c r="T203" s="209"/>
      <c r="AT203" s="204" t="s">
        <v>123</v>
      </c>
      <c r="AU203" s="204" t="s">
        <v>81</v>
      </c>
      <c r="AV203" s="201" t="s">
        <v>7</v>
      </c>
      <c r="AW203" s="201" t="s">
        <v>32</v>
      </c>
      <c r="AX203" s="201" t="s">
        <v>75</v>
      </c>
      <c r="AY203" s="204" t="s">
        <v>115</v>
      </c>
    </row>
    <row r="204" s="210" customFormat="true" ht="12.8" hidden="true" customHeight="false" outlineLevel="0" collapsed="false">
      <c r="B204" s="211"/>
      <c r="D204" s="203" t="s">
        <v>123</v>
      </c>
      <c r="E204" s="212"/>
      <c r="F204" s="213" t="s">
        <v>202</v>
      </c>
      <c r="H204" s="214" t="n">
        <v>46.96</v>
      </c>
      <c r="I204" s="215"/>
      <c r="L204" s="211"/>
      <c r="M204" s="216"/>
      <c r="N204" s="217"/>
      <c r="O204" s="217"/>
      <c r="P204" s="217"/>
      <c r="Q204" s="217"/>
      <c r="R204" s="217"/>
      <c r="S204" s="217"/>
      <c r="T204" s="218"/>
      <c r="AT204" s="212" t="s">
        <v>123</v>
      </c>
      <c r="AU204" s="212" t="s">
        <v>81</v>
      </c>
      <c r="AV204" s="210" t="s">
        <v>81</v>
      </c>
      <c r="AW204" s="210" t="s">
        <v>32</v>
      </c>
      <c r="AX204" s="210" t="s">
        <v>75</v>
      </c>
      <c r="AY204" s="212" t="s">
        <v>115</v>
      </c>
    </row>
    <row r="205" s="201" customFormat="true" ht="12.8" hidden="true" customHeight="false" outlineLevel="0" collapsed="false">
      <c r="B205" s="202"/>
      <c r="D205" s="203" t="s">
        <v>123</v>
      </c>
      <c r="E205" s="204"/>
      <c r="F205" s="205" t="s">
        <v>74</v>
      </c>
      <c r="H205" s="204"/>
      <c r="I205" s="206"/>
      <c r="L205" s="202"/>
      <c r="M205" s="207"/>
      <c r="N205" s="208"/>
      <c r="O205" s="208"/>
      <c r="P205" s="208"/>
      <c r="Q205" s="208"/>
      <c r="R205" s="208"/>
      <c r="S205" s="208"/>
      <c r="T205" s="209"/>
      <c r="AT205" s="204" t="s">
        <v>123</v>
      </c>
      <c r="AU205" s="204" t="s">
        <v>81</v>
      </c>
      <c r="AV205" s="201" t="s">
        <v>7</v>
      </c>
      <c r="AW205" s="201" t="s">
        <v>32</v>
      </c>
      <c r="AX205" s="201" t="s">
        <v>75</v>
      </c>
      <c r="AY205" s="204" t="s">
        <v>115</v>
      </c>
    </row>
    <row r="206" s="210" customFormat="true" ht="12.8" hidden="true" customHeight="false" outlineLevel="0" collapsed="false">
      <c r="B206" s="211"/>
      <c r="D206" s="203" t="s">
        <v>123</v>
      </c>
      <c r="E206" s="212"/>
      <c r="F206" s="213" t="s">
        <v>203</v>
      </c>
      <c r="H206" s="214" t="n">
        <v>11.83</v>
      </c>
      <c r="I206" s="215"/>
      <c r="L206" s="211"/>
      <c r="M206" s="216"/>
      <c r="N206" s="217"/>
      <c r="O206" s="217"/>
      <c r="P206" s="217"/>
      <c r="Q206" s="217"/>
      <c r="R206" s="217"/>
      <c r="S206" s="217"/>
      <c r="T206" s="218"/>
      <c r="AT206" s="212" t="s">
        <v>123</v>
      </c>
      <c r="AU206" s="212" t="s">
        <v>81</v>
      </c>
      <c r="AV206" s="210" t="s">
        <v>81</v>
      </c>
      <c r="AW206" s="210" t="s">
        <v>32</v>
      </c>
      <c r="AX206" s="210" t="s">
        <v>75</v>
      </c>
      <c r="AY206" s="212" t="s">
        <v>115</v>
      </c>
    </row>
    <row r="207" s="219" customFormat="true" ht="12.8" hidden="true" customHeight="false" outlineLevel="0" collapsed="false">
      <c r="B207" s="220"/>
      <c r="D207" s="203" t="s">
        <v>123</v>
      </c>
      <c r="E207" s="221"/>
      <c r="F207" s="222" t="s">
        <v>128</v>
      </c>
      <c r="H207" s="223" t="n">
        <v>78.878</v>
      </c>
      <c r="I207" s="224"/>
      <c r="L207" s="220"/>
      <c r="M207" s="225"/>
      <c r="N207" s="226"/>
      <c r="O207" s="226"/>
      <c r="P207" s="226"/>
      <c r="Q207" s="226"/>
      <c r="R207" s="226"/>
      <c r="S207" s="226"/>
      <c r="T207" s="227"/>
      <c r="AT207" s="221" t="s">
        <v>123</v>
      </c>
      <c r="AU207" s="221" t="s">
        <v>81</v>
      </c>
      <c r="AV207" s="219" t="s">
        <v>121</v>
      </c>
      <c r="AW207" s="219" t="s">
        <v>32</v>
      </c>
      <c r="AX207" s="219" t="s">
        <v>7</v>
      </c>
      <c r="AY207" s="221" t="s">
        <v>115</v>
      </c>
    </row>
    <row r="208" s="174" customFormat="true" ht="22.8" hidden="false" customHeight="true" outlineLevel="0" collapsed="false">
      <c r="B208" s="175"/>
      <c r="D208" s="176" t="s">
        <v>74</v>
      </c>
      <c r="E208" s="185" t="s">
        <v>81</v>
      </c>
      <c r="F208" s="185" t="s">
        <v>204</v>
      </c>
      <c r="I208" s="239"/>
      <c r="J208" s="186" t="n">
        <f aca="false">BK208</f>
        <v>0</v>
      </c>
      <c r="L208" s="175"/>
      <c r="M208" s="179"/>
      <c r="N208" s="180"/>
      <c r="O208" s="180"/>
      <c r="P208" s="181" t="n">
        <f aca="false">SUM(P209:P229)</f>
        <v>11.128576</v>
      </c>
      <c r="Q208" s="180"/>
      <c r="R208" s="181" t="n">
        <f aca="false">SUM(R209:R229)</f>
        <v>17.13177088</v>
      </c>
      <c r="S208" s="180"/>
      <c r="T208" s="182" t="n">
        <f aca="false">SUM(T209:T229)</f>
        <v>0</v>
      </c>
      <c r="AR208" s="176" t="s">
        <v>7</v>
      </c>
      <c r="AT208" s="183" t="s">
        <v>74</v>
      </c>
      <c r="AU208" s="183" t="s">
        <v>7</v>
      </c>
      <c r="AY208" s="176" t="s">
        <v>115</v>
      </c>
      <c r="BK208" s="184" t="n">
        <f aca="false">SUM(BK209:BK229)</f>
        <v>0</v>
      </c>
    </row>
    <row r="209" s="107" customFormat="true" ht="16.5" hidden="false" customHeight="true" outlineLevel="0" collapsed="false">
      <c r="A209" s="103"/>
      <c r="B209" s="104"/>
      <c r="C209" s="187" t="s">
        <v>205</v>
      </c>
      <c r="D209" s="187" t="s">
        <v>117</v>
      </c>
      <c r="E209" s="188" t="s">
        <v>206</v>
      </c>
      <c r="F209" s="189" t="s">
        <v>207</v>
      </c>
      <c r="G209" s="190" t="s">
        <v>145</v>
      </c>
      <c r="H209" s="191" t="n">
        <v>7.424</v>
      </c>
      <c r="I209" s="192" t="n">
        <v>0</v>
      </c>
      <c r="J209" s="193" t="n">
        <f aca="false">ROUND(I209*H209,0)</f>
        <v>0</v>
      </c>
      <c r="K209" s="194"/>
      <c r="L209" s="104"/>
      <c r="M209" s="195"/>
      <c r="N209" s="196" t="s">
        <v>40</v>
      </c>
      <c r="O209" s="197" t="n">
        <v>0.584</v>
      </c>
      <c r="P209" s="197" t="n">
        <f aca="false">O209*H209</f>
        <v>4.335616</v>
      </c>
      <c r="Q209" s="197" t="n">
        <v>2.30102</v>
      </c>
      <c r="R209" s="197" t="n">
        <f aca="false">Q209*H209</f>
        <v>17.08277248</v>
      </c>
      <c r="S209" s="197" t="n">
        <v>0</v>
      </c>
      <c r="T209" s="198" t="n">
        <f aca="false">S209*H209</f>
        <v>0</v>
      </c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R209" s="199" t="s">
        <v>121</v>
      </c>
      <c r="AT209" s="199" t="s">
        <v>117</v>
      </c>
      <c r="AU209" s="199" t="s">
        <v>81</v>
      </c>
      <c r="AY209" s="97" t="s">
        <v>115</v>
      </c>
      <c r="BE209" s="200" t="n">
        <f aca="false">IF(N209="základní",J209,0)</f>
        <v>0</v>
      </c>
      <c r="BF209" s="200" t="n">
        <f aca="false">IF(N209="snížená",J209,0)</f>
        <v>0</v>
      </c>
      <c r="BG209" s="200" t="n">
        <f aca="false">IF(N209="zákl. přenesená",J209,0)</f>
        <v>0</v>
      </c>
      <c r="BH209" s="200" t="n">
        <f aca="false">IF(N209="sníž. přenesená",J209,0)</f>
        <v>0</v>
      </c>
      <c r="BI209" s="200" t="n">
        <f aca="false">IF(N209="nulová",J209,0)</f>
        <v>0</v>
      </c>
      <c r="BJ209" s="97" t="s">
        <v>7</v>
      </c>
      <c r="BK209" s="200" t="n">
        <f aca="false">ROUND(I209*H209,0)</f>
        <v>0</v>
      </c>
      <c r="BL209" s="97" t="s">
        <v>121</v>
      </c>
      <c r="BM209" s="199" t="s">
        <v>208</v>
      </c>
    </row>
    <row r="210" s="201" customFormat="true" ht="12.8" hidden="true" customHeight="false" outlineLevel="0" collapsed="false">
      <c r="B210" s="202"/>
      <c r="D210" s="203" t="s">
        <v>123</v>
      </c>
      <c r="E210" s="204"/>
      <c r="F210" s="205" t="s">
        <v>124</v>
      </c>
      <c r="H210" s="204"/>
      <c r="I210" s="206"/>
      <c r="L210" s="202"/>
      <c r="M210" s="207"/>
      <c r="N210" s="208"/>
      <c r="O210" s="208"/>
      <c r="P210" s="208"/>
      <c r="Q210" s="208"/>
      <c r="R210" s="208"/>
      <c r="S210" s="208"/>
      <c r="T210" s="209"/>
      <c r="AT210" s="204" t="s">
        <v>123</v>
      </c>
      <c r="AU210" s="204" t="s">
        <v>81</v>
      </c>
      <c r="AV210" s="201" t="s">
        <v>7</v>
      </c>
      <c r="AW210" s="201" t="s">
        <v>32</v>
      </c>
      <c r="AX210" s="201" t="s">
        <v>75</v>
      </c>
      <c r="AY210" s="204" t="s">
        <v>115</v>
      </c>
    </row>
    <row r="211" s="210" customFormat="true" ht="12.8" hidden="true" customHeight="false" outlineLevel="0" collapsed="false">
      <c r="B211" s="211"/>
      <c r="D211" s="203" t="s">
        <v>123</v>
      </c>
      <c r="E211" s="212"/>
      <c r="F211" s="213" t="s">
        <v>209</v>
      </c>
      <c r="H211" s="214" t="n">
        <v>1.408</v>
      </c>
      <c r="I211" s="215"/>
      <c r="L211" s="211"/>
      <c r="M211" s="216"/>
      <c r="N211" s="217"/>
      <c r="O211" s="217"/>
      <c r="P211" s="217"/>
      <c r="Q211" s="217"/>
      <c r="R211" s="217"/>
      <c r="S211" s="217"/>
      <c r="T211" s="218"/>
      <c r="AT211" s="212" t="s">
        <v>123</v>
      </c>
      <c r="AU211" s="212" t="s">
        <v>81</v>
      </c>
      <c r="AV211" s="210" t="s">
        <v>81</v>
      </c>
      <c r="AW211" s="210" t="s">
        <v>32</v>
      </c>
      <c r="AX211" s="210" t="s">
        <v>75</v>
      </c>
      <c r="AY211" s="212" t="s">
        <v>115</v>
      </c>
    </row>
    <row r="212" s="201" customFormat="true" ht="12.8" hidden="true" customHeight="false" outlineLevel="0" collapsed="false">
      <c r="B212" s="202"/>
      <c r="D212" s="203" t="s">
        <v>123</v>
      </c>
      <c r="E212" s="204"/>
      <c r="F212" s="205" t="s">
        <v>126</v>
      </c>
      <c r="H212" s="204"/>
      <c r="I212" s="206"/>
      <c r="L212" s="202"/>
      <c r="M212" s="207"/>
      <c r="N212" s="208"/>
      <c r="O212" s="208"/>
      <c r="P212" s="208"/>
      <c r="Q212" s="208"/>
      <c r="R212" s="208"/>
      <c r="S212" s="208"/>
      <c r="T212" s="209"/>
      <c r="AT212" s="204" t="s">
        <v>123</v>
      </c>
      <c r="AU212" s="204" t="s">
        <v>81</v>
      </c>
      <c r="AV212" s="201" t="s">
        <v>7</v>
      </c>
      <c r="AW212" s="201" t="s">
        <v>32</v>
      </c>
      <c r="AX212" s="201" t="s">
        <v>75</v>
      </c>
      <c r="AY212" s="204" t="s">
        <v>115</v>
      </c>
    </row>
    <row r="213" s="210" customFormat="true" ht="12.8" hidden="true" customHeight="false" outlineLevel="0" collapsed="false">
      <c r="B213" s="211"/>
      <c r="D213" s="203" t="s">
        <v>123</v>
      </c>
      <c r="E213" s="212"/>
      <c r="F213" s="213" t="s">
        <v>210</v>
      </c>
      <c r="H213" s="214" t="n">
        <v>0.768</v>
      </c>
      <c r="I213" s="215"/>
      <c r="L213" s="211"/>
      <c r="M213" s="216"/>
      <c r="N213" s="217"/>
      <c r="O213" s="217"/>
      <c r="P213" s="217"/>
      <c r="Q213" s="217"/>
      <c r="R213" s="217"/>
      <c r="S213" s="217"/>
      <c r="T213" s="218"/>
      <c r="AT213" s="212" t="s">
        <v>123</v>
      </c>
      <c r="AU213" s="212" t="s">
        <v>81</v>
      </c>
      <c r="AV213" s="210" t="s">
        <v>81</v>
      </c>
      <c r="AW213" s="210" t="s">
        <v>32</v>
      </c>
      <c r="AX213" s="210" t="s">
        <v>75</v>
      </c>
      <c r="AY213" s="212" t="s">
        <v>115</v>
      </c>
    </row>
    <row r="214" s="201" customFormat="true" ht="12.8" hidden="true" customHeight="false" outlineLevel="0" collapsed="false">
      <c r="B214" s="202"/>
      <c r="D214" s="203" t="s">
        <v>123</v>
      </c>
      <c r="E214" s="204"/>
      <c r="F214" s="205" t="s">
        <v>140</v>
      </c>
      <c r="H214" s="204"/>
      <c r="I214" s="206"/>
      <c r="L214" s="202"/>
      <c r="M214" s="207"/>
      <c r="N214" s="208"/>
      <c r="O214" s="208"/>
      <c r="P214" s="208"/>
      <c r="Q214" s="208"/>
      <c r="R214" s="208"/>
      <c r="S214" s="208"/>
      <c r="T214" s="209"/>
      <c r="AT214" s="204" t="s">
        <v>123</v>
      </c>
      <c r="AU214" s="204" t="s">
        <v>81</v>
      </c>
      <c r="AV214" s="201" t="s">
        <v>7</v>
      </c>
      <c r="AW214" s="201" t="s">
        <v>32</v>
      </c>
      <c r="AX214" s="201" t="s">
        <v>75</v>
      </c>
      <c r="AY214" s="204" t="s">
        <v>115</v>
      </c>
    </row>
    <row r="215" s="210" customFormat="true" ht="12.8" hidden="true" customHeight="false" outlineLevel="0" collapsed="false">
      <c r="B215" s="211"/>
      <c r="D215" s="203" t="s">
        <v>123</v>
      </c>
      <c r="E215" s="212"/>
      <c r="F215" s="213" t="s">
        <v>211</v>
      </c>
      <c r="H215" s="214" t="n">
        <v>3.968</v>
      </c>
      <c r="I215" s="215"/>
      <c r="L215" s="211"/>
      <c r="M215" s="216"/>
      <c r="N215" s="217"/>
      <c r="O215" s="217"/>
      <c r="P215" s="217"/>
      <c r="Q215" s="217"/>
      <c r="R215" s="217"/>
      <c r="S215" s="217"/>
      <c r="T215" s="218"/>
      <c r="AT215" s="212" t="s">
        <v>123</v>
      </c>
      <c r="AU215" s="212" t="s">
        <v>81</v>
      </c>
      <c r="AV215" s="210" t="s">
        <v>81</v>
      </c>
      <c r="AW215" s="210" t="s">
        <v>32</v>
      </c>
      <c r="AX215" s="210" t="s">
        <v>75</v>
      </c>
      <c r="AY215" s="212" t="s">
        <v>115</v>
      </c>
    </row>
    <row r="216" s="201" customFormat="true" ht="12.8" hidden="true" customHeight="false" outlineLevel="0" collapsed="false">
      <c r="B216" s="202"/>
      <c r="D216" s="203" t="s">
        <v>123</v>
      </c>
      <c r="E216" s="204"/>
      <c r="F216" s="205" t="s">
        <v>74</v>
      </c>
      <c r="H216" s="204"/>
      <c r="I216" s="206"/>
      <c r="L216" s="202"/>
      <c r="M216" s="207"/>
      <c r="N216" s="208"/>
      <c r="O216" s="208"/>
      <c r="P216" s="208"/>
      <c r="Q216" s="208"/>
      <c r="R216" s="208"/>
      <c r="S216" s="208"/>
      <c r="T216" s="209"/>
      <c r="AT216" s="204" t="s">
        <v>123</v>
      </c>
      <c r="AU216" s="204" t="s">
        <v>81</v>
      </c>
      <c r="AV216" s="201" t="s">
        <v>7</v>
      </c>
      <c r="AW216" s="201" t="s">
        <v>32</v>
      </c>
      <c r="AX216" s="201" t="s">
        <v>75</v>
      </c>
      <c r="AY216" s="204" t="s">
        <v>115</v>
      </c>
    </row>
    <row r="217" s="210" customFormat="true" ht="12.8" hidden="true" customHeight="false" outlineLevel="0" collapsed="false">
      <c r="B217" s="211"/>
      <c r="D217" s="203" t="s">
        <v>123</v>
      </c>
      <c r="E217" s="212"/>
      <c r="F217" s="213" t="s">
        <v>212</v>
      </c>
      <c r="H217" s="214" t="n">
        <v>1.28</v>
      </c>
      <c r="I217" s="215"/>
      <c r="L217" s="211"/>
      <c r="M217" s="216"/>
      <c r="N217" s="217"/>
      <c r="O217" s="217"/>
      <c r="P217" s="217"/>
      <c r="Q217" s="217"/>
      <c r="R217" s="217"/>
      <c r="S217" s="217"/>
      <c r="T217" s="218"/>
      <c r="AT217" s="212" t="s">
        <v>123</v>
      </c>
      <c r="AU217" s="212" t="s">
        <v>81</v>
      </c>
      <c r="AV217" s="210" t="s">
        <v>81</v>
      </c>
      <c r="AW217" s="210" t="s">
        <v>32</v>
      </c>
      <c r="AX217" s="210" t="s">
        <v>75</v>
      </c>
      <c r="AY217" s="212" t="s">
        <v>115</v>
      </c>
    </row>
    <row r="218" s="219" customFormat="true" ht="12.8" hidden="true" customHeight="false" outlineLevel="0" collapsed="false">
      <c r="B218" s="220"/>
      <c r="D218" s="203" t="s">
        <v>123</v>
      </c>
      <c r="E218" s="221"/>
      <c r="F218" s="222" t="s">
        <v>128</v>
      </c>
      <c r="H218" s="223" t="n">
        <v>7.424</v>
      </c>
      <c r="I218" s="224"/>
      <c r="L218" s="220"/>
      <c r="M218" s="225"/>
      <c r="N218" s="226"/>
      <c r="O218" s="226"/>
      <c r="P218" s="226"/>
      <c r="Q218" s="226"/>
      <c r="R218" s="226"/>
      <c r="S218" s="226"/>
      <c r="T218" s="227"/>
      <c r="AT218" s="221" t="s">
        <v>123</v>
      </c>
      <c r="AU218" s="221" t="s">
        <v>81</v>
      </c>
      <c r="AV218" s="219" t="s">
        <v>121</v>
      </c>
      <c r="AW218" s="219" t="s">
        <v>32</v>
      </c>
      <c r="AX218" s="219" t="s">
        <v>7</v>
      </c>
      <c r="AY218" s="221" t="s">
        <v>115</v>
      </c>
    </row>
    <row r="219" s="107" customFormat="true" ht="16.5" hidden="false" customHeight="true" outlineLevel="0" collapsed="false">
      <c r="A219" s="103"/>
      <c r="B219" s="104"/>
      <c r="C219" s="187" t="s">
        <v>8</v>
      </c>
      <c r="D219" s="187" t="s">
        <v>117</v>
      </c>
      <c r="E219" s="188" t="s">
        <v>213</v>
      </c>
      <c r="F219" s="189" t="s">
        <v>214</v>
      </c>
      <c r="G219" s="190" t="s">
        <v>120</v>
      </c>
      <c r="H219" s="191" t="n">
        <v>18.56</v>
      </c>
      <c r="I219" s="192" t="n">
        <v>0</v>
      </c>
      <c r="J219" s="193" t="n">
        <f aca="false">ROUND(I219*H219,0)</f>
        <v>0</v>
      </c>
      <c r="K219" s="194"/>
      <c r="L219" s="104"/>
      <c r="M219" s="195"/>
      <c r="N219" s="196" t="s">
        <v>40</v>
      </c>
      <c r="O219" s="197" t="n">
        <v>0.274</v>
      </c>
      <c r="P219" s="197" t="n">
        <f aca="false">O219*H219</f>
        <v>5.08544</v>
      </c>
      <c r="Q219" s="197" t="n">
        <v>0.00264</v>
      </c>
      <c r="R219" s="197" t="n">
        <f aca="false">Q219*H219</f>
        <v>0.0489984</v>
      </c>
      <c r="S219" s="197" t="n">
        <v>0</v>
      </c>
      <c r="T219" s="198" t="n">
        <f aca="false">S219*H219</f>
        <v>0</v>
      </c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R219" s="199" t="s">
        <v>121</v>
      </c>
      <c r="AT219" s="199" t="s">
        <v>117</v>
      </c>
      <c r="AU219" s="199" t="s">
        <v>81</v>
      </c>
      <c r="AY219" s="97" t="s">
        <v>115</v>
      </c>
      <c r="BE219" s="200" t="n">
        <f aca="false">IF(N219="základní",J219,0)</f>
        <v>0</v>
      </c>
      <c r="BF219" s="200" t="n">
        <f aca="false">IF(N219="snížená",J219,0)</f>
        <v>0</v>
      </c>
      <c r="BG219" s="200" t="n">
        <f aca="false">IF(N219="zákl. přenesená",J219,0)</f>
        <v>0</v>
      </c>
      <c r="BH219" s="200" t="n">
        <f aca="false">IF(N219="sníž. přenesená",J219,0)</f>
        <v>0</v>
      </c>
      <c r="BI219" s="200" t="n">
        <f aca="false">IF(N219="nulová",J219,0)</f>
        <v>0</v>
      </c>
      <c r="BJ219" s="97" t="s">
        <v>7</v>
      </c>
      <c r="BK219" s="200" t="n">
        <f aca="false">ROUND(I219*H219,0)</f>
        <v>0</v>
      </c>
      <c r="BL219" s="97" t="s">
        <v>121</v>
      </c>
      <c r="BM219" s="199" t="s">
        <v>215</v>
      </c>
    </row>
    <row r="220" s="201" customFormat="true" ht="12.8" hidden="true" customHeight="false" outlineLevel="0" collapsed="false">
      <c r="B220" s="202"/>
      <c r="D220" s="203" t="s">
        <v>123</v>
      </c>
      <c r="E220" s="204"/>
      <c r="F220" s="205" t="s">
        <v>124</v>
      </c>
      <c r="H220" s="204"/>
      <c r="I220" s="206"/>
      <c r="L220" s="202"/>
      <c r="M220" s="207"/>
      <c r="N220" s="208"/>
      <c r="O220" s="208"/>
      <c r="P220" s="208"/>
      <c r="Q220" s="208"/>
      <c r="R220" s="208"/>
      <c r="S220" s="208"/>
      <c r="T220" s="209"/>
      <c r="AT220" s="204" t="s">
        <v>123</v>
      </c>
      <c r="AU220" s="204" t="s">
        <v>81</v>
      </c>
      <c r="AV220" s="201" t="s">
        <v>7</v>
      </c>
      <c r="AW220" s="201" t="s">
        <v>32</v>
      </c>
      <c r="AX220" s="201" t="s">
        <v>75</v>
      </c>
      <c r="AY220" s="204" t="s">
        <v>115</v>
      </c>
    </row>
    <row r="221" s="210" customFormat="true" ht="12.8" hidden="true" customHeight="false" outlineLevel="0" collapsed="false">
      <c r="B221" s="211"/>
      <c r="D221" s="203" t="s">
        <v>123</v>
      </c>
      <c r="E221" s="212"/>
      <c r="F221" s="213" t="s">
        <v>216</v>
      </c>
      <c r="H221" s="214" t="n">
        <v>3.52</v>
      </c>
      <c r="I221" s="215"/>
      <c r="L221" s="211"/>
      <c r="M221" s="216"/>
      <c r="N221" s="217"/>
      <c r="O221" s="217"/>
      <c r="P221" s="217"/>
      <c r="Q221" s="217"/>
      <c r="R221" s="217"/>
      <c r="S221" s="217"/>
      <c r="T221" s="218"/>
      <c r="AT221" s="212" t="s">
        <v>123</v>
      </c>
      <c r="AU221" s="212" t="s">
        <v>81</v>
      </c>
      <c r="AV221" s="210" t="s">
        <v>81</v>
      </c>
      <c r="AW221" s="210" t="s">
        <v>32</v>
      </c>
      <c r="AX221" s="210" t="s">
        <v>75</v>
      </c>
      <c r="AY221" s="212" t="s">
        <v>115</v>
      </c>
    </row>
    <row r="222" s="201" customFormat="true" ht="12.8" hidden="true" customHeight="false" outlineLevel="0" collapsed="false">
      <c r="B222" s="202"/>
      <c r="D222" s="203" t="s">
        <v>123</v>
      </c>
      <c r="E222" s="204"/>
      <c r="F222" s="205" t="s">
        <v>126</v>
      </c>
      <c r="H222" s="204"/>
      <c r="I222" s="206"/>
      <c r="L222" s="202"/>
      <c r="M222" s="207"/>
      <c r="N222" s="208"/>
      <c r="O222" s="208"/>
      <c r="P222" s="208"/>
      <c r="Q222" s="208"/>
      <c r="R222" s="208"/>
      <c r="S222" s="208"/>
      <c r="T222" s="209"/>
      <c r="AT222" s="204" t="s">
        <v>123</v>
      </c>
      <c r="AU222" s="204" t="s">
        <v>81</v>
      </c>
      <c r="AV222" s="201" t="s">
        <v>7</v>
      </c>
      <c r="AW222" s="201" t="s">
        <v>32</v>
      </c>
      <c r="AX222" s="201" t="s">
        <v>75</v>
      </c>
      <c r="AY222" s="204" t="s">
        <v>115</v>
      </c>
    </row>
    <row r="223" s="210" customFormat="true" ht="12.8" hidden="true" customHeight="false" outlineLevel="0" collapsed="false">
      <c r="B223" s="211"/>
      <c r="D223" s="203" t="s">
        <v>123</v>
      </c>
      <c r="E223" s="212"/>
      <c r="F223" s="213" t="s">
        <v>217</v>
      </c>
      <c r="H223" s="214" t="n">
        <v>1.92</v>
      </c>
      <c r="I223" s="215"/>
      <c r="L223" s="211"/>
      <c r="M223" s="216"/>
      <c r="N223" s="217"/>
      <c r="O223" s="217"/>
      <c r="P223" s="217"/>
      <c r="Q223" s="217"/>
      <c r="R223" s="217"/>
      <c r="S223" s="217"/>
      <c r="T223" s="218"/>
      <c r="AT223" s="212" t="s">
        <v>123</v>
      </c>
      <c r="AU223" s="212" t="s">
        <v>81</v>
      </c>
      <c r="AV223" s="210" t="s">
        <v>81</v>
      </c>
      <c r="AW223" s="210" t="s">
        <v>32</v>
      </c>
      <c r="AX223" s="210" t="s">
        <v>75</v>
      </c>
      <c r="AY223" s="212" t="s">
        <v>115</v>
      </c>
    </row>
    <row r="224" s="201" customFormat="true" ht="12.8" hidden="true" customHeight="false" outlineLevel="0" collapsed="false">
      <c r="B224" s="202"/>
      <c r="D224" s="203" t="s">
        <v>123</v>
      </c>
      <c r="E224" s="204"/>
      <c r="F224" s="205" t="s">
        <v>140</v>
      </c>
      <c r="H224" s="204"/>
      <c r="I224" s="206"/>
      <c r="L224" s="202"/>
      <c r="M224" s="207"/>
      <c r="N224" s="208"/>
      <c r="O224" s="208"/>
      <c r="P224" s="208"/>
      <c r="Q224" s="208"/>
      <c r="R224" s="208"/>
      <c r="S224" s="208"/>
      <c r="T224" s="209"/>
      <c r="AT224" s="204" t="s">
        <v>123</v>
      </c>
      <c r="AU224" s="204" t="s">
        <v>81</v>
      </c>
      <c r="AV224" s="201" t="s">
        <v>7</v>
      </c>
      <c r="AW224" s="201" t="s">
        <v>32</v>
      </c>
      <c r="AX224" s="201" t="s">
        <v>75</v>
      </c>
      <c r="AY224" s="204" t="s">
        <v>115</v>
      </c>
    </row>
    <row r="225" s="210" customFormat="true" ht="12.8" hidden="true" customHeight="false" outlineLevel="0" collapsed="false">
      <c r="B225" s="211"/>
      <c r="D225" s="203" t="s">
        <v>123</v>
      </c>
      <c r="E225" s="212"/>
      <c r="F225" s="213" t="s">
        <v>218</v>
      </c>
      <c r="H225" s="214" t="n">
        <v>9.92</v>
      </c>
      <c r="I225" s="215"/>
      <c r="L225" s="211"/>
      <c r="M225" s="216"/>
      <c r="N225" s="217"/>
      <c r="O225" s="217"/>
      <c r="P225" s="217"/>
      <c r="Q225" s="217"/>
      <c r="R225" s="217"/>
      <c r="S225" s="217"/>
      <c r="T225" s="218"/>
      <c r="AT225" s="212" t="s">
        <v>123</v>
      </c>
      <c r="AU225" s="212" t="s">
        <v>81</v>
      </c>
      <c r="AV225" s="210" t="s">
        <v>81</v>
      </c>
      <c r="AW225" s="210" t="s">
        <v>32</v>
      </c>
      <c r="AX225" s="210" t="s">
        <v>75</v>
      </c>
      <c r="AY225" s="212" t="s">
        <v>115</v>
      </c>
    </row>
    <row r="226" s="201" customFormat="true" ht="12.8" hidden="true" customHeight="false" outlineLevel="0" collapsed="false">
      <c r="B226" s="202"/>
      <c r="D226" s="203" t="s">
        <v>123</v>
      </c>
      <c r="E226" s="204"/>
      <c r="F226" s="205" t="s">
        <v>74</v>
      </c>
      <c r="H226" s="204"/>
      <c r="I226" s="206"/>
      <c r="L226" s="202"/>
      <c r="M226" s="207"/>
      <c r="N226" s="208"/>
      <c r="O226" s="208"/>
      <c r="P226" s="208"/>
      <c r="Q226" s="208"/>
      <c r="R226" s="208"/>
      <c r="S226" s="208"/>
      <c r="T226" s="209"/>
      <c r="AT226" s="204" t="s">
        <v>123</v>
      </c>
      <c r="AU226" s="204" t="s">
        <v>81</v>
      </c>
      <c r="AV226" s="201" t="s">
        <v>7</v>
      </c>
      <c r="AW226" s="201" t="s">
        <v>32</v>
      </c>
      <c r="AX226" s="201" t="s">
        <v>75</v>
      </c>
      <c r="AY226" s="204" t="s">
        <v>115</v>
      </c>
    </row>
    <row r="227" s="210" customFormat="true" ht="12.8" hidden="true" customHeight="false" outlineLevel="0" collapsed="false">
      <c r="B227" s="211"/>
      <c r="D227" s="203" t="s">
        <v>123</v>
      </c>
      <c r="E227" s="212"/>
      <c r="F227" s="213" t="s">
        <v>219</v>
      </c>
      <c r="H227" s="214" t="n">
        <v>3.2</v>
      </c>
      <c r="I227" s="215"/>
      <c r="L227" s="211"/>
      <c r="M227" s="216"/>
      <c r="N227" s="217"/>
      <c r="O227" s="217"/>
      <c r="P227" s="217"/>
      <c r="Q227" s="217"/>
      <c r="R227" s="217"/>
      <c r="S227" s="217"/>
      <c r="T227" s="218"/>
      <c r="AT227" s="212" t="s">
        <v>123</v>
      </c>
      <c r="AU227" s="212" t="s">
        <v>81</v>
      </c>
      <c r="AV227" s="210" t="s">
        <v>81</v>
      </c>
      <c r="AW227" s="210" t="s">
        <v>32</v>
      </c>
      <c r="AX227" s="210" t="s">
        <v>75</v>
      </c>
      <c r="AY227" s="212" t="s">
        <v>115</v>
      </c>
    </row>
    <row r="228" s="219" customFormat="true" ht="12.8" hidden="true" customHeight="false" outlineLevel="0" collapsed="false">
      <c r="B228" s="220"/>
      <c r="D228" s="203" t="s">
        <v>123</v>
      </c>
      <c r="E228" s="221"/>
      <c r="F228" s="222" t="s">
        <v>128</v>
      </c>
      <c r="H228" s="223" t="n">
        <v>18.56</v>
      </c>
      <c r="I228" s="224"/>
      <c r="L228" s="220"/>
      <c r="M228" s="225"/>
      <c r="N228" s="226"/>
      <c r="O228" s="226"/>
      <c r="P228" s="226"/>
      <c r="Q228" s="226"/>
      <c r="R228" s="226"/>
      <c r="S228" s="226"/>
      <c r="T228" s="227"/>
      <c r="AT228" s="221" t="s">
        <v>123</v>
      </c>
      <c r="AU228" s="221" t="s">
        <v>81</v>
      </c>
      <c r="AV228" s="219" t="s">
        <v>121</v>
      </c>
      <c r="AW228" s="219" t="s">
        <v>32</v>
      </c>
      <c r="AX228" s="219" t="s">
        <v>7</v>
      </c>
      <c r="AY228" s="221" t="s">
        <v>115</v>
      </c>
    </row>
    <row r="229" s="107" customFormat="true" ht="16.5" hidden="false" customHeight="true" outlineLevel="0" collapsed="false">
      <c r="A229" s="103"/>
      <c r="B229" s="104"/>
      <c r="C229" s="187" t="s">
        <v>220</v>
      </c>
      <c r="D229" s="187" t="s">
        <v>117</v>
      </c>
      <c r="E229" s="188" t="s">
        <v>221</v>
      </c>
      <c r="F229" s="189" t="s">
        <v>222</v>
      </c>
      <c r="G229" s="190" t="s">
        <v>120</v>
      </c>
      <c r="H229" s="191" t="n">
        <v>18.56</v>
      </c>
      <c r="I229" s="192" t="n">
        <v>0</v>
      </c>
      <c r="J229" s="193" t="n">
        <f aca="false">ROUND(I229*H229,0)</f>
        <v>0</v>
      </c>
      <c r="K229" s="194"/>
      <c r="L229" s="104"/>
      <c r="M229" s="195"/>
      <c r="N229" s="196" t="s">
        <v>40</v>
      </c>
      <c r="O229" s="197" t="n">
        <v>0.092</v>
      </c>
      <c r="P229" s="197" t="n">
        <f aca="false">O229*H229</f>
        <v>1.70752</v>
      </c>
      <c r="Q229" s="197" t="n">
        <v>0</v>
      </c>
      <c r="R229" s="197" t="n">
        <f aca="false">Q229*H229</f>
        <v>0</v>
      </c>
      <c r="S229" s="197" t="n">
        <v>0</v>
      </c>
      <c r="T229" s="198" t="n">
        <f aca="false">S229*H229</f>
        <v>0</v>
      </c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R229" s="199" t="s">
        <v>121</v>
      </c>
      <c r="AT229" s="199" t="s">
        <v>117</v>
      </c>
      <c r="AU229" s="199" t="s">
        <v>81</v>
      </c>
      <c r="AY229" s="97" t="s">
        <v>115</v>
      </c>
      <c r="BE229" s="200" t="n">
        <f aca="false">IF(N229="základní",J229,0)</f>
        <v>0</v>
      </c>
      <c r="BF229" s="200" t="n">
        <f aca="false">IF(N229="snížená",J229,0)</f>
        <v>0</v>
      </c>
      <c r="BG229" s="200" t="n">
        <f aca="false">IF(N229="zákl. přenesená",J229,0)</f>
        <v>0</v>
      </c>
      <c r="BH229" s="200" t="n">
        <f aca="false">IF(N229="sníž. přenesená",J229,0)</f>
        <v>0</v>
      </c>
      <c r="BI229" s="200" t="n">
        <f aca="false">IF(N229="nulová",J229,0)</f>
        <v>0</v>
      </c>
      <c r="BJ229" s="97" t="s">
        <v>7</v>
      </c>
      <c r="BK229" s="200" t="n">
        <f aca="false">ROUND(I229*H229,0)</f>
        <v>0</v>
      </c>
      <c r="BL229" s="97" t="s">
        <v>121</v>
      </c>
      <c r="BM229" s="199" t="s">
        <v>223</v>
      </c>
    </row>
    <row r="230" s="174" customFormat="true" ht="22.8" hidden="false" customHeight="true" outlineLevel="0" collapsed="false">
      <c r="B230" s="175"/>
      <c r="D230" s="176" t="s">
        <v>74</v>
      </c>
      <c r="E230" s="185" t="s">
        <v>135</v>
      </c>
      <c r="F230" s="185" t="s">
        <v>224</v>
      </c>
      <c r="I230" s="239"/>
      <c r="J230" s="186" t="n">
        <f aca="false">BK230</f>
        <v>0</v>
      </c>
      <c r="L230" s="175"/>
      <c r="M230" s="179"/>
      <c r="N230" s="180"/>
      <c r="O230" s="180"/>
      <c r="P230" s="181" t="n">
        <f aca="false">SUM(P231:P234)</f>
        <v>3.300701</v>
      </c>
      <c r="Q230" s="180"/>
      <c r="R230" s="181" t="n">
        <f aca="false">SUM(R231:R234)</f>
        <v>1.55242716</v>
      </c>
      <c r="S230" s="180"/>
      <c r="T230" s="182" t="n">
        <f aca="false">SUM(T231:T234)</f>
        <v>0</v>
      </c>
      <c r="AR230" s="176" t="s">
        <v>7</v>
      </c>
      <c r="AT230" s="183" t="s">
        <v>74</v>
      </c>
      <c r="AU230" s="183" t="s">
        <v>7</v>
      </c>
      <c r="AY230" s="176" t="s">
        <v>115</v>
      </c>
      <c r="BK230" s="184" t="n">
        <f aca="false">SUM(BK231:BK234)</f>
        <v>0</v>
      </c>
    </row>
    <row r="231" s="107" customFormat="true" ht="16.5" hidden="false" customHeight="true" outlineLevel="0" collapsed="false">
      <c r="A231" s="103"/>
      <c r="B231" s="104"/>
      <c r="C231" s="187" t="s">
        <v>225</v>
      </c>
      <c r="D231" s="187" t="s">
        <v>117</v>
      </c>
      <c r="E231" s="188" t="s">
        <v>226</v>
      </c>
      <c r="F231" s="189" t="s">
        <v>227</v>
      </c>
      <c r="G231" s="190" t="s">
        <v>145</v>
      </c>
      <c r="H231" s="191" t="n">
        <v>0.587</v>
      </c>
      <c r="I231" s="192" t="n">
        <v>0</v>
      </c>
      <c r="J231" s="193" t="n">
        <f aca="false">ROUND(I231*H231,0)</f>
        <v>0</v>
      </c>
      <c r="K231" s="194"/>
      <c r="L231" s="104"/>
      <c r="M231" s="195"/>
      <c r="N231" s="196" t="s">
        <v>40</v>
      </c>
      <c r="O231" s="197" t="n">
        <v>5.623</v>
      </c>
      <c r="P231" s="197" t="n">
        <f aca="false">O231*H231</f>
        <v>3.300701</v>
      </c>
      <c r="Q231" s="197" t="n">
        <v>2.64468</v>
      </c>
      <c r="R231" s="197" t="n">
        <f aca="false">Q231*H231</f>
        <v>1.55242716</v>
      </c>
      <c r="S231" s="197" t="n">
        <v>0</v>
      </c>
      <c r="T231" s="198" t="n">
        <f aca="false">S231*H231</f>
        <v>0</v>
      </c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R231" s="199" t="s">
        <v>121</v>
      </c>
      <c r="AT231" s="199" t="s">
        <v>117</v>
      </c>
      <c r="AU231" s="199" t="s">
        <v>81</v>
      </c>
      <c r="AY231" s="97" t="s">
        <v>115</v>
      </c>
      <c r="BE231" s="200" t="n">
        <f aca="false">IF(N231="základní",J231,0)</f>
        <v>0</v>
      </c>
      <c r="BF231" s="200" t="n">
        <f aca="false">IF(N231="snížená",J231,0)</f>
        <v>0</v>
      </c>
      <c r="BG231" s="200" t="n">
        <f aca="false">IF(N231="zákl. přenesená",J231,0)</f>
        <v>0</v>
      </c>
      <c r="BH231" s="200" t="n">
        <f aca="false">IF(N231="sníž. přenesená",J231,0)</f>
        <v>0</v>
      </c>
      <c r="BI231" s="200" t="n">
        <f aca="false">IF(N231="nulová",J231,0)</f>
        <v>0</v>
      </c>
      <c r="BJ231" s="97" t="s">
        <v>7</v>
      </c>
      <c r="BK231" s="200" t="n">
        <f aca="false">ROUND(I231*H231,0)</f>
        <v>0</v>
      </c>
      <c r="BL231" s="97" t="s">
        <v>121</v>
      </c>
      <c r="BM231" s="199" t="s">
        <v>228</v>
      </c>
    </row>
    <row r="232" s="201" customFormat="true" ht="12.8" hidden="true" customHeight="false" outlineLevel="0" collapsed="false">
      <c r="B232" s="202"/>
      <c r="D232" s="203" t="s">
        <v>123</v>
      </c>
      <c r="E232" s="204"/>
      <c r="F232" s="205" t="s">
        <v>140</v>
      </c>
      <c r="H232" s="204"/>
      <c r="I232" s="206"/>
      <c r="L232" s="202"/>
      <c r="M232" s="207"/>
      <c r="N232" s="208"/>
      <c r="O232" s="208"/>
      <c r="P232" s="208"/>
      <c r="Q232" s="208"/>
      <c r="R232" s="208"/>
      <c r="S232" s="208"/>
      <c r="T232" s="209"/>
      <c r="AT232" s="204" t="s">
        <v>123</v>
      </c>
      <c r="AU232" s="204" t="s">
        <v>81</v>
      </c>
      <c r="AV232" s="201" t="s">
        <v>7</v>
      </c>
      <c r="AW232" s="201" t="s">
        <v>32</v>
      </c>
      <c r="AX232" s="201" t="s">
        <v>75</v>
      </c>
      <c r="AY232" s="204" t="s">
        <v>115</v>
      </c>
    </row>
    <row r="233" s="201" customFormat="true" ht="12.8" hidden="true" customHeight="false" outlineLevel="0" collapsed="false">
      <c r="B233" s="202"/>
      <c r="D233" s="203" t="s">
        <v>123</v>
      </c>
      <c r="E233" s="204"/>
      <c r="F233" s="205" t="s">
        <v>229</v>
      </c>
      <c r="H233" s="204"/>
      <c r="I233" s="206"/>
      <c r="L233" s="202"/>
      <c r="M233" s="207"/>
      <c r="N233" s="208"/>
      <c r="O233" s="208"/>
      <c r="P233" s="208"/>
      <c r="Q233" s="208"/>
      <c r="R233" s="208"/>
      <c r="S233" s="208"/>
      <c r="T233" s="209"/>
      <c r="AT233" s="204" t="s">
        <v>123</v>
      </c>
      <c r="AU233" s="204" t="s">
        <v>81</v>
      </c>
      <c r="AV233" s="201" t="s">
        <v>7</v>
      </c>
      <c r="AW233" s="201" t="s">
        <v>32</v>
      </c>
      <c r="AX233" s="201" t="s">
        <v>75</v>
      </c>
      <c r="AY233" s="204" t="s">
        <v>115</v>
      </c>
    </row>
    <row r="234" s="210" customFormat="true" ht="12.8" hidden="true" customHeight="false" outlineLevel="0" collapsed="false">
      <c r="B234" s="211"/>
      <c r="D234" s="203" t="s">
        <v>123</v>
      </c>
      <c r="E234" s="212"/>
      <c r="F234" s="213" t="s">
        <v>230</v>
      </c>
      <c r="H234" s="214" t="n">
        <v>0.587</v>
      </c>
      <c r="I234" s="215"/>
      <c r="L234" s="211"/>
      <c r="M234" s="216"/>
      <c r="N234" s="217"/>
      <c r="O234" s="217"/>
      <c r="P234" s="217"/>
      <c r="Q234" s="217"/>
      <c r="R234" s="217"/>
      <c r="S234" s="217"/>
      <c r="T234" s="218"/>
      <c r="AT234" s="212" t="s">
        <v>123</v>
      </c>
      <c r="AU234" s="212" t="s">
        <v>81</v>
      </c>
      <c r="AV234" s="210" t="s">
        <v>81</v>
      </c>
      <c r="AW234" s="210" t="s">
        <v>32</v>
      </c>
      <c r="AX234" s="210" t="s">
        <v>7</v>
      </c>
      <c r="AY234" s="212" t="s">
        <v>115</v>
      </c>
    </row>
    <row r="235" s="174" customFormat="true" ht="22.8" hidden="false" customHeight="true" outlineLevel="0" collapsed="false">
      <c r="B235" s="175"/>
      <c r="D235" s="176" t="s">
        <v>74</v>
      </c>
      <c r="E235" s="185" t="s">
        <v>149</v>
      </c>
      <c r="F235" s="185" t="s">
        <v>231</v>
      </c>
      <c r="I235" s="239"/>
      <c r="J235" s="186" t="n">
        <f aca="false">BK235</f>
        <v>0</v>
      </c>
      <c r="L235" s="175"/>
      <c r="M235" s="179"/>
      <c r="N235" s="180"/>
      <c r="O235" s="180"/>
      <c r="P235" s="181" t="n">
        <f aca="false">SUM(P236:P256)</f>
        <v>20.40532</v>
      </c>
      <c r="Q235" s="180"/>
      <c r="R235" s="181" t="n">
        <f aca="false">SUM(R236:R256)</f>
        <v>4.1471482</v>
      </c>
      <c r="S235" s="180"/>
      <c r="T235" s="182" t="n">
        <f aca="false">SUM(T236:T256)</f>
        <v>0</v>
      </c>
      <c r="AR235" s="176" t="s">
        <v>7</v>
      </c>
      <c r="AT235" s="183" t="s">
        <v>74</v>
      </c>
      <c r="AU235" s="183" t="s">
        <v>7</v>
      </c>
      <c r="AY235" s="176" t="s">
        <v>115</v>
      </c>
      <c r="BK235" s="184" t="n">
        <f aca="false">SUM(BK236:BK256)</f>
        <v>0</v>
      </c>
    </row>
    <row r="236" s="107" customFormat="true" ht="21.75" hidden="false" customHeight="true" outlineLevel="0" collapsed="false">
      <c r="A236" s="103"/>
      <c r="B236" s="104"/>
      <c r="C236" s="187" t="s">
        <v>232</v>
      </c>
      <c r="D236" s="187" t="s">
        <v>117</v>
      </c>
      <c r="E236" s="188" t="s">
        <v>233</v>
      </c>
      <c r="F236" s="189" t="s">
        <v>234</v>
      </c>
      <c r="G236" s="190" t="s">
        <v>120</v>
      </c>
      <c r="H236" s="191" t="n">
        <v>14.76</v>
      </c>
      <c r="I236" s="192" t="n">
        <v>0</v>
      </c>
      <c r="J236" s="193" t="n">
        <f aca="false">ROUND(I236*H236,0)</f>
        <v>0</v>
      </c>
      <c r="K236" s="194"/>
      <c r="L236" s="104"/>
      <c r="M236" s="195"/>
      <c r="N236" s="196" t="s">
        <v>40</v>
      </c>
      <c r="O236" s="197" t="n">
        <v>0.109</v>
      </c>
      <c r="P236" s="197" t="n">
        <f aca="false">O236*H236</f>
        <v>1.60884</v>
      </c>
      <c r="Q236" s="197" t="n">
        <v>0</v>
      </c>
      <c r="R236" s="197" t="n">
        <f aca="false">Q236*H236</f>
        <v>0</v>
      </c>
      <c r="S236" s="197" t="n">
        <v>0</v>
      </c>
      <c r="T236" s="198" t="n">
        <f aca="false">S236*H236</f>
        <v>0</v>
      </c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R236" s="199" t="s">
        <v>121</v>
      </c>
      <c r="AT236" s="199" t="s">
        <v>117</v>
      </c>
      <c r="AU236" s="199" t="s">
        <v>81</v>
      </c>
      <c r="AY236" s="97" t="s">
        <v>115</v>
      </c>
      <c r="BE236" s="200" t="n">
        <f aca="false">IF(N236="základní",J236,0)</f>
        <v>0</v>
      </c>
      <c r="BF236" s="200" t="n">
        <f aca="false">IF(N236="snížená",J236,0)</f>
        <v>0</v>
      </c>
      <c r="BG236" s="200" t="n">
        <f aca="false">IF(N236="zákl. přenesená",J236,0)</f>
        <v>0</v>
      </c>
      <c r="BH236" s="200" t="n">
        <f aca="false">IF(N236="sníž. přenesená",J236,0)</f>
        <v>0</v>
      </c>
      <c r="BI236" s="200" t="n">
        <f aca="false">IF(N236="nulová",J236,0)</f>
        <v>0</v>
      </c>
      <c r="BJ236" s="97" t="s">
        <v>7</v>
      </c>
      <c r="BK236" s="200" t="n">
        <f aca="false">ROUND(I236*H236,0)</f>
        <v>0</v>
      </c>
      <c r="BL236" s="97" t="s">
        <v>121</v>
      </c>
      <c r="BM236" s="199" t="s">
        <v>235</v>
      </c>
    </row>
    <row r="237" s="201" customFormat="true" ht="12.8" hidden="true" customHeight="false" outlineLevel="0" collapsed="false">
      <c r="B237" s="202"/>
      <c r="D237" s="203" t="s">
        <v>123</v>
      </c>
      <c r="E237" s="204"/>
      <c r="F237" s="205" t="s">
        <v>124</v>
      </c>
      <c r="H237" s="204"/>
      <c r="I237" s="206"/>
      <c r="L237" s="202"/>
      <c r="M237" s="207"/>
      <c r="N237" s="208"/>
      <c r="O237" s="208"/>
      <c r="P237" s="208"/>
      <c r="Q237" s="208"/>
      <c r="R237" s="208"/>
      <c r="S237" s="208"/>
      <c r="T237" s="209"/>
      <c r="AT237" s="204" t="s">
        <v>123</v>
      </c>
      <c r="AU237" s="204" t="s">
        <v>81</v>
      </c>
      <c r="AV237" s="201" t="s">
        <v>7</v>
      </c>
      <c r="AW237" s="201" t="s">
        <v>32</v>
      </c>
      <c r="AX237" s="201" t="s">
        <v>75</v>
      </c>
      <c r="AY237" s="204" t="s">
        <v>115</v>
      </c>
    </row>
    <row r="238" s="210" customFormat="true" ht="12.8" hidden="true" customHeight="false" outlineLevel="0" collapsed="false">
      <c r="B238" s="211"/>
      <c r="D238" s="203" t="s">
        <v>123</v>
      </c>
      <c r="E238" s="212"/>
      <c r="F238" s="213" t="s">
        <v>139</v>
      </c>
      <c r="H238" s="214" t="n">
        <v>9.3</v>
      </c>
      <c r="I238" s="215"/>
      <c r="L238" s="211"/>
      <c r="M238" s="216"/>
      <c r="N238" s="217"/>
      <c r="O238" s="217"/>
      <c r="P238" s="217"/>
      <c r="Q238" s="217"/>
      <c r="R238" s="217"/>
      <c r="S238" s="217"/>
      <c r="T238" s="218"/>
      <c r="AT238" s="212" t="s">
        <v>123</v>
      </c>
      <c r="AU238" s="212" t="s">
        <v>81</v>
      </c>
      <c r="AV238" s="210" t="s">
        <v>81</v>
      </c>
      <c r="AW238" s="210" t="s">
        <v>32</v>
      </c>
      <c r="AX238" s="210" t="s">
        <v>75</v>
      </c>
      <c r="AY238" s="212" t="s">
        <v>115</v>
      </c>
    </row>
    <row r="239" s="201" customFormat="true" ht="12.8" hidden="true" customHeight="false" outlineLevel="0" collapsed="false">
      <c r="B239" s="202"/>
      <c r="D239" s="203" t="s">
        <v>123</v>
      </c>
      <c r="E239" s="204"/>
      <c r="F239" s="205" t="s">
        <v>74</v>
      </c>
      <c r="H239" s="204"/>
      <c r="I239" s="206"/>
      <c r="L239" s="202"/>
      <c r="M239" s="207"/>
      <c r="N239" s="208"/>
      <c r="O239" s="208"/>
      <c r="P239" s="208"/>
      <c r="Q239" s="208"/>
      <c r="R239" s="208"/>
      <c r="S239" s="208"/>
      <c r="T239" s="209"/>
      <c r="AT239" s="204" t="s">
        <v>123</v>
      </c>
      <c r="AU239" s="204" t="s">
        <v>81</v>
      </c>
      <c r="AV239" s="201" t="s">
        <v>7</v>
      </c>
      <c r="AW239" s="201" t="s">
        <v>32</v>
      </c>
      <c r="AX239" s="201" t="s">
        <v>75</v>
      </c>
      <c r="AY239" s="204" t="s">
        <v>115</v>
      </c>
    </row>
    <row r="240" s="210" customFormat="true" ht="12.8" hidden="true" customHeight="false" outlineLevel="0" collapsed="false">
      <c r="B240" s="211"/>
      <c r="D240" s="203" t="s">
        <v>123</v>
      </c>
      <c r="E240" s="212"/>
      <c r="F240" s="213" t="s">
        <v>236</v>
      </c>
      <c r="H240" s="214" t="n">
        <v>5.46</v>
      </c>
      <c r="I240" s="215"/>
      <c r="L240" s="211"/>
      <c r="M240" s="216"/>
      <c r="N240" s="217"/>
      <c r="O240" s="217"/>
      <c r="P240" s="217"/>
      <c r="Q240" s="217"/>
      <c r="R240" s="217"/>
      <c r="S240" s="217"/>
      <c r="T240" s="218"/>
      <c r="AT240" s="212" t="s">
        <v>123</v>
      </c>
      <c r="AU240" s="212" t="s">
        <v>81</v>
      </c>
      <c r="AV240" s="210" t="s">
        <v>81</v>
      </c>
      <c r="AW240" s="210" t="s">
        <v>32</v>
      </c>
      <c r="AX240" s="210" t="s">
        <v>75</v>
      </c>
      <c r="AY240" s="212" t="s">
        <v>115</v>
      </c>
    </row>
    <row r="241" s="219" customFormat="true" ht="12.8" hidden="true" customHeight="false" outlineLevel="0" collapsed="false">
      <c r="B241" s="220"/>
      <c r="D241" s="203" t="s">
        <v>123</v>
      </c>
      <c r="E241" s="221"/>
      <c r="F241" s="222" t="s">
        <v>128</v>
      </c>
      <c r="H241" s="223" t="n">
        <v>14.76</v>
      </c>
      <c r="I241" s="224"/>
      <c r="L241" s="220"/>
      <c r="M241" s="225"/>
      <c r="N241" s="226"/>
      <c r="O241" s="226"/>
      <c r="P241" s="226"/>
      <c r="Q241" s="226"/>
      <c r="R241" s="226"/>
      <c r="S241" s="226"/>
      <c r="T241" s="227"/>
      <c r="AT241" s="221" t="s">
        <v>123</v>
      </c>
      <c r="AU241" s="221" t="s">
        <v>81</v>
      </c>
      <c r="AV241" s="219" t="s">
        <v>121</v>
      </c>
      <c r="AW241" s="219" t="s">
        <v>32</v>
      </c>
      <c r="AX241" s="219" t="s">
        <v>7</v>
      </c>
      <c r="AY241" s="221" t="s">
        <v>115</v>
      </c>
    </row>
    <row r="242" s="107" customFormat="true" ht="24.15" hidden="false" customHeight="true" outlineLevel="0" collapsed="false">
      <c r="A242" s="103"/>
      <c r="B242" s="104"/>
      <c r="C242" s="187" t="s">
        <v>237</v>
      </c>
      <c r="D242" s="187" t="s">
        <v>117</v>
      </c>
      <c r="E242" s="188" t="s">
        <v>238</v>
      </c>
      <c r="F242" s="189" t="s">
        <v>239</v>
      </c>
      <c r="G242" s="190" t="s">
        <v>120</v>
      </c>
      <c r="H242" s="191" t="n">
        <v>24.16</v>
      </c>
      <c r="I242" s="192" t="n">
        <v>0</v>
      </c>
      <c r="J242" s="193" t="n">
        <f aca="false">ROUND(I242*H242,0)</f>
        <v>0</v>
      </c>
      <c r="K242" s="194"/>
      <c r="L242" s="104"/>
      <c r="M242" s="195"/>
      <c r="N242" s="196" t="s">
        <v>40</v>
      </c>
      <c r="O242" s="197" t="n">
        <v>0.778</v>
      </c>
      <c r="P242" s="197" t="n">
        <f aca="false">O242*H242</f>
        <v>18.79648</v>
      </c>
      <c r="Q242" s="197" t="n">
        <v>0.08922</v>
      </c>
      <c r="R242" s="197" t="n">
        <f aca="false">Q242*H242</f>
        <v>2.1555552</v>
      </c>
      <c r="S242" s="197" t="n">
        <v>0</v>
      </c>
      <c r="T242" s="198" t="n">
        <f aca="false">S242*H242</f>
        <v>0</v>
      </c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R242" s="199" t="s">
        <v>121</v>
      </c>
      <c r="AT242" s="199" t="s">
        <v>117</v>
      </c>
      <c r="AU242" s="199" t="s">
        <v>81</v>
      </c>
      <c r="AY242" s="97" t="s">
        <v>115</v>
      </c>
      <c r="BE242" s="200" t="n">
        <f aca="false">IF(N242="základní",J242,0)</f>
        <v>0</v>
      </c>
      <c r="BF242" s="200" t="n">
        <f aca="false">IF(N242="snížená",J242,0)</f>
        <v>0</v>
      </c>
      <c r="BG242" s="200" t="n">
        <f aca="false">IF(N242="zákl. přenesená",J242,0)</f>
        <v>0</v>
      </c>
      <c r="BH242" s="200" t="n">
        <f aca="false">IF(N242="sníž. přenesená",J242,0)</f>
        <v>0</v>
      </c>
      <c r="BI242" s="200" t="n">
        <f aca="false">IF(N242="nulová",J242,0)</f>
        <v>0</v>
      </c>
      <c r="BJ242" s="97" t="s">
        <v>7</v>
      </c>
      <c r="BK242" s="200" t="n">
        <f aca="false">ROUND(I242*H242,0)</f>
        <v>0</v>
      </c>
      <c r="BL242" s="97" t="s">
        <v>121</v>
      </c>
      <c r="BM242" s="199" t="s">
        <v>240</v>
      </c>
    </row>
    <row r="243" s="201" customFormat="true" ht="12.8" hidden="true" customHeight="false" outlineLevel="0" collapsed="false">
      <c r="B243" s="202"/>
      <c r="D243" s="203" t="s">
        <v>123</v>
      </c>
      <c r="E243" s="204"/>
      <c r="F243" s="205" t="s">
        <v>124</v>
      </c>
      <c r="H243" s="204"/>
      <c r="I243" s="206"/>
      <c r="L243" s="202"/>
      <c r="M243" s="207"/>
      <c r="N243" s="208"/>
      <c r="O243" s="208"/>
      <c r="P243" s="208"/>
      <c r="Q243" s="208"/>
      <c r="R243" s="208"/>
      <c r="S243" s="208"/>
      <c r="T243" s="209"/>
      <c r="AT243" s="204" t="s">
        <v>123</v>
      </c>
      <c r="AU243" s="204" t="s">
        <v>81</v>
      </c>
      <c r="AV243" s="201" t="s">
        <v>7</v>
      </c>
      <c r="AW243" s="201" t="s">
        <v>32</v>
      </c>
      <c r="AX243" s="201" t="s">
        <v>75</v>
      </c>
      <c r="AY243" s="204" t="s">
        <v>115</v>
      </c>
    </row>
    <row r="244" s="210" customFormat="true" ht="12.8" hidden="true" customHeight="false" outlineLevel="0" collapsed="false">
      <c r="B244" s="211"/>
      <c r="D244" s="203" t="s">
        <v>123</v>
      </c>
      <c r="E244" s="212"/>
      <c r="F244" s="213" t="s">
        <v>139</v>
      </c>
      <c r="H244" s="214" t="n">
        <v>9.3</v>
      </c>
      <c r="I244" s="215"/>
      <c r="L244" s="211"/>
      <c r="M244" s="216"/>
      <c r="N244" s="217"/>
      <c r="O244" s="217"/>
      <c r="P244" s="217"/>
      <c r="Q244" s="217"/>
      <c r="R244" s="217"/>
      <c r="S244" s="217"/>
      <c r="T244" s="218"/>
      <c r="AT244" s="212" t="s">
        <v>123</v>
      </c>
      <c r="AU244" s="212" t="s">
        <v>81</v>
      </c>
      <c r="AV244" s="210" t="s">
        <v>81</v>
      </c>
      <c r="AW244" s="210" t="s">
        <v>32</v>
      </c>
      <c r="AX244" s="210" t="s">
        <v>75</v>
      </c>
      <c r="AY244" s="212" t="s">
        <v>115</v>
      </c>
    </row>
    <row r="245" s="201" customFormat="true" ht="12.8" hidden="true" customHeight="false" outlineLevel="0" collapsed="false">
      <c r="B245" s="202"/>
      <c r="D245" s="203" t="s">
        <v>123</v>
      </c>
      <c r="E245" s="204"/>
      <c r="F245" s="205" t="s">
        <v>126</v>
      </c>
      <c r="H245" s="204"/>
      <c r="I245" s="206"/>
      <c r="L245" s="202"/>
      <c r="M245" s="207"/>
      <c r="N245" s="208"/>
      <c r="O245" s="208"/>
      <c r="P245" s="208"/>
      <c r="Q245" s="208"/>
      <c r="R245" s="208"/>
      <c r="S245" s="208"/>
      <c r="T245" s="209"/>
      <c r="AT245" s="204" t="s">
        <v>123</v>
      </c>
      <c r="AU245" s="204" t="s">
        <v>81</v>
      </c>
      <c r="AV245" s="201" t="s">
        <v>7</v>
      </c>
      <c r="AW245" s="201" t="s">
        <v>32</v>
      </c>
      <c r="AX245" s="201" t="s">
        <v>75</v>
      </c>
      <c r="AY245" s="204" t="s">
        <v>115</v>
      </c>
    </row>
    <row r="246" s="210" customFormat="true" ht="12.8" hidden="true" customHeight="false" outlineLevel="0" collapsed="false">
      <c r="B246" s="211"/>
      <c r="D246" s="203" t="s">
        <v>123</v>
      </c>
      <c r="E246" s="212"/>
      <c r="F246" s="213" t="s">
        <v>127</v>
      </c>
      <c r="H246" s="214" t="n">
        <v>9.4</v>
      </c>
      <c r="I246" s="215"/>
      <c r="L246" s="211"/>
      <c r="M246" s="216"/>
      <c r="N246" s="217"/>
      <c r="O246" s="217"/>
      <c r="P246" s="217"/>
      <c r="Q246" s="217"/>
      <c r="R246" s="217"/>
      <c r="S246" s="217"/>
      <c r="T246" s="218"/>
      <c r="AT246" s="212" t="s">
        <v>123</v>
      </c>
      <c r="AU246" s="212" t="s">
        <v>81</v>
      </c>
      <c r="AV246" s="210" t="s">
        <v>81</v>
      </c>
      <c r="AW246" s="210" t="s">
        <v>32</v>
      </c>
      <c r="AX246" s="210" t="s">
        <v>75</v>
      </c>
      <c r="AY246" s="212" t="s">
        <v>115</v>
      </c>
    </row>
    <row r="247" s="201" customFormat="true" ht="12.8" hidden="true" customHeight="false" outlineLevel="0" collapsed="false">
      <c r="B247" s="202"/>
      <c r="D247" s="203" t="s">
        <v>123</v>
      </c>
      <c r="E247" s="204"/>
      <c r="F247" s="205" t="s">
        <v>74</v>
      </c>
      <c r="H247" s="204"/>
      <c r="I247" s="206"/>
      <c r="L247" s="202"/>
      <c r="M247" s="207"/>
      <c r="N247" s="208"/>
      <c r="O247" s="208"/>
      <c r="P247" s="208"/>
      <c r="Q247" s="208"/>
      <c r="R247" s="208"/>
      <c r="S247" s="208"/>
      <c r="T247" s="209"/>
      <c r="AT247" s="204" t="s">
        <v>123</v>
      </c>
      <c r="AU247" s="204" t="s">
        <v>81</v>
      </c>
      <c r="AV247" s="201" t="s">
        <v>7</v>
      </c>
      <c r="AW247" s="201" t="s">
        <v>32</v>
      </c>
      <c r="AX247" s="201" t="s">
        <v>75</v>
      </c>
      <c r="AY247" s="204" t="s">
        <v>115</v>
      </c>
    </row>
    <row r="248" s="210" customFormat="true" ht="12.8" hidden="true" customHeight="false" outlineLevel="0" collapsed="false">
      <c r="B248" s="211"/>
      <c r="D248" s="203" t="s">
        <v>123</v>
      </c>
      <c r="E248" s="212"/>
      <c r="F248" s="213" t="s">
        <v>236</v>
      </c>
      <c r="H248" s="214" t="n">
        <v>5.46</v>
      </c>
      <c r="I248" s="215"/>
      <c r="L248" s="211"/>
      <c r="M248" s="216"/>
      <c r="N248" s="217"/>
      <c r="O248" s="217"/>
      <c r="P248" s="217"/>
      <c r="Q248" s="217"/>
      <c r="R248" s="217"/>
      <c r="S248" s="217"/>
      <c r="T248" s="218"/>
      <c r="AT248" s="212" t="s">
        <v>123</v>
      </c>
      <c r="AU248" s="212" t="s">
        <v>81</v>
      </c>
      <c r="AV248" s="210" t="s">
        <v>81</v>
      </c>
      <c r="AW248" s="210" t="s">
        <v>32</v>
      </c>
      <c r="AX248" s="210" t="s">
        <v>75</v>
      </c>
      <c r="AY248" s="212" t="s">
        <v>115</v>
      </c>
    </row>
    <row r="249" s="219" customFormat="true" ht="12.8" hidden="true" customHeight="false" outlineLevel="0" collapsed="false">
      <c r="B249" s="220"/>
      <c r="D249" s="203" t="s">
        <v>123</v>
      </c>
      <c r="E249" s="221"/>
      <c r="F249" s="222" t="s">
        <v>128</v>
      </c>
      <c r="H249" s="223" t="n">
        <v>24.16</v>
      </c>
      <c r="I249" s="224"/>
      <c r="L249" s="220"/>
      <c r="M249" s="225"/>
      <c r="N249" s="226"/>
      <c r="O249" s="226"/>
      <c r="P249" s="226"/>
      <c r="Q249" s="226"/>
      <c r="R249" s="226"/>
      <c r="S249" s="226"/>
      <c r="T249" s="227"/>
      <c r="AT249" s="221" t="s">
        <v>123</v>
      </c>
      <c r="AU249" s="221" t="s">
        <v>81</v>
      </c>
      <c r="AV249" s="219" t="s">
        <v>121</v>
      </c>
      <c r="AW249" s="219" t="s">
        <v>32</v>
      </c>
      <c r="AX249" s="219" t="s">
        <v>7</v>
      </c>
      <c r="AY249" s="221" t="s">
        <v>115</v>
      </c>
    </row>
    <row r="250" s="107" customFormat="true" ht="21.75" hidden="false" customHeight="true" outlineLevel="0" collapsed="false">
      <c r="A250" s="103"/>
      <c r="B250" s="104"/>
      <c r="C250" s="228" t="s">
        <v>241</v>
      </c>
      <c r="D250" s="228" t="s">
        <v>191</v>
      </c>
      <c r="E250" s="229" t="s">
        <v>242</v>
      </c>
      <c r="F250" s="230" t="s">
        <v>243</v>
      </c>
      <c r="G250" s="231" t="s">
        <v>120</v>
      </c>
      <c r="H250" s="232" t="n">
        <v>15.203</v>
      </c>
      <c r="I250" s="233" t="n">
        <v>0</v>
      </c>
      <c r="J250" s="234" t="n">
        <f aca="false">ROUND(I250*H250,0)</f>
        <v>0</v>
      </c>
      <c r="K250" s="235"/>
      <c r="L250" s="236"/>
      <c r="M250" s="237"/>
      <c r="N250" s="238" t="s">
        <v>40</v>
      </c>
      <c r="O250" s="197" t="n">
        <v>0</v>
      </c>
      <c r="P250" s="197" t="n">
        <f aca="false">O250*H250</f>
        <v>0</v>
      </c>
      <c r="Q250" s="197" t="n">
        <v>0.131</v>
      </c>
      <c r="R250" s="197" t="n">
        <f aca="false">Q250*H250</f>
        <v>1.991593</v>
      </c>
      <c r="S250" s="197" t="n">
        <v>0</v>
      </c>
      <c r="T250" s="198" t="n">
        <f aca="false">S250*H250</f>
        <v>0</v>
      </c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R250" s="199" t="s">
        <v>170</v>
      </c>
      <c r="AT250" s="199" t="s">
        <v>191</v>
      </c>
      <c r="AU250" s="199" t="s">
        <v>81</v>
      </c>
      <c r="AY250" s="97" t="s">
        <v>115</v>
      </c>
      <c r="BE250" s="200" t="n">
        <f aca="false">IF(N250="základní",J250,0)</f>
        <v>0</v>
      </c>
      <c r="BF250" s="200" t="n">
        <f aca="false">IF(N250="snížená",J250,0)</f>
        <v>0</v>
      </c>
      <c r="BG250" s="200" t="n">
        <f aca="false">IF(N250="zákl. přenesená",J250,0)</f>
        <v>0</v>
      </c>
      <c r="BH250" s="200" t="n">
        <f aca="false">IF(N250="sníž. přenesená",J250,0)</f>
        <v>0</v>
      </c>
      <c r="BI250" s="200" t="n">
        <f aca="false">IF(N250="nulová",J250,0)</f>
        <v>0</v>
      </c>
      <c r="BJ250" s="97" t="s">
        <v>7</v>
      </c>
      <c r="BK250" s="200" t="n">
        <f aca="false">ROUND(I250*H250,0)</f>
        <v>0</v>
      </c>
      <c r="BL250" s="97" t="s">
        <v>121</v>
      </c>
      <c r="BM250" s="199" t="s">
        <v>244</v>
      </c>
    </row>
    <row r="251" s="201" customFormat="true" ht="12.8" hidden="true" customHeight="false" outlineLevel="0" collapsed="false">
      <c r="B251" s="202"/>
      <c r="D251" s="203" t="s">
        <v>123</v>
      </c>
      <c r="E251" s="204"/>
      <c r="F251" s="205" t="s">
        <v>124</v>
      </c>
      <c r="H251" s="204"/>
      <c r="I251" s="206"/>
      <c r="L251" s="202"/>
      <c r="M251" s="207"/>
      <c r="N251" s="208"/>
      <c r="O251" s="208"/>
      <c r="P251" s="208"/>
      <c r="Q251" s="208"/>
      <c r="R251" s="208"/>
      <c r="S251" s="208"/>
      <c r="T251" s="209"/>
      <c r="AT251" s="204" t="s">
        <v>123</v>
      </c>
      <c r="AU251" s="204" t="s">
        <v>81</v>
      </c>
      <c r="AV251" s="201" t="s">
        <v>7</v>
      </c>
      <c r="AW251" s="201" t="s">
        <v>32</v>
      </c>
      <c r="AX251" s="201" t="s">
        <v>75</v>
      </c>
      <c r="AY251" s="204" t="s">
        <v>115</v>
      </c>
    </row>
    <row r="252" s="210" customFormat="true" ht="12.8" hidden="true" customHeight="false" outlineLevel="0" collapsed="false">
      <c r="B252" s="211"/>
      <c r="D252" s="203" t="s">
        <v>123</v>
      </c>
      <c r="E252" s="212"/>
      <c r="F252" s="213" t="s">
        <v>245</v>
      </c>
      <c r="H252" s="214" t="n">
        <v>9.3</v>
      </c>
      <c r="I252" s="215"/>
      <c r="L252" s="211"/>
      <c r="M252" s="216"/>
      <c r="N252" s="217"/>
      <c r="O252" s="217"/>
      <c r="P252" s="217"/>
      <c r="Q252" s="217"/>
      <c r="R252" s="217"/>
      <c r="S252" s="217"/>
      <c r="T252" s="218"/>
      <c r="AT252" s="212" t="s">
        <v>123</v>
      </c>
      <c r="AU252" s="212" t="s">
        <v>81</v>
      </c>
      <c r="AV252" s="210" t="s">
        <v>81</v>
      </c>
      <c r="AW252" s="210" t="s">
        <v>32</v>
      </c>
      <c r="AX252" s="210" t="s">
        <v>75</v>
      </c>
      <c r="AY252" s="212" t="s">
        <v>115</v>
      </c>
    </row>
    <row r="253" s="201" customFormat="true" ht="12.8" hidden="true" customHeight="false" outlineLevel="0" collapsed="false">
      <c r="B253" s="202"/>
      <c r="D253" s="203" t="s">
        <v>123</v>
      </c>
      <c r="E253" s="204"/>
      <c r="F253" s="205" t="s">
        <v>74</v>
      </c>
      <c r="H253" s="204"/>
      <c r="I253" s="206"/>
      <c r="L253" s="202"/>
      <c r="M253" s="207"/>
      <c r="N253" s="208"/>
      <c r="O253" s="208"/>
      <c r="P253" s="208"/>
      <c r="Q253" s="208"/>
      <c r="R253" s="208"/>
      <c r="S253" s="208"/>
      <c r="T253" s="209"/>
      <c r="AT253" s="204" t="s">
        <v>123</v>
      </c>
      <c r="AU253" s="204" t="s">
        <v>81</v>
      </c>
      <c r="AV253" s="201" t="s">
        <v>7</v>
      </c>
      <c r="AW253" s="201" t="s">
        <v>32</v>
      </c>
      <c r="AX253" s="201" t="s">
        <v>75</v>
      </c>
      <c r="AY253" s="204" t="s">
        <v>115</v>
      </c>
    </row>
    <row r="254" s="210" customFormat="true" ht="12.8" hidden="true" customHeight="false" outlineLevel="0" collapsed="false">
      <c r="B254" s="211"/>
      <c r="D254" s="203" t="s">
        <v>123</v>
      </c>
      <c r="E254" s="212"/>
      <c r="F254" s="213" t="s">
        <v>246</v>
      </c>
      <c r="H254" s="214" t="n">
        <v>5.46</v>
      </c>
      <c r="I254" s="215"/>
      <c r="L254" s="211"/>
      <c r="M254" s="216"/>
      <c r="N254" s="217"/>
      <c r="O254" s="217"/>
      <c r="P254" s="217"/>
      <c r="Q254" s="217"/>
      <c r="R254" s="217"/>
      <c r="S254" s="217"/>
      <c r="T254" s="218"/>
      <c r="AT254" s="212" t="s">
        <v>123</v>
      </c>
      <c r="AU254" s="212" t="s">
        <v>81</v>
      </c>
      <c r="AV254" s="210" t="s">
        <v>81</v>
      </c>
      <c r="AW254" s="210" t="s">
        <v>32</v>
      </c>
      <c r="AX254" s="210" t="s">
        <v>75</v>
      </c>
      <c r="AY254" s="212" t="s">
        <v>115</v>
      </c>
    </row>
    <row r="255" s="219" customFormat="true" ht="12.8" hidden="true" customHeight="false" outlineLevel="0" collapsed="false">
      <c r="B255" s="220"/>
      <c r="D255" s="203" t="s">
        <v>123</v>
      </c>
      <c r="E255" s="221"/>
      <c r="F255" s="222" t="s">
        <v>128</v>
      </c>
      <c r="H255" s="223" t="n">
        <v>14.76</v>
      </c>
      <c r="I255" s="224"/>
      <c r="L255" s="220"/>
      <c r="M255" s="225"/>
      <c r="N255" s="226"/>
      <c r="O255" s="226"/>
      <c r="P255" s="226"/>
      <c r="Q255" s="226"/>
      <c r="R255" s="226"/>
      <c r="S255" s="226"/>
      <c r="T255" s="227"/>
      <c r="AT255" s="221" t="s">
        <v>123</v>
      </c>
      <c r="AU255" s="221" t="s">
        <v>81</v>
      </c>
      <c r="AV255" s="219" t="s">
        <v>121</v>
      </c>
      <c r="AW255" s="219" t="s">
        <v>32</v>
      </c>
      <c r="AX255" s="219" t="s">
        <v>7</v>
      </c>
      <c r="AY255" s="221" t="s">
        <v>115</v>
      </c>
    </row>
    <row r="256" s="210" customFormat="true" ht="12.8" hidden="true" customHeight="false" outlineLevel="0" collapsed="false">
      <c r="B256" s="211"/>
      <c r="D256" s="203" t="s">
        <v>123</v>
      </c>
      <c r="F256" s="213" t="s">
        <v>247</v>
      </c>
      <c r="H256" s="214" t="n">
        <v>15.203</v>
      </c>
      <c r="I256" s="215"/>
      <c r="L256" s="211"/>
      <c r="M256" s="216"/>
      <c r="N256" s="217"/>
      <c r="O256" s="217"/>
      <c r="P256" s="217"/>
      <c r="Q256" s="217"/>
      <c r="R256" s="217"/>
      <c r="S256" s="217"/>
      <c r="T256" s="218"/>
      <c r="AT256" s="212" t="s">
        <v>123</v>
      </c>
      <c r="AU256" s="212" t="s">
        <v>81</v>
      </c>
      <c r="AV256" s="210" t="s">
        <v>81</v>
      </c>
      <c r="AW256" s="210" t="s">
        <v>2</v>
      </c>
      <c r="AX256" s="210" t="s">
        <v>7</v>
      </c>
      <c r="AY256" s="212" t="s">
        <v>115</v>
      </c>
    </row>
    <row r="257" s="174" customFormat="true" ht="22.8" hidden="false" customHeight="true" outlineLevel="0" collapsed="false">
      <c r="B257" s="175"/>
      <c r="D257" s="176" t="s">
        <v>74</v>
      </c>
      <c r="E257" s="185" t="s">
        <v>176</v>
      </c>
      <c r="F257" s="185" t="s">
        <v>248</v>
      </c>
      <c r="I257" s="239"/>
      <c r="J257" s="186" t="n">
        <f aca="false">BK257</f>
        <v>0</v>
      </c>
      <c r="L257" s="175"/>
      <c r="M257" s="179"/>
      <c r="N257" s="180"/>
      <c r="O257" s="180"/>
      <c r="P257" s="181" t="n">
        <f aca="false">SUM(P258:P285)</f>
        <v>115.450048</v>
      </c>
      <c r="Q257" s="180"/>
      <c r="R257" s="181" t="n">
        <f aca="false">SUM(R258:R285)</f>
        <v>21.6950648</v>
      </c>
      <c r="S257" s="180"/>
      <c r="T257" s="182" t="n">
        <f aca="false">SUM(T258:T285)</f>
        <v>61.141</v>
      </c>
      <c r="AR257" s="176" t="s">
        <v>7</v>
      </c>
      <c r="AT257" s="183" t="s">
        <v>74</v>
      </c>
      <c r="AU257" s="183" t="s">
        <v>7</v>
      </c>
      <c r="AY257" s="176" t="s">
        <v>115</v>
      </c>
      <c r="BK257" s="184" t="n">
        <f aca="false">SUM(BK258:BK285)</f>
        <v>0</v>
      </c>
    </row>
    <row r="258" s="107" customFormat="true" ht="33" hidden="false" customHeight="true" outlineLevel="0" collapsed="false">
      <c r="A258" s="103"/>
      <c r="B258" s="104"/>
      <c r="C258" s="187" t="s">
        <v>6</v>
      </c>
      <c r="D258" s="187" t="s">
        <v>117</v>
      </c>
      <c r="E258" s="188" t="s">
        <v>249</v>
      </c>
      <c r="F258" s="189" t="s">
        <v>250</v>
      </c>
      <c r="G258" s="190" t="s">
        <v>131</v>
      </c>
      <c r="H258" s="191" t="n">
        <v>36.8</v>
      </c>
      <c r="I258" s="192" t="n">
        <v>0</v>
      </c>
      <c r="J258" s="193" t="n">
        <f aca="false">ROUND(I258*H258,0)</f>
        <v>0</v>
      </c>
      <c r="K258" s="194"/>
      <c r="L258" s="104"/>
      <c r="M258" s="195"/>
      <c r="N258" s="196" t="s">
        <v>40</v>
      </c>
      <c r="O258" s="197" t="n">
        <v>0.239</v>
      </c>
      <c r="P258" s="197" t="n">
        <f aca="false">O258*H258</f>
        <v>8.7952</v>
      </c>
      <c r="Q258" s="197" t="n">
        <v>0.1295</v>
      </c>
      <c r="R258" s="197" t="n">
        <f aca="false">Q258*H258</f>
        <v>4.7656</v>
      </c>
      <c r="S258" s="197" t="n">
        <v>0</v>
      </c>
      <c r="T258" s="198" t="n">
        <f aca="false">S258*H258</f>
        <v>0</v>
      </c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R258" s="199" t="s">
        <v>121</v>
      </c>
      <c r="AT258" s="199" t="s">
        <v>117</v>
      </c>
      <c r="AU258" s="199" t="s">
        <v>81</v>
      </c>
      <c r="AY258" s="97" t="s">
        <v>115</v>
      </c>
      <c r="BE258" s="200" t="n">
        <f aca="false">IF(N258="základní",J258,0)</f>
        <v>0</v>
      </c>
      <c r="BF258" s="200" t="n">
        <f aca="false">IF(N258="snížená",J258,0)</f>
        <v>0</v>
      </c>
      <c r="BG258" s="200" t="n">
        <f aca="false">IF(N258="zákl. přenesená",J258,0)</f>
        <v>0</v>
      </c>
      <c r="BH258" s="200" t="n">
        <f aca="false">IF(N258="sníž. přenesená",J258,0)</f>
        <v>0</v>
      </c>
      <c r="BI258" s="200" t="n">
        <f aca="false">IF(N258="nulová",J258,0)</f>
        <v>0</v>
      </c>
      <c r="BJ258" s="97" t="s">
        <v>7</v>
      </c>
      <c r="BK258" s="200" t="n">
        <f aca="false">ROUND(I258*H258,0)</f>
        <v>0</v>
      </c>
      <c r="BL258" s="97" t="s">
        <v>121</v>
      </c>
      <c r="BM258" s="199" t="s">
        <v>251</v>
      </c>
    </row>
    <row r="259" s="201" customFormat="true" ht="12.8" hidden="true" customHeight="false" outlineLevel="0" collapsed="false">
      <c r="B259" s="202"/>
      <c r="D259" s="203" t="s">
        <v>123</v>
      </c>
      <c r="E259" s="204"/>
      <c r="F259" s="205" t="s">
        <v>124</v>
      </c>
      <c r="H259" s="204"/>
      <c r="I259" s="206"/>
      <c r="L259" s="202"/>
      <c r="M259" s="207"/>
      <c r="N259" s="208"/>
      <c r="O259" s="208"/>
      <c r="P259" s="208"/>
      <c r="Q259" s="208"/>
      <c r="R259" s="208"/>
      <c r="S259" s="208"/>
      <c r="T259" s="209"/>
      <c r="AT259" s="204" t="s">
        <v>123</v>
      </c>
      <c r="AU259" s="204" t="s">
        <v>81</v>
      </c>
      <c r="AV259" s="201" t="s">
        <v>7</v>
      </c>
      <c r="AW259" s="201" t="s">
        <v>32</v>
      </c>
      <c r="AX259" s="201" t="s">
        <v>75</v>
      </c>
      <c r="AY259" s="204" t="s">
        <v>115</v>
      </c>
    </row>
    <row r="260" s="210" customFormat="true" ht="12.8" hidden="true" customHeight="false" outlineLevel="0" collapsed="false">
      <c r="B260" s="211"/>
      <c r="D260" s="203" t="s">
        <v>123</v>
      </c>
      <c r="E260" s="212"/>
      <c r="F260" s="213" t="s">
        <v>133</v>
      </c>
      <c r="H260" s="214" t="n">
        <v>18.6</v>
      </c>
      <c r="I260" s="215"/>
      <c r="L260" s="211"/>
      <c r="M260" s="216"/>
      <c r="N260" s="217"/>
      <c r="O260" s="217"/>
      <c r="P260" s="217"/>
      <c r="Q260" s="217"/>
      <c r="R260" s="217"/>
      <c r="S260" s="217"/>
      <c r="T260" s="218"/>
      <c r="AT260" s="212" t="s">
        <v>123</v>
      </c>
      <c r="AU260" s="212" t="s">
        <v>81</v>
      </c>
      <c r="AV260" s="210" t="s">
        <v>81</v>
      </c>
      <c r="AW260" s="210" t="s">
        <v>32</v>
      </c>
      <c r="AX260" s="210" t="s">
        <v>75</v>
      </c>
      <c r="AY260" s="212" t="s">
        <v>115</v>
      </c>
    </row>
    <row r="261" s="201" customFormat="true" ht="12.8" hidden="true" customHeight="false" outlineLevel="0" collapsed="false">
      <c r="B261" s="202"/>
      <c r="D261" s="203" t="s">
        <v>123</v>
      </c>
      <c r="E261" s="204"/>
      <c r="F261" s="205" t="s">
        <v>74</v>
      </c>
      <c r="H261" s="204"/>
      <c r="I261" s="206"/>
      <c r="L261" s="202"/>
      <c r="M261" s="207"/>
      <c r="N261" s="208"/>
      <c r="O261" s="208"/>
      <c r="P261" s="208"/>
      <c r="Q261" s="208"/>
      <c r="R261" s="208"/>
      <c r="S261" s="208"/>
      <c r="T261" s="209"/>
      <c r="AT261" s="204" t="s">
        <v>123</v>
      </c>
      <c r="AU261" s="204" t="s">
        <v>81</v>
      </c>
      <c r="AV261" s="201" t="s">
        <v>7</v>
      </c>
      <c r="AW261" s="201" t="s">
        <v>32</v>
      </c>
      <c r="AX261" s="201" t="s">
        <v>75</v>
      </c>
      <c r="AY261" s="204" t="s">
        <v>115</v>
      </c>
    </row>
    <row r="262" s="210" customFormat="true" ht="12.8" hidden="true" customHeight="false" outlineLevel="0" collapsed="false">
      <c r="B262" s="211"/>
      <c r="D262" s="203" t="s">
        <v>123</v>
      </c>
      <c r="E262" s="212"/>
      <c r="F262" s="213" t="s">
        <v>252</v>
      </c>
      <c r="H262" s="214" t="n">
        <v>18.2</v>
      </c>
      <c r="I262" s="215"/>
      <c r="L262" s="211"/>
      <c r="M262" s="216"/>
      <c r="N262" s="217"/>
      <c r="O262" s="217"/>
      <c r="P262" s="217"/>
      <c r="Q262" s="217"/>
      <c r="R262" s="217"/>
      <c r="S262" s="217"/>
      <c r="T262" s="218"/>
      <c r="AT262" s="212" t="s">
        <v>123</v>
      </c>
      <c r="AU262" s="212" t="s">
        <v>81</v>
      </c>
      <c r="AV262" s="210" t="s">
        <v>81</v>
      </c>
      <c r="AW262" s="210" t="s">
        <v>32</v>
      </c>
      <c r="AX262" s="210" t="s">
        <v>75</v>
      </c>
      <c r="AY262" s="212" t="s">
        <v>115</v>
      </c>
    </row>
    <row r="263" s="219" customFormat="true" ht="12.8" hidden="true" customHeight="false" outlineLevel="0" collapsed="false">
      <c r="B263" s="220"/>
      <c r="D263" s="203" t="s">
        <v>123</v>
      </c>
      <c r="E263" s="221"/>
      <c r="F263" s="222" t="s">
        <v>128</v>
      </c>
      <c r="H263" s="223" t="n">
        <v>36.8</v>
      </c>
      <c r="I263" s="224"/>
      <c r="L263" s="220"/>
      <c r="M263" s="225"/>
      <c r="N263" s="226"/>
      <c r="O263" s="226"/>
      <c r="P263" s="226"/>
      <c r="Q263" s="226"/>
      <c r="R263" s="226"/>
      <c r="S263" s="226"/>
      <c r="T263" s="227"/>
      <c r="AT263" s="221" t="s">
        <v>123</v>
      </c>
      <c r="AU263" s="221" t="s">
        <v>81</v>
      </c>
      <c r="AV263" s="219" t="s">
        <v>121</v>
      </c>
      <c r="AW263" s="219" t="s">
        <v>32</v>
      </c>
      <c r="AX263" s="219" t="s">
        <v>7</v>
      </c>
      <c r="AY263" s="221" t="s">
        <v>115</v>
      </c>
    </row>
    <row r="264" s="107" customFormat="true" ht="16.5" hidden="false" customHeight="true" outlineLevel="0" collapsed="false">
      <c r="A264" s="103"/>
      <c r="B264" s="104"/>
      <c r="C264" s="228" t="s">
        <v>253</v>
      </c>
      <c r="D264" s="228" t="s">
        <v>191</v>
      </c>
      <c r="E264" s="229" t="s">
        <v>254</v>
      </c>
      <c r="F264" s="230" t="s">
        <v>255</v>
      </c>
      <c r="G264" s="231" t="s">
        <v>131</v>
      </c>
      <c r="H264" s="232" t="n">
        <v>37.536</v>
      </c>
      <c r="I264" s="233" t="n">
        <v>0</v>
      </c>
      <c r="J264" s="234" t="n">
        <f aca="false">ROUND(I264*H264,0)</f>
        <v>0</v>
      </c>
      <c r="K264" s="235"/>
      <c r="L264" s="236"/>
      <c r="M264" s="237"/>
      <c r="N264" s="238" t="s">
        <v>40</v>
      </c>
      <c r="O264" s="197" t="n">
        <v>0</v>
      </c>
      <c r="P264" s="197" t="n">
        <f aca="false">O264*H264</f>
        <v>0</v>
      </c>
      <c r="Q264" s="197" t="n">
        <v>0.045</v>
      </c>
      <c r="R264" s="197" t="n">
        <f aca="false">Q264*H264</f>
        <v>1.68912</v>
      </c>
      <c r="S264" s="197" t="n">
        <v>0</v>
      </c>
      <c r="T264" s="198" t="n">
        <f aca="false">S264*H264</f>
        <v>0</v>
      </c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R264" s="199" t="s">
        <v>170</v>
      </c>
      <c r="AT264" s="199" t="s">
        <v>191</v>
      </c>
      <c r="AU264" s="199" t="s">
        <v>81</v>
      </c>
      <c r="AY264" s="97" t="s">
        <v>115</v>
      </c>
      <c r="BE264" s="200" t="n">
        <f aca="false">IF(N264="základní",J264,0)</f>
        <v>0</v>
      </c>
      <c r="BF264" s="200" t="n">
        <f aca="false">IF(N264="snížená",J264,0)</f>
        <v>0</v>
      </c>
      <c r="BG264" s="200" t="n">
        <f aca="false">IF(N264="zákl. přenesená",J264,0)</f>
        <v>0</v>
      </c>
      <c r="BH264" s="200" t="n">
        <f aca="false">IF(N264="sníž. přenesená",J264,0)</f>
        <v>0</v>
      </c>
      <c r="BI264" s="200" t="n">
        <f aca="false">IF(N264="nulová",J264,0)</f>
        <v>0</v>
      </c>
      <c r="BJ264" s="97" t="s">
        <v>7</v>
      </c>
      <c r="BK264" s="200" t="n">
        <f aca="false">ROUND(I264*H264,0)</f>
        <v>0</v>
      </c>
      <c r="BL264" s="97" t="s">
        <v>121</v>
      </c>
      <c r="BM264" s="199" t="s">
        <v>256</v>
      </c>
    </row>
    <row r="265" s="210" customFormat="true" ht="12.8" hidden="true" customHeight="false" outlineLevel="0" collapsed="false">
      <c r="B265" s="211"/>
      <c r="D265" s="203" t="s">
        <v>123</v>
      </c>
      <c r="F265" s="213" t="s">
        <v>257</v>
      </c>
      <c r="H265" s="214" t="n">
        <v>37.536</v>
      </c>
      <c r="I265" s="215"/>
      <c r="L265" s="211"/>
      <c r="M265" s="216"/>
      <c r="N265" s="217"/>
      <c r="O265" s="217"/>
      <c r="P265" s="217"/>
      <c r="Q265" s="217"/>
      <c r="R265" s="217"/>
      <c r="S265" s="217"/>
      <c r="T265" s="218"/>
      <c r="AT265" s="212" t="s">
        <v>123</v>
      </c>
      <c r="AU265" s="212" t="s">
        <v>81</v>
      </c>
      <c r="AV265" s="210" t="s">
        <v>81</v>
      </c>
      <c r="AW265" s="210" t="s">
        <v>2</v>
      </c>
      <c r="AX265" s="210" t="s">
        <v>7</v>
      </c>
      <c r="AY265" s="212" t="s">
        <v>115</v>
      </c>
    </row>
    <row r="266" s="107" customFormat="true" ht="24.15" hidden="false" customHeight="true" outlineLevel="0" collapsed="false">
      <c r="A266" s="103"/>
      <c r="B266" s="104"/>
      <c r="C266" s="187" t="s">
        <v>258</v>
      </c>
      <c r="D266" s="187" t="s">
        <v>117</v>
      </c>
      <c r="E266" s="188" t="s">
        <v>259</v>
      </c>
      <c r="F266" s="189" t="s">
        <v>260</v>
      </c>
      <c r="G266" s="190" t="s">
        <v>131</v>
      </c>
      <c r="H266" s="191" t="n">
        <v>58.7</v>
      </c>
      <c r="I266" s="192" t="n">
        <v>0</v>
      </c>
      <c r="J266" s="193" t="n">
        <f aca="false">ROUND(I266*H266,0)</f>
        <v>0</v>
      </c>
      <c r="K266" s="194"/>
      <c r="L266" s="104"/>
      <c r="M266" s="195"/>
      <c r="N266" s="196" t="s">
        <v>40</v>
      </c>
      <c r="O266" s="197" t="n">
        <v>0.186</v>
      </c>
      <c r="P266" s="197" t="n">
        <f aca="false">O266*H266</f>
        <v>10.9182</v>
      </c>
      <c r="Q266" s="197" t="n">
        <v>0.13096</v>
      </c>
      <c r="R266" s="197" t="n">
        <f aca="false">Q266*H266</f>
        <v>7.687352</v>
      </c>
      <c r="S266" s="197" t="n">
        <v>0</v>
      </c>
      <c r="T266" s="198" t="n">
        <f aca="false">S266*H266</f>
        <v>0</v>
      </c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R266" s="199" t="s">
        <v>121</v>
      </c>
      <c r="AT266" s="199" t="s">
        <v>117</v>
      </c>
      <c r="AU266" s="199" t="s">
        <v>81</v>
      </c>
      <c r="AY266" s="97" t="s">
        <v>115</v>
      </c>
      <c r="BE266" s="200" t="n">
        <f aca="false">IF(N266="základní",J266,0)</f>
        <v>0</v>
      </c>
      <c r="BF266" s="200" t="n">
        <f aca="false">IF(N266="snížená",J266,0)</f>
        <v>0</v>
      </c>
      <c r="BG266" s="200" t="n">
        <f aca="false">IF(N266="zákl. přenesená",J266,0)</f>
        <v>0</v>
      </c>
      <c r="BH266" s="200" t="n">
        <f aca="false">IF(N266="sníž. přenesená",J266,0)</f>
        <v>0</v>
      </c>
      <c r="BI266" s="200" t="n">
        <f aca="false">IF(N266="nulová",J266,0)</f>
        <v>0</v>
      </c>
      <c r="BJ266" s="97" t="s">
        <v>7</v>
      </c>
      <c r="BK266" s="200" t="n">
        <f aca="false">ROUND(I266*H266,0)</f>
        <v>0</v>
      </c>
      <c r="BL266" s="97" t="s">
        <v>121</v>
      </c>
      <c r="BM266" s="199" t="s">
        <v>261</v>
      </c>
    </row>
    <row r="267" s="201" customFormat="true" ht="12.8" hidden="true" customHeight="false" outlineLevel="0" collapsed="false">
      <c r="B267" s="202"/>
      <c r="D267" s="203" t="s">
        <v>123</v>
      </c>
      <c r="E267" s="204"/>
      <c r="F267" s="205" t="s">
        <v>140</v>
      </c>
      <c r="H267" s="204"/>
      <c r="I267" s="206"/>
      <c r="L267" s="202"/>
      <c r="M267" s="207"/>
      <c r="N267" s="208"/>
      <c r="O267" s="208"/>
      <c r="P267" s="208"/>
      <c r="Q267" s="208"/>
      <c r="R267" s="208"/>
      <c r="S267" s="208"/>
      <c r="T267" s="209"/>
      <c r="AT267" s="204" t="s">
        <v>123</v>
      </c>
      <c r="AU267" s="204" t="s">
        <v>81</v>
      </c>
      <c r="AV267" s="201" t="s">
        <v>7</v>
      </c>
      <c r="AW267" s="201" t="s">
        <v>32</v>
      </c>
      <c r="AX267" s="201" t="s">
        <v>75</v>
      </c>
      <c r="AY267" s="204" t="s">
        <v>115</v>
      </c>
    </row>
    <row r="268" s="210" customFormat="true" ht="12.8" hidden="true" customHeight="false" outlineLevel="0" collapsed="false">
      <c r="B268" s="211"/>
      <c r="D268" s="203" t="s">
        <v>123</v>
      </c>
      <c r="E268" s="212"/>
      <c r="F268" s="213" t="s">
        <v>262</v>
      </c>
      <c r="H268" s="214" t="n">
        <v>58.7</v>
      </c>
      <c r="I268" s="215"/>
      <c r="L268" s="211"/>
      <c r="M268" s="216"/>
      <c r="N268" s="217"/>
      <c r="O268" s="217"/>
      <c r="P268" s="217"/>
      <c r="Q268" s="217"/>
      <c r="R268" s="217"/>
      <c r="S268" s="217"/>
      <c r="T268" s="218"/>
      <c r="AT268" s="212" t="s">
        <v>123</v>
      </c>
      <c r="AU268" s="212" t="s">
        <v>81</v>
      </c>
      <c r="AV268" s="210" t="s">
        <v>81</v>
      </c>
      <c r="AW268" s="210" t="s">
        <v>32</v>
      </c>
      <c r="AX268" s="210" t="s">
        <v>7</v>
      </c>
      <c r="AY268" s="212" t="s">
        <v>115</v>
      </c>
    </row>
    <row r="269" s="107" customFormat="true" ht="24.15" hidden="false" customHeight="true" outlineLevel="0" collapsed="false">
      <c r="A269" s="103"/>
      <c r="B269" s="104"/>
      <c r="C269" s="187" t="s">
        <v>263</v>
      </c>
      <c r="D269" s="187" t="s">
        <v>117</v>
      </c>
      <c r="E269" s="188" t="s">
        <v>264</v>
      </c>
      <c r="F269" s="189" t="s">
        <v>265</v>
      </c>
      <c r="G269" s="190" t="s">
        <v>120</v>
      </c>
      <c r="H269" s="191" t="n">
        <v>140.88</v>
      </c>
      <c r="I269" s="192" t="n">
        <v>0</v>
      </c>
      <c r="J269" s="193" t="n">
        <f aca="false">ROUND(I269*H269,0)</f>
        <v>0</v>
      </c>
      <c r="K269" s="194"/>
      <c r="L269" s="104"/>
      <c r="M269" s="195"/>
      <c r="N269" s="196" t="s">
        <v>40</v>
      </c>
      <c r="O269" s="197" t="n">
        <v>0.006</v>
      </c>
      <c r="P269" s="197" t="n">
        <f aca="false">O269*H269</f>
        <v>0.84528</v>
      </c>
      <c r="Q269" s="197" t="n">
        <v>0.02681</v>
      </c>
      <c r="R269" s="197" t="n">
        <f aca="false">Q269*H269</f>
        <v>3.7769928</v>
      </c>
      <c r="S269" s="197" t="n">
        <v>0</v>
      </c>
      <c r="T269" s="198" t="n">
        <f aca="false">S269*H269</f>
        <v>0</v>
      </c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R269" s="199" t="s">
        <v>121</v>
      </c>
      <c r="AT269" s="199" t="s">
        <v>117</v>
      </c>
      <c r="AU269" s="199" t="s">
        <v>81</v>
      </c>
      <c r="AY269" s="97" t="s">
        <v>115</v>
      </c>
      <c r="BE269" s="200" t="n">
        <f aca="false">IF(N269="základní",J269,0)</f>
        <v>0</v>
      </c>
      <c r="BF269" s="200" t="n">
        <f aca="false">IF(N269="snížená",J269,0)</f>
        <v>0</v>
      </c>
      <c r="BG269" s="200" t="n">
        <f aca="false">IF(N269="zákl. přenesená",J269,0)</f>
        <v>0</v>
      </c>
      <c r="BH269" s="200" t="n">
        <f aca="false">IF(N269="sníž. přenesená",J269,0)</f>
        <v>0</v>
      </c>
      <c r="BI269" s="200" t="n">
        <f aca="false">IF(N269="nulová",J269,0)</f>
        <v>0</v>
      </c>
      <c r="BJ269" s="97" t="s">
        <v>7</v>
      </c>
      <c r="BK269" s="200" t="n">
        <f aca="false">ROUND(I269*H269,0)</f>
        <v>0</v>
      </c>
      <c r="BL269" s="97" t="s">
        <v>121</v>
      </c>
      <c r="BM269" s="199" t="s">
        <v>266</v>
      </c>
    </row>
    <row r="270" s="210" customFormat="true" ht="12.8" hidden="true" customHeight="false" outlineLevel="0" collapsed="false">
      <c r="B270" s="211"/>
      <c r="D270" s="203" t="s">
        <v>123</v>
      </c>
      <c r="E270" s="212"/>
      <c r="F270" s="213" t="s">
        <v>267</v>
      </c>
      <c r="H270" s="214" t="n">
        <v>140.88</v>
      </c>
      <c r="I270" s="215"/>
      <c r="L270" s="211"/>
      <c r="M270" s="216"/>
      <c r="N270" s="217"/>
      <c r="O270" s="217"/>
      <c r="P270" s="217"/>
      <c r="Q270" s="217"/>
      <c r="R270" s="217"/>
      <c r="S270" s="217"/>
      <c r="T270" s="218"/>
      <c r="AT270" s="212" t="s">
        <v>123</v>
      </c>
      <c r="AU270" s="212" t="s">
        <v>81</v>
      </c>
      <c r="AV270" s="210" t="s">
        <v>81</v>
      </c>
      <c r="AW270" s="210" t="s">
        <v>32</v>
      </c>
      <c r="AX270" s="210" t="s">
        <v>7</v>
      </c>
      <c r="AY270" s="212" t="s">
        <v>115</v>
      </c>
    </row>
    <row r="271" s="107" customFormat="true" ht="21.75" hidden="false" customHeight="true" outlineLevel="0" collapsed="false">
      <c r="A271" s="103"/>
      <c r="B271" s="104"/>
      <c r="C271" s="228" t="s">
        <v>268</v>
      </c>
      <c r="D271" s="228" t="s">
        <v>191</v>
      </c>
      <c r="E271" s="229" t="s">
        <v>269</v>
      </c>
      <c r="F271" s="230" t="s">
        <v>270</v>
      </c>
      <c r="G271" s="231" t="s">
        <v>131</v>
      </c>
      <c r="H271" s="232" t="n">
        <v>59</v>
      </c>
      <c r="I271" s="233" t="n">
        <v>0</v>
      </c>
      <c r="J271" s="234" t="n">
        <f aca="false">ROUND(I271*H271,0)</f>
        <v>0</v>
      </c>
      <c r="K271" s="235"/>
      <c r="L271" s="236"/>
      <c r="M271" s="237"/>
      <c r="N271" s="238" t="s">
        <v>40</v>
      </c>
      <c r="O271" s="197" t="n">
        <v>0</v>
      </c>
      <c r="P271" s="197" t="n">
        <f aca="false">O271*H271</f>
        <v>0</v>
      </c>
      <c r="Q271" s="197" t="n">
        <v>0.064</v>
      </c>
      <c r="R271" s="197" t="n">
        <f aca="false">Q271*H271</f>
        <v>3.776</v>
      </c>
      <c r="S271" s="197" t="n">
        <v>0</v>
      </c>
      <c r="T271" s="198" t="n">
        <f aca="false">S271*H271</f>
        <v>0</v>
      </c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R271" s="199" t="s">
        <v>170</v>
      </c>
      <c r="AT271" s="199" t="s">
        <v>191</v>
      </c>
      <c r="AU271" s="199" t="s">
        <v>81</v>
      </c>
      <c r="AY271" s="97" t="s">
        <v>115</v>
      </c>
      <c r="BE271" s="200" t="n">
        <f aca="false">IF(N271="základní",J271,0)</f>
        <v>0</v>
      </c>
      <c r="BF271" s="200" t="n">
        <f aca="false">IF(N271="snížená",J271,0)</f>
        <v>0</v>
      </c>
      <c r="BG271" s="200" t="n">
        <f aca="false">IF(N271="zákl. přenesená",J271,0)</f>
        <v>0</v>
      </c>
      <c r="BH271" s="200" t="n">
        <f aca="false">IF(N271="sníž. přenesená",J271,0)</f>
        <v>0</v>
      </c>
      <c r="BI271" s="200" t="n">
        <f aca="false">IF(N271="nulová",J271,0)</f>
        <v>0</v>
      </c>
      <c r="BJ271" s="97" t="s">
        <v>7</v>
      </c>
      <c r="BK271" s="200" t="n">
        <f aca="false">ROUND(I271*H271,0)</f>
        <v>0</v>
      </c>
      <c r="BL271" s="97" t="s">
        <v>121</v>
      </c>
      <c r="BM271" s="199" t="s">
        <v>271</v>
      </c>
    </row>
    <row r="272" s="107" customFormat="true" ht="16.5" hidden="false" customHeight="true" outlineLevel="0" collapsed="false">
      <c r="A272" s="103"/>
      <c r="B272" s="104"/>
      <c r="C272" s="187" t="s">
        <v>272</v>
      </c>
      <c r="D272" s="187" t="s">
        <v>117</v>
      </c>
      <c r="E272" s="188" t="s">
        <v>273</v>
      </c>
      <c r="F272" s="189" t="s">
        <v>274</v>
      </c>
      <c r="G272" s="190" t="s">
        <v>145</v>
      </c>
      <c r="H272" s="191" t="n">
        <v>12.588</v>
      </c>
      <c r="I272" s="192" t="n">
        <v>0</v>
      </c>
      <c r="J272" s="193" t="n">
        <f aca="false">ROUND(I272*H272,0)</f>
        <v>0</v>
      </c>
      <c r="K272" s="194"/>
      <c r="L272" s="104"/>
      <c r="M272" s="195"/>
      <c r="N272" s="196" t="s">
        <v>40</v>
      </c>
      <c r="O272" s="197" t="n">
        <v>6.436</v>
      </c>
      <c r="P272" s="197" t="n">
        <f aca="false">O272*H272</f>
        <v>81.016368</v>
      </c>
      <c r="Q272" s="197" t="n">
        <v>0</v>
      </c>
      <c r="R272" s="197" t="n">
        <f aca="false">Q272*H272</f>
        <v>0</v>
      </c>
      <c r="S272" s="197" t="n">
        <v>2</v>
      </c>
      <c r="T272" s="198" t="n">
        <f aca="false">S272*H272</f>
        <v>25.176</v>
      </c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R272" s="199" t="s">
        <v>121</v>
      </c>
      <c r="AT272" s="199" t="s">
        <v>117</v>
      </c>
      <c r="AU272" s="199" t="s">
        <v>81</v>
      </c>
      <c r="AY272" s="97" t="s">
        <v>115</v>
      </c>
      <c r="BE272" s="200" t="n">
        <f aca="false">IF(N272="základní",J272,0)</f>
        <v>0</v>
      </c>
      <c r="BF272" s="200" t="n">
        <f aca="false">IF(N272="snížená",J272,0)</f>
        <v>0</v>
      </c>
      <c r="BG272" s="200" t="n">
        <f aca="false">IF(N272="zákl. přenesená",J272,0)</f>
        <v>0</v>
      </c>
      <c r="BH272" s="200" t="n">
        <f aca="false">IF(N272="sníž. přenesená",J272,0)</f>
        <v>0</v>
      </c>
      <c r="BI272" s="200" t="n">
        <f aca="false">IF(N272="nulová",J272,0)</f>
        <v>0</v>
      </c>
      <c r="BJ272" s="97" t="s">
        <v>7</v>
      </c>
      <c r="BK272" s="200" t="n">
        <f aca="false">ROUND(I272*H272,0)</f>
        <v>0</v>
      </c>
      <c r="BL272" s="97" t="s">
        <v>121</v>
      </c>
      <c r="BM272" s="199" t="s">
        <v>275</v>
      </c>
    </row>
    <row r="273" s="210" customFormat="true" ht="12.8" hidden="true" customHeight="false" outlineLevel="0" collapsed="false">
      <c r="B273" s="211"/>
      <c r="D273" s="203" t="s">
        <v>123</v>
      </c>
      <c r="E273" s="212"/>
      <c r="F273" s="213" t="s">
        <v>276</v>
      </c>
      <c r="H273" s="214" t="n">
        <v>12.588</v>
      </c>
      <c r="I273" s="215"/>
      <c r="L273" s="211"/>
      <c r="M273" s="216"/>
      <c r="N273" s="217"/>
      <c r="O273" s="217"/>
      <c r="P273" s="217"/>
      <c r="Q273" s="217"/>
      <c r="R273" s="217"/>
      <c r="S273" s="217"/>
      <c r="T273" s="218"/>
      <c r="AT273" s="212" t="s">
        <v>123</v>
      </c>
      <c r="AU273" s="212" t="s">
        <v>81</v>
      </c>
      <c r="AV273" s="210" t="s">
        <v>81</v>
      </c>
      <c r="AW273" s="210" t="s">
        <v>32</v>
      </c>
      <c r="AX273" s="210" t="s">
        <v>7</v>
      </c>
      <c r="AY273" s="212" t="s">
        <v>115</v>
      </c>
    </row>
    <row r="274" s="107" customFormat="true" ht="24.15" hidden="false" customHeight="true" outlineLevel="0" collapsed="false">
      <c r="A274" s="103"/>
      <c r="B274" s="104"/>
      <c r="C274" s="187" t="s">
        <v>277</v>
      </c>
      <c r="D274" s="187" t="s">
        <v>117</v>
      </c>
      <c r="E274" s="188" t="s">
        <v>278</v>
      </c>
      <c r="F274" s="189" t="s">
        <v>279</v>
      </c>
      <c r="G274" s="190" t="s">
        <v>131</v>
      </c>
      <c r="H274" s="191" t="n">
        <v>76.9</v>
      </c>
      <c r="I274" s="192" t="n">
        <v>0</v>
      </c>
      <c r="J274" s="193" t="n">
        <f aca="false">ROUND(I274*H274,0)</f>
        <v>0</v>
      </c>
      <c r="K274" s="194"/>
      <c r="L274" s="104"/>
      <c r="M274" s="195"/>
      <c r="N274" s="196" t="s">
        <v>40</v>
      </c>
      <c r="O274" s="197" t="n">
        <v>0.11</v>
      </c>
      <c r="P274" s="197" t="n">
        <f aca="false">O274*H274</f>
        <v>8.459</v>
      </c>
      <c r="Q274" s="197" t="n">
        <v>0</v>
      </c>
      <c r="R274" s="197" t="n">
        <f aca="false">Q274*H274</f>
        <v>0</v>
      </c>
      <c r="S274" s="197" t="n">
        <v>0.25</v>
      </c>
      <c r="T274" s="198" t="n">
        <f aca="false">S274*H274</f>
        <v>19.225</v>
      </c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R274" s="199" t="s">
        <v>121</v>
      </c>
      <c r="AT274" s="199" t="s">
        <v>117</v>
      </c>
      <c r="AU274" s="199" t="s">
        <v>81</v>
      </c>
      <c r="AY274" s="97" t="s">
        <v>115</v>
      </c>
      <c r="BE274" s="200" t="n">
        <f aca="false">IF(N274="základní",J274,0)</f>
        <v>0</v>
      </c>
      <c r="BF274" s="200" t="n">
        <f aca="false">IF(N274="snížená",J274,0)</f>
        <v>0</v>
      </c>
      <c r="BG274" s="200" t="n">
        <f aca="false">IF(N274="zákl. přenesená",J274,0)</f>
        <v>0</v>
      </c>
      <c r="BH274" s="200" t="n">
        <f aca="false">IF(N274="sníž. přenesená",J274,0)</f>
        <v>0</v>
      </c>
      <c r="BI274" s="200" t="n">
        <f aca="false">IF(N274="nulová",J274,0)</f>
        <v>0</v>
      </c>
      <c r="BJ274" s="97" t="s">
        <v>7</v>
      </c>
      <c r="BK274" s="200" t="n">
        <f aca="false">ROUND(I274*H274,0)</f>
        <v>0</v>
      </c>
      <c r="BL274" s="97" t="s">
        <v>121</v>
      </c>
      <c r="BM274" s="199" t="s">
        <v>280</v>
      </c>
    </row>
    <row r="275" s="201" customFormat="true" ht="12.8" hidden="true" customHeight="false" outlineLevel="0" collapsed="false">
      <c r="B275" s="202"/>
      <c r="D275" s="203" t="s">
        <v>123</v>
      </c>
      <c r="E275" s="204"/>
      <c r="F275" s="205" t="s">
        <v>140</v>
      </c>
      <c r="H275" s="204"/>
      <c r="I275" s="206"/>
      <c r="L275" s="202"/>
      <c r="M275" s="207"/>
      <c r="N275" s="208"/>
      <c r="O275" s="208"/>
      <c r="P275" s="208"/>
      <c r="Q275" s="208"/>
      <c r="R275" s="208"/>
      <c r="S275" s="208"/>
      <c r="T275" s="209"/>
      <c r="AT275" s="204" t="s">
        <v>123</v>
      </c>
      <c r="AU275" s="204" t="s">
        <v>81</v>
      </c>
      <c r="AV275" s="201" t="s">
        <v>7</v>
      </c>
      <c r="AW275" s="201" t="s">
        <v>32</v>
      </c>
      <c r="AX275" s="201" t="s">
        <v>75</v>
      </c>
      <c r="AY275" s="204" t="s">
        <v>115</v>
      </c>
    </row>
    <row r="276" s="210" customFormat="true" ht="12.8" hidden="true" customHeight="false" outlineLevel="0" collapsed="false">
      <c r="B276" s="211"/>
      <c r="D276" s="203" t="s">
        <v>123</v>
      </c>
      <c r="E276" s="212"/>
      <c r="F276" s="213" t="s">
        <v>262</v>
      </c>
      <c r="H276" s="214" t="n">
        <v>58.7</v>
      </c>
      <c r="I276" s="215"/>
      <c r="L276" s="211"/>
      <c r="M276" s="216"/>
      <c r="N276" s="217"/>
      <c r="O276" s="217"/>
      <c r="P276" s="217"/>
      <c r="Q276" s="217"/>
      <c r="R276" s="217"/>
      <c r="S276" s="217"/>
      <c r="T276" s="218"/>
      <c r="AT276" s="212" t="s">
        <v>123</v>
      </c>
      <c r="AU276" s="212" t="s">
        <v>81</v>
      </c>
      <c r="AV276" s="210" t="s">
        <v>81</v>
      </c>
      <c r="AW276" s="210" t="s">
        <v>32</v>
      </c>
      <c r="AX276" s="210" t="s">
        <v>75</v>
      </c>
      <c r="AY276" s="212" t="s">
        <v>115</v>
      </c>
    </row>
    <row r="277" s="201" customFormat="true" ht="12.8" hidden="true" customHeight="false" outlineLevel="0" collapsed="false">
      <c r="B277" s="202"/>
      <c r="D277" s="203" t="s">
        <v>123</v>
      </c>
      <c r="E277" s="204"/>
      <c r="F277" s="205" t="s">
        <v>74</v>
      </c>
      <c r="H277" s="204"/>
      <c r="I277" s="206"/>
      <c r="L277" s="202"/>
      <c r="M277" s="207"/>
      <c r="N277" s="208"/>
      <c r="O277" s="208"/>
      <c r="P277" s="208"/>
      <c r="Q277" s="208"/>
      <c r="R277" s="208"/>
      <c r="S277" s="208"/>
      <c r="T277" s="209"/>
      <c r="AT277" s="204" t="s">
        <v>123</v>
      </c>
      <c r="AU277" s="204" t="s">
        <v>81</v>
      </c>
      <c r="AV277" s="201" t="s">
        <v>7</v>
      </c>
      <c r="AW277" s="201" t="s">
        <v>32</v>
      </c>
      <c r="AX277" s="201" t="s">
        <v>75</v>
      </c>
      <c r="AY277" s="204" t="s">
        <v>115</v>
      </c>
    </row>
    <row r="278" s="210" customFormat="true" ht="12.8" hidden="true" customHeight="false" outlineLevel="0" collapsed="false">
      <c r="B278" s="211"/>
      <c r="D278" s="203" t="s">
        <v>123</v>
      </c>
      <c r="E278" s="212"/>
      <c r="F278" s="213" t="s">
        <v>252</v>
      </c>
      <c r="H278" s="214" t="n">
        <v>18.2</v>
      </c>
      <c r="I278" s="215"/>
      <c r="L278" s="211"/>
      <c r="M278" s="216"/>
      <c r="N278" s="217"/>
      <c r="O278" s="217"/>
      <c r="P278" s="217"/>
      <c r="Q278" s="217"/>
      <c r="R278" s="217"/>
      <c r="S278" s="217"/>
      <c r="T278" s="218"/>
      <c r="AT278" s="212" t="s">
        <v>123</v>
      </c>
      <c r="AU278" s="212" t="s">
        <v>81</v>
      </c>
      <c r="AV278" s="210" t="s">
        <v>81</v>
      </c>
      <c r="AW278" s="210" t="s">
        <v>32</v>
      </c>
      <c r="AX278" s="210" t="s">
        <v>75</v>
      </c>
      <c r="AY278" s="212" t="s">
        <v>115</v>
      </c>
    </row>
    <row r="279" s="219" customFormat="true" ht="12.8" hidden="true" customHeight="false" outlineLevel="0" collapsed="false">
      <c r="B279" s="220"/>
      <c r="D279" s="203" t="s">
        <v>123</v>
      </c>
      <c r="E279" s="221"/>
      <c r="F279" s="222" t="s">
        <v>128</v>
      </c>
      <c r="H279" s="223" t="n">
        <v>76.9</v>
      </c>
      <c r="I279" s="224"/>
      <c r="L279" s="220"/>
      <c r="M279" s="225"/>
      <c r="N279" s="226"/>
      <c r="O279" s="226"/>
      <c r="P279" s="226"/>
      <c r="Q279" s="226"/>
      <c r="R279" s="226"/>
      <c r="S279" s="226"/>
      <c r="T279" s="227"/>
      <c r="AT279" s="221" t="s">
        <v>123</v>
      </c>
      <c r="AU279" s="221" t="s">
        <v>81</v>
      </c>
      <c r="AV279" s="219" t="s">
        <v>121</v>
      </c>
      <c r="AW279" s="219" t="s">
        <v>32</v>
      </c>
      <c r="AX279" s="219" t="s">
        <v>7</v>
      </c>
      <c r="AY279" s="221" t="s">
        <v>115</v>
      </c>
    </row>
    <row r="280" s="107" customFormat="true" ht="24.15" hidden="false" customHeight="true" outlineLevel="0" collapsed="false">
      <c r="A280" s="103"/>
      <c r="B280" s="104"/>
      <c r="C280" s="187" t="s">
        <v>281</v>
      </c>
      <c r="D280" s="187" t="s">
        <v>117</v>
      </c>
      <c r="E280" s="188" t="s">
        <v>282</v>
      </c>
      <c r="F280" s="189" t="s">
        <v>283</v>
      </c>
      <c r="G280" s="190" t="s">
        <v>131</v>
      </c>
      <c r="H280" s="191" t="n">
        <v>18.6</v>
      </c>
      <c r="I280" s="192" t="n">
        <v>0</v>
      </c>
      <c r="J280" s="193" t="n">
        <f aca="false">ROUND(I280*H280,0)</f>
        <v>0</v>
      </c>
      <c r="K280" s="194"/>
      <c r="L280" s="104"/>
      <c r="M280" s="195"/>
      <c r="N280" s="196" t="s">
        <v>40</v>
      </c>
      <c r="O280" s="197" t="n">
        <v>0.18</v>
      </c>
      <c r="P280" s="197" t="n">
        <f aca="false">O280*H280</f>
        <v>3.348</v>
      </c>
      <c r="Q280" s="197" t="n">
        <v>0</v>
      </c>
      <c r="R280" s="197" t="n">
        <f aca="false">Q280*H280</f>
        <v>0</v>
      </c>
      <c r="S280" s="197" t="n">
        <v>0.9</v>
      </c>
      <c r="T280" s="198" t="n">
        <f aca="false">S280*H280</f>
        <v>16.74</v>
      </c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R280" s="199" t="s">
        <v>121</v>
      </c>
      <c r="AT280" s="199" t="s">
        <v>117</v>
      </c>
      <c r="AU280" s="199" t="s">
        <v>81</v>
      </c>
      <c r="AY280" s="97" t="s">
        <v>115</v>
      </c>
      <c r="BE280" s="200" t="n">
        <f aca="false">IF(N280="základní",J280,0)</f>
        <v>0</v>
      </c>
      <c r="BF280" s="200" t="n">
        <f aca="false">IF(N280="snížená",J280,0)</f>
        <v>0</v>
      </c>
      <c r="BG280" s="200" t="n">
        <f aca="false">IF(N280="zákl. přenesená",J280,0)</f>
        <v>0</v>
      </c>
      <c r="BH280" s="200" t="n">
        <f aca="false">IF(N280="sníž. přenesená",J280,0)</f>
        <v>0</v>
      </c>
      <c r="BI280" s="200" t="n">
        <f aca="false">IF(N280="nulová",J280,0)</f>
        <v>0</v>
      </c>
      <c r="BJ280" s="97" t="s">
        <v>7</v>
      </c>
      <c r="BK280" s="200" t="n">
        <f aca="false">ROUND(I280*H280,0)</f>
        <v>0</v>
      </c>
      <c r="BL280" s="97" t="s">
        <v>121</v>
      </c>
      <c r="BM280" s="199" t="s">
        <v>284</v>
      </c>
    </row>
    <row r="281" s="201" customFormat="true" ht="12.8" hidden="true" customHeight="false" outlineLevel="0" collapsed="false">
      <c r="B281" s="202"/>
      <c r="D281" s="203" t="s">
        <v>123</v>
      </c>
      <c r="E281" s="204"/>
      <c r="F281" s="205" t="s">
        <v>124</v>
      </c>
      <c r="H281" s="204"/>
      <c r="I281" s="206"/>
      <c r="L281" s="202"/>
      <c r="M281" s="207"/>
      <c r="N281" s="208"/>
      <c r="O281" s="208"/>
      <c r="P281" s="208"/>
      <c r="Q281" s="208"/>
      <c r="R281" s="208"/>
      <c r="S281" s="208"/>
      <c r="T281" s="209"/>
      <c r="AT281" s="204" t="s">
        <v>123</v>
      </c>
      <c r="AU281" s="204" t="s">
        <v>81</v>
      </c>
      <c r="AV281" s="201" t="s">
        <v>7</v>
      </c>
      <c r="AW281" s="201" t="s">
        <v>32</v>
      </c>
      <c r="AX281" s="201" t="s">
        <v>75</v>
      </c>
      <c r="AY281" s="204" t="s">
        <v>115</v>
      </c>
    </row>
    <row r="282" s="210" customFormat="true" ht="12.8" hidden="true" customHeight="false" outlineLevel="0" collapsed="false">
      <c r="B282" s="211"/>
      <c r="D282" s="203" t="s">
        <v>123</v>
      </c>
      <c r="E282" s="212"/>
      <c r="F282" s="213" t="s">
        <v>133</v>
      </c>
      <c r="H282" s="214" t="n">
        <v>18.6</v>
      </c>
      <c r="I282" s="215"/>
      <c r="L282" s="211"/>
      <c r="M282" s="216"/>
      <c r="N282" s="217"/>
      <c r="O282" s="217"/>
      <c r="P282" s="217"/>
      <c r="Q282" s="217"/>
      <c r="R282" s="217"/>
      <c r="S282" s="217"/>
      <c r="T282" s="218"/>
      <c r="AT282" s="212" t="s">
        <v>123</v>
      </c>
      <c r="AU282" s="212" t="s">
        <v>81</v>
      </c>
      <c r="AV282" s="210" t="s">
        <v>81</v>
      </c>
      <c r="AW282" s="210" t="s">
        <v>32</v>
      </c>
      <c r="AX282" s="210" t="s">
        <v>7</v>
      </c>
      <c r="AY282" s="212" t="s">
        <v>115</v>
      </c>
    </row>
    <row r="283" s="107" customFormat="true" ht="24.15" hidden="false" customHeight="true" outlineLevel="0" collapsed="false">
      <c r="A283" s="103"/>
      <c r="B283" s="104"/>
      <c r="C283" s="187" t="s">
        <v>285</v>
      </c>
      <c r="D283" s="187" t="s">
        <v>117</v>
      </c>
      <c r="E283" s="188" t="s">
        <v>286</v>
      </c>
      <c r="F283" s="189" t="s">
        <v>287</v>
      </c>
      <c r="G283" s="190" t="s">
        <v>120</v>
      </c>
      <c r="H283" s="191" t="n">
        <v>9.4</v>
      </c>
      <c r="I283" s="192" t="n">
        <v>0</v>
      </c>
      <c r="J283" s="193" t="n">
        <f aca="false">ROUND(I283*H283,0)</f>
        <v>0</v>
      </c>
      <c r="K283" s="194"/>
      <c r="L283" s="104"/>
      <c r="M283" s="195"/>
      <c r="N283" s="196" t="s">
        <v>40</v>
      </c>
      <c r="O283" s="197" t="n">
        <v>0.22</v>
      </c>
      <c r="P283" s="197" t="n">
        <f aca="false">O283*H283</f>
        <v>2.068</v>
      </c>
      <c r="Q283" s="197" t="n">
        <v>0</v>
      </c>
      <c r="R283" s="197" t="n">
        <f aca="false">Q283*H283</f>
        <v>0</v>
      </c>
      <c r="S283" s="197" t="n">
        <v>0</v>
      </c>
      <c r="T283" s="198" t="n">
        <f aca="false">S283*H283</f>
        <v>0</v>
      </c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R283" s="199" t="s">
        <v>121</v>
      </c>
      <c r="AT283" s="199" t="s">
        <v>117</v>
      </c>
      <c r="AU283" s="199" t="s">
        <v>81</v>
      </c>
      <c r="AY283" s="97" t="s">
        <v>115</v>
      </c>
      <c r="BE283" s="200" t="n">
        <f aca="false">IF(N283="základní",J283,0)</f>
        <v>0</v>
      </c>
      <c r="BF283" s="200" t="n">
        <f aca="false">IF(N283="snížená",J283,0)</f>
        <v>0</v>
      </c>
      <c r="BG283" s="200" t="n">
        <f aca="false">IF(N283="zákl. přenesená",J283,0)</f>
        <v>0</v>
      </c>
      <c r="BH283" s="200" t="n">
        <f aca="false">IF(N283="sníž. přenesená",J283,0)</f>
        <v>0</v>
      </c>
      <c r="BI283" s="200" t="n">
        <f aca="false">IF(N283="nulová",J283,0)</f>
        <v>0</v>
      </c>
      <c r="BJ283" s="97" t="s">
        <v>7</v>
      </c>
      <c r="BK283" s="200" t="n">
        <f aca="false">ROUND(I283*H283,0)</f>
        <v>0</v>
      </c>
      <c r="BL283" s="97" t="s">
        <v>121</v>
      </c>
      <c r="BM283" s="199" t="s">
        <v>288</v>
      </c>
    </row>
    <row r="284" s="201" customFormat="true" ht="12.8" hidden="true" customHeight="false" outlineLevel="0" collapsed="false">
      <c r="B284" s="202"/>
      <c r="D284" s="203" t="s">
        <v>123</v>
      </c>
      <c r="E284" s="204"/>
      <c r="F284" s="205" t="s">
        <v>126</v>
      </c>
      <c r="H284" s="204"/>
      <c r="I284" s="206"/>
      <c r="L284" s="202"/>
      <c r="M284" s="207"/>
      <c r="N284" s="208"/>
      <c r="O284" s="208"/>
      <c r="P284" s="208"/>
      <c r="Q284" s="208"/>
      <c r="R284" s="208"/>
      <c r="S284" s="208"/>
      <c r="T284" s="209"/>
      <c r="AT284" s="204" t="s">
        <v>123</v>
      </c>
      <c r="AU284" s="204" t="s">
        <v>81</v>
      </c>
      <c r="AV284" s="201" t="s">
        <v>7</v>
      </c>
      <c r="AW284" s="201" t="s">
        <v>32</v>
      </c>
      <c r="AX284" s="201" t="s">
        <v>75</v>
      </c>
      <c r="AY284" s="204" t="s">
        <v>115</v>
      </c>
    </row>
    <row r="285" s="210" customFormat="true" ht="12.8" hidden="true" customHeight="false" outlineLevel="0" collapsed="false">
      <c r="B285" s="211"/>
      <c r="D285" s="203" t="s">
        <v>123</v>
      </c>
      <c r="E285" s="212"/>
      <c r="F285" s="213" t="s">
        <v>127</v>
      </c>
      <c r="H285" s="214" t="n">
        <v>9.4</v>
      </c>
      <c r="I285" s="215"/>
      <c r="L285" s="211"/>
      <c r="M285" s="216"/>
      <c r="N285" s="217"/>
      <c r="O285" s="217"/>
      <c r="P285" s="217"/>
      <c r="Q285" s="217"/>
      <c r="R285" s="217"/>
      <c r="S285" s="217"/>
      <c r="T285" s="218"/>
      <c r="AT285" s="212" t="s">
        <v>123</v>
      </c>
      <c r="AU285" s="212" t="s">
        <v>81</v>
      </c>
      <c r="AV285" s="210" t="s">
        <v>81</v>
      </c>
      <c r="AW285" s="210" t="s">
        <v>32</v>
      </c>
      <c r="AX285" s="210" t="s">
        <v>7</v>
      </c>
      <c r="AY285" s="212" t="s">
        <v>115</v>
      </c>
    </row>
    <row r="286" s="174" customFormat="true" ht="22.8" hidden="false" customHeight="true" outlineLevel="0" collapsed="false">
      <c r="B286" s="175"/>
      <c r="D286" s="176" t="s">
        <v>74</v>
      </c>
      <c r="E286" s="185" t="s">
        <v>289</v>
      </c>
      <c r="F286" s="185" t="s">
        <v>290</v>
      </c>
      <c r="I286" s="239"/>
      <c r="J286" s="186" t="n">
        <f aca="false">BK286</f>
        <v>0</v>
      </c>
      <c r="L286" s="175"/>
      <c r="M286" s="179"/>
      <c r="N286" s="180"/>
      <c r="O286" s="180"/>
      <c r="P286" s="181" t="n">
        <f aca="false">SUM(P287:P291)</f>
        <v>123.774354</v>
      </c>
      <c r="Q286" s="180"/>
      <c r="R286" s="181" t="n">
        <f aca="false">SUM(R287:R291)</f>
        <v>0</v>
      </c>
      <c r="S286" s="180"/>
      <c r="T286" s="182" t="n">
        <f aca="false">SUM(T287:T291)</f>
        <v>0</v>
      </c>
      <c r="AR286" s="176" t="s">
        <v>7</v>
      </c>
      <c r="AT286" s="183" t="s">
        <v>74</v>
      </c>
      <c r="AU286" s="183" t="s">
        <v>7</v>
      </c>
      <c r="AY286" s="176" t="s">
        <v>115</v>
      </c>
      <c r="BK286" s="184" t="n">
        <f aca="false">SUM(BK287:BK291)</f>
        <v>0</v>
      </c>
    </row>
    <row r="287" s="107" customFormat="true" ht="24.15" hidden="false" customHeight="true" outlineLevel="0" collapsed="false">
      <c r="A287" s="103"/>
      <c r="B287" s="104"/>
      <c r="C287" s="187" t="s">
        <v>291</v>
      </c>
      <c r="D287" s="187" t="s">
        <v>117</v>
      </c>
      <c r="E287" s="188" t="s">
        <v>292</v>
      </c>
      <c r="F287" s="189" t="s">
        <v>293</v>
      </c>
      <c r="G287" s="190" t="s">
        <v>173</v>
      </c>
      <c r="H287" s="191" t="n">
        <v>77.022</v>
      </c>
      <c r="I287" s="192" t="n">
        <v>0</v>
      </c>
      <c r="J287" s="193" t="n">
        <f aca="false">ROUND(I287*H287,0)</f>
        <v>0</v>
      </c>
      <c r="K287" s="194"/>
      <c r="L287" s="104"/>
      <c r="M287" s="195"/>
      <c r="N287" s="196" t="s">
        <v>40</v>
      </c>
      <c r="O287" s="197" t="n">
        <v>1.47</v>
      </c>
      <c r="P287" s="197" t="n">
        <f aca="false">O287*H287</f>
        <v>113.22234</v>
      </c>
      <c r="Q287" s="197" t="n">
        <v>0</v>
      </c>
      <c r="R287" s="197" t="n">
        <f aca="false">Q287*H287</f>
        <v>0</v>
      </c>
      <c r="S287" s="197" t="n">
        <v>0</v>
      </c>
      <c r="T287" s="198" t="n">
        <f aca="false">S287*H287</f>
        <v>0</v>
      </c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R287" s="199" t="s">
        <v>121</v>
      </c>
      <c r="AT287" s="199" t="s">
        <v>117</v>
      </c>
      <c r="AU287" s="199" t="s">
        <v>81</v>
      </c>
      <c r="AY287" s="97" t="s">
        <v>115</v>
      </c>
      <c r="BE287" s="200" t="n">
        <f aca="false">IF(N287="základní",J287,0)</f>
        <v>0</v>
      </c>
      <c r="BF287" s="200" t="n">
        <f aca="false">IF(N287="snížená",J287,0)</f>
        <v>0</v>
      </c>
      <c r="BG287" s="200" t="n">
        <f aca="false">IF(N287="zákl. přenesená",J287,0)</f>
        <v>0</v>
      </c>
      <c r="BH287" s="200" t="n">
        <f aca="false">IF(N287="sníž. přenesená",J287,0)</f>
        <v>0</v>
      </c>
      <c r="BI287" s="200" t="n">
        <f aca="false">IF(N287="nulová",J287,0)</f>
        <v>0</v>
      </c>
      <c r="BJ287" s="97" t="s">
        <v>7</v>
      </c>
      <c r="BK287" s="200" t="n">
        <f aca="false">ROUND(I287*H287,0)</f>
        <v>0</v>
      </c>
      <c r="BL287" s="97" t="s">
        <v>121</v>
      </c>
      <c r="BM287" s="199" t="s">
        <v>294</v>
      </c>
    </row>
    <row r="288" s="107" customFormat="true" ht="24.15" hidden="false" customHeight="true" outlineLevel="0" collapsed="false">
      <c r="A288" s="103"/>
      <c r="B288" s="104"/>
      <c r="C288" s="187" t="s">
        <v>295</v>
      </c>
      <c r="D288" s="187" t="s">
        <v>117</v>
      </c>
      <c r="E288" s="188" t="s">
        <v>296</v>
      </c>
      <c r="F288" s="189" t="s">
        <v>297</v>
      </c>
      <c r="G288" s="190" t="s">
        <v>173</v>
      </c>
      <c r="H288" s="191" t="n">
        <v>77.022</v>
      </c>
      <c r="I288" s="192" t="n">
        <v>0</v>
      </c>
      <c r="J288" s="193" t="n">
        <f aca="false">ROUND(I288*H288,0)</f>
        <v>0</v>
      </c>
      <c r="K288" s="194"/>
      <c r="L288" s="104"/>
      <c r="M288" s="195"/>
      <c r="N288" s="196" t="s">
        <v>40</v>
      </c>
      <c r="O288" s="197" t="n">
        <v>0.125</v>
      </c>
      <c r="P288" s="197" t="n">
        <f aca="false">O288*H288</f>
        <v>9.62775</v>
      </c>
      <c r="Q288" s="197" t="n">
        <v>0</v>
      </c>
      <c r="R288" s="197" t="n">
        <f aca="false">Q288*H288</f>
        <v>0</v>
      </c>
      <c r="S288" s="197" t="n">
        <v>0</v>
      </c>
      <c r="T288" s="198" t="n">
        <f aca="false">S288*H288</f>
        <v>0</v>
      </c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R288" s="199" t="s">
        <v>121</v>
      </c>
      <c r="AT288" s="199" t="s">
        <v>117</v>
      </c>
      <c r="AU288" s="199" t="s">
        <v>81</v>
      </c>
      <c r="AY288" s="97" t="s">
        <v>115</v>
      </c>
      <c r="BE288" s="200" t="n">
        <f aca="false">IF(N288="základní",J288,0)</f>
        <v>0</v>
      </c>
      <c r="BF288" s="200" t="n">
        <f aca="false">IF(N288="snížená",J288,0)</f>
        <v>0</v>
      </c>
      <c r="BG288" s="200" t="n">
        <f aca="false">IF(N288="zákl. přenesená",J288,0)</f>
        <v>0</v>
      </c>
      <c r="BH288" s="200" t="n">
        <f aca="false">IF(N288="sníž. přenesená",J288,0)</f>
        <v>0</v>
      </c>
      <c r="BI288" s="200" t="n">
        <f aca="false">IF(N288="nulová",J288,0)</f>
        <v>0</v>
      </c>
      <c r="BJ288" s="97" t="s">
        <v>7</v>
      </c>
      <c r="BK288" s="200" t="n">
        <f aca="false">ROUND(I288*H288,0)</f>
        <v>0</v>
      </c>
      <c r="BL288" s="97" t="s">
        <v>121</v>
      </c>
      <c r="BM288" s="199" t="s">
        <v>298</v>
      </c>
    </row>
    <row r="289" s="107" customFormat="true" ht="24.15" hidden="false" customHeight="true" outlineLevel="0" collapsed="false">
      <c r="A289" s="103"/>
      <c r="B289" s="104"/>
      <c r="C289" s="187" t="s">
        <v>299</v>
      </c>
      <c r="D289" s="187" t="s">
        <v>117</v>
      </c>
      <c r="E289" s="188" t="s">
        <v>300</v>
      </c>
      <c r="F289" s="189" t="s">
        <v>301</v>
      </c>
      <c r="G289" s="190" t="s">
        <v>173</v>
      </c>
      <c r="H289" s="191" t="n">
        <v>154.044</v>
      </c>
      <c r="I289" s="192" t="n">
        <v>0</v>
      </c>
      <c r="J289" s="193" t="n">
        <f aca="false">ROUND(I289*H289,0)</f>
        <v>0</v>
      </c>
      <c r="K289" s="194"/>
      <c r="L289" s="104"/>
      <c r="M289" s="195"/>
      <c r="N289" s="196" t="s">
        <v>40</v>
      </c>
      <c r="O289" s="197" t="n">
        <v>0.006</v>
      </c>
      <c r="P289" s="197" t="n">
        <f aca="false">O289*H289</f>
        <v>0.924264</v>
      </c>
      <c r="Q289" s="197" t="n">
        <v>0</v>
      </c>
      <c r="R289" s="197" t="n">
        <f aca="false">Q289*H289</f>
        <v>0</v>
      </c>
      <c r="S289" s="197" t="n">
        <v>0</v>
      </c>
      <c r="T289" s="198" t="n">
        <f aca="false">S289*H289</f>
        <v>0</v>
      </c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R289" s="199" t="s">
        <v>121</v>
      </c>
      <c r="AT289" s="199" t="s">
        <v>117</v>
      </c>
      <c r="AU289" s="199" t="s">
        <v>81</v>
      </c>
      <c r="AY289" s="97" t="s">
        <v>115</v>
      </c>
      <c r="BE289" s="200" t="n">
        <f aca="false">IF(N289="základní",J289,0)</f>
        <v>0</v>
      </c>
      <c r="BF289" s="200" t="n">
        <f aca="false">IF(N289="snížená",J289,0)</f>
        <v>0</v>
      </c>
      <c r="BG289" s="200" t="n">
        <f aca="false">IF(N289="zákl. přenesená",J289,0)</f>
        <v>0</v>
      </c>
      <c r="BH289" s="200" t="n">
        <f aca="false">IF(N289="sníž. přenesená",J289,0)</f>
        <v>0</v>
      </c>
      <c r="BI289" s="200" t="n">
        <f aca="false">IF(N289="nulová",J289,0)</f>
        <v>0</v>
      </c>
      <c r="BJ289" s="97" t="s">
        <v>7</v>
      </c>
      <c r="BK289" s="200" t="n">
        <f aca="false">ROUND(I289*H289,0)</f>
        <v>0</v>
      </c>
      <c r="BL289" s="97" t="s">
        <v>121</v>
      </c>
      <c r="BM289" s="199" t="s">
        <v>302</v>
      </c>
    </row>
    <row r="290" s="210" customFormat="true" ht="12.8" hidden="true" customHeight="false" outlineLevel="0" collapsed="false">
      <c r="B290" s="211"/>
      <c r="D290" s="203" t="s">
        <v>123</v>
      </c>
      <c r="F290" s="213" t="s">
        <v>303</v>
      </c>
      <c r="H290" s="214" t="n">
        <v>154.044</v>
      </c>
      <c r="I290" s="215"/>
      <c r="L290" s="211"/>
      <c r="M290" s="216"/>
      <c r="N290" s="217"/>
      <c r="O290" s="217"/>
      <c r="P290" s="217"/>
      <c r="Q290" s="217"/>
      <c r="R290" s="217"/>
      <c r="S290" s="217"/>
      <c r="T290" s="218"/>
      <c r="AT290" s="212" t="s">
        <v>123</v>
      </c>
      <c r="AU290" s="212" t="s">
        <v>81</v>
      </c>
      <c r="AV290" s="210" t="s">
        <v>81</v>
      </c>
      <c r="AW290" s="210" t="s">
        <v>2</v>
      </c>
      <c r="AX290" s="210" t="s">
        <v>7</v>
      </c>
      <c r="AY290" s="212" t="s">
        <v>115</v>
      </c>
    </row>
    <row r="291" s="107" customFormat="true" ht="33" hidden="false" customHeight="true" outlineLevel="0" collapsed="false">
      <c r="A291" s="103"/>
      <c r="B291" s="104"/>
      <c r="C291" s="187" t="s">
        <v>304</v>
      </c>
      <c r="D291" s="187" t="s">
        <v>117</v>
      </c>
      <c r="E291" s="188" t="s">
        <v>305</v>
      </c>
      <c r="F291" s="189" t="s">
        <v>306</v>
      </c>
      <c r="G291" s="190" t="s">
        <v>173</v>
      </c>
      <c r="H291" s="191" t="n">
        <v>77.022</v>
      </c>
      <c r="I291" s="192" t="n">
        <v>0</v>
      </c>
      <c r="J291" s="193" t="n">
        <f aca="false">ROUND(I291*H291,0)</f>
        <v>0</v>
      </c>
      <c r="K291" s="194"/>
      <c r="L291" s="104"/>
      <c r="M291" s="195"/>
      <c r="N291" s="196" t="s">
        <v>40</v>
      </c>
      <c r="O291" s="197" t="n">
        <v>0</v>
      </c>
      <c r="P291" s="197" t="n">
        <f aca="false">O291*H291</f>
        <v>0</v>
      </c>
      <c r="Q291" s="197" t="n">
        <v>0</v>
      </c>
      <c r="R291" s="197" t="n">
        <f aca="false">Q291*H291</f>
        <v>0</v>
      </c>
      <c r="S291" s="197" t="n">
        <v>0</v>
      </c>
      <c r="T291" s="198" t="n">
        <f aca="false">S291*H291</f>
        <v>0</v>
      </c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R291" s="199" t="s">
        <v>121</v>
      </c>
      <c r="AT291" s="199" t="s">
        <v>117</v>
      </c>
      <c r="AU291" s="199" t="s">
        <v>81</v>
      </c>
      <c r="AY291" s="97" t="s">
        <v>115</v>
      </c>
      <c r="BE291" s="200" t="n">
        <f aca="false">IF(N291="základní",J291,0)</f>
        <v>0</v>
      </c>
      <c r="BF291" s="200" t="n">
        <f aca="false">IF(N291="snížená",J291,0)</f>
        <v>0</v>
      </c>
      <c r="BG291" s="200" t="n">
        <f aca="false">IF(N291="zákl. přenesená",J291,0)</f>
        <v>0</v>
      </c>
      <c r="BH291" s="200" t="n">
        <f aca="false">IF(N291="sníž. přenesená",J291,0)</f>
        <v>0</v>
      </c>
      <c r="BI291" s="200" t="n">
        <f aca="false">IF(N291="nulová",J291,0)</f>
        <v>0</v>
      </c>
      <c r="BJ291" s="97" t="s">
        <v>7</v>
      </c>
      <c r="BK291" s="200" t="n">
        <f aca="false">ROUND(I291*H291,0)</f>
        <v>0</v>
      </c>
      <c r="BL291" s="97" t="s">
        <v>121</v>
      </c>
      <c r="BM291" s="199" t="s">
        <v>307</v>
      </c>
    </row>
    <row r="292" s="174" customFormat="true" ht="22.8" hidden="false" customHeight="true" outlineLevel="0" collapsed="false">
      <c r="B292" s="175"/>
      <c r="D292" s="176" t="s">
        <v>74</v>
      </c>
      <c r="E292" s="185" t="s">
        <v>308</v>
      </c>
      <c r="F292" s="185" t="s">
        <v>309</v>
      </c>
      <c r="I292" s="239"/>
      <c r="J292" s="186" t="n">
        <f aca="false">BK292</f>
        <v>0</v>
      </c>
      <c r="L292" s="175"/>
      <c r="M292" s="179"/>
      <c r="N292" s="180"/>
      <c r="O292" s="180"/>
      <c r="P292" s="181" t="n">
        <f aca="false">P293</f>
        <v>28.9432</v>
      </c>
      <c r="Q292" s="180"/>
      <c r="R292" s="181" t="n">
        <f aca="false">R293</f>
        <v>0</v>
      </c>
      <c r="S292" s="180"/>
      <c r="T292" s="182" t="n">
        <f aca="false">T293</f>
        <v>0</v>
      </c>
      <c r="AR292" s="176" t="s">
        <v>7</v>
      </c>
      <c r="AT292" s="183" t="s">
        <v>74</v>
      </c>
      <c r="AU292" s="183" t="s">
        <v>7</v>
      </c>
      <c r="AY292" s="176" t="s">
        <v>115</v>
      </c>
      <c r="BK292" s="184" t="n">
        <f aca="false">BK293</f>
        <v>0</v>
      </c>
    </row>
    <row r="293" s="107" customFormat="true" ht="24.15" hidden="false" customHeight="true" outlineLevel="0" collapsed="false">
      <c r="A293" s="103"/>
      <c r="B293" s="104"/>
      <c r="C293" s="187" t="s">
        <v>310</v>
      </c>
      <c r="D293" s="187" t="s">
        <v>117</v>
      </c>
      <c r="E293" s="188" t="s">
        <v>311</v>
      </c>
      <c r="F293" s="189" t="s">
        <v>312</v>
      </c>
      <c r="G293" s="190" t="s">
        <v>173</v>
      </c>
      <c r="H293" s="191" t="n">
        <v>44.528</v>
      </c>
      <c r="I293" s="192" t="n">
        <v>0</v>
      </c>
      <c r="J293" s="193" t="n">
        <f aca="false">ROUND(I293*H293,0)</f>
        <v>0</v>
      </c>
      <c r="K293" s="194"/>
      <c r="L293" s="104"/>
      <c r="M293" s="195"/>
      <c r="N293" s="196" t="s">
        <v>40</v>
      </c>
      <c r="O293" s="197" t="n">
        <v>0.65</v>
      </c>
      <c r="P293" s="197" t="n">
        <f aca="false">O293*H293</f>
        <v>28.9432</v>
      </c>
      <c r="Q293" s="197" t="n">
        <v>0</v>
      </c>
      <c r="R293" s="197" t="n">
        <f aca="false">Q293*H293</f>
        <v>0</v>
      </c>
      <c r="S293" s="197" t="n">
        <v>0</v>
      </c>
      <c r="T293" s="198" t="n">
        <f aca="false">S293*H293</f>
        <v>0</v>
      </c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R293" s="199" t="s">
        <v>121</v>
      </c>
      <c r="AT293" s="199" t="s">
        <v>117</v>
      </c>
      <c r="AU293" s="199" t="s">
        <v>81</v>
      </c>
      <c r="AY293" s="97" t="s">
        <v>115</v>
      </c>
      <c r="BE293" s="200" t="n">
        <f aca="false">IF(N293="základní",J293,0)</f>
        <v>0</v>
      </c>
      <c r="BF293" s="200" t="n">
        <f aca="false">IF(N293="snížená",J293,0)</f>
        <v>0</v>
      </c>
      <c r="BG293" s="200" t="n">
        <f aca="false">IF(N293="zákl. přenesená",J293,0)</f>
        <v>0</v>
      </c>
      <c r="BH293" s="200" t="n">
        <f aca="false">IF(N293="sníž. přenesená",J293,0)</f>
        <v>0</v>
      </c>
      <c r="BI293" s="200" t="n">
        <f aca="false">IF(N293="nulová",J293,0)</f>
        <v>0</v>
      </c>
      <c r="BJ293" s="97" t="s">
        <v>7</v>
      </c>
      <c r="BK293" s="200" t="n">
        <f aca="false">ROUND(I293*H293,0)</f>
        <v>0</v>
      </c>
      <c r="BL293" s="97" t="s">
        <v>121</v>
      </c>
      <c r="BM293" s="199" t="s">
        <v>313</v>
      </c>
    </row>
    <row r="294" s="174" customFormat="true" ht="25.9" hidden="false" customHeight="true" outlineLevel="0" collapsed="false">
      <c r="B294" s="175"/>
      <c r="D294" s="176" t="s">
        <v>74</v>
      </c>
      <c r="E294" s="177" t="s">
        <v>314</v>
      </c>
      <c r="F294" s="177" t="s">
        <v>315</v>
      </c>
      <c r="I294" s="239"/>
      <c r="J294" s="178" t="n">
        <f aca="false">BK294</f>
        <v>0</v>
      </c>
      <c r="L294" s="175"/>
      <c r="M294" s="179"/>
      <c r="N294" s="180"/>
      <c r="O294" s="180"/>
      <c r="P294" s="181" t="n">
        <f aca="false">P295</f>
        <v>196.6184</v>
      </c>
      <c r="Q294" s="180"/>
      <c r="R294" s="181" t="n">
        <f aca="false">R295</f>
        <v>2.024</v>
      </c>
      <c r="S294" s="180"/>
      <c r="T294" s="182" t="n">
        <f aca="false">T295</f>
        <v>1.6784</v>
      </c>
      <c r="AR294" s="176" t="s">
        <v>81</v>
      </c>
      <c r="AT294" s="183" t="s">
        <v>74</v>
      </c>
      <c r="AU294" s="183" t="s">
        <v>75</v>
      </c>
      <c r="AY294" s="176" t="s">
        <v>115</v>
      </c>
      <c r="BK294" s="184" t="n">
        <f aca="false">BK295</f>
        <v>0</v>
      </c>
    </row>
    <row r="295" s="174" customFormat="true" ht="22.8" hidden="false" customHeight="true" outlineLevel="0" collapsed="false">
      <c r="B295" s="175"/>
      <c r="D295" s="176" t="s">
        <v>74</v>
      </c>
      <c r="E295" s="185" t="s">
        <v>316</v>
      </c>
      <c r="F295" s="185" t="s">
        <v>317</v>
      </c>
      <c r="I295" s="239"/>
      <c r="J295" s="186" t="n">
        <f aca="false">BK295</f>
        <v>0</v>
      </c>
      <c r="L295" s="175"/>
      <c r="M295" s="179"/>
      <c r="N295" s="180"/>
      <c r="O295" s="180"/>
      <c r="P295" s="181" t="n">
        <f aca="false">SUM(P296:P349)</f>
        <v>196.6184</v>
      </c>
      <c r="Q295" s="180"/>
      <c r="R295" s="181" t="n">
        <f aca="false">SUM(R296:R349)</f>
        <v>2.024</v>
      </c>
      <c r="S295" s="180"/>
      <c r="T295" s="182" t="n">
        <f aca="false">SUM(T296:T349)</f>
        <v>1.6784</v>
      </c>
      <c r="AR295" s="176" t="s">
        <v>81</v>
      </c>
      <c r="AT295" s="183" t="s">
        <v>74</v>
      </c>
      <c r="AU295" s="183" t="s">
        <v>7</v>
      </c>
      <c r="AY295" s="176" t="s">
        <v>115</v>
      </c>
      <c r="BK295" s="184" t="n">
        <f aca="false">SUM(BK296:BK349)</f>
        <v>0</v>
      </c>
    </row>
    <row r="296" s="107" customFormat="true" ht="24.15" hidden="false" customHeight="true" outlineLevel="0" collapsed="false">
      <c r="A296" s="103"/>
      <c r="B296" s="104"/>
      <c r="C296" s="187" t="s">
        <v>318</v>
      </c>
      <c r="D296" s="187" t="s">
        <v>117</v>
      </c>
      <c r="E296" s="188" t="s">
        <v>319</v>
      </c>
      <c r="F296" s="189" t="s">
        <v>320</v>
      </c>
      <c r="G296" s="190" t="s">
        <v>131</v>
      </c>
      <c r="H296" s="191" t="n">
        <v>104.9</v>
      </c>
      <c r="I296" s="192" t="n">
        <v>0</v>
      </c>
      <c r="J296" s="193" t="n">
        <f aca="false">ROUND(I296*H296,0)</f>
        <v>0</v>
      </c>
      <c r="K296" s="194"/>
      <c r="L296" s="104"/>
      <c r="M296" s="195"/>
      <c r="N296" s="196" t="s">
        <v>40</v>
      </c>
      <c r="O296" s="197" t="n">
        <v>0.616</v>
      </c>
      <c r="P296" s="197" t="n">
        <f aca="false">O296*H296</f>
        <v>64.6184</v>
      </c>
      <c r="Q296" s="197" t="n">
        <v>0</v>
      </c>
      <c r="R296" s="197" t="n">
        <f aca="false">Q296*H296</f>
        <v>0</v>
      </c>
      <c r="S296" s="197" t="n">
        <v>0.016</v>
      </c>
      <c r="T296" s="198" t="n">
        <f aca="false">S296*H296</f>
        <v>1.6784</v>
      </c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R296" s="199" t="s">
        <v>220</v>
      </c>
      <c r="AT296" s="199" t="s">
        <v>117</v>
      </c>
      <c r="AU296" s="199" t="s">
        <v>81</v>
      </c>
      <c r="AY296" s="97" t="s">
        <v>115</v>
      </c>
      <c r="BE296" s="200" t="n">
        <f aca="false">IF(N296="základní",J296,0)</f>
        <v>0</v>
      </c>
      <c r="BF296" s="200" t="n">
        <f aca="false">IF(N296="snížená",J296,0)</f>
        <v>0</v>
      </c>
      <c r="BG296" s="200" t="n">
        <f aca="false">IF(N296="zákl. přenesená",J296,0)</f>
        <v>0</v>
      </c>
      <c r="BH296" s="200" t="n">
        <f aca="false">IF(N296="sníž. přenesená",J296,0)</f>
        <v>0</v>
      </c>
      <c r="BI296" s="200" t="n">
        <f aca="false">IF(N296="nulová",J296,0)</f>
        <v>0</v>
      </c>
      <c r="BJ296" s="97" t="s">
        <v>7</v>
      </c>
      <c r="BK296" s="200" t="n">
        <f aca="false">ROUND(I296*H296,0)</f>
        <v>0</v>
      </c>
      <c r="BL296" s="97" t="s">
        <v>220</v>
      </c>
      <c r="BM296" s="199" t="s">
        <v>321</v>
      </c>
    </row>
    <row r="297" s="210" customFormat="true" ht="12.8" hidden="true" customHeight="false" outlineLevel="0" collapsed="false">
      <c r="B297" s="211"/>
      <c r="D297" s="203" t="s">
        <v>123</v>
      </c>
      <c r="E297" s="212"/>
      <c r="F297" s="213" t="s">
        <v>133</v>
      </c>
      <c r="H297" s="214" t="n">
        <v>18.6</v>
      </c>
      <c r="I297" s="215"/>
      <c r="L297" s="211"/>
      <c r="M297" s="216"/>
      <c r="N297" s="217"/>
      <c r="O297" s="217"/>
      <c r="P297" s="217"/>
      <c r="Q297" s="217"/>
      <c r="R297" s="217"/>
      <c r="S297" s="217"/>
      <c r="T297" s="218"/>
      <c r="AT297" s="212" t="s">
        <v>123</v>
      </c>
      <c r="AU297" s="212" t="s">
        <v>81</v>
      </c>
      <c r="AV297" s="210" t="s">
        <v>81</v>
      </c>
      <c r="AW297" s="210" t="s">
        <v>32</v>
      </c>
      <c r="AX297" s="210" t="s">
        <v>75</v>
      </c>
      <c r="AY297" s="212" t="s">
        <v>115</v>
      </c>
    </row>
    <row r="298" s="210" customFormat="true" ht="12.8" hidden="true" customHeight="false" outlineLevel="0" collapsed="false">
      <c r="B298" s="211"/>
      <c r="D298" s="203" t="s">
        <v>123</v>
      </c>
      <c r="E298" s="212"/>
      <c r="F298" s="213" t="s">
        <v>322</v>
      </c>
      <c r="H298" s="214" t="n">
        <v>9.4</v>
      </c>
      <c r="I298" s="215"/>
      <c r="L298" s="211"/>
      <c r="M298" s="216"/>
      <c r="N298" s="217"/>
      <c r="O298" s="217"/>
      <c r="P298" s="217"/>
      <c r="Q298" s="217"/>
      <c r="R298" s="217"/>
      <c r="S298" s="217"/>
      <c r="T298" s="218"/>
      <c r="AT298" s="212" t="s">
        <v>123</v>
      </c>
      <c r="AU298" s="212" t="s">
        <v>81</v>
      </c>
      <c r="AV298" s="210" t="s">
        <v>81</v>
      </c>
      <c r="AW298" s="210" t="s">
        <v>32</v>
      </c>
      <c r="AX298" s="210" t="s">
        <v>75</v>
      </c>
      <c r="AY298" s="212" t="s">
        <v>115</v>
      </c>
    </row>
    <row r="299" s="210" customFormat="true" ht="12.8" hidden="true" customHeight="false" outlineLevel="0" collapsed="false">
      <c r="B299" s="211"/>
      <c r="D299" s="203" t="s">
        <v>123</v>
      </c>
      <c r="E299" s="212"/>
      <c r="F299" s="213" t="s">
        <v>262</v>
      </c>
      <c r="H299" s="214" t="n">
        <v>58.7</v>
      </c>
      <c r="I299" s="215"/>
      <c r="L299" s="211"/>
      <c r="M299" s="216"/>
      <c r="N299" s="217"/>
      <c r="O299" s="217"/>
      <c r="P299" s="217"/>
      <c r="Q299" s="217"/>
      <c r="R299" s="217"/>
      <c r="S299" s="217"/>
      <c r="T299" s="218"/>
      <c r="AT299" s="212" t="s">
        <v>123</v>
      </c>
      <c r="AU299" s="212" t="s">
        <v>81</v>
      </c>
      <c r="AV299" s="210" t="s">
        <v>81</v>
      </c>
      <c r="AW299" s="210" t="s">
        <v>32</v>
      </c>
      <c r="AX299" s="210" t="s">
        <v>75</v>
      </c>
      <c r="AY299" s="212" t="s">
        <v>115</v>
      </c>
    </row>
    <row r="300" s="210" customFormat="true" ht="12.8" hidden="true" customHeight="false" outlineLevel="0" collapsed="false">
      <c r="B300" s="211"/>
      <c r="D300" s="203" t="s">
        <v>123</v>
      </c>
      <c r="E300" s="212"/>
      <c r="F300" s="213" t="s">
        <v>252</v>
      </c>
      <c r="H300" s="214" t="n">
        <v>18.2</v>
      </c>
      <c r="I300" s="215"/>
      <c r="L300" s="211"/>
      <c r="M300" s="216"/>
      <c r="N300" s="217"/>
      <c r="O300" s="217"/>
      <c r="P300" s="217"/>
      <c r="Q300" s="217"/>
      <c r="R300" s="217"/>
      <c r="S300" s="217"/>
      <c r="T300" s="218"/>
      <c r="AT300" s="212" t="s">
        <v>123</v>
      </c>
      <c r="AU300" s="212" t="s">
        <v>81</v>
      </c>
      <c r="AV300" s="210" t="s">
        <v>81</v>
      </c>
      <c r="AW300" s="210" t="s">
        <v>32</v>
      </c>
      <c r="AX300" s="210" t="s">
        <v>75</v>
      </c>
      <c r="AY300" s="212" t="s">
        <v>115</v>
      </c>
    </row>
    <row r="301" s="219" customFormat="true" ht="12.8" hidden="true" customHeight="false" outlineLevel="0" collapsed="false">
      <c r="B301" s="220"/>
      <c r="D301" s="203" t="s">
        <v>123</v>
      </c>
      <c r="E301" s="221"/>
      <c r="F301" s="222" t="s">
        <v>128</v>
      </c>
      <c r="H301" s="223" t="n">
        <v>104.9</v>
      </c>
      <c r="I301" s="224"/>
      <c r="L301" s="220"/>
      <c r="M301" s="225"/>
      <c r="N301" s="226"/>
      <c r="O301" s="226"/>
      <c r="P301" s="226"/>
      <c r="Q301" s="226"/>
      <c r="R301" s="226"/>
      <c r="S301" s="226"/>
      <c r="T301" s="227"/>
      <c r="AT301" s="221" t="s">
        <v>123</v>
      </c>
      <c r="AU301" s="221" t="s">
        <v>81</v>
      </c>
      <c r="AV301" s="219" t="s">
        <v>121</v>
      </c>
      <c r="AW301" s="219" t="s">
        <v>32</v>
      </c>
      <c r="AX301" s="219" t="s">
        <v>7</v>
      </c>
      <c r="AY301" s="221" t="s">
        <v>115</v>
      </c>
    </row>
    <row r="302" s="107" customFormat="true" ht="24.15" hidden="false" customHeight="true" outlineLevel="0" collapsed="false">
      <c r="A302" s="103"/>
      <c r="B302" s="104"/>
      <c r="C302" s="187" t="s">
        <v>323</v>
      </c>
      <c r="D302" s="187" t="s">
        <v>117</v>
      </c>
      <c r="E302" s="188" t="s">
        <v>324</v>
      </c>
      <c r="F302" s="189" t="s">
        <v>325</v>
      </c>
      <c r="G302" s="190" t="s">
        <v>194</v>
      </c>
      <c r="H302" s="191" t="n">
        <v>1760</v>
      </c>
      <c r="I302" s="192" t="n">
        <v>0</v>
      </c>
      <c r="J302" s="193" t="n">
        <f aca="false">ROUND(I302*H302,0)</f>
        <v>0</v>
      </c>
      <c r="K302" s="194"/>
      <c r="L302" s="104"/>
      <c r="M302" s="195"/>
      <c r="N302" s="196" t="s">
        <v>40</v>
      </c>
      <c r="O302" s="197" t="n">
        <v>0.075</v>
      </c>
      <c r="P302" s="197" t="n">
        <f aca="false">O302*H302</f>
        <v>132</v>
      </c>
      <c r="Q302" s="197" t="n">
        <v>5E-005</v>
      </c>
      <c r="R302" s="197" t="n">
        <f aca="false">Q302*H302</f>
        <v>0.088</v>
      </c>
      <c r="S302" s="197" t="n">
        <v>0</v>
      </c>
      <c r="T302" s="198" t="n">
        <f aca="false">S302*H302</f>
        <v>0</v>
      </c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R302" s="199" t="s">
        <v>220</v>
      </c>
      <c r="AT302" s="199" t="s">
        <v>117</v>
      </c>
      <c r="AU302" s="199" t="s">
        <v>81</v>
      </c>
      <c r="AY302" s="97" t="s">
        <v>115</v>
      </c>
      <c r="BE302" s="200" t="n">
        <f aca="false">IF(N302="základní",J302,0)</f>
        <v>0</v>
      </c>
      <c r="BF302" s="200" t="n">
        <f aca="false">IF(N302="snížená",J302,0)</f>
        <v>0</v>
      </c>
      <c r="BG302" s="200" t="n">
        <f aca="false">IF(N302="zákl. přenesená",J302,0)</f>
        <v>0</v>
      </c>
      <c r="BH302" s="200" t="n">
        <f aca="false">IF(N302="sníž. přenesená",J302,0)</f>
        <v>0</v>
      </c>
      <c r="BI302" s="200" t="n">
        <f aca="false">IF(N302="nulová",J302,0)</f>
        <v>0</v>
      </c>
      <c r="BJ302" s="97" t="s">
        <v>7</v>
      </c>
      <c r="BK302" s="200" t="n">
        <f aca="false">ROUND(I302*H302,0)</f>
        <v>0</v>
      </c>
      <c r="BL302" s="97" t="s">
        <v>220</v>
      </c>
      <c r="BM302" s="199" t="s">
        <v>326</v>
      </c>
    </row>
    <row r="303" s="210" customFormat="true" ht="12.8" hidden="true" customHeight="false" outlineLevel="0" collapsed="false">
      <c r="B303" s="211"/>
      <c r="D303" s="203" t="s">
        <v>123</v>
      </c>
      <c r="E303" s="212"/>
      <c r="F303" s="213" t="s">
        <v>327</v>
      </c>
      <c r="H303" s="214" t="n">
        <v>1760</v>
      </c>
      <c r="I303" s="215"/>
      <c r="L303" s="211"/>
      <c r="M303" s="216"/>
      <c r="N303" s="217"/>
      <c r="O303" s="217"/>
      <c r="P303" s="217"/>
      <c r="Q303" s="217"/>
      <c r="R303" s="217"/>
      <c r="S303" s="217"/>
      <c r="T303" s="218"/>
      <c r="AT303" s="212" t="s">
        <v>123</v>
      </c>
      <c r="AU303" s="212" t="s">
        <v>81</v>
      </c>
      <c r="AV303" s="210" t="s">
        <v>81</v>
      </c>
      <c r="AW303" s="210" t="s">
        <v>32</v>
      </c>
      <c r="AX303" s="210" t="s">
        <v>7</v>
      </c>
      <c r="AY303" s="212" t="s">
        <v>115</v>
      </c>
    </row>
    <row r="304" s="107" customFormat="true" ht="24.15" hidden="false" customHeight="true" outlineLevel="0" collapsed="false">
      <c r="A304" s="103"/>
      <c r="B304" s="104"/>
      <c r="C304" s="228" t="s">
        <v>328</v>
      </c>
      <c r="D304" s="228" t="s">
        <v>191</v>
      </c>
      <c r="E304" s="229" t="s">
        <v>329</v>
      </c>
      <c r="F304" s="230" t="s">
        <v>330</v>
      </c>
      <c r="G304" s="231" t="s">
        <v>173</v>
      </c>
      <c r="H304" s="232" t="n">
        <v>0.41</v>
      </c>
      <c r="I304" s="233" t="n">
        <v>0</v>
      </c>
      <c r="J304" s="234" t="n">
        <f aca="false">ROUND(I304*H304,0)</f>
        <v>0</v>
      </c>
      <c r="K304" s="235"/>
      <c r="L304" s="236"/>
      <c r="M304" s="237"/>
      <c r="N304" s="238" t="s">
        <v>40</v>
      </c>
      <c r="O304" s="197" t="n">
        <v>0</v>
      </c>
      <c r="P304" s="197" t="n">
        <f aca="false">O304*H304</f>
        <v>0</v>
      </c>
      <c r="Q304" s="197" t="n">
        <v>1</v>
      </c>
      <c r="R304" s="197" t="n">
        <f aca="false">Q304*H304</f>
        <v>0.41</v>
      </c>
      <c r="S304" s="197" t="n">
        <v>0</v>
      </c>
      <c r="T304" s="198" t="n">
        <f aca="false">S304*H304</f>
        <v>0</v>
      </c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R304" s="199" t="s">
        <v>299</v>
      </c>
      <c r="AT304" s="199" t="s">
        <v>191</v>
      </c>
      <c r="AU304" s="199" t="s">
        <v>81</v>
      </c>
      <c r="AY304" s="97" t="s">
        <v>115</v>
      </c>
      <c r="BE304" s="200" t="n">
        <f aca="false">IF(N304="základní",J304,0)</f>
        <v>0</v>
      </c>
      <c r="BF304" s="200" t="n">
        <f aca="false">IF(N304="snížená",J304,0)</f>
        <v>0</v>
      </c>
      <c r="BG304" s="200" t="n">
        <f aca="false">IF(N304="zákl. přenesená",J304,0)</f>
        <v>0</v>
      </c>
      <c r="BH304" s="200" t="n">
        <f aca="false">IF(N304="sníž. přenesená",J304,0)</f>
        <v>0</v>
      </c>
      <c r="BI304" s="200" t="n">
        <f aca="false">IF(N304="nulová",J304,0)</f>
        <v>0</v>
      </c>
      <c r="BJ304" s="97" t="s">
        <v>7</v>
      </c>
      <c r="BK304" s="200" t="n">
        <f aca="false">ROUND(I304*H304,0)</f>
        <v>0</v>
      </c>
      <c r="BL304" s="97" t="s">
        <v>220</v>
      </c>
      <c r="BM304" s="199" t="s">
        <v>331</v>
      </c>
    </row>
    <row r="305" s="201" customFormat="true" ht="12.8" hidden="true" customHeight="false" outlineLevel="0" collapsed="false">
      <c r="B305" s="202"/>
      <c r="D305" s="203" t="s">
        <v>123</v>
      </c>
      <c r="E305" s="204"/>
      <c r="F305" s="205" t="s">
        <v>124</v>
      </c>
      <c r="H305" s="204"/>
      <c r="I305" s="206"/>
      <c r="L305" s="202"/>
      <c r="M305" s="207"/>
      <c r="N305" s="208"/>
      <c r="O305" s="208"/>
      <c r="P305" s="208"/>
      <c r="Q305" s="208"/>
      <c r="R305" s="208"/>
      <c r="S305" s="208"/>
      <c r="T305" s="209"/>
      <c r="AT305" s="204" t="s">
        <v>123</v>
      </c>
      <c r="AU305" s="204" t="s">
        <v>81</v>
      </c>
      <c r="AV305" s="201" t="s">
        <v>7</v>
      </c>
      <c r="AW305" s="201" t="s">
        <v>32</v>
      </c>
      <c r="AX305" s="201" t="s">
        <v>75</v>
      </c>
      <c r="AY305" s="204" t="s">
        <v>115</v>
      </c>
    </row>
    <row r="306" s="210" customFormat="true" ht="12.8" hidden="true" customHeight="false" outlineLevel="0" collapsed="false">
      <c r="B306" s="211"/>
      <c r="D306" s="203" t="s">
        <v>123</v>
      </c>
      <c r="E306" s="212"/>
      <c r="F306" s="213" t="s">
        <v>332</v>
      </c>
      <c r="H306" s="214" t="n">
        <v>0.073</v>
      </c>
      <c r="I306" s="215"/>
      <c r="L306" s="211"/>
      <c r="M306" s="216"/>
      <c r="N306" s="217"/>
      <c r="O306" s="217"/>
      <c r="P306" s="217"/>
      <c r="Q306" s="217"/>
      <c r="R306" s="217"/>
      <c r="S306" s="217"/>
      <c r="T306" s="218"/>
      <c r="AT306" s="212" t="s">
        <v>123</v>
      </c>
      <c r="AU306" s="212" t="s">
        <v>81</v>
      </c>
      <c r="AV306" s="210" t="s">
        <v>81</v>
      </c>
      <c r="AW306" s="210" t="s">
        <v>32</v>
      </c>
      <c r="AX306" s="210" t="s">
        <v>75</v>
      </c>
      <c r="AY306" s="212" t="s">
        <v>115</v>
      </c>
    </row>
    <row r="307" s="201" customFormat="true" ht="12.8" hidden="true" customHeight="false" outlineLevel="0" collapsed="false">
      <c r="B307" s="202"/>
      <c r="D307" s="203" t="s">
        <v>123</v>
      </c>
      <c r="E307" s="204"/>
      <c r="F307" s="205" t="s">
        <v>126</v>
      </c>
      <c r="H307" s="204"/>
      <c r="I307" s="206"/>
      <c r="L307" s="202"/>
      <c r="M307" s="207"/>
      <c r="N307" s="208"/>
      <c r="O307" s="208"/>
      <c r="P307" s="208"/>
      <c r="Q307" s="208"/>
      <c r="R307" s="208"/>
      <c r="S307" s="208"/>
      <c r="T307" s="209"/>
      <c r="AT307" s="204" t="s">
        <v>123</v>
      </c>
      <c r="AU307" s="204" t="s">
        <v>81</v>
      </c>
      <c r="AV307" s="201" t="s">
        <v>7</v>
      </c>
      <c r="AW307" s="201" t="s">
        <v>32</v>
      </c>
      <c r="AX307" s="201" t="s">
        <v>75</v>
      </c>
      <c r="AY307" s="204" t="s">
        <v>115</v>
      </c>
    </row>
    <row r="308" s="210" customFormat="true" ht="12.8" hidden="true" customHeight="false" outlineLevel="0" collapsed="false">
      <c r="B308" s="211"/>
      <c r="D308" s="203" t="s">
        <v>123</v>
      </c>
      <c r="E308" s="212"/>
      <c r="F308" s="213" t="s">
        <v>333</v>
      </c>
      <c r="H308" s="214" t="n">
        <v>0.037</v>
      </c>
      <c r="I308" s="215"/>
      <c r="L308" s="211"/>
      <c r="M308" s="216"/>
      <c r="N308" s="217"/>
      <c r="O308" s="217"/>
      <c r="P308" s="217"/>
      <c r="Q308" s="217"/>
      <c r="R308" s="217"/>
      <c r="S308" s="217"/>
      <c r="T308" s="218"/>
      <c r="AT308" s="212" t="s">
        <v>123</v>
      </c>
      <c r="AU308" s="212" t="s">
        <v>81</v>
      </c>
      <c r="AV308" s="210" t="s">
        <v>81</v>
      </c>
      <c r="AW308" s="210" t="s">
        <v>32</v>
      </c>
      <c r="AX308" s="210" t="s">
        <v>75</v>
      </c>
      <c r="AY308" s="212" t="s">
        <v>115</v>
      </c>
    </row>
    <row r="309" s="201" customFormat="true" ht="12.8" hidden="true" customHeight="false" outlineLevel="0" collapsed="false">
      <c r="B309" s="202"/>
      <c r="D309" s="203" t="s">
        <v>123</v>
      </c>
      <c r="E309" s="204"/>
      <c r="F309" s="205" t="s">
        <v>140</v>
      </c>
      <c r="H309" s="204"/>
      <c r="I309" s="206"/>
      <c r="L309" s="202"/>
      <c r="M309" s="207"/>
      <c r="N309" s="208"/>
      <c r="O309" s="208"/>
      <c r="P309" s="208"/>
      <c r="Q309" s="208"/>
      <c r="R309" s="208"/>
      <c r="S309" s="208"/>
      <c r="T309" s="209"/>
      <c r="AT309" s="204" t="s">
        <v>123</v>
      </c>
      <c r="AU309" s="204" t="s">
        <v>81</v>
      </c>
      <c r="AV309" s="201" t="s">
        <v>7</v>
      </c>
      <c r="AW309" s="201" t="s">
        <v>32</v>
      </c>
      <c r="AX309" s="201" t="s">
        <v>75</v>
      </c>
      <c r="AY309" s="204" t="s">
        <v>115</v>
      </c>
    </row>
    <row r="310" s="210" customFormat="true" ht="12.8" hidden="true" customHeight="false" outlineLevel="0" collapsed="false">
      <c r="B310" s="211"/>
      <c r="D310" s="203" t="s">
        <v>123</v>
      </c>
      <c r="E310" s="212"/>
      <c r="F310" s="213" t="s">
        <v>334</v>
      </c>
      <c r="H310" s="214" t="n">
        <v>0.229</v>
      </c>
      <c r="I310" s="215"/>
      <c r="L310" s="211"/>
      <c r="M310" s="216"/>
      <c r="N310" s="217"/>
      <c r="O310" s="217"/>
      <c r="P310" s="217"/>
      <c r="Q310" s="217"/>
      <c r="R310" s="217"/>
      <c r="S310" s="217"/>
      <c r="T310" s="218"/>
      <c r="AT310" s="212" t="s">
        <v>123</v>
      </c>
      <c r="AU310" s="212" t="s">
        <v>81</v>
      </c>
      <c r="AV310" s="210" t="s">
        <v>81</v>
      </c>
      <c r="AW310" s="210" t="s">
        <v>32</v>
      </c>
      <c r="AX310" s="210" t="s">
        <v>75</v>
      </c>
      <c r="AY310" s="212" t="s">
        <v>115</v>
      </c>
    </row>
    <row r="311" s="201" customFormat="true" ht="12.8" hidden="true" customHeight="false" outlineLevel="0" collapsed="false">
      <c r="B311" s="202"/>
      <c r="D311" s="203" t="s">
        <v>123</v>
      </c>
      <c r="E311" s="204"/>
      <c r="F311" s="205" t="s">
        <v>74</v>
      </c>
      <c r="H311" s="204"/>
      <c r="I311" s="206"/>
      <c r="L311" s="202"/>
      <c r="M311" s="207"/>
      <c r="N311" s="208"/>
      <c r="O311" s="208"/>
      <c r="P311" s="208"/>
      <c r="Q311" s="208"/>
      <c r="R311" s="208"/>
      <c r="S311" s="208"/>
      <c r="T311" s="209"/>
      <c r="AT311" s="204" t="s">
        <v>123</v>
      </c>
      <c r="AU311" s="204" t="s">
        <v>81</v>
      </c>
      <c r="AV311" s="201" t="s">
        <v>7</v>
      </c>
      <c r="AW311" s="201" t="s">
        <v>32</v>
      </c>
      <c r="AX311" s="201" t="s">
        <v>75</v>
      </c>
      <c r="AY311" s="204" t="s">
        <v>115</v>
      </c>
    </row>
    <row r="312" s="210" customFormat="true" ht="12.8" hidden="true" customHeight="false" outlineLevel="0" collapsed="false">
      <c r="B312" s="211"/>
      <c r="D312" s="203" t="s">
        <v>123</v>
      </c>
      <c r="E312" s="212"/>
      <c r="F312" s="213" t="s">
        <v>335</v>
      </c>
      <c r="H312" s="214" t="n">
        <v>0.071</v>
      </c>
      <c r="I312" s="215"/>
      <c r="L312" s="211"/>
      <c r="M312" s="216"/>
      <c r="N312" s="217"/>
      <c r="O312" s="217"/>
      <c r="P312" s="217"/>
      <c r="Q312" s="217"/>
      <c r="R312" s="217"/>
      <c r="S312" s="217"/>
      <c r="T312" s="218"/>
      <c r="AT312" s="212" t="s">
        <v>123</v>
      </c>
      <c r="AU312" s="212" t="s">
        <v>81</v>
      </c>
      <c r="AV312" s="210" t="s">
        <v>81</v>
      </c>
      <c r="AW312" s="210" t="s">
        <v>32</v>
      </c>
      <c r="AX312" s="210" t="s">
        <v>75</v>
      </c>
      <c r="AY312" s="212" t="s">
        <v>115</v>
      </c>
    </row>
    <row r="313" s="219" customFormat="true" ht="12.8" hidden="true" customHeight="false" outlineLevel="0" collapsed="false">
      <c r="B313" s="220"/>
      <c r="D313" s="203" t="s">
        <v>123</v>
      </c>
      <c r="E313" s="221"/>
      <c r="F313" s="222" t="s">
        <v>128</v>
      </c>
      <c r="H313" s="223" t="n">
        <v>0.41</v>
      </c>
      <c r="I313" s="224"/>
      <c r="L313" s="220"/>
      <c r="M313" s="225"/>
      <c r="N313" s="226"/>
      <c r="O313" s="226"/>
      <c r="P313" s="226"/>
      <c r="Q313" s="226"/>
      <c r="R313" s="226"/>
      <c r="S313" s="226"/>
      <c r="T313" s="227"/>
      <c r="AT313" s="221" t="s">
        <v>123</v>
      </c>
      <c r="AU313" s="221" t="s">
        <v>81</v>
      </c>
      <c r="AV313" s="219" t="s">
        <v>121</v>
      </c>
      <c r="AW313" s="219" t="s">
        <v>32</v>
      </c>
      <c r="AX313" s="219" t="s">
        <v>7</v>
      </c>
      <c r="AY313" s="221" t="s">
        <v>115</v>
      </c>
    </row>
    <row r="314" s="107" customFormat="true" ht="24.15" hidden="false" customHeight="true" outlineLevel="0" collapsed="false">
      <c r="A314" s="103"/>
      <c r="B314" s="104"/>
      <c r="C314" s="228" t="s">
        <v>336</v>
      </c>
      <c r="D314" s="228" t="s">
        <v>191</v>
      </c>
      <c r="E314" s="229" t="s">
        <v>337</v>
      </c>
      <c r="F314" s="230" t="s">
        <v>338</v>
      </c>
      <c r="G314" s="231" t="s">
        <v>173</v>
      </c>
      <c r="H314" s="232" t="n">
        <v>0.335</v>
      </c>
      <c r="I314" s="233" t="n">
        <v>0</v>
      </c>
      <c r="J314" s="234" t="n">
        <f aca="false">ROUND(I314*H314,0)</f>
        <v>0</v>
      </c>
      <c r="K314" s="235"/>
      <c r="L314" s="236"/>
      <c r="M314" s="237"/>
      <c r="N314" s="238" t="s">
        <v>40</v>
      </c>
      <c r="O314" s="197" t="n">
        <v>0</v>
      </c>
      <c r="P314" s="197" t="n">
        <f aca="false">O314*H314</f>
        <v>0</v>
      </c>
      <c r="Q314" s="197" t="n">
        <v>1</v>
      </c>
      <c r="R314" s="197" t="n">
        <f aca="false">Q314*H314</f>
        <v>0.335</v>
      </c>
      <c r="S314" s="197" t="n">
        <v>0</v>
      </c>
      <c r="T314" s="198" t="n">
        <f aca="false">S314*H314</f>
        <v>0</v>
      </c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R314" s="199" t="s">
        <v>299</v>
      </c>
      <c r="AT314" s="199" t="s">
        <v>191</v>
      </c>
      <c r="AU314" s="199" t="s">
        <v>81</v>
      </c>
      <c r="AY314" s="97" t="s">
        <v>115</v>
      </c>
      <c r="BE314" s="200" t="n">
        <f aca="false">IF(N314="základní",J314,0)</f>
        <v>0</v>
      </c>
      <c r="BF314" s="200" t="n">
        <f aca="false">IF(N314="snížená",J314,0)</f>
        <v>0</v>
      </c>
      <c r="BG314" s="200" t="n">
        <f aca="false">IF(N314="zákl. přenesená",J314,0)</f>
        <v>0</v>
      </c>
      <c r="BH314" s="200" t="n">
        <f aca="false">IF(N314="sníž. přenesená",J314,0)</f>
        <v>0</v>
      </c>
      <c r="BI314" s="200" t="n">
        <f aca="false">IF(N314="nulová",J314,0)</f>
        <v>0</v>
      </c>
      <c r="BJ314" s="97" t="s">
        <v>7</v>
      </c>
      <c r="BK314" s="200" t="n">
        <f aca="false">ROUND(I314*H314,0)</f>
        <v>0</v>
      </c>
      <c r="BL314" s="97" t="s">
        <v>220</v>
      </c>
      <c r="BM314" s="199" t="s">
        <v>339</v>
      </c>
    </row>
    <row r="315" s="201" customFormat="true" ht="12.8" hidden="true" customHeight="false" outlineLevel="0" collapsed="false">
      <c r="B315" s="202"/>
      <c r="D315" s="203" t="s">
        <v>123</v>
      </c>
      <c r="E315" s="204"/>
      <c r="F315" s="205" t="s">
        <v>124</v>
      </c>
      <c r="H315" s="204"/>
      <c r="I315" s="206"/>
      <c r="L315" s="202"/>
      <c r="M315" s="207"/>
      <c r="N315" s="208"/>
      <c r="O315" s="208"/>
      <c r="P315" s="208"/>
      <c r="Q315" s="208"/>
      <c r="R315" s="208"/>
      <c r="S315" s="208"/>
      <c r="T315" s="209"/>
      <c r="AT315" s="204" t="s">
        <v>123</v>
      </c>
      <c r="AU315" s="204" t="s">
        <v>81</v>
      </c>
      <c r="AV315" s="201" t="s">
        <v>7</v>
      </c>
      <c r="AW315" s="201" t="s">
        <v>32</v>
      </c>
      <c r="AX315" s="201" t="s">
        <v>75</v>
      </c>
      <c r="AY315" s="204" t="s">
        <v>115</v>
      </c>
    </row>
    <row r="316" s="210" customFormat="true" ht="12.8" hidden="true" customHeight="false" outlineLevel="0" collapsed="false">
      <c r="B316" s="211"/>
      <c r="D316" s="203" t="s">
        <v>123</v>
      </c>
      <c r="E316" s="212"/>
      <c r="F316" s="213" t="s">
        <v>340</v>
      </c>
      <c r="H316" s="214" t="n">
        <v>0.063</v>
      </c>
      <c r="I316" s="215"/>
      <c r="L316" s="211"/>
      <c r="M316" s="216"/>
      <c r="N316" s="217"/>
      <c r="O316" s="217"/>
      <c r="P316" s="217"/>
      <c r="Q316" s="217"/>
      <c r="R316" s="217"/>
      <c r="S316" s="217"/>
      <c r="T316" s="218"/>
      <c r="AT316" s="212" t="s">
        <v>123</v>
      </c>
      <c r="AU316" s="212" t="s">
        <v>81</v>
      </c>
      <c r="AV316" s="210" t="s">
        <v>81</v>
      </c>
      <c r="AW316" s="210" t="s">
        <v>32</v>
      </c>
      <c r="AX316" s="210" t="s">
        <v>75</v>
      </c>
      <c r="AY316" s="212" t="s">
        <v>115</v>
      </c>
    </row>
    <row r="317" s="201" customFormat="true" ht="12.8" hidden="true" customHeight="false" outlineLevel="0" collapsed="false">
      <c r="B317" s="202"/>
      <c r="D317" s="203" t="s">
        <v>123</v>
      </c>
      <c r="E317" s="204"/>
      <c r="F317" s="205" t="s">
        <v>126</v>
      </c>
      <c r="H317" s="204"/>
      <c r="I317" s="206"/>
      <c r="L317" s="202"/>
      <c r="M317" s="207"/>
      <c r="N317" s="208"/>
      <c r="O317" s="208"/>
      <c r="P317" s="208"/>
      <c r="Q317" s="208"/>
      <c r="R317" s="208"/>
      <c r="S317" s="208"/>
      <c r="T317" s="209"/>
      <c r="AT317" s="204" t="s">
        <v>123</v>
      </c>
      <c r="AU317" s="204" t="s">
        <v>81</v>
      </c>
      <c r="AV317" s="201" t="s">
        <v>7</v>
      </c>
      <c r="AW317" s="201" t="s">
        <v>32</v>
      </c>
      <c r="AX317" s="201" t="s">
        <v>75</v>
      </c>
      <c r="AY317" s="204" t="s">
        <v>115</v>
      </c>
    </row>
    <row r="318" s="210" customFormat="true" ht="12.8" hidden="true" customHeight="false" outlineLevel="0" collapsed="false">
      <c r="B318" s="211"/>
      <c r="D318" s="203" t="s">
        <v>123</v>
      </c>
      <c r="E318" s="212"/>
      <c r="F318" s="213" t="s">
        <v>341</v>
      </c>
      <c r="H318" s="214" t="n">
        <v>0.035</v>
      </c>
      <c r="I318" s="215"/>
      <c r="L318" s="211"/>
      <c r="M318" s="216"/>
      <c r="N318" s="217"/>
      <c r="O318" s="217"/>
      <c r="P318" s="217"/>
      <c r="Q318" s="217"/>
      <c r="R318" s="217"/>
      <c r="S318" s="217"/>
      <c r="T318" s="218"/>
      <c r="AT318" s="212" t="s">
        <v>123</v>
      </c>
      <c r="AU318" s="212" t="s">
        <v>81</v>
      </c>
      <c r="AV318" s="210" t="s">
        <v>81</v>
      </c>
      <c r="AW318" s="210" t="s">
        <v>32</v>
      </c>
      <c r="AX318" s="210" t="s">
        <v>75</v>
      </c>
      <c r="AY318" s="212" t="s">
        <v>115</v>
      </c>
    </row>
    <row r="319" s="201" customFormat="true" ht="12.8" hidden="true" customHeight="false" outlineLevel="0" collapsed="false">
      <c r="B319" s="202"/>
      <c r="D319" s="203" t="s">
        <v>123</v>
      </c>
      <c r="E319" s="204"/>
      <c r="F319" s="205" t="s">
        <v>140</v>
      </c>
      <c r="H319" s="204"/>
      <c r="I319" s="206"/>
      <c r="L319" s="202"/>
      <c r="M319" s="207"/>
      <c r="N319" s="208"/>
      <c r="O319" s="208"/>
      <c r="P319" s="208"/>
      <c r="Q319" s="208"/>
      <c r="R319" s="208"/>
      <c r="S319" s="208"/>
      <c r="T319" s="209"/>
      <c r="AT319" s="204" t="s">
        <v>123</v>
      </c>
      <c r="AU319" s="204" t="s">
        <v>81</v>
      </c>
      <c r="AV319" s="201" t="s">
        <v>7</v>
      </c>
      <c r="AW319" s="201" t="s">
        <v>32</v>
      </c>
      <c r="AX319" s="201" t="s">
        <v>75</v>
      </c>
      <c r="AY319" s="204" t="s">
        <v>115</v>
      </c>
    </row>
    <row r="320" s="210" customFormat="true" ht="12.8" hidden="true" customHeight="false" outlineLevel="0" collapsed="false">
      <c r="B320" s="211"/>
      <c r="D320" s="203" t="s">
        <v>123</v>
      </c>
      <c r="E320" s="212"/>
      <c r="F320" s="213" t="s">
        <v>342</v>
      </c>
      <c r="H320" s="214" t="n">
        <v>0.179</v>
      </c>
      <c r="I320" s="215"/>
      <c r="L320" s="211"/>
      <c r="M320" s="216"/>
      <c r="N320" s="217"/>
      <c r="O320" s="217"/>
      <c r="P320" s="217"/>
      <c r="Q320" s="217"/>
      <c r="R320" s="217"/>
      <c r="S320" s="217"/>
      <c r="T320" s="218"/>
      <c r="AT320" s="212" t="s">
        <v>123</v>
      </c>
      <c r="AU320" s="212" t="s">
        <v>81</v>
      </c>
      <c r="AV320" s="210" t="s">
        <v>81</v>
      </c>
      <c r="AW320" s="210" t="s">
        <v>32</v>
      </c>
      <c r="AX320" s="210" t="s">
        <v>75</v>
      </c>
      <c r="AY320" s="212" t="s">
        <v>115</v>
      </c>
    </row>
    <row r="321" s="201" customFormat="true" ht="12.8" hidden="true" customHeight="false" outlineLevel="0" collapsed="false">
      <c r="B321" s="202"/>
      <c r="D321" s="203" t="s">
        <v>123</v>
      </c>
      <c r="E321" s="204"/>
      <c r="F321" s="205" t="s">
        <v>74</v>
      </c>
      <c r="H321" s="204"/>
      <c r="I321" s="206"/>
      <c r="L321" s="202"/>
      <c r="M321" s="207"/>
      <c r="N321" s="208"/>
      <c r="O321" s="208"/>
      <c r="P321" s="208"/>
      <c r="Q321" s="208"/>
      <c r="R321" s="208"/>
      <c r="S321" s="208"/>
      <c r="T321" s="209"/>
      <c r="AT321" s="204" t="s">
        <v>123</v>
      </c>
      <c r="AU321" s="204" t="s">
        <v>81</v>
      </c>
      <c r="AV321" s="201" t="s">
        <v>7</v>
      </c>
      <c r="AW321" s="201" t="s">
        <v>32</v>
      </c>
      <c r="AX321" s="201" t="s">
        <v>75</v>
      </c>
      <c r="AY321" s="204" t="s">
        <v>115</v>
      </c>
    </row>
    <row r="322" s="210" customFormat="true" ht="12.8" hidden="true" customHeight="false" outlineLevel="0" collapsed="false">
      <c r="B322" s="211"/>
      <c r="D322" s="203" t="s">
        <v>123</v>
      </c>
      <c r="E322" s="212"/>
      <c r="F322" s="213" t="s">
        <v>343</v>
      </c>
      <c r="H322" s="214" t="n">
        <v>0.058</v>
      </c>
      <c r="I322" s="215"/>
      <c r="L322" s="211"/>
      <c r="M322" s="216"/>
      <c r="N322" s="217"/>
      <c r="O322" s="217"/>
      <c r="P322" s="217"/>
      <c r="Q322" s="217"/>
      <c r="R322" s="217"/>
      <c r="S322" s="217"/>
      <c r="T322" s="218"/>
      <c r="AT322" s="212" t="s">
        <v>123</v>
      </c>
      <c r="AU322" s="212" t="s">
        <v>81</v>
      </c>
      <c r="AV322" s="210" t="s">
        <v>81</v>
      </c>
      <c r="AW322" s="210" t="s">
        <v>32</v>
      </c>
      <c r="AX322" s="210" t="s">
        <v>75</v>
      </c>
      <c r="AY322" s="212" t="s">
        <v>115</v>
      </c>
    </row>
    <row r="323" s="219" customFormat="true" ht="12.8" hidden="true" customHeight="false" outlineLevel="0" collapsed="false">
      <c r="B323" s="220"/>
      <c r="D323" s="203" t="s">
        <v>123</v>
      </c>
      <c r="E323" s="221"/>
      <c r="F323" s="222" t="s">
        <v>128</v>
      </c>
      <c r="H323" s="223" t="n">
        <v>0.335</v>
      </c>
      <c r="I323" s="224"/>
      <c r="L323" s="220"/>
      <c r="M323" s="225"/>
      <c r="N323" s="226"/>
      <c r="O323" s="226"/>
      <c r="P323" s="226"/>
      <c r="Q323" s="226"/>
      <c r="R323" s="226"/>
      <c r="S323" s="226"/>
      <c r="T323" s="227"/>
      <c r="AT323" s="221" t="s">
        <v>123</v>
      </c>
      <c r="AU323" s="221" t="s">
        <v>81</v>
      </c>
      <c r="AV323" s="219" t="s">
        <v>121</v>
      </c>
      <c r="AW323" s="219" t="s">
        <v>32</v>
      </c>
      <c r="AX323" s="219" t="s">
        <v>7</v>
      </c>
      <c r="AY323" s="221" t="s">
        <v>115</v>
      </c>
    </row>
    <row r="324" s="107" customFormat="true" ht="24.15" hidden="false" customHeight="true" outlineLevel="0" collapsed="false">
      <c r="A324" s="103"/>
      <c r="B324" s="104"/>
      <c r="C324" s="228" t="s">
        <v>344</v>
      </c>
      <c r="D324" s="228" t="s">
        <v>191</v>
      </c>
      <c r="E324" s="229" t="s">
        <v>345</v>
      </c>
      <c r="F324" s="230" t="s">
        <v>346</v>
      </c>
      <c r="G324" s="231" t="s">
        <v>173</v>
      </c>
      <c r="H324" s="232" t="n">
        <v>0.537</v>
      </c>
      <c r="I324" s="233" t="n">
        <v>0</v>
      </c>
      <c r="J324" s="234" t="n">
        <f aca="false">ROUND(I324*H324,0)</f>
        <v>0</v>
      </c>
      <c r="K324" s="235"/>
      <c r="L324" s="236"/>
      <c r="M324" s="237"/>
      <c r="N324" s="238" t="s">
        <v>40</v>
      </c>
      <c r="O324" s="197" t="n">
        <v>0</v>
      </c>
      <c r="P324" s="197" t="n">
        <f aca="false">O324*H324</f>
        <v>0</v>
      </c>
      <c r="Q324" s="197" t="n">
        <v>1</v>
      </c>
      <c r="R324" s="197" t="n">
        <f aca="false">Q324*H324</f>
        <v>0.537</v>
      </c>
      <c r="S324" s="197" t="n">
        <v>0</v>
      </c>
      <c r="T324" s="198" t="n">
        <f aca="false">S324*H324</f>
        <v>0</v>
      </c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R324" s="199" t="s">
        <v>299</v>
      </c>
      <c r="AT324" s="199" t="s">
        <v>191</v>
      </c>
      <c r="AU324" s="199" t="s">
        <v>81</v>
      </c>
      <c r="AY324" s="97" t="s">
        <v>115</v>
      </c>
      <c r="BE324" s="200" t="n">
        <f aca="false">IF(N324="základní",J324,0)</f>
        <v>0</v>
      </c>
      <c r="BF324" s="200" t="n">
        <f aca="false">IF(N324="snížená",J324,0)</f>
        <v>0</v>
      </c>
      <c r="BG324" s="200" t="n">
        <f aca="false">IF(N324="zákl. přenesená",J324,0)</f>
        <v>0</v>
      </c>
      <c r="BH324" s="200" t="n">
        <f aca="false">IF(N324="sníž. přenesená",J324,0)</f>
        <v>0</v>
      </c>
      <c r="BI324" s="200" t="n">
        <f aca="false">IF(N324="nulová",J324,0)</f>
        <v>0</v>
      </c>
      <c r="BJ324" s="97" t="s">
        <v>7</v>
      </c>
      <c r="BK324" s="200" t="n">
        <f aca="false">ROUND(I324*H324,0)</f>
        <v>0</v>
      </c>
      <c r="BL324" s="97" t="s">
        <v>220</v>
      </c>
      <c r="BM324" s="199" t="s">
        <v>347</v>
      </c>
    </row>
    <row r="325" s="201" customFormat="true" ht="12.8" hidden="true" customHeight="false" outlineLevel="0" collapsed="false">
      <c r="B325" s="202"/>
      <c r="D325" s="203" t="s">
        <v>123</v>
      </c>
      <c r="E325" s="204"/>
      <c r="F325" s="205" t="s">
        <v>124</v>
      </c>
      <c r="H325" s="204"/>
      <c r="I325" s="206"/>
      <c r="L325" s="202"/>
      <c r="M325" s="207"/>
      <c r="N325" s="208"/>
      <c r="O325" s="208"/>
      <c r="P325" s="208"/>
      <c r="Q325" s="208"/>
      <c r="R325" s="208"/>
      <c r="S325" s="208"/>
      <c r="T325" s="209"/>
      <c r="AT325" s="204" t="s">
        <v>123</v>
      </c>
      <c r="AU325" s="204" t="s">
        <v>81</v>
      </c>
      <c r="AV325" s="201" t="s">
        <v>7</v>
      </c>
      <c r="AW325" s="201" t="s">
        <v>32</v>
      </c>
      <c r="AX325" s="201" t="s">
        <v>75</v>
      </c>
      <c r="AY325" s="204" t="s">
        <v>115</v>
      </c>
    </row>
    <row r="326" s="210" customFormat="true" ht="12.8" hidden="true" customHeight="false" outlineLevel="0" collapsed="false">
      <c r="B326" s="211"/>
      <c r="D326" s="203" t="s">
        <v>123</v>
      </c>
      <c r="E326" s="212"/>
      <c r="F326" s="213" t="s">
        <v>348</v>
      </c>
      <c r="H326" s="214" t="n">
        <v>0.092</v>
      </c>
      <c r="I326" s="215"/>
      <c r="L326" s="211"/>
      <c r="M326" s="216"/>
      <c r="N326" s="217"/>
      <c r="O326" s="217"/>
      <c r="P326" s="217"/>
      <c r="Q326" s="217"/>
      <c r="R326" s="217"/>
      <c r="S326" s="217"/>
      <c r="T326" s="218"/>
      <c r="AT326" s="212" t="s">
        <v>123</v>
      </c>
      <c r="AU326" s="212" t="s">
        <v>81</v>
      </c>
      <c r="AV326" s="210" t="s">
        <v>81</v>
      </c>
      <c r="AW326" s="210" t="s">
        <v>32</v>
      </c>
      <c r="AX326" s="210" t="s">
        <v>75</v>
      </c>
      <c r="AY326" s="212" t="s">
        <v>115</v>
      </c>
    </row>
    <row r="327" s="210" customFormat="true" ht="12.8" hidden="true" customHeight="false" outlineLevel="0" collapsed="false">
      <c r="B327" s="211"/>
      <c r="D327" s="203" t="s">
        <v>123</v>
      </c>
      <c r="E327" s="212"/>
      <c r="F327" s="213" t="s">
        <v>349</v>
      </c>
      <c r="H327" s="214" t="n">
        <v>0.003</v>
      </c>
      <c r="I327" s="215"/>
      <c r="L327" s="211"/>
      <c r="M327" s="216"/>
      <c r="N327" s="217"/>
      <c r="O327" s="217"/>
      <c r="P327" s="217"/>
      <c r="Q327" s="217"/>
      <c r="R327" s="217"/>
      <c r="S327" s="217"/>
      <c r="T327" s="218"/>
      <c r="AT327" s="212" t="s">
        <v>123</v>
      </c>
      <c r="AU327" s="212" t="s">
        <v>81</v>
      </c>
      <c r="AV327" s="210" t="s">
        <v>81</v>
      </c>
      <c r="AW327" s="210" t="s">
        <v>32</v>
      </c>
      <c r="AX327" s="210" t="s">
        <v>75</v>
      </c>
      <c r="AY327" s="212" t="s">
        <v>115</v>
      </c>
    </row>
    <row r="328" s="201" customFormat="true" ht="12.8" hidden="true" customHeight="false" outlineLevel="0" collapsed="false">
      <c r="B328" s="202"/>
      <c r="D328" s="203" t="s">
        <v>123</v>
      </c>
      <c r="E328" s="204"/>
      <c r="F328" s="205" t="s">
        <v>126</v>
      </c>
      <c r="H328" s="204"/>
      <c r="I328" s="206"/>
      <c r="L328" s="202"/>
      <c r="M328" s="207"/>
      <c r="N328" s="208"/>
      <c r="O328" s="208"/>
      <c r="P328" s="208"/>
      <c r="Q328" s="208"/>
      <c r="R328" s="208"/>
      <c r="S328" s="208"/>
      <c r="T328" s="209"/>
      <c r="AT328" s="204" t="s">
        <v>123</v>
      </c>
      <c r="AU328" s="204" t="s">
        <v>81</v>
      </c>
      <c r="AV328" s="201" t="s">
        <v>7</v>
      </c>
      <c r="AW328" s="201" t="s">
        <v>32</v>
      </c>
      <c r="AX328" s="201" t="s">
        <v>75</v>
      </c>
      <c r="AY328" s="204" t="s">
        <v>115</v>
      </c>
    </row>
    <row r="329" s="210" customFormat="true" ht="12.8" hidden="true" customHeight="false" outlineLevel="0" collapsed="false">
      <c r="B329" s="211"/>
      <c r="D329" s="203" t="s">
        <v>123</v>
      </c>
      <c r="E329" s="212"/>
      <c r="F329" s="213" t="s">
        <v>350</v>
      </c>
      <c r="H329" s="214" t="n">
        <v>0.021</v>
      </c>
      <c r="I329" s="215"/>
      <c r="L329" s="211"/>
      <c r="M329" s="216"/>
      <c r="N329" s="217"/>
      <c r="O329" s="217"/>
      <c r="P329" s="217"/>
      <c r="Q329" s="217"/>
      <c r="R329" s="217"/>
      <c r="S329" s="217"/>
      <c r="T329" s="218"/>
      <c r="AT329" s="212" t="s">
        <v>123</v>
      </c>
      <c r="AU329" s="212" t="s">
        <v>81</v>
      </c>
      <c r="AV329" s="210" t="s">
        <v>81</v>
      </c>
      <c r="AW329" s="210" t="s">
        <v>32</v>
      </c>
      <c r="AX329" s="210" t="s">
        <v>75</v>
      </c>
      <c r="AY329" s="212" t="s">
        <v>115</v>
      </c>
    </row>
    <row r="330" s="210" customFormat="true" ht="12.8" hidden="true" customHeight="false" outlineLevel="0" collapsed="false">
      <c r="B330" s="211"/>
      <c r="D330" s="203" t="s">
        <v>123</v>
      </c>
      <c r="E330" s="212"/>
      <c r="F330" s="213" t="s">
        <v>351</v>
      </c>
      <c r="H330" s="214" t="n">
        <v>0.005</v>
      </c>
      <c r="I330" s="215"/>
      <c r="L330" s="211"/>
      <c r="M330" s="216"/>
      <c r="N330" s="217"/>
      <c r="O330" s="217"/>
      <c r="P330" s="217"/>
      <c r="Q330" s="217"/>
      <c r="R330" s="217"/>
      <c r="S330" s="217"/>
      <c r="T330" s="218"/>
      <c r="AT330" s="212" t="s">
        <v>123</v>
      </c>
      <c r="AU330" s="212" t="s">
        <v>81</v>
      </c>
      <c r="AV330" s="210" t="s">
        <v>81</v>
      </c>
      <c r="AW330" s="210" t="s">
        <v>32</v>
      </c>
      <c r="AX330" s="210" t="s">
        <v>75</v>
      </c>
      <c r="AY330" s="212" t="s">
        <v>115</v>
      </c>
    </row>
    <row r="331" s="210" customFormat="true" ht="12.8" hidden="true" customHeight="false" outlineLevel="0" collapsed="false">
      <c r="B331" s="211"/>
      <c r="D331" s="203" t="s">
        <v>123</v>
      </c>
      <c r="E331" s="212"/>
      <c r="F331" s="213" t="s">
        <v>352</v>
      </c>
      <c r="H331" s="214" t="n">
        <v>0.01</v>
      </c>
      <c r="I331" s="215"/>
      <c r="L331" s="211"/>
      <c r="M331" s="216"/>
      <c r="N331" s="217"/>
      <c r="O331" s="217"/>
      <c r="P331" s="217"/>
      <c r="Q331" s="217"/>
      <c r="R331" s="217"/>
      <c r="S331" s="217"/>
      <c r="T331" s="218"/>
      <c r="AT331" s="212" t="s">
        <v>123</v>
      </c>
      <c r="AU331" s="212" t="s">
        <v>81</v>
      </c>
      <c r="AV331" s="210" t="s">
        <v>81</v>
      </c>
      <c r="AW331" s="210" t="s">
        <v>32</v>
      </c>
      <c r="AX331" s="210" t="s">
        <v>75</v>
      </c>
      <c r="AY331" s="212" t="s">
        <v>115</v>
      </c>
    </row>
    <row r="332" s="210" customFormat="true" ht="12.8" hidden="true" customHeight="false" outlineLevel="0" collapsed="false">
      <c r="B332" s="211"/>
      <c r="D332" s="203" t="s">
        <v>123</v>
      </c>
      <c r="E332" s="212"/>
      <c r="F332" s="213" t="s">
        <v>351</v>
      </c>
      <c r="H332" s="214" t="n">
        <v>0.005</v>
      </c>
      <c r="I332" s="215"/>
      <c r="L332" s="211"/>
      <c r="M332" s="216"/>
      <c r="N332" s="217"/>
      <c r="O332" s="217"/>
      <c r="P332" s="217"/>
      <c r="Q332" s="217"/>
      <c r="R332" s="217"/>
      <c r="S332" s="217"/>
      <c r="T332" s="218"/>
      <c r="AT332" s="212" t="s">
        <v>123</v>
      </c>
      <c r="AU332" s="212" t="s">
        <v>81</v>
      </c>
      <c r="AV332" s="210" t="s">
        <v>81</v>
      </c>
      <c r="AW332" s="210" t="s">
        <v>32</v>
      </c>
      <c r="AX332" s="210" t="s">
        <v>75</v>
      </c>
      <c r="AY332" s="212" t="s">
        <v>115</v>
      </c>
    </row>
    <row r="333" s="210" customFormat="true" ht="12.8" hidden="true" customHeight="false" outlineLevel="0" collapsed="false">
      <c r="B333" s="211"/>
      <c r="D333" s="203" t="s">
        <v>123</v>
      </c>
      <c r="E333" s="212"/>
      <c r="F333" s="213" t="s">
        <v>353</v>
      </c>
      <c r="H333" s="214" t="n">
        <v>0.008</v>
      </c>
      <c r="I333" s="215"/>
      <c r="L333" s="211"/>
      <c r="M333" s="216"/>
      <c r="N333" s="217"/>
      <c r="O333" s="217"/>
      <c r="P333" s="217"/>
      <c r="Q333" s="217"/>
      <c r="R333" s="217"/>
      <c r="S333" s="217"/>
      <c r="T333" s="218"/>
      <c r="AT333" s="212" t="s">
        <v>123</v>
      </c>
      <c r="AU333" s="212" t="s">
        <v>81</v>
      </c>
      <c r="AV333" s="210" t="s">
        <v>81</v>
      </c>
      <c r="AW333" s="210" t="s">
        <v>32</v>
      </c>
      <c r="AX333" s="210" t="s">
        <v>75</v>
      </c>
      <c r="AY333" s="212" t="s">
        <v>115</v>
      </c>
    </row>
    <row r="334" s="201" customFormat="true" ht="12.8" hidden="true" customHeight="false" outlineLevel="0" collapsed="false">
      <c r="B334" s="202"/>
      <c r="D334" s="203" t="s">
        <v>123</v>
      </c>
      <c r="E334" s="204"/>
      <c r="F334" s="205" t="s">
        <v>140</v>
      </c>
      <c r="H334" s="204"/>
      <c r="I334" s="206"/>
      <c r="L334" s="202"/>
      <c r="M334" s="207"/>
      <c r="N334" s="208"/>
      <c r="O334" s="208"/>
      <c r="P334" s="208"/>
      <c r="Q334" s="208"/>
      <c r="R334" s="208"/>
      <c r="S334" s="208"/>
      <c r="T334" s="209"/>
      <c r="AT334" s="204" t="s">
        <v>123</v>
      </c>
      <c r="AU334" s="204" t="s">
        <v>81</v>
      </c>
      <c r="AV334" s="201" t="s">
        <v>7</v>
      </c>
      <c r="AW334" s="201" t="s">
        <v>32</v>
      </c>
      <c r="AX334" s="201" t="s">
        <v>75</v>
      </c>
      <c r="AY334" s="204" t="s">
        <v>115</v>
      </c>
    </row>
    <row r="335" s="210" customFormat="true" ht="12.8" hidden="true" customHeight="false" outlineLevel="0" collapsed="false">
      <c r="B335" s="211"/>
      <c r="D335" s="203" t="s">
        <v>123</v>
      </c>
      <c r="E335" s="212"/>
      <c r="F335" s="213" t="s">
        <v>354</v>
      </c>
      <c r="H335" s="214" t="n">
        <v>0.298</v>
      </c>
      <c r="I335" s="215"/>
      <c r="L335" s="211"/>
      <c r="M335" s="216"/>
      <c r="N335" s="217"/>
      <c r="O335" s="217"/>
      <c r="P335" s="217"/>
      <c r="Q335" s="217"/>
      <c r="R335" s="217"/>
      <c r="S335" s="217"/>
      <c r="T335" s="218"/>
      <c r="AT335" s="212" t="s">
        <v>123</v>
      </c>
      <c r="AU335" s="212" t="s">
        <v>81</v>
      </c>
      <c r="AV335" s="210" t="s">
        <v>81</v>
      </c>
      <c r="AW335" s="210" t="s">
        <v>32</v>
      </c>
      <c r="AX335" s="210" t="s">
        <v>75</v>
      </c>
      <c r="AY335" s="212" t="s">
        <v>115</v>
      </c>
    </row>
    <row r="336" s="210" customFormat="true" ht="12.8" hidden="true" customHeight="false" outlineLevel="0" collapsed="false">
      <c r="B336" s="211"/>
      <c r="D336" s="203" t="s">
        <v>123</v>
      </c>
      <c r="E336" s="212"/>
      <c r="F336" s="213" t="s">
        <v>355</v>
      </c>
      <c r="H336" s="214" t="n">
        <v>0.003</v>
      </c>
      <c r="I336" s="215"/>
      <c r="L336" s="211"/>
      <c r="M336" s="216"/>
      <c r="N336" s="217"/>
      <c r="O336" s="217"/>
      <c r="P336" s="217"/>
      <c r="Q336" s="217"/>
      <c r="R336" s="217"/>
      <c r="S336" s="217"/>
      <c r="T336" s="218"/>
      <c r="AT336" s="212" t="s">
        <v>123</v>
      </c>
      <c r="AU336" s="212" t="s">
        <v>81</v>
      </c>
      <c r="AV336" s="210" t="s">
        <v>81</v>
      </c>
      <c r="AW336" s="210" t="s">
        <v>32</v>
      </c>
      <c r="AX336" s="210" t="s">
        <v>75</v>
      </c>
      <c r="AY336" s="212" t="s">
        <v>115</v>
      </c>
    </row>
    <row r="337" s="201" customFormat="true" ht="12.8" hidden="true" customHeight="false" outlineLevel="0" collapsed="false">
      <c r="B337" s="202"/>
      <c r="D337" s="203" t="s">
        <v>123</v>
      </c>
      <c r="E337" s="204"/>
      <c r="F337" s="205" t="s">
        <v>74</v>
      </c>
      <c r="H337" s="204"/>
      <c r="I337" s="206"/>
      <c r="L337" s="202"/>
      <c r="M337" s="207"/>
      <c r="N337" s="208"/>
      <c r="O337" s="208"/>
      <c r="P337" s="208"/>
      <c r="Q337" s="208"/>
      <c r="R337" s="208"/>
      <c r="S337" s="208"/>
      <c r="T337" s="209"/>
      <c r="AT337" s="204" t="s">
        <v>123</v>
      </c>
      <c r="AU337" s="204" t="s">
        <v>81</v>
      </c>
      <c r="AV337" s="201" t="s">
        <v>7</v>
      </c>
      <c r="AW337" s="201" t="s">
        <v>32</v>
      </c>
      <c r="AX337" s="201" t="s">
        <v>75</v>
      </c>
      <c r="AY337" s="204" t="s">
        <v>115</v>
      </c>
    </row>
    <row r="338" s="210" customFormat="true" ht="12.8" hidden="true" customHeight="false" outlineLevel="0" collapsed="false">
      <c r="B338" s="211"/>
      <c r="D338" s="203" t="s">
        <v>123</v>
      </c>
      <c r="E338" s="212"/>
      <c r="F338" s="213" t="s">
        <v>348</v>
      </c>
      <c r="H338" s="214" t="n">
        <v>0.092</v>
      </c>
      <c r="I338" s="215"/>
      <c r="L338" s="211"/>
      <c r="M338" s="216"/>
      <c r="N338" s="217"/>
      <c r="O338" s="217"/>
      <c r="P338" s="217"/>
      <c r="Q338" s="217"/>
      <c r="R338" s="217"/>
      <c r="S338" s="217"/>
      <c r="T338" s="218"/>
      <c r="AT338" s="212" t="s">
        <v>123</v>
      </c>
      <c r="AU338" s="212" t="s">
        <v>81</v>
      </c>
      <c r="AV338" s="210" t="s">
        <v>81</v>
      </c>
      <c r="AW338" s="210" t="s">
        <v>32</v>
      </c>
      <c r="AX338" s="210" t="s">
        <v>75</v>
      </c>
      <c r="AY338" s="212" t="s">
        <v>115</v>
      </c>
    </row>
    <row r="339" s="219" customFormat="true" ht="12.8" hidden="true" customHeight="false" outlineLevel="0" collapsed="false">
      <c r="B339" s="220"/>
      <c r="D339" s="203" t="s">
        <v>123</v>
      </c>
      <c r="E339" s="221"/>
      <c r="F339" s="222" t="s">
        <v>128</v>
      </c>
      <c r="H339" s="223" t="n">
        <v>0.537</v>
      </c>
      <c r="I339" s="224"/>
      <c r="L339" s="220"/>
      <c r="M339" s="225"/>
      <c r="N339" s="226"/>
      <c r="O339" s="226"/>
      <c r="P339" s="226"/>
      <c r="Q339" s="226"/>
      <c r="R339" s="226"/>
      <c r="S339" s="226"/>
      <c r="T339" s="227"/>
      <c r="AT339" s="221" t="s">
        <v>123</v>
      </c>
      <c r="AU339" s="221" t="s">
        <v>81</v>
      </c>
      <c r="AV339" s="219" t="s">
        <v>121</v>
      </c>
      <c r="AW339" s="219" t="s">
        <v>32</v>
      </c>
      <c r="AX339" s="219" t="s">
        <v>7</v>
      </c>
      <c r="AY339" s="221" t="s">
        <v>115</v>
      </c>
    </row>
    <row r="340" s="107" customFormat="true" ht="21.75" hidden="false" customHeight="true" outlineLevel="0" collapsed="false">
      <c r="A340" s="103"/>
      <c r="B340" s="104"/>
      <c r="C340" s="228" t="s">
        <v>356</v>
      </c>
      <c r="D340" s="228" t="s">
        <v>191</v>
      </c>
      <c r="E340" s="229" t="s">
        <v>357</v>
      </c>
      <c r="F340" s="230" t="s">
        <v>358</v>
      </c>
      <c r="G340" s="231" t="s">
        <v>173</v>
      </c>
      <c r="H340" s="232" t="n">
        <v>0.654</v>
      </c>
      <c r="I340" s="233" t="n">
        <v>0</v>
      </c>
      <c r="J340" s="234" t="n">
        <f aca="false">ROUND(I340*H340,0)</f>
        <v>0</v>
      </c>
      <c r="K340" s="235"/>
      <c r="L340" s="236"/>
      <c r="M340" s="237"/>
      <c r="N340" s="238" t="s">
        <v>40</v>
      </c>
      <c r="O340" s="197" t="n">
        <v>0</v>
      </c>
      <c r="P340" s="197" t="n">
        <f aca="false">O340*H340</f>
        <v>0</v>
      </c>
      <c r="Q340" s="197" t="n">
        <v>1</v>
      </c>
      <c r="R340" s="197" t="n">
        <f aca="false">Q340*H340</f>
        <v>0.654</v>
      </c>
      <c r="S340" s="197" t="n">
        <v>0</v>
      </c>
      <c r="T340" s="198" t="n">
        <f aca="false">S340*H340</f>
        <v>0</v>
      </c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R340" s="199" t="s">
        <v>299</v>
      </c>
      <c r="AT340" s="199" t="s">
        <v>191</v>
      </c>
      <c r="AU340" s="199" t="s">
        <v>81</v>
      </c>
      <c r="AY340" s="97" t="s">
        <v>115</v>
      </c>
      <c r="BE340" s="200" t="n">
        <f aca="false">IF(N340="základní",J340,0)</f>
        <v>0</v>
      </c>
      <c r="BF340" s="200" t="n">
        <f aca="false">IF(N340="snížená",J340,0)</f>
        <v>0</v>
      </c>
      <c r="BG340" s="200" t="n">
        <f aca="false">IF(N340="zákl. přenesená",J340,0)</f>
        <v>0</v>
      </c>
      <c r="BH340" s="200" t="n">
        <f aca="false">IF(N340="sníž. přenesená",J340,0)</f>
        <v>0</v>
      </c>
      <c r="BI340" s="200" t="n">
        <f aca="false">IF(N340="nulová",J340,0)</f>
        <v>0</v>
      </c>
      <c r="BJ340" s="97" t="s">
        <v>7</v>
      </c>
      <c r="BK340" s="200" t="n">
        <f aca="false">ROUND(I340*H340,0)</f>
        <v>0</v>
      </c>
      <c r="BL340" s="97" t="s">
        <v>220</v>
      </c>
      <c r="BM340" s="199" t="s">
        <v>359</v>
      </c>
    </row>
    <row r="341" s="210" customFormat="true" ht="12.8" hidden="true" customHeight="false" outlineLevel="0" collapsed="false">
      <c r="B341" s="211"/>
      <c r="D341" s="203" t="s">
        <v>123</v>
      </c>
      <c r="E341" s="212"/>
      <c r="F341" s="213" t="s">
        <v>360</v>
      </c>
      <c r="H341" s="214" t="n">
        <v>0.633</v>
      </c>
      <c r="I341" s="215"/>
      <c r="L341" s="211"/>
      <c r="M341" s="216"/>
      <c r="N341" s="217"/>
      <c r="O341" s="217"/>
      <c r="P341" s="217"/>
      <c r="Q341" s="217"/>
      <c r="R341" s="217"/>
      <c r="S341" s="217"/>
      <c r="T341" s="218"/>
      <c r="AT341" s="212" t="s">
        <v>123</v>
      </c>
      <c r="AU341" s="212" t="s">
        <v>81</v>
      </c>
      <c r="AV341" s="210" t="s">
        <v>81</v>
      </c>
      <c r="AW341" s="210" t="s">
        <v>32</v>
      </c>
      <c r="AX341" s="210" t="s">
        <v>75</v>
      </c>
      <c r="AY341" s="212" t="s">
        <v>115</v>
      </c>
    </row>
    <row r="342" s="210" customFormat="true" ht="12.8" hidden="true" customHeight="false" outlineLevel="0" collapsed="false">
      <c r="B342" s="211"/>
      <c r="D342" s="203" t="s">
        <v>123</v>
      </c>
      <c r="E342" s="212"/>
      <c r="F342" s="213" t="s">
        <v>361</v>
      </c>
      <c r="H342" s="214" t="n">
        <v>0.021</v>
      </c>
      <c r="I342" s="215"/>
      <c r="L342" s="211"/>
      <c r="M342" s="216"/>
      <c r="N342" s="217"/>
      <c r="O342" s="217"/>
      <c r="P342" s="217"/>
      <c r="Q342" s="217"/>
      <c r="R342" s="217"/>
      <c r="S342" s="217"/>
      <c r="T342" s="218"/>
      <c r="AT342" s="212" t="s">
        <v>123</v>
      </c>
      <c r="AU342" s="212" t="s">
        <v>81</v>
      </c>
      <c r="AV342" s="210" t="s">
        <v>81</v>
      </c>
      <c r="AW342" s="210" t="s">
        <v>32</v>
      </c>
      <c r="AX342" s="210" t="s">
        <v>75</v>
      </c>
      <c r="AY342" s="212" t="s">
        <v>115</v>
      </c>
    </row>
    <row r="343" s="219" customFormat="true" ht="12.8" hidden="true" customHeight="false" outlineLevel="0" collapsed="false">
      <c r="B343" s="220"/>
      <c r="D343" s="203" t="s">
        <v>123</v>
      </c>
      <c r="E343" s="221"/>
      <c r="F343" s="222" t="s">
        <v>128</v>
      </c>
      <c r="H343" s="223" t="n">
        <v>0.654</v>
      </c>
      <c r="I343" s="224"/>
      <c r="L343" s="220"/>
      <c r="M343" s="225"/>
      <c r="N343" s="226"/>
      <c r="O343" s="226"/>
      <c r="P343" s="226"/>
      <c r="Q343" s="226"/>
      <c r="R343" s="226"/>
      <c r="S343" s="226"/>
      <c r="T343" s="227"/>
      <c r="AT343" s="221" t="s">
        <v>123</v>
      </c>
      <c r="AU343" s="221" t="s">
        <v>81</v>
      </c>
      <c r="AV343" s="219" t="s">
        <v>121</v>
      </c>
      <c r="AW343" s="219" t="s">
        <v>32</v>
      </c>
      <c r="AX343" s="219" t="s">
        <v>7</v>
      </c>
      <c r="AY343" s="221" t="s">
        <v>115</v>
      </c>
    </row>
    <row r="344" s="107" customFormat="true" ht="24.15" hidden="false" customHeight="true" outlineLevel="0" collapsed="false">
      <c r="A344" s="103"/>
      <c r="B344" s="104"/>
      <c r="C344" s="187" t="s">
        <v>362</v>
      </c>
      <c r="D344" s="187" t="s">
        <v>117</v>
      </c>
      <c r="E344" s="188" t="s">
        <v>363</v>
      </c>
      <c r="F344" s="189" t="s">
        <v>364</v>
      </c>
      <c r="G344" s="190" t="s">
        <v>194</v>
      </c>
      <c r="H344" s="191" t="n">
        <v>1760</v>
      </c>
      <c r="I344" s="192" t="n">
        <v>0</v>
      </c>
      <c r="J344" s="193" t="n">
        <f aca="false">ROUND(I344*H344,0)</f>
        <v>0</v>
      </c>
      <c r="K344" s="194"/>
      <c r="L344" s="104"/>
      <c r="M344" s="195"/>
      <c r="N344" s="196" t="s">
        <v>40</v>
      </c>
      <c r="O344" s="197" t="n">
        <v>0</v>
      </c>
      <c r="P344" s="197" t="n">
        <f aca="false">O344*H344</f>
        <v>0</v>
      </c>
      <c r="Q344" s="197" t="n">
        <v>0</v>
      </c>
      <c r="R344" s="197" t="n">
        <f aca="false">Q344*H344</f>
        <v>0</v>
      </c>
      <c r="S344" s="197" t="n">
        <v>0</v>
      </c>
      <c r="T344" s="198" t="n">
        <f aca="false">S344*H344</f>
        <v>0</v>
      </c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R344" s="199" t="s">
        <v>220</v>
      </c>
      <c r="AT344" s="199" t="s">
        <v>117</v>
      </c>
      <c r="AU344" s="199" t="s">
        <v>81</v>
      </c>
      <c r="AY344" s="97" t="s">
        <v>115</v>
      </c>
      <c r="BE344" s="200" t="n">
        <f aca="false">IF(N344="základní",J344,0)</f>
        <v>0</v>
      </c>
      <c r="BF344" s="200" t="n">
        <f aca="false">IF(N344="snížená",J344,0)</f>
        <v>0</v>
      </c>
      <c r="BG344" s="200" t="n">
        <f aca="false">IF(N344="zákl. přenesená",J344,0)</f>
        <v>0</v>
      </c>
      <c r="BH344" s="200" t="n">
        <f aca="false">IF(N344="sníž. přenesená",J344,0)</f>
        <v>0</v>
      </c>
      <c r="BI344" s="200" t="n">
        <f aca="false">IF(N344="nulová",J344,0)</f>
        <v>0</v>
      </c>
      <c r="BJ344" s="97" t="s">
        <v>7</v>
      </c>
      <c r="BK344" s="200" t="n">
        <f aca="false">ROUND(I344*H344,0)</f>
        <v>0</v>
      </c>
      <c r="BL344" s="97" t="s">
        <v>220</v>
      </c>
      <c r="BM344" s="199" t="s">
        <v>365</v>
      </c>
    </row>
    <row r="345" s="201" customFormat="true" ht="12.8" hidden="true" customHeight="false" outlineLevel="0" collapsed="false">
      <c r="B345" s="202"/>
      <c r="D345" s="203" t="s">
        <v>123</v>
      </c>
      <c r="E345" s="204"/>
      <c r="F345" s="205" t="s">
        <v>366</v>
      </c>
      <c r="H345" s="204"/>
      <c r="I345" s="206"/>
      <c r="L345" s="202"/>
      <c r="M345" s="207"/>
      <c r="N345" s="208"/>
      <c r="O345" s="208"/>
      <c r="P345" s="208"/>
      <c r="Q345" s="208"/>
      <c r="R345" s="208"/>
      <c r="S345" s="208"/>
      <c r="T345" s="209"/>
      <c r="AT345" s="204" t="s">
        <v>123</v>
      </c>
      <c r="AU345" s="204" t="s">
        <v>81</v>
      </c>
      <c r="AV345" s="201" t="s">
        <v>7</v>
      </c>
      <c r="AW345" s="201" t="s">
        <v>32</v>
      </c>
      <c r="AX345" s="201" t="s">
        <v>75</v>
      </c>
      <c r="AY345" s="204" t="s">
        <v>115</v>
      </c>
    </row>
    <row r="346" s="210" customFormat="true" ht="12.8" hidden="true" customHeight="false" outlineLevel="0" collapsed="false">
      <c r="B346" s="211"/>
      <c r="D346" s="203" t="s">
        <v>123</v>
      </c>
      <c r="E346" s="212"/>
      <c r="F346" s="213" t="s">
        <v>367</v>
      </c>
      <c r="H346" s="214" t="n">
        <v>1760</v>
      </c>
      <c r="I346" s="215"/>
      <c r="L346" s="211"/>
      <c r="M346" s="216"/>
      <c r="N346" s="217"/>
      <c r="O346" s="217"/>
      <c r="P346" s="217"/>
      <c r="Q346" s="217"/>
      <c r="R346" s="217"/>
      <c r="S346" s="217"/>
      <c r="T346" s="218"/>
      <c r="AT346" s="212" t="s">
        <v>123</v>
      </c>
      <c r="AU346" s="212" t="s">
        <v>81</v>
      </c>
      <c r="AV346" s="210" t="s">
        <v>81</v>
      </c>
      <c r="AW346" s="210" t="s">
        <v>32</v>
      </c>
      <c r="AX346" s="210" t="s">
        <v>7</v>
      </c>
      <c r="AY346" s="212" t="s">
        <v>115</v>
      </c>
    </row>
    <row r="347" s="107" customFormat="true" ht="24.15" hidden="false" customHeight="true" outlineLevel="0" collapsed="false">
      <c r="A347" s="103"/>
      <c r="B347" s="104"/>
      <c r="C347" s="187" t="s">
        <v>368</v>
      </c>
      <c r="D347" s="187" t="s">
        <v>117</v>
      </c>
      <c r="E347" s="188" t="s">
        <v>369</v>
      </c>
      <c r="F347" s="189" t="s">
        <v>370</v>
      </c>
      <c r="G347" s="190" t="s">
        <v>194</v>
      </c>
      <c r="H347" s="191" t="n">
        <v>1760</v>
      </c>
      <c r="I347" s="192" t="n">
        <v>0</v>
      </c>
      <c r="J347" s="193" t="n">
        <f aca="false">ROUND(I347*H347,0)</f>
        <v>0</v>
      </c>
      <c r="K347" s="194"/>
      <c r="L347" s="104"/>
      <c r="M347" s="195"/>
      <c r="N347" s="196" t="s">
        <v>40</v>
      </c>
      <c r="O347" s="197" t="n">
        <v>0</v>
      </c>
      <c r="P347" s="197" t="n">
        <f aca="false">O347*H347</f>
        <v>0</v>
      </c>
      <c r="Q347" s="197" t="n">
        <v>0</v>
      </c>
      <c r="R347" s="197" t="n">
        <f aca="false">Q347*H347</f>
        <v>0</v>
      </c>
      <c r="S347" s="197" t="n">
        <v>0</v>
      </c>
      <c r="T347" s="198" t="n">
        <f aca="false">S347*H347</f>
        <v>0</v>
      </c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R347" s="199" t="s">
        <v>220</v>
      </c>
      <c r="AT347" s="199" t="s">
        <v>117</v>
      </c>
      <c r="AU347" s="199" t="s">
        <v>81</v>
      </c>
      <c r="AY347" s="97" t="s">
        <v>115</v>
      </c>
      <c r="BE347" s="200" t="n">
        <f aca="false">IF(N347="základní",J347,0)</f>
        <v>0</v>
      </c>
      <c r="BF347" s="200" t="n">
        <f aca="false">IF(N347="snížená",J347,0)</f>
        <v>0</v>
      </c>
      <c r="BG347" s="200" t="n">
        <f aca="false">IF(N347="zákl. přenesená",J347,0)</f>
        <v>0</v>
      </c>
      <c r="BH347" s="200" t="n">
        <f aca="false">IF(N347="sníž. přenesená",J347,0)</f>
        <v>0</v>
      </c>
      <c r="BI347" s="200" t="n">
        <f aca="false">IF(N347="nulová",J347,0)</f>
        <v>0</v>
      </c>
      <c r="BJ347" s="97" t="s">
        <v>7</v>
      </c>
      <c r="BK347" s="200" t="n">
        <f aca="false">ROUND(I347*H347,0)</f>
        <v>0</v>
      </c>
      <c r="BL347" s="97" t="s">
        <v>220</v>
      </c>
      <c r="BM347" s="199" t="s">
        <v>371</v>
      </c>
    </row>
    <row r="348" s="210" customFormat="true" ht="12.8" hidden="true" customHeight="false" outlineLevel="0" collapsed="false">
      <c r="B348" s="211"/>
      <c r="D348" s="203" t="s">
        <v>123</v>
      </c>
      <c r="E348" s="212"/>
      <c r="F348" s="213" t="s">
        <v>367</v>
      </c>
      <c r="H348" s="214" t="n">
        <v>1760</v>
      </c>
      <c r="I348" s="215"/>
      <c r="L348" s="211"/>
      <c r="M348" s="216"/>
      <c r="N348" s="217"/>
      <c r="O348" s="217"/>
      <c r="P348" s="217"/>
      <c r="Q348" s="217"/>
      <c r="R348" s="217"/>
      <c r="S348" s="217"/>
      <c r="T348" s="218"/>
      <c r="AT348" s="212" t="s">
        <v>123</v>
      </c>
      <c r="AU348" s="212" t="s">
        <v>81</v>
      </c>
      <c r="AV348" s="210" t="s">
        <v>81</v>
      </c>
      <c r="AW348" s="210" t="s">
        <v>32</v>
      </c>
      <c r="AX348" s="210" t="s">
        <v>7</v>
      </c>
      <c r="AY348" s="212" t="s">
        <v>115</v>
      </c>
    </row>
    <row r="349" s="107" customFormat="true" ht="24.15" hidden="false" customHeight="true" outlineLevel="0" collapsed="false">
      <c r="A349" s="103"/>
      <c r="B349" s="104"/>
      <c r="C349" s="187" t="s">
        <v>372</v>
      </c>
      <c r="D349" s="187" t="s">
        <v>117</v>
      </c>
      <c r="E349" s="188" t="s">
        <v>373</v>
      </c>
      <c r="F349" s="189" t="s">
        <v>374</v>
      </c>
      <c r="G349" s="190" t="s">
        <v>375</v>
      </c>
      <c r="H349" s="191" t="n">
        <v>4205.38</v>
      </c>
      <c r="I349" s="192" t="n">
        <v>0</v>
      </c>
      <c r="J349" s="193" t="n">
        <f aca="false">ROUND(I349*H349,0)</f>
        <v>0</v>
      </c>
      <c r="K349" s="194"/>
      <c r="L349" s="104"/>
      <c r="M349" s="195"/>
      <c r="N349" s="196" t="s">
        <v>40</v>
      </c>
      <c r="O349" s="197" t="n">
        <v>0</v>
      </c>
      <c r="P349" s="197" t="n">
        <f aca="false">O349*H349</f>
        <v>0</v>
      </c>
      <c r="Q349" s="197" t="n">
        <v>0</v>
      </c>
      <c r="R349" s="197" t="n">
        <f aca="false">Q349*H349</f>
        <v>0</v>
      </c>
      <c r="S349" s="197" t="n">
        <v>0</v>
      </c>
      <c r="T349" s="198" t="n">
        <f aca="false">S349*H349</f>
        <v>0</v>
      </c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R349" s="199" t="s">
        <v>220</v>
      </c>
      <c r="AT349" s="199" t="s">
        <v>117</v>
      </c>
      <c r="AU349" s="199" t="s">
        <v>81</v>
      </c>
      <c r="AY349" s="97" t="s">
        <v>115</v>
      </c>
      <c r="BE349" s="200" t="n">
        <f aca="false">IF(N349="základní",J349,0)</f>
        <v>0</v>
      </c>
      <c r="BF349" s="200" t="n">
        <f aca="false">IF(N349="snížená",J349,0)</f>
        <v>0</v>
      </c>
      <c r="BG349" s="200" t="n">
        <f aca="false">IF(N349="zákl. přenesená",J349,0)</f>
        <v>0</v>
      </c>
      <c r="BH349" s="200" t="n">
        <f aca="false">IF(N349="sníž. přenesená",J349,0)</f>
        <v>0</v>
      </c>
      <c r="BI349" s="200" t="n">
        <f aca="false">IF(N349="nulová",J349,0)</f>
        <v>0</v>
      </c>
      <c r="BJ349" s="97" t="s">
        <v>7</v>
      </c>
      <c r="BK349" s="200" t="n">
        <f aca="false">ROUND(I349*H349,0)</f>
        <v>0</v>
      </c>
      <c r="BL349" s="97" t="s">
        <v>220</v>
      </c>
      <c r="BM349" s="199" t="s">
        <v>376</v>
      </c>
    </row>
    <row r="350" s="174" customFormat="true" ht="25.9" hidden="false" customHeight="true" outlineLevel="0" collapsed="false">
      <c r="B350" s="175"/>
      <c r="D350" s="176" t="s">
        <v>74</v>
      </c>
      <c r="E350" s="177" t="s">
        <v>377</v>
      </c>
      <c r="F350" s="177" t="s">
        <v>378</v>
      </c>
      <c r="I350" s="239"/>
      <c r="J350" s="178" t="n">
        <f aca="false">BK350</f>
        <v>0</v>
      </c>
      <c r="L350" s="175"/>
      <c r="M350" s="179"/>
      <c r="N350" s="180"/>
      <c r="O350" s="180"/>
      <c r="P350" s="181" t="n">
        <f aca="false">P351</f>
        <v>0</v>
      </c>
      <c r="Q350" s="180"/>
      <c r="R350" s="181" t="n">
        <f aca="false">R351</f>
        <v>0</v>
      </c>
      <c r="S350" s="180"/>
      <c r="T350" s="182" t="n">
        <f aca="false">T351</f>
        <v>0</v>
      </c>
      <c r="AR350" s="176" t="s">
        <v>149</v>
      </c>
      <c r="AT350" s="183" t="s">
        <v>74</v>
      </c>
      <c r="AU350" s="183" t="s">
        <v>75</v>
      </c>
      <c r="AY350" s="176" t="s">
        <v>115</v>
      </c>
      <c r="BK350" s="184" t="n">
        <f aca="false">BK351</f>
        <v>0</v>
      </c>
    </row>
    <row r="351" s="174" customFormat="true" ht="22.8" hidden="false" customHeight="true" outlineLevel="0" collapsed="false">
      <c r="B351" s="175"/>
      <c r="D351" s="176" t="s">
        <v>74</v>
      </c>
      <c r="E351" s="185" t="s">
        <v>379</v>
      </c>
      <c r="F351" s="185" t="s">
        <v>380</v>
      </c>
      <c r="I351" s="239"/>
      <c r="J351" s="186" t="n">
        <f aca="false">BK351</f>
        <v>0</v>
      </c>
      <c r="L351" s="175"/>
      <c r="M351" s="179"/>
      <c r="N351" s="180"/>
      <c r="O351" s="180"/>
      <c r="P351" s="181" t="n">
        <f aca="false">P352</f>
        <v>0</v>
      </c>
      <c r="Q351" s="180"/>
      <c r="R351" s="181" t="n">
        <f aca="false">R352</f>
        <v>0</v>
      </c>
      <c r="S351" s="180"/>
      <c r="T351" s="182" t="n">
        <f aca="false">T352</f>
        <v>0</v>
      </c>
      <c r="AR351" s="176" t="s">
        <v>149</v>
      </c>
      <c r="AT351" s="183" t="s">
        <v>74</v>
      </c>
      <c r="AU351" s="183" t="s">
        <v>7</v>
      </c>
      <c r="AY351" s="176" t="s">
        <v>115</v>
      </c>
      <c r="BK351" s="184" t="n">
        <f aca="false">BK352</f>
        <v>0</v>
      </c>
    </row>
    <row r="352" s="107" customFormat="true" ht="16.5" hidden="false" customHeight="true" outlineLevel="0" collapsed="false">
      <c r="A352" s="103"/>
      <c r="B352" s="104"/>
      <c r="C352" s="187" t="s">
        <v>381</v>
      </c>
      <c r="D352" s="187" t="s">
        <v>117</v>
      </c>
      <c r="E352" s="188" t="s">
        <v>382</v>
      </c>
      <c r="F352" s="189" t="s">
        <v>380</v>
      </c>
      <c r="G352" s="190" t="s">
        <v>383</v>
      </c>
      <c r="H352" s="191" t="n">
        <v>1</v>
      </c>
      <c r="I352" s="192" t="n">
        <v>0</v>
      </c>
      <c r="J352" s="193" t="n">
        <f aca="false">ROUND(I352*H352,0)</f>
        <v>0</v>
      </c>
      <c r="K352" s="194"/>
      <c r="L352" s="104"/>
      <c r="M352" s="240"/>
      <c r="N352" s="241" t="s">
        <v>40</v>
      </c>
      <c r="O352" s="242" t="n">
        <v>0</v>
      </c>
      <c r="P352" s="242" t="n">
        <f aca="false">O352*H352</f>
        <v>0</v>
      </c>
      <c r="Q352" s="242" t="n">
        <v>0</v>
      </c>
      <c r="R352" s="242" t="n">
        <f aca="false">Q352*H352</f>
        <v>0</v>
      </c>
      <c r="S352" s="242" t="n">
        <v>0</v>
      </c>
      <c r="T352" s="243" t="n">
        <f aca="false">S352*H352</f>
        <v>0</v>
      </c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R352" s="199" t="s">
        <v>384</v>
      </c>
      <c r="AT352" s="199" t="s">
        <v>117</v>
      </c>
      <c r="AU352" s="199" t="s">
        <v>81</v>
      </c>
      <c r="AY352" s="97" t="s">
        <v>115</v>
      </c>
      <c r="BE352" s="200" t="n">
        <f aca="false">IF(N352="základní",J352,0)</f>
        <v>0</v>
      </c>
      <c r="BF352" s="200" t="n">
        <f aca="false">IF(N352="snížená",J352,0)</f>
        <v>0</v>
      </c>
      <c r="BG352" s="200" t="n">
        <f aca="false">IF(N352="zákl. přenesená",J352,0)</f>
        <v>0</v>
      </c>
      <c r="BH352" s="200" t="n">
        <f aca="false">IF(N352="sníž. přenesená",J352,0)</f>
        <v>0</v>
      </c>
      <c r="BI352" s="200" t="n">
        <f aca="false">IF(N352="nulová",J352,0)</f>
        <v>0</v>
      </c>
      <c r="BJ352" s="97" t="s">
        <v>7</v>
      </c>
      <c r="BK352" s="200" t="n">
        <f aca="false">ROUND(I352*H352,0)</f>
        <v>0</v>
      </c>
      <c r="BL352" s="97" t="s">
        <v>384</v>
      </c>
      <c r="BM352" s="199" t="s">
        <v>385</v>
      </c>
    </row>
    <row r="353" s="107" customFormat="true" ht="6.95" hidden="false" customHeight="true" outlineLevel="0" collapsed="false">
      <c r="A353" s="103"/>
      <c r="B353" s="138"/>
      <c r="C353" s="139"/>
      <c r="D353" s="139"/>
      <c r="E353" s="139"/>
      <c r="F353" s="139"/>
      <c r="G353" s="139"/>
      <c r="H353" s="139"/>
      <c r="I353" s="139"/>
      <c r="J353" s="139"/>
      <c r="K353" s="139"/>
      <c r="L353" s="104"/>
      <c r="M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</row>
  </sheetData>
  <sheetProtection sheet="true" password="9c21" objects="true" scenarios="true"/>
  <autoFilter ref="C123:K352"/>
  <mergeCells count="6">
    <mergeCell ref="L2:V2"/>
    <mergeCell ref="E7:H7"/>
    <mergeCell ref="E16:H16"/>
    <mergeCell ref="E25:H25"/>
    <mergeCell ref="E85:H85"/>
    <mergeCell ref="E116:H11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2022-02-10T13:47:42Z</dcterms:created>
  <dc:creator>DESKTOP-O7TS77F\PC</dc:creator>
  <dc:description/>
  <dc:language>cs-CZ</dc:language>
  <cp:lastModifiedBy/>
  <dcterms:modified xsi:type="dcterms:W3CDTF">2022-02-15T13:08:42Z</dcterms:modified>
  <cp:revision>2</cp:revision>
  <dc:subject/>
  <dc:title/>
</cp:coreProperties>
</file>