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0" windowHeight="0"/>
  </bookViews>
  <sheets>
    <sheet name="Rekapitulácia stavby" sheetId="1" r:id="rId1"/>
    <sheet name="1 - Objekt č.1 - Objekt p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'1 - Objekt č.1 - Objekt p...'!$C$136:$K$276</definedName>
    <definedName name="_xlnm.Print_Area" localSheetId="1">'1 - Objekt č.1 - Objekt p...'!$C$4:$J$76,'1 - Objekt č.1 - Objekt p...'!$C$82:$J$118,'1 - Objekt č.1 - Objekt p...'!$C$124:$J$276</definedName>
    <definedName name="_xlnm.Print_Titles" localSheetId="1">'1 - Objekt č.1 - Objekt p...'!$136:$136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T268"/>
  <c r="R269"/>
  <c r="R268"/>
  <c r="P269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T260"/>
  <c r="R261"/>
  <c r="R260"/>
  <c r="P261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T197"/>
  <c r="R198"/>
  <c r="R197"/>
  <c r="P198"/>
  <c r="P197"/>
  <c r="BI196"/>
  <c r="BH196"/>
  <c r="BG196"/>
  <c r="BE196"/>
  <c r="T196"/>
  <c r="T195"/>
  <c r="R196"/>
  <c r="R195"/>
  <c r="P196"/>
  <c r="P195"/>
  <c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J133"/>
  <c r="F133"/>
  <c r="F131"/>
  <c r="E129"/>
  <c r="J91"/>
  <c r="F91"/>
  <c r="F89"/>
  <c r="E87"/>
  <c r="J24"/>
  <c r="E24"/>
  <c r="J134"/>
  <c r="J23"/>
  <c r="J18"/>
  <c r="E18"/>
  <c r="F92"/>
  <c r="J17"/>
  <c r="J12"/>
  <c r="J131"/>
  <c r="E7"/>
  <c r="E127"/>
  <c i="1" r="L90"/>
  <c r="AM90"/>
  <c r="AM89"/>
  <c r="L89"/>
  <c r="AM87"/>
  <c r="L87"/>
  <c r="L85"/>
  <c r="L84"/>
  <c i="2" r="BK237"/>
  <c r="J217"/>
  <c r="BK194"/>
  <c r="BK149"/>
  <c r="BK243"/>
  <c r="J207"/>
  <c r="J189"/>
  <c r="BK276"/>
  <c r="BK271"/>
  <c r="BK252"/>
  <c r="J228"/>
  <c r="J191"/>
  <c r="BK154"/>
  <c r="J254"/>
  <c r="BK215"/>
  <c r="BK175"/>
  <c r="BK153"/>
  <c r="BK225"/>
  <c r="BK177"/>
  <c r="J142"/>
  <c r="BK245"/>
  <c r="J173"/>
  <c r="BK151"/>
  <c r="J252"/>
  <c r="J205"/>
  <c r="J168"/>
  <c r="BK236"/>
  <c r="BK205"/>
  <c r="BK173"/>
  <c r="BK251"/>
  <c r="J212"/>
  <c r="BK186"/>
  <c r="BK155"/>
  <c r="BK242"/>
  <c r="BK204"/>
  <c r="BK142"/>
  <c r="BK273"/>
  <c r="J253"/>
  <c r="J222"/>
  <c r="BK203"/>
  <c r="BK165"/>
  <c r="BK259"/>
  <c r="J216"/>
  <c r="J169"/>
  <c r="J144"/>
  <c r="J229"/>
  <c r="J209"/>
  <c r="BK166"/>
  <c r="BK140"/>
  <c r="BK219"/>
  <c r="J161"/>
  <c r="J241"/>
  <c r="J184"/>
  <c r="BK144"/>
  <c r="BK241"/>
  <c r="BK208"/>
  <c r="BK183"/>
  <c r="BK141"/>
  <c r="J238"/>
  <c r="J219"/>
  <c r="BK200"/>
  <c r="BK160"/>
  <c r="BK256"/>
  <c r="J218"/>
  <c r="J181"/>
  <c r="J140"/>
  <c r="J273"/>
  <c r="BK265"/>
  <c r="J242"/>
  <c r="J213"/>
  <c r="J190"/>
  <c r="BK163"/>
  <c r="J245"/>
  <c r="BK171"/>
  <c r="J263"/>
  <c r="BK217"/>
  <c r="J160"/>
  <c r="BK248"/>
  <c r="J152"/>
  <c r="J247"/>
  <c r="J225"/>
  <c r="J176"/>
  <c r="BK143"/>
  <c r="BK229"/>
  <c r="BK213"/>
  <c r="BK187"/>
  <c r="J164"/>
  <c r="J250"/>
  <c r="BK233"/>
  <c r="BK207"/>
  <c r="BK189"/>
  <c r="J145"/>
  <c r="BK246"/>
  <c r="J223"/>
  <c r="J194"/>
  <c r="J154"/>
  <c r="BK274"/>
  <c r="J271"/>
  <c r="J261"/>
  <c r="J244"/>
  <c r="BK209"/>
  <c r="J183"/>
  <c r="BK145"/>
  <c r="BK220"/>
  <c r="J182"/>
  <c r="J155"/>
  <c r="BK234"/>
  <c r="J203"/>
  <c r="BK152"/>
  <c r="BK249"/>
  <c r="J215"/>
  <c r="BK164"/>
  <c r="BK253"/>
  <c r="BK230"/>
  <c r="J187"/>
  <c r="J146"/>
  <c r="BK261"/>
  <c r="J210"/>
  <c r="J177"/>
  <c r="J243"/>
  <c r="J224"/>
  <c r="BK201"/>
  <c r="BK180"/>
  <c i="1" r="AS94"/>
  <c i="2" r="J235"/>
  <c r="BK196"/>
  <c r="J180"/>
  <c r="J276"/>
  <c r="BK269"/>
  <c r="BK247"/>
  <c r="J206"/>
  <c r="BK167"/>
  <c r="BK150"/>
  <c r="J233"/>
  <c r="BK206"/>
  <c r="BK157"/>
  <c r="BK258"/>
  <c r="BK223"/>
  <c r="BK184"/>
  <c r="J151"/>
  <c r="J237"/>
  <c r="J166"/>
  <c r="BK244"/>
  <c r="J221"/>
  <c r="BK172"/>
  <c r="J269"/>
  <c r="BK232"/>
  <c r="J214"/>
  <c r="BK190"/>
  <c r="J153"/>
  <c r="BK264"/>
  <c r="J232"/>
  <c r="BK182"/>
  <c r="J249"/>
  <c r="BK216"/>
  <c r="J141"/>
  <c r="J274"/>
  <c r="J266"/>
  <c r="J248"/>
  <c r="BK210"/>
  <c r="J171"/>
  <c r="BK235"/>
  <c r="J208"/>
  <c r="BK168"/>
  <c r="BK239"/>
  <c r="BK191"/>
  <c r="BK161"/>
  <c r="J251"/>
  <c r="BK192"/>
  <c r="J256"/>
  <c r="BK240"/>
  <c r="J211"/>
  <c r="J158"/>
  <c r="BK254"/>
  <c r="BK224"/>
  <c r="BK202"/>
  <c r="J170"/>
  <c r="J236"/>
  <c r="BK221"/>
  <c r="J202"/>
  <c r="J175"/>
  <c r="J259"/>
  <c r="J220"/>
  <c r="BK188"/>
  <c r="BK275"/>
  <c r="BK272"/>
  <c r="BK263"/>
  <c r="J240"/>
  <c r="BK211"/>
  <c r="J198"/>
  <c r="J149"/>
  <c r="BK228"/>
  <c r="BK181"/>
  <c r="J150"/>
  <c r="BK222"/>
  <c r="J167"/>
  <c r="J147"/>
  <c r="J230"/>
  <c r="BK169"/>
  <c r="BK255"/>
  <c r="J239"/>
  <c r="J188"/>
  <c r="BK170"/>
  <c r="BK266"/>
  <c r="J227"/>
  <c r="J200"/>
  <c r="J172"/>
  <c r="BK147"/>
  <c r="J265"/>
  <c r="BK227"/>
  <c r="BK198"/>
  <c r="BK176"/>
  <c r="BK146"/>
  <c r="J234"/>
  <c r="J192"/>
  <c r="J163"/>
  <c r="J275"/>
  <c r="J272"/>
  <c r="J264"/>
  <c r="BK238"/>
  <c r="J204"/>
  <c r="BK156"/>
  <c r="J258"/>
  <c r="BK212"/>
  <c r="J156"/>
  <c r="J255"/>
  <c r="J196"/>
  <c r="J165"/>
  <c r="BK250"/>
  <c r="J186"/>
  <c r="J143"/>
  <c r="J246"/>
  <c r="BK214"/>
  <c r="J157"/>
  <c r="BK218"/>
  <c r="J201"/>
  <c r="BK158"/>
  <c l="1" r="BK148"/>
  <c r="J148"/>
  <c r="J99"/>
  <c r="P162"/>
  <c r="BK199"/>
  <c r="J199"/>
  <c r="J109"/>
  <c r="T139"/>
  <c r="P159"/>
  <c r="P174"/>
  <c r="P185"/>
  <c r="R231"/>
  <c r="BK139"/>
  <c r="J139"/>
  <c r="J98"/>
  <c r="BK159"/>
  <c r="J159"/>
  <c r="J100"/>
  <c r="BK174"/>
  <c r="J174"/>
  <c r="J102"/>
  <c r="BK185"/>
  <c r="J185"/>
  <c r="J105"/>
  <c r="T199"/>
  <c r="P226"/>
  <c r="BK257"/>
  <c r="J257"/>
  <c r="J112"/>
  <c r="P262"/>
  <c r="T148"/>
  <c r="T162"/>
  <c r="T179"/>
  <c r="P231"/>
  <c r="BK262"/>
  <c r="J262"/>
  <c r="J114"/>
  <c r="BK270"/>
  <c r="J270"/>
  <c r="J117"/>
  <c r="P148"/>
  <c r="R162"/>
  <c r="T185"/>
  <c r="R199"/>
  <c r="T226"/>
  <c r="R257"/>
  <c r="T262"/>
  <c r="R139"/>
  <c r="BK162"/>
  <c r="J162"/>
  <c r="J101"/>
  <c r="T174"/>
  <c r="R179"/>
  <c r="P199"/>
  <c r="BK226"/>
  <c r="J226"/>
  <c r="J110"/>
  <c r="R226"/>
  <c r="T257"/>
  <c r="P270"/>
  <c r="P267"/>
  <c r="P139"/>
  <c r="P138"/>
  <c r="R159"/>
  <c r="R174"/>
  <c r="P179"/>
  <c r="P178"/>
  <c r="BK231"/>
  <c r="J231"/>
  <c r="J111"/>
  <c r="P257"/>
  <c r="R262"/>
  <c r="R270"/>
  <c r="R267"/>
  <c r="R148"/>
  <c r="T159"/>
  <c r="BK179"/>
  <c r="J179"/>
  <c r="J104"/>
  <c r="R185"/>
  <c r="T231"/>
  <c r="T270"/>
  <c r="T267"/>
  <c r="BK193"/>
  <c r="J193"/>
  <c r="J106"/>
  <c r="BK195"/>
  <c r="J195"/>
  <c r="J107"/>
  <c r="BK197"/>
  <c r="J197"/>
  <c r="J108"/>
  <c r="BK268"/>
  <c r="J268"/>
  <c r="J116"/>
  <c r="BK260"/>
  <c r="J260"/>
  <c r="J113"/>
  <c r="J89"/>
  <c r="BF142"/>
  <c r="BF144"/>
  <c r="BF156"/>
  <c r="BF176"/>
  <c r="BF194"/>
  <c r="BF200"/>
  <c r="BF216"/>
  <c r="BF222"/>
  <c r="BF230"/>
  <c r="BF234"/>
  <c r="BF242"/>
  <c r="BF244"/>
  <c r="BF247"/>
  <c r="BF251"/>
  <c r="F134"/>
  <c r="BF147"/>
  <c r="BF150"/>
  <c r="BF154"/>
  <c r="BF160"/>
  <c r="BF161"/>
  <c r="BF164"/>
  <c r="BF177"/>
  <c r="BF180"/>
  <c r="BF181"/>
  <c r="BF191"/>
  <c r="BF203"/>
  <c r="BF207"/>
  <c r="BF209"/>
  <c r="BF210"/>
  <c r="BF228"/>
  <c r="BF249"/>
  <c r="BF259"/>
  <c r="E85"/>
  <c r="BF145"/>
  <c r="BF189"/>
  <c r="BF202"/>
  <c r="BF205"/>
  <c r="BF206"/>
  <c r="BF211"/>
  <c r="BF212"/>
  <c r="BF224"/>
  <c r="BF233"/>
  <c r="BF238"/>
  <c r="BF239"/>
  <c r="J92"/>
  <c r="BF155"/>
  <c r="BF163"/>
  <c r="BF173"/>
  <c r="BF192"/>
  <c r="BF214"/>
  <c r="BF215"/>
  <c r="BF219"/>
  <c r="BF220"/>
  <c r="BF232"/>
  <c r="BF235"/>
  <c r="BF236"/>
  <c r="BF243"/>
  <c r="BF253"/>
  <c r="BF265"/>
  <c r="BF141"/>
  <c r="BF146"/>
  <c r="BF158"/>
  <c r="BF167"/>
  <c r="BF186"/>
  <c r="BF188"/>
  <c r="BF196"/>
  <c r="BF204"/>
  <c r="BF217"/>
  <c r="BF221"/>
  <c r="BF223"/>
  <c r="BF246"/>
  <c r="BF248"/>
  <c r="BF250"/>
  <c r="BF261"/>
  <c r="BF266"/>
  <c r="BF152"/>
  <c r="BF172"/>
  <c r="BF175"/>
  <c r="BF184"/>
  <c r="BF218"/>
  <c r="BF229"/>
  <c r="BF255"/>
  <c r="BF256"/>
  <c r="BF258"/>
  <c r="BF264"/>
  <c r="BF269"/>
  <c r="BF271"/>
  <c r="BF272"/>
  <c r="BF273"/>
  <c r="BF274"/>
  <c r="BF275"/>
  <c r="BF276"/>
  <c r="BF143"/>
  <c r="BF149"/>
  <c r="BF151"/>
  <c r="BF157"/>
  <c r="BF168"/>
  <c r="BF169"/>
  <c r="BF171"/>
  <c r="BF182"/>
  <c r="BF183"/>
  <c r="BF187"/>
  <c r="BF190"/>
  <c r="BF198"/>
  <c r="BF208"/>
  <c r="BF213"/>
  <c r="BF225"/>
  <c r="BF227"/>
  <c r="BF237"/>
  <c r="BF263"/>
  <c r="BF140"/>
  <c r="BF153"/>
  <c r="BF165"/>
  <c r="BF166"/>
  <c r="BF170"/>
  <c r="BF201"/>
  <c r="BF240"/>
  <c r="BF241"/>
  <c r="BF245"/>
  <c r="BF252"/>
  <c r="BF254"/>
  <c r="J33"/>
  <c i="1" r="AV95"/>
  <c i="2" r="F36"/>
  <c i="1" r="BC95"/>
  <c r="BC94"/>
  <c r="AY94"/>
  <c i="2" r="F33"/>
  <c i="1" r="AZ95"/>
  <c r="AZ94"/>
  <c r="W29"/>
  <c i="2" r="F37"/>
  <c i="1" r="BD95"/>
  <c r="BD94"/>
  <c r="W33"/>
  <c i="2" r="F35"/>
  <c i="1" r="BB95"/>
  <c r="BB94"/>
  <c r="AX94"/>
  <c i="2" l="1" r="R138"/>
  <c r="P137"/>
  <c i="1" r="AU95"/>
  <c i="2" r="T178"/>
  <c r="T138"/>
  <c r="T137"/>
  <c r="R178"/>
  <c r="BK178"/>
  <c r="J178"/>
  <c r="J103"/>
  <c r="BK138"/>
  <c r="BK137"/>
  <c r="J137"/>
  <c r="BK267"/>
  <c r="J267"/>
  <c r="J115"/>
  <c i="1" r="AU94"/>
  <c r="W31"/>
  <c i="2" r="F34"/>
  <c i="1" r="BA95"/>
  <c r="BA94"/>
  <c r="W30"/>
  <c i="2" r="J34"/>
  <c i="1" r="AW95"/>
  <c r="AT95"/>
  <c r="W32"/>
  <c i="2" r="J30"/>
  <c i="1" r="AG95"/>
  <c r="AG94"/>
  <c r="AV94"/>
  <c r="AK29"/>
  <c i="2" l="1" r="R137"/>
  <c r="J138"/>
  <c r="J97"/>
  <c r="J96"/>
  <c r="J39"/>
  <c i="1" r="AN95"/>
  <c r="AK26"/>
  <c r="AW94"/>
  <c r="AK30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<sst xmlns="http://schemas.openxmlformats.org/spreadsheetml/2006/main">
  <si>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</si>
  <si>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</si>
  <si>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</si>
  <si>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</si>
  <si>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</si>
  <si>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{ff48d573-38da-483e-8b75-86ca1586045e}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</si>
  <si>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</si>
  <si>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</si>
  <si>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</si>
  <si>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</si>
  <si>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</si>
  <si>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</si>
  <si>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</si>
  <si>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24013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</si>
  <si>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</si>
  <si>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</si>
  <si>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Vytáčanie a skladovanie medu - Bojničky</t>
  </si>
  <si>
    <t>JKSO:</t>
  </si>
  <si>
    <t>KS:</t>
  </si>
  <si>
    <t>Miesto:</t>
  </si>
  <si>
    <t>Bojničky</t>
  </si>
  <si>
    <t>Dátum:</t>
  </si>
  <si>
    <t>9. 5. 2024</t>
  </si>
  <si>
    <t>Objednávateľ:</t>
  </si>
  <si>
    <t>IČO:</t>
  </si>
  <si>
    <t>Mgr. Michal Černek</t>
  </si>
  <si>
    <t>IČ DPH:</t>
  </si>
  <si>
    <t>Zhotoviteľ:</t>
  </si>
  <si>
    <t>Vyplň údaj</t>
  </si>
  <si>
    <t>Projektant:</t>
  </si>
  <si>
    <t>Ing. Ján Bocora - AgB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</si>
  <si>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</si>
  <si>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</si>
  <si>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</si>
  <si>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</si>
  <si>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</si>
  <si>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</si>
  <si>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</si>
  <si>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</si>
  <si>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</si>
  <si>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</si>
  <si>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</si>
  <si>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</si>
  <si>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</si>
  <si>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</si>
  <si>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</si>
  <si>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</si>
  <si>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</si>
  <si>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</si>
  <si>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</si>
  <si>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</si>
  <si>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</si>
  <si>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</si>
  <si>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</si>
  <si>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</si>
  <si>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</si>
  <si>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</si>
  <si>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</si>
  <si>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</si>
  <si>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</si>
  <si>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</si>
  <si>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</si>
  <si>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</si>
  <si>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</si>
  <si>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</si>
  <si>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</si>
  <si>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</si>
  <si>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</si>
  <si>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</si>
  <si>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</si>
  <si>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</si>
  <si>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</si>
  <si>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</si>
  <si>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</si>
  <si>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</si>
  <si>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</si>
  <si>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</si>
  <si>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</si>
  <si>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</si>
  <si>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</si>
  <si>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</si>
  <si>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Objekt č.1 - Objekt pre vytáčanie a skladovanie medu</t>
  </si>
  <si>
    <t>STA</t>
  </si>
  <si>
    <t>{3e86fbb3-587c-4f6f-b79a-2fc6492c7edc}</t>
  </si>
  <si>
    <t>KRYCÍ LIST ROZPOČTU</t>
  </si>
  <si>
    <t>Objekt:</t>
  </si>
  <si>
    <t>1 - Objekt č.1 - Objekt pre vytáčanie a skladovanie medu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</si>
  <si>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</si>
  <si>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</si>
  <si>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</si>
  <si>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</si>
  <si>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</si>
  <si>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</si>
  <si>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</si>
  <si>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</si>
  <si>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</si>
  <si>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</si>
  <si>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</si>
  <si>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</si>
  <si>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</si>
  <si>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</si>
  <si>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</si>
  <si>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</si>
  <si>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</si>
  <si>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</si>
  <si>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</si>
  <si>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</si>
  <si>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</si>
  <si>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</si>
  <si>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783 - Nátery</t>
  </si>
  <si>
    <t>M - Práce a dodávky M</t>
  </si>
  <si>
    <t xml:space="preserve">    21-M - Elektromontáže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</si>
  <si>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</si>
  <si>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</si>
  <si>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</si>
  <si>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</si>
  <si>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</si>
  <si>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</si>
  <si>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</si>
  <si>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</si>
  <si>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</si>
  <si>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</si>
  <si>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</si>
  <si>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</si>
  <si>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</si>
  <si>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</si>
  <si>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</si>
  <si>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</si>
  <si>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</si>
  <si>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</si>
  <si>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121101112.S</t>
  </si>
  <si>
    <t>Odstránenie ornice s premiestn.do 250 m</t>
  </si>
  <si>
    <t>m3</t>
  </si>
  <si>
    <t>4</t>
  </si>
  <si>
    <t>2</t>
  </si>
  <si>
    <t>132201101.S</t>
  </si>
  <si>
    <t>Výkop ryhy do šírky 600 mm v horn.3 do 100 m3</t>
  </si>
  <si>
    <t>3</t>
  </si>
  <si>
    <t>132201201.S</t>
  </si>
  <si>
    <t>Výkop ryhy šírky 600-2000mm horn.3 do 100m3</t>
  </si>
  <si>
    <t>6</t>
  </si>
  <si>
    <t>162201102.S</t>
  </si>
  <si>
    <t>Vodorovné premiestnenie výkopku z horniny 1-4 nad 20-50m</t>
  </si>
  <si>
    <t>8</t>
  </si>
  <si>
    <t>5</t>
  </si>
  <si>
    <t>162501102.S</t>
  </si>
  <si>
    <t>Vodorovné premiestnenie výkopku po spevnenej ceste z horniny tr.1-4, do 100 m3 na vzdialenosť do 3000 m</t>
  </si>
  <si>
    <t>10</t>
  </si>
  <si>
    <t>167101101.S</t>
  </si>
  <si>
    <t>Nakladanie neuľahnutého výkopku z hornín tr.1-4 do 100 m3</t>
  </si>
  <si>
    <t>12</t>
  </si>
  <si>
    <t>7</t>
  </si>
  <si>
    <t>171201202.S</t>
  </si>
  <si>
    <t>Uloženie sypaniny na skládky nad 100 do 1000 m3</t>
  </si>
  <si>
    <t>14</t>
  </si>
  <si>
    <t>174101102.S</t>
  </si>
  <si>
    <t>Zásyp zhutnený v uzavretých priestoroch</t>
  </si>
  <si>
    <t>16</t>
  </si>
  <si>
    <t>Zakladanie</t>
  </si>
  <si>
    <t>9</t>
  </si>
  <si>
    <t>215901101.S</t>
  </si>
  <si>
    <t>Zhutnenie podložia z rastlej horniny 1 až 4 pod násypy, z hornina súdržných do 92 % PS a nesúdržných</t>
  </si>
  <si>
    <t>m2</t>
  </si>
  <si>
    <t>18</t>
  </si>
  <si>
    <t>271521111.S</t>
  </si>
  <si>
    <t>Vankúše zhutnené pod základy z kameniva hrubého drveného, frakcie 63 - 125 mm</t>
  </si>
  <si>
    <t>11</t>
  </si>
  <si>
    <t>271571111.S</t>
  </si>
  <si>
    <t>Vankúše zhutnené pod základy zo štrkopiesku triedeného</t>
  </si>
  <si>
    <t>22</t>
  </si>
  <si>
    <t>274313611.S</t>
  </si>
  <si>
    <t>Betón základových pásov, prostý tr. C 16/20</t>
  </si>
  <si>
    <t>24</t>
  </si>
  <si>
    <t>13</t>
  </si>
  <si>
    <t>274351215.S</t>
  </si>
  <si>
    <t>Debnenie stien základových pásov, zhotovenie-dielce</t>
  </si>
  <si>
    <t>26</t>
  </si>
  <si>
    <t>274351216.S</t>
  </si>
  <si>
    <t>Debnenie stien základových pásov, odstránenie-dielce</t>
  </si>
  <si>
    <t>28</t>
  </si>
  <si>
    <t>15</t>
  </si>
  <si>
    <t>275321411.S</t>
  </si>
  <si>
    <t>Betón základových pätiek, železový (bez výstuže), tr. C 25/30</t>
  </si>
  <si>
    <t>30</t>
  </si>
  <si>
    <t>275351215.S</t>
  </si>
  <si>
    <t>Debnenie stien základových pätiek, zhotovenie-dielce</t>
  </si>
  <si>
    <t>32</t>
  </si>
  <si>
    <t>17</t>
  </si>
  <si>
    <t>275351216.S</t>
  </si>
  <si>
    <t>Debnenie stien základovýcb pätiek, odstránenie-dielce</t>
  </si>
  <si>
    <t>34</t>
  </si>
  <si>
    <t>275361821.S</t>
  </si>
  <si>
    <t>Výstuž základových pätiek z ocele B500 (10505)</t>
  </si>
  <si>
    <t>t</t>
  </si>
  <si>
    <t>36</t>
  </si>
  <si>
    <t>Komunikácie</t>
  </si>
  <si>
    <t>19</t>
  </si>
  <si>
    <t>596811311.S</t>
  </si>
  <si>
    <t>Kladenie betónovej dlažby pre chodcov do lôžka z kameniva ťaženého</t>
  </si>
  <si>
    <t>38</t>
  </si>
  <si>
    <t>M</t>
  </si>
  <si>
    <t>592460021500.S</t>
  </si>
  <si>
    <t>Doska obkladová 50x50x10</t>
  </si>
  <si>
    <t>ks</t>
  </si>
  <si>
    <t>40</t>
  </si>
  <si>
    <t>Úpravy povrchov, podlahy, osadenie</t>
  </si>
  <si>
    <t>21</t>
  </si>
  <si>
    <t>625250654.SR</t>
  </si>
  <si>
    <t>Doteplenie vonk. konštrukcie bez povrchovej úpravy XPS 2800 hr. 100 mm, lepený celoplošne bez prikotvenia</t>
  </si>
  <si>
    <t>42</t>
  </si>
  <si>
    <t>631312711.SR</t>
  </si>
  <si>
    <t>Mazanina z betónu prostého (m3) tr. C 30/37 hr.nad 50 do 80 mm</t>
  </si>
  <si>
    <t>44</t>
  </si>
  <si>
    <t>23</t>
  </si>
  <si>
    <t>631313611.S</t>
  </si>
  <si>
    <t>Mazanina z betónu prostého (m3) tr. C 16/20 hr.nad 80 do 120 mm</t>
  </si>
  <si>
    <t>46</t>
  </si>
  <si>
    <t>631315711.S</t>
  </si>
  <si>
    <t>Mazanina z betónu prostého (m3) tr. C 30/37 hr.nad 120 do 240 mm</t>
  </si>
  <si>
    <t>48</t>
  </si>
  <si>
    <t>25</t>
  </si>
  <si>
    <t>631319155.SR</t>
  </si>
  <si>
    <t>Príplatok za konečnú úpravu mazaniny. hr. do 240 mm</t>
  </si>
  <si>
    <t>50</t>
  </si>
  <si>
    <t>631319173.S</t>
  </si>
  <si>
    <t>Prípl. za stiahnutie povrchu mazaniny pred vlož. výstuže hr. do 12 cm</t>
  </si>
  <si>
    <t>52</t>
  </si>
  <si>
    <t>27</t>
  </si>
  <si>
    <t>631319175.S</t>
  </si>
  <si>
    <t>Prípl. za stiahnutie povrchu mazaniny pred vlož. výstuže hr. do 24 cm</t>
  </si>
  <si>
    <t>54</t>
  </si>
  <si>
    <t>631362021.S</t>
  </si>
  <si>
    <t>Výstuž mazanín z betónov (z kameniva) a z ľahkých betónov zo zváraných sietí z drôtov typu KARI</t>
  </si>
  <si>
    <t>56</t>
  </si>
  <si>
    <t>29</t>
  </si>
  <si>
    <t>631362411.SR</t>
  </si>
  <si>
    <t>Vložka do poteru a mazanín zo zvár. sietí</t>
  </si>
  <si>
    <t>58</t>
  </si>
  <si>
    <t>634601511.S</t>
  </si>
  <si>
    <t xml:space="preserve">Zaplnenie dilatačných škár v mazaninách tmelom silikónovým  šírky škáry do 5 mm</t>
  </si>
  <si>
    <t>m</t>
  </si>
  <si>
    <t>60</t>
  </si>
  <si>
    <t>31</t>
  </si>
  <si>
    <t>634920031.S</t>
  </si>
  <si>
    <t>Rezanie dilatačných škár v čiastočne zatvrdnutej betónovej mazanine alebo poteru hĺbky nad 50 do 80 mm, šírky do 5 mm</t>
  </si>
  <si>
    <t>62</t>
  </si>
  <si>
    <t>Ostatné konštrukcie a práce-búranie</t>
  </si>
  <si>
    <t>941955002.S</t>
  </si>
  <si>
    <t>Lešenie ľahké pracovné pomocné s výškou lešeňovej podlahy nad 1,20 do 1,90 m</t>
  </si>
  <si>
    <t>64</t>
  </si>
  <si>
    <t>33</t>
  </si>
  <si>
    <t>941955004.S</t>
  </si>
  <si>
    <t>Lešenie ľahké pracovné pomocné s výškou lešeňovej podlahy nad 2,50 do 3,5 m</t>
  </si>
  <si>
    <t>66</t>
  </si>
  <si>
    <t>952901221.S</t>
  </si>
  <si>
    <t>Vyčistenie budov priemyselných objektov akejkoľvek výšky</t>
  </si>
  <si>
    <t>68</t>
  </si>
  <si>
    <t>PSV</t>
  </si>
  <si>
    <t>Práce a dodávky PSV</t>
  </si>
  <si>
    <t>711</t>
  </si>
  <si>
    <t>Izolácie proti vode a vlhkosti</t>
  </si>
  <si>
    <t>35</t>
  </si>
  <si>
    <t>711471051.S</t>
  </si>
  <si>
    <t>Zhotovenie izolácie proti tlakovej vode PVC fóliou položenou voľne na vodorovnej ploche so zvarením spoju</t>
  </si>
  <si>
    <t>70</t>
  </si>
  <si>
    <t>283220000400.S</t>
  </si>
  <si>
    <t>Hydroizolačná fólia PVC-P, hr. 2 mm, izolácia základov proti zemnej vlhkosti, tlakovej vode, radónu</t>
  </si>
  <si>
    <t>72</t>
  </si>
  <si>
    <t>37</t>
  </si>
  <si>
    <t>712990040.S</t>
  </si>
  <si>
    <t>Zhotovenie izolácie tlakovej položením podkladnej textílie vodor.</t>
  </si>
  <si>
    <t>74</t>
  </si>
  <si>
    <t>712990060.S</t>
  </si>
  <si>
    <t>Zhotovenie izolácie tlakovej položením ochrannej textílie vodor.</t>
  </si>
  <si>
    <t>76</t>
  </si>
  <si>
    <t>39</t>
  </si>
  <si>
    <t>693110004500.S</t>
  </si>
  <si>
    <t>Geotextília polypropylénová netkaná 300 g/m2</t>
  </si>
  <si>
    <t>78</t>
  </si>
  <si>
    <t>713</t>
  </si>
  <si>
    <t>Izolácie tepelné</t>
  </si>
  <si>
    <t>713111122.S</t>
  </si>
  <si>
    <t>Montáž tepelnej izolácie stropov rovných spodkom - S2</t>
  </si>
  <si>
    <t>80</t>
  </si>
  <si>
    <t>41</t>
  </si>
  <si>
    <t>712290010.S</t>
  </si>
  <si>
    <t>Fólia parozábrana</t>
  </si>
  <si>
    <t>82</t>
  </si>
  <si>
    <t>631440004000.S</t>
  </si>
  <si>
    <t>Doska čadičová hr. 10cm</t>
  </si>
  <si>
    <t>84</t>
  </si>
  <si>
    <t>43</t>
  </si>
  <si>
    <t>713122111.S</t>
  </si>
  <si>
    <t>Montáž tepelnej izolácie podláh 1x položenie</t>
  </si>
  <si>
    <t>86</t>
  </si>
  <si>
    <t>283750001600</t>
  </si>
  <si>
    <t>Doska XPS Styrodur 3035 CS hr. 30 mm 1265x615mm</t>
  </si>
  <si>
    <t>88</t>
  </si>
  <si>
    <t>45</t>
  </si>
  <si>
    <t>283750001800</t>
  </si>
  <si>
    <t>Doska XPS Styrodur 3035 CS hr. 50 mm 1265x615mm</t>
  </si>
  <si>
    <t>90</t>
  </si>
  <si>
    <t>632001011.SR</t>
  </si>
  <si>
    <t>Izolácia tepelná podláh vrchom, položením PE fólia</t>
  </si>
  <si>
    <t>92</t>
  </si>
  <si>
    <t>721</t>
  </si>
  <si>
    <t>Zdravotechnika - vnútorná kanalizácia</t>
  </si>
  <si>
    <t>47</t>
  </si>
  <si>
    <t>7211r</t>
  </si>
  <si>
    <t>Zdravotechnika</t>
  </si>
  <si>
    <t>kpl</t>
  </si>
  <si>
    <t>94</t>
  </si>
  <si>
    <t>762</t>
  </si>
  <si>
    <t>Konštrukcie tesárske</t>
  </si>
  <si>
    <t>762810044.S</t>
  </si>
  <si>
    <t>Záklop stropov z dosiek OSB skrutkovaných na rošt na pero a drážku hr. dosky 18 mm</t>
  </si>
  <si>
    <t>96</t>
  </si>
  <si>
    <t>763</t>
  </si>
  <si>
    <t>Konštrukcie - drevostavby</t>
  </si>
  <si>
    <t>49</t>
  </si>
  <si>
    <t>763138210.S</t>
  </si>
  <si>
    <t>Podhľad SDK závesný na jednoúrovňovej oceľovej podkonštrukcií CD+UD, doska RB hr. 15 mm</t>
  </si>
  <si>
    <t>98</t>
  </si>
  <si>
    <t>764</t>
  </si>
  <si>
    <t>Konštrukcie klampiarske</t>
  </si>
  <si>
    <t>764322220.S</t>
  </si>
  <si>
    <t>Klamp. PZ pl. odkvapov s tvrdou krytinou rš 190-k5</t>
  </si>
  <si>
    <t>100</t>
  </si>
  <si>
    <t>51</t>
  </si>
  <si>
    <t>764331220.S</t>
  </si>
  <si>
    <t>Klamp. PZ pl. lem. steny a pododkvap. rš 250-k17</t>
  </si>
  <si>
    <t>102</t>
  </si>
  <si>
    <t>764331220.S1</t>
  </si>
  <si>
    <t>Klamp. PZ pl. lem. múrov tvr. kryt. rš 150-k7</t>
  </si>
  <si>
    <t>104</t>
  </si>
  <si>
    <t>53</t>
  </si>
  <si>
    <t>764352223.S</t>
  </si>
  <si>
    <t>Klamp. PZ pl. žľaby pododkvap. polkruh. rš 250 dl 5m-k1</t>
  </si>
  <si>
    <t>106</t>
  </si>
  <si>
    <t>764352223.S1</t>
  </si>
  <si>
    <t>Klamp. PZ pl. žľaby pododkvap. polkruh. rš 250 dl 5m-k-16</t>
  </si>
  <si>
    <t>108</t>
  </si>
  <si>
    <t>55</t>
  </si>
  <si>
    <t>764359212.S</t>
  </si>
  <si>
    <t>Klamp. PZ pl. žľaby kotlík konický pre rúry o d-125-k2</t>
  </si>
  <si>
    <t>110</t>
  </si>
  <si>
    <t>764393210.S</t>
  </si>
  <si>
    <t>Klamp. PZ pl. hrebeň strechy rš 250-k4</t>
  </si>
  <si>
    <t>112</t>
  </si>
  <si>
    <t>57</t>
  </si>
  <si>
    <t>764393250.S</t>
  </si>
  <si>
    <t>Klamp. PZ pl. hrebeň strechy rš 660-k4</t>
  </si>
  <si>
    <t>114</t>
  </si>
  <si>
    <t>764410240.S</t>
  </si>
  <si>
    <t>Klamp. PZ pl. oplechovanie parapetov rš 255-k-19</t>
  </si>
  <si>
    <t>116</t>
  </si>
  <si>
    <t>59</t>
  </si>
  <si>
    <t>764410250.S</t>
  </si>
  <si>
    <t>Klamp. PZ pl. oplechovanie okapu sokla rš 280-k-13</t>
  </si>
  <si>
    <t>118</t>
  </si>
  <si>
    <t>764410280.S</t>
  </si>
  <si>
    <t>Klamp. PZ pl. oplechovanie nadpražia vrát rš 200+400-k-21</t>
  </si>
  <si>
    <t>120</t>
  </si>
  <si>
    <t>61</t>
  </si>
  <si>
    <t>764421220.S</t>
  </si>
  <si>
    <t>Klamp. PZ pl. oplechovanie kútov opláštenia r.š 150-k15</t>
  </si>
  <si>
    <t>122</t>
  </si>
  <si>
    <t>764421240.S</t>
  </si>
  <si>
    <t>Klamp. PZ pl. uchytenie panelov rš 232-k-14</t>
  </si>
  <si>
    <t>124</t>
  </si>
  <si>
    <t>63</t>
  </si>
  <si>
    <t>764421250.S</t>
  </si>
  <si>
    <t>Klamp. PZ pl. uchytenie panelov rš 332-k-14</t>
  </si>
  <si>
    <t>126</t>
  </si>
  <si>
    <t>764421270.S</t>
  </si>
  <si>
    <t>Klamp. PZ pl. oplechovanie ostenia vrát rš 500-k-22</t>
  </si>
  <si>
    <t>128</t>
  </si>
  <si>
    <t>65</t>
  </si>
  <si>
    <t>764430210.S</t>
  </si>
  <si>
    <t>Klamp. PZ pl. oplechovanie horizont.stenových panelov rš 250-k-12</t>
  </si>
  <si>
    <t>130</t>
  </si>
  <si>
    <t>764430210.Sk</t>
  </si>
  <si>
    <t>Klamp. PZ pl. oplechovanie kútov opláštenia rš 150-k-11</t>
  </si>
  <si>
    <t>132</t>
  </si>
  <si>
    <t>67</t>
  </si>
  <si>
    <t>764430210.Sn</t>
  </si>
  <si>
    <t>Klamp. PZ pl. oplechovanie nadpražia vrát panelov rš 250-k9</t>
  </si>
  <si>
    <t>134</t>
  </si>
  <si>
    <t>764430210.Sn1</t>
  </si>
  <si>
    <t>136</t>
  </si>
  <si>
    <t>69</t>
  </si>
  <si>
    <t>764430210.Sno</t>
  </si>
  <si>
    <t>Klamp. PZ pl. oplechovanie nadpražia okien rš 250-k-18</t>
  </si>
  <si>
    <t>138</t>
  </si>
  <si>
    <t>764430210.Snop</t>
  </si>
  <si>
    <t>Klamp. PZ pl. oplechovanie ostenia okien rš 220-k-20</t>
  </si>
  <si>
    <t>140</t>
  </si>
  <si>
    <t>71</t>
  </si>
  <si>
    <t>764430210.Sr</t>
  </si>
  <si>
    <t>Klamp. PZ pl. oplechovanie múrov rš 130-k6</t>
  </si>
  <si>
    <t>142</t>
  </si>
  <si>
    <t>764430220.S</t>
  </si>
  <si>
    <t>Klamp. PZ pl. oplechovanie rohob opláštenia rš 330-k10</t>
  </si>
  <si>
    <t>144</t>
  </si>
  <si>
    <t>73</t>
  </si>
  <si>
    <t>764430250.S</t>
  </si>
  <si>
    <t>Klamp. PZ pl. oplechovanie ostenia vrát rš 600-k8</t>
  </si>
  <si>
    <t>146</t>
  </si>
  <si>
    <t>764430250.Sr</t>
  </si>
  <si>
    <t>Klamp. PZ pl. oplechovanie múrov rš 650-k6</t>
  </si>
  <si>
    <t>148</t>
  </si>
  <si>
    <t>75</t>
  </si>
  <si>
    <t>764454254.S</t>
  </si>
  <si>
    <t>Klamp. PZ pl. rúry odpadové kruhové d-120-k3</t>
  </si>
  <si>
    <t>150</t>
  </si>
  <si>
    <t>766</t>
  </si>
  <si>
    <t>Konštrukcie stolárske</t>
  </si>
  <si>
    <t>766662112.S</t>
  </si>
  <si>
    <t>Montáž dvier kompl.otvár jednokrídlových do zárubne, vrátane kovania do 0,8 m</t>
  </si>
  <si>
    <t>152</t>
  </si>
  <si>
    <t>77</t>
  </si>
  <si>
    <t>611610000400.Sr1</t>
  </si>
  <si>
    <t xml:space="preserve">Dvere vnútorné hladké plné 60x197  v oceľ zárubni Prefa + kovanie</t>
  </si>
  <si>
    <t>154</t>
  </si>
  <si>
    <t>611610000400.Sr</t>
  </si>
  <si>
    <t xml:space="preserve">Dvere vnútorné hladké plné 70x197  v oceľ zárubni Prefa + kovanie</t>
  </si>
  <si>
    <t>156</t>
  </si>
  <si>
    <t>79</t>
  </si>
  <si>
    <t>611610000400.Sr2</t>
  </si>
  <si>
    <t xml:space="preserve">Dvere vnútorné hladké plné 80x197  v oceľ zárubni Prefa + kovanie</t>
  </si>
  <si>
    <t>158</t>
  </si>
  <si>
    <t>767</t>
  </si>
  <si>
    <t>Konštrukcie doplnkové kovové</t>
  </si>
  <si>
    <t>767397103.S</t>
  </si>
  <si>
    <t>Montáž strešných tepelnoizolačných panelov</t>
  </si>
  <si>
    <t>160</t>
  </si>
  <si>
    <t>81</t>
  </si>
  <si>
    <t>553260001800.Sr1</t>
  </si>
  <si>
    <t>Strešný tepelnoizolačný panel s PUR penou hr 120+40mm + príslušenstvo</t>
  </si>
  <si>
    <t>162</t>
  </si>
  <si>
    <t>767411102.Sr</t>
  </si>
  <si>
    <t>Montáž stenových tepelnoizolačných panelov horizontálnych</t>
  </si>
  <si>
    <t>164</t>
  </si>
  <si>
    <t>83</t>
  </si>
  <si>
    <t>553250002500.Sr</t>
  </si>
  <si>
    <t>Stenový tepelnoizolačný panel s PUR penou hr 100 mm + príslušenstvo</t>
  </si>
  <si>
    <t>166</t>
  </si>
  <si>
    <t>767411102.Sr1</t>
  </si>
  <si>
    <t>Montáž stenových tepelnoizolačných panelov vertikálnych</t>
  </si>
  <si>
    <t>168</t>
  </si>
  <si>
    <t>85</t>
  </si>
  <si>
    <t>553250002500.Sr1</t>
  </si>
  <si>
    <t>170</t>
  </si>
  <si>
    <t>767421102.Sr</t>
  </si>
  <si>
    <t>Montáž a dodávka opláštenia, kovová fasáda podhľad</t>
  </si>
  <si>
    <t>172</t>
  </si>
  <si>
    <t>87</t>
  </si>
  <si>
    <t>767583701.Sr</t>
  </si>
  <si>
    <t>Montáž podhľadov zo sendvičových panelov hr 150 cm</t>
  </si>
  <si>
    <t>174</t>
  </si>
  <si>
    <t>553260001800.Sr</t>
  </si>
  <si>
    <t>Podhľadový tepelnoizolačný panel s PUR penou hr. 150 mm + príslušenstvo</t>
  </si>
  <si>
    <t>176</t>
  </si>
  <si>
    <t>89</t>
  </si>
  <si>
    <t>766621400.Sr</t>
  </si>
  <si>
    <t>Montáž a dodávka okien plastových vč. parapetu a oplechovania</t>
  </si>
  <si>
    <t>178</t>
  </si>
  <si>
    <t>766641071.Sr</t>
  </si>
  <si>
    <t>Montáž a dodávka dverí plastových jednokrídlových</t>
  </si>
  <si>
    <t>180</t>
  </si>
  <si>
    <t>91</t>
  </si>
  <si>
    <t>766641161.Sr</t>
  </si>
  <si>
    <t>Montáž a dodávka dverí plastových, vstupných</t>
  </si>
  <si>
    <t>182</t>
  </si>
  <si>
    <t>767651210.Sr</t>
  </si>
  <si>
    <t>Montáž vrát otočných, osadených do oceľovej zárubne 1400x2420</t>
  </si>
  <si>
    <t>184</t>
  </si>
  <si>
    <t>93</t>
  </si>
  <si>
    <t>767658343.Sr</t>
  </si>
  <si>
    <t>Montáž a dodávka sekcion. vrát zateplených 3000x3000 mm na el. pohom</t>
  </si>
  <si>
    <t>186</t>
  </si>
  <si>
    <t>767651210.Sr1</t>
  </si>
  <si>
    <t>Montáž vrát otočných, osadených do oceľovej zárubne 1400x2600 mm</t>
  </si>
  <si>
    <t>188</t>
  </si>
  <si>
    <t>95</t>
  </si>
  <si>
    <t>553410041200.Sr</t>
  </si>
  <si>
    <t>Oceľové dvere dvojkrídlové plné 1400/2420 so zateplením, zárubňou vč. kovania</t>
  </si>
  <si>
    <t>190</t>
  </si>
  <si>
    <t>553410041200.Sr2</t>
  </si>
  <si>
    <t>Oceľové dvere dvojkrídlové plné 1400/2600 so zateplením, zárubňou vč. kovania</t>
  </si>
  <si>
    <t>192</t>
  </si>
  <si>
    <t>97</t>
  </si>
  <si>
    <t>767653210.Sr</t>
  </si>
  <si>
    <t>Montáž vrát posuvných, osadzovaných do oceľov. zárubne 1200/2100 mm</t>
  </si>
  <si>
    <t>194</t>
  </si>
  <si>
    <t>767653210.Sr1</t>
  </si>
  <si>
    <t>Montáž vrát posuvných, osadzovaných do oceľov. zárubne 1500/2700 mm</t>
  </si>
  <si>
    <t>196</t>
  </si>
  <si>
    <t>99</t>
  </si>
  <si>
    <t>553410063000.Sr</t>
  </si>
  <si>
    <t>Posuvné vráta jednokrídlové 1500/2700 na el. pohon</t>
  </si>
  <si>
    <t>198</t>
  </si>
  <si>
    <t>553410063000.Sr1</t>
  </si>
  <si>
    <t>Posuvné vráta chladiarenské 1500/2700</t>
  </si>
  <si>
    <t>200</t>
  </si>
  <si>
    <t>101</t>
  </si>
  <si>
    <t>553410063000.Sr2</t>
  </si>
  <si>
    <t>Posuvné vráta chladiarenské 1200/2100</t>
  </si>
  <si>
    <t>202</t>
  </si>
  <si>
    <t>767995101.S</t>
  </si>
  <si>
    <t>Montáž ostatných atypických kovových stavebných doplnkových konštrukcií do 5 kg</t>
  </si>
  <si>
    <t>kg</t>
  </si>
  <si>
    <t>204</t>
  </si>
  <si>
    <t>103</t>
  </si>
  <si>
    <t>767995103.S</t>
  </si>
  <si>
    <t>Montáž ostatných atypických kovových stavebných doplnkových konštrukcií nad 10 do 20 kg</t>
  </si>
  <si>
    <t>206</t>
  </si>
  <si>
    <t>133310002300.Sr</t>
  </si>
  <si>
    <t>Oceľové konštrukcie - predbežná cena</t>
  </si>
  <si>
    <t>208</t>
  </si>
  <si>
    <t>771</t>
  </si>
  <si>
    <t>Podlahy z dlaždíc</t>
  </si>
  <si>
    <t>105</t>
  </si>
  <si>
    <t>771575545.Sr</t>
  </si>
  <si>
    <t>Montáž podláh z dlaždíc keramických rež. hlad. do tmelu 400 x 400 mm</t>
  </si>
  <si>
    <t>210</t>
  </si>
  <si>
    <t>597740003200.Sr</t>
  </si>
  <si>
    <t>Dlaždice keramické interiérové</t>
  </si>
  <si>
    <t>212</t>
  </si>
  <si>
    <t>777</t>
  </si>
  <si>
    <t>Podlahy syntetické</t>
  </si>
  <si>
    <t>107</t>
  </si>
  <si>
    <t>777690010.Sr</t>
  </si>
  <si>
    <t>Nátery betón. podláh protiprašný.ošetrenie Panbexol</t>
  </si>
  <si>
    <t>214</t>
  </si>
  <si>
    <t>783</t>
  </si>
  <si>
    <t>Nátery</t>
  </si>
  <si>
    <t>783125530.S</t>
  </si>
  <si>
    <t>Nátery oceľ.konštr. syntetické ľahkých C, veľmi ľahkých CC dvojnás. 1x s emailovaním</t>
  </si>
  <si>
    <t>216</t>
  </si>
  <si>
    <t>109</t>
  </si>
  <si>
    <t>783125730.S</t>
  </si>
  <si>
    <t>Nátery oceľ.konštr. syntetické ľahkých C alebo veľmi ľahkých CC základné</t>
  </si>
  <si>
    <t>218</t>
  </si>
  <si>
    <t>783225100.S</t>
  </si>
  <si>
    <t>Nátery kov.stav.doplnk.konštr. syntetické na vzduchu schnúce dvojnás. 1x s emailov.</t>
  </si>
  <si>
    <t>220</t>
  </si>
  <si>
    <t>111</t>
  </si>
  <si>
    <t>783992000.S</t>
  </si>
  <si>
    <t>Nátery ostatné bezpečnostnými farbami šrafovaním</t>
  </si>
  <si>
    <t>222</t>
  </si>
  <si>
    <t>Práce a dodávky M</t>
  </si>
  <si>
    <t>21-M</t>
  </si>
  <si>
    <t>Elektromontáže</t>
  </si>
  <si>
    <t>210010002.Sr</t>
  </si>
  <si>
    <t>Silnoprúdové rozvody a osvetlenie</t>
  </si>
  <si>
    <t>224</t>
  </si>
  <si>
    <t>43-M</t>
  </si>
  <si>
    <t>Montáž oceľových konštrukcií</t>
  </si>
  <si>
    <t>113</t>
  </si>
  <si>
    <t>430841206.S</t>
  </si>
  <si>
    <t>Montáž: Krytina skrutkovaná 100x30x1 mm M6x15</t>
  </si>
  <si>
    <t>226</t>
  </si>
  <si>
    <t>430843001.S</t>
  </si>
  <si>
    <t>Montáž Oplechovanie stien skrutkované 600x30x0,8 mm</t>
  </si>
  <si>
    <t>228</t>
  </si>
  <si>
    <t>115</t>
  </si>
  <si>
    <t>764175681r</t>
  </si>
  <si>
    <t xml:space="preserve">Profily trapézové pozinkované  TR35/207 1,00</t>
  </si>
  <si>
    <t>230</t>
  </si>
  <si>
    <t>430863001.S</t>
  </si>
  <si>
    <t>Montáž rôznych dielov OK - tretia cenová krivka do 750 kg vrátane</t>
  </si>
  <si>
    <t>232</t>
  </si>
  <si>
    <t>117</t>
  </si>
  <si>
    <t>553850000200.r</t>
  </si>
  <si>
    <t>Oceľové konštrukcie - predbežná cena - OK</t>
  </si>
  <si>
    <t>256</t>
  </si>
  <si>
    <t>234</t>
  </si>
  <si>
    <t>553850000200.pon</t>
  </si>
  <si>
    <t>Oceľové konštrukcie - väznice</t>
  </si>
  <si>
    <t>236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</si>
</sst>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24013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Vytáčanie a skladovanie medu - Bojničky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Bojničky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9. 5. 2024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Mgr. Michal Černek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Ing. Ján Bocora - AgB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24.75" customHeight="1">
      <c r="A95" s="122" t="s">
        <v>79</v>
      </c>
      <c r="B95" s="123"/>
      <c r="C95" s="124"/>
      <c r="D95" s="125" t="s">
        <v>80</v>
      </c>
      <c r="E95" s="125"/>
      <c r="F95" s="125"/>
      <c r="G95" s="125"/>
      <c r="H95" s="125"/>
      <c r="I95" s="126"/>
      <c r="J95" s="125" t="s">
        <v>81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'1 - Objekt č.1 - Objekt p...'!J30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82</v>
      </c>
      <c r="AR95" s="129"/>
      <c r="AS95" s="130">
        <v>0</v>
      </c>
      <c r="AT95" s="131">
        <f>ROUND(SUM(AV95:AW95),2)</f>
        <v>0</v>
      </c>
      <c r="AU95" s="132">
        <f>'1 - Objekt č.1 - Objekt p...'!P137</f>
        <v>0</v>
      </c>
      <c r="AV95" s="131">
        <f>'1 - Objekt č.1 - Objekt p...'!J33</f>
        <v>0</v>
      </c>
      <c r="AW95" s="131">
        <f>'1 - Objekt č.1 - Objekt p...'!J34</f>
        <v>0</v>
      </c>
      <c r="AX95" s="131">
        <f>'1 - Objekt č.1 - Objekt p...'!J35</f>
        <v>0</v>
      </c>
      <c r="AY95" s="131">
        <f>'1 - Objekt č.1 - Objekt p...'!J36</f>
        <v>0</v>
      </c>
      <c r="AZ95" s="131">
        <f>'1 - Objekt č.1 - Objekt p...'!F33</f>
        <v>0</v>
      </c>
      <c r="BA95" s="131">
        <f>'1 - Objekt č.1 - Objekt p...'!F34</f>
        <v>0</v>
      </c>
      <c r="BB95" s="131">
        <f>'1 - Objekt č.1 - Objekt p...'!F35</f>
        <v>0</v>
      </c>
      <c r="BC95" s="131">
        <f>'1 - Objekt č.1 - Objekt p...'!F36</f>
        <v>0</v>
      </c>
      <c r="BD95" s="133">
        <f>'1 - Objekt č.1 - Objekt p...'!F37</f>
        <v>0</v>
      </c>
      <c r="BE95" s="7"/>
      <c r="BT95" s="134" t="s">
        <v>80</v>
      </c>
      <c r="BV95" s="134" t="s">
        <v>77</v>
      </c>
      <c r="BW95" s="134" t="s">
        <v>83</v>
      </c>
      <c r="BX95" s="134" t="s">
        <v>5</v>
      </c>
      <c r="CL95" s="134" t="s">
        <v>1</v>
      </c>
      <c r="CM95" s="134" t="s">
        <v>75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9Pe8VEWCgbJp4Zs7saM9RHOnz5Jac2zDvYuqqRiAnUMLi+JxqXlMMfjlUyi/PFGQnLty5bNfDHKD02AcdVCETg==" hashValue="I0MAaTQwyXdO+PiElmYLn1yuYOWpVthxbyTSke71OJQ0diZxRuBicuU+GHsEFUHtT8b85dpzmF91i+XmyF9YH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Objekt č.1 - Objekt p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7"/>
      <c r="AT3" s="14" t="s">
        <v>75</v>
      </c>
    </row>
    <row r="4" s="1" customFormat="1" ht="24.96" customHeight="1">
      <c r="B4" s="17"/>
      <c r="D4" s="137" t="s">
        <v>84</v>
      </c>
      <c r="L4" s="17"/>
      <c r="M4" s="138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9" t="s">
        <v>15</v>
      </c>
      <c r="L6" s="17"/>
    </row>
    <row r="7" s="1" customFormat="1" ht="16.5" customHeight="1">
      <c r="B7" s="17"/>
      <c r="E7" s="140" t="str">
        <f>'Rekapitulácia stavby'!K6</f>
        <v>Vytáčanie a skladovanie medu - Bojničky</v>
      </c>
      <c r="F7" s="139"/>
      <c r="G7" s="139"/>
      <c r="H7" s="139"/>
      <c r="L7" s="17"/>
    </row>
    <row r="8" s="2" customFormat="1" ht="12" customHeight="1">
      <c r="A8" s="35"/>
      <c r="B8" s="41"/>
      <c r="C8" s="35"/>
      <c r="D8" s="139" t="s">
        <v>85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1" t="s">
        <v>86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9" t="s">
        <v>17</v>
      </c>
      <c r="E11" s="35"/>
      <c r="F11" s="142" t="s">
        <v>1</v>
      </c>
      <c r="G11" s="35"/>
      <c r="H11" s="35"/>
      <c r="I11" s="139" t="s">
        <v>18</v>
      </c>
      <c r="J11" s="142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9" t="s">
        <v>19</v>
      </c>
      <c r="E12" s="35"/>
      <c r="F12" s="142" t="s">
        <v>20</v>
      </c>
      <c r="G12" s="35"/>
      <c r="H12" s="35"/>
      <c r="I12" s="139" t="s">
        <v>21</v>
      </c>
      <c r="J12" s="143" t="str">
        <f>'Rekapitulácia stavby'!AN8</f>
        <v>9. 5. 2024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9" t="s">
        <v>23</v>
      </c>
      <c r="E14" s="35"/>
      <c r="F14" s="35"/>
      <c r="G14" s="35"/>
      <c r="H14" s="35"/>
      <c r="I14" s="139" t="s">
        <v>24</v>
      </c>
      <c r="J14" s="142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2" t="s">
        <v>25</v>
      </c>
      <c r="F15" s="35"/>
      <c r="G15" s="35"/>
      <c r="H15" s="35"/>
      <c r="I15" s="139" t="s">
        <v>26</v>
      </c>
      <c r="J15" s="142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9" t="s">
        <v>27</v>
      </c>
      <c r="E17" s="35"/>
      <c r="F17" s="35"/>
      <c r="G17" s="35"/>
      <c r="H17" s="35"/>
      <c r="I17" s="139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2"/>
      <c r="G18" s="142"/>
      <c r="H18" s="142"/>
      <c r="I18" s="139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9" t="s">
        <v>29</v>
      </c>
      <c r="E20" s="35"/>
      <c r="F20" s="35"/>
      <c r="G20" s="35"/>
      <c r="H20" s="35"/>
      <c r="I20" s="139" t="s">
        <v>24</v>
      </c>
      <c r="J20" s="142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2" t="s">
        <v>30</v>
      </c>
      <c r="F21" s="35"/>
      <c r="G21" s="35"/>
      <c r="H21" s="35"/>
      <c r="I21" s="139" t="s">
        <v>26</v>
      </c>
      <c r="J21" s="142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9" t="s">
        <v>32</v>
      </c>
      <c r="E23" s="35"/>
      <c r="F23" s="35"/>
      <c r="G23" s="35"/>
      <c r="H23" s="35"/>
      <c r="I23" s="139" t="s">
        <v>24</v>
      </c>
      <c r="J23" s="142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2" t="str">
        <f>IF('Rekapitulácia stavby'!E20="","",'Rekapitulácia stavby'!E20)</f>
        <v xml:space="preserve"> </v>
      </c>
      <c r="F24" s="35"/>
      <c r="G24" s="35"/>
      <c r="H24" s="35"/>
      <c r="I24" s="139" t="s">
        <v>26</v>
      </c>
      <c r="J24" s="142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9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8"/>
      <c r="E29" s="148"/>
      <c r="F29" s="148"/>
      <c r="G29" s="148"/>
      <c r="H29" s="148"/>
      <c r="I29" s="148"/>
      <c r="J29" s="148"/>
      <c r="K29" s="148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9" t="s">
        <v>35</v>
      </c>
      <c r="E30" s="35"/>
      <c r="F30" s="35"/>
      <c r="G30" s="35"/>
      <c r="H30" s="35"/>
      <c r="I30" s="35"/>
      <c r="J30" s="150">
        <f>ROUND(J137,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8"/>
      <c r="E31" s="148"/>
      <c r="F31" s="148"/>
      <c r="G31" s="148"/>
      <c r="H31" s="148"/>
      <c r="I31" s="148"/>
      <c r="J31" s="148"/>
      <c r="K31" s="148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1" t="s">
        <v>37</v>
      </c>
      <c r="G32" s="35"/>
      <c r="H32" s="35"/>
      <c r="I32" s="151" t="s">
        <v>36</v>
      </c>
      <c r="J32" s="151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2" t="s">
        <v>39</v>
      </c>
      <c r="E33" s="153" t="s">
        <v>40</v>
      </c>
      <c r="F33" s="154">
        <f>ROUND((SUM(BE137:BE276)),  2)</f>
        <v>0</v>
      </c>
      <c r="G33" s="155"/>
      <c r="H33" s="155"/>
      <c r="I33" s="156">
        <v>0.20000000000000001</v>
      </c>
      <c r="J33" s="154">
        <f>ROUND(((SUM(BE137:BE276))*I33),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3" t="s">
        <v>41</v>
      </c>
      <c r="F34" s="154">
        <f>ROUND((SUM(BF137:BF276)),  2)</f>
        <v>0</v>
      </c>
      <c r="G34" s="155"/>
      <c r="H34" s="155"/>
      <c r="I34" s="156">
        <v>0.20000000000000001</v>
      </c>
      <c r="J34" s="154">
        <f>ROUND(((SUM(BF137:BF276))*I34),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9" t="s">
        <v>42</v>
      </c>
      <c r="F35" s="157">
        <f>ROUND((SUM(BG137:BG276)),  2)</f>
        <v>0</v>
      </c>
      <c r="G35" s="35"/>
      <c r="H35" s="35"/>
      <c r="I35" s="158">
        <v>0.20000000000000001</v>
      </c>
      <c r="J35" s="157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9" t="s">
        <v>43</v>
      </c>
      <c r="F36" s="157">
        <f>ROUND((SUM(BH137:BH276)),  2)</f>
        <v>0</v>
      </c>
      <c r="G36" s="35"/>
      <c r="H36" s="35"/>
      <c r="I36" s="158">
        <v>0.20000000000000001</v>
      </c>
      <c r="J36" s="157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44</v>
      </c>
      <c r="F37" s="154">
        <f>ROUND((SUM(BI137:BI276)),  2)</f>
        <v>0</v>
      </c>
      <c r="G37" s="155"/>
      <c r="H37" s="155"/>
      <c r="I37" s="156">
        <v>0</v>
      </c>
      <c r="J37" s="154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9"/>
      <c r="D39" s="160" t="s">
        <v>45</v>
      </c>
      <c r="E39" s="161"/>
      <c r="F39" s="161"/>
      <c r="G39" s="162" t="s">
        <v>46</v>
      </c>
      <c r="H39" s="163" t="s">
        <v>47</v>
      </c>
      <c r="I39" s="161"/>
      <c r="J39" s="164">
        <f>SUM(J30:J37)</f>
        <v>0</v>
      </c>
      <c r="K39" s="16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6" t="s">
        <v>48</v>
      </c>
      <c r="E50" s="167"/>
      <c r="F50" s="167"/>
      <c r="G50" s="166" t="s">
        <v>49</v>
      </c>
      <c r="H50" s="167"/>
      <c r="I50" s="167"/>
      <c r="J50" s="167"/>
      <c r="K50" s="167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8" t="s">
        <v>50</v>
      </c>
      <c r="E61" s="169"/>
      <c r="F61" s="170" t="s">
        <v>51</v>
      </c>
      <c r="G61" s="168" t="s">
        <v>50</v>
      </c>
      <c r="H61" s="169"/>
      <c r="I61" s="169"/>
      <c r="J61" s="171" t="s">
        <v>51</v>
      </c>
      <c r="K61" s="169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6" t="s">
        <v>52</v>
      </c>
      <c r="E65" s="172"/>
      <c r="F65" s="172"/>
      <c r="G65" s="166" t="s">
        <v>53</v>
      </c>
      <c r="H65" s="172"/>
      <c r="I65" s="172"/>
      <c r="J65" s="172"/>
      <c r="K65" s="172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8" t="s">
        <v>50</v>
      </c>
      <c r="E76" s="169"/>
      <c r="F76" s="170" t="s">
        <v>51</v>
      </c>
      <c r="G76" s="168" t="s">
        <v>50</v>
      </c>
      <c r="H76" s="169"/>
      <c r="I76" s="169"/>
      <c r="J76" s="171" t="s">
        <v>51</v>
      </c>
      <c r="K76" s="169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87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7" t="str">
        <f>E7</f>
        <v>Vytáčanie a skladovanie medu - Bojničky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85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1 - Objekt č.1 - Objekt pre vytáčanie a skladovanie medu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Bojničky</v>
      </c>
      <c r="G89" s="37"/>
      <c r="H89" s="37"/>
      <c r="I89" s="29" t="s">
        <v>21</v>
      </c>
      <c r="J89" s="82" t="str">
        <f>IF(J12="","",J12)</f>
        <v>9. 5. 2024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Mgr. Michal Černek</v>
      </c>
      <c r="G91" s="37"/>
      <c r="H91" s="37"/>
      <c r="I91" s="29" t="s">
        <v>29</v>
      </c>
      <c r="J91" s="33" t="str">
        <f>E21</f>
        <v>Ing. Ján Bocora - AgB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8" t="s">
        <v>88</v>
      </c>
      <c r="D94" s="179"/>
      <c r="E94" s="179"/>
      <c r="F94" s="179"/>
      <c r="G94" s="179"/>
      <c r="H94" s="179"/>
      <c r="I94" s="179"/>
      <c r="J94" s="180" t="s">
        <v>89</v>
      </c>
      <c r="K94" s="179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1" t="s">
        <v>90</v>
      </c>
      <c r="D96" s="37"/>
      <c r="E96" s="37"/>
      <c r="F96" s="37"/>
      <c r="G96" s="37"/>
      <c r="H96" s="37"/>
      <c r="I96" s="37"/>
      <c r="J96" s="113">
        <f>J137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91</v>
      </c>
    </row>
    <row r="97" s="9" customFormat="1" ht="24.96" customHeight="1">
      <c r="A97" s="9"/>
      <c r="B97" s="182"/>
      <c r="C97" s="183"/>
      <c r="D97" s="184" t="s">
        <v>92</v>
      </c>
      <c r="E97" s="185"/>
      <c r="F97" s="185"/>
      <c r="G97" s="185"/>
      <c r="H97" s="185"/>
      <c r="I97" s="185"/>
      <c r="J97" s="186">
        <f>J138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93</v>
      </c>
      <c r="E98" s="191"/>
      <c r="F98" s="191"/>
      <c r="G98" s="191"/>
      <c r="H98" s="191"/>
      <c r="I98" s="191"/>
      <c r="J98" s="192">
        <f>J139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94</v>
      </c>
      <c r="E99" s="191"/>
      <c r="F99" s="191"/>
      <c r="G99" s="191"/>
      <c r="H99" s="191"/>
      <c r="I99" s="191"/>
      <c r="J99" s="192">
        <f>J148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95</v>
      </c>
      <c r="E100" s="191"/>
      <c r="F100" s="191"/>
      <c r="G100" s="191"/>
      <c r="H100" s="191"/>
      <c r="I100" s="191"/>
      <c r="J100" s="192">
        <f>J159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96</v>
      </c>
      <c r="E101" s="191"/>
      <c r="F101" s="191"/>
      <c r="G101" s="191"/>
      <c r="H101" s="191"/>
      <c r="I101" s="191"/>
      <c r="J101" s="192">
        <f>J162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8"/>
      <c r="C102" s="189"/>
      <c r="D102" s="190" t="s">
        <v>97</v>
      </c>
      <c r="E102" s="191"/>
      <c r="F102" s="191"/>
      <c r="G102" s="191"/>
      <c r="H102" s="191"/>
      <c r="I102" s="191"/>
      <c r="J102" s="192">
        <f>J174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2"/>
      <c r="C103" s="183"/>
      <c r="D103" s="184" t="s">
        <v>98</v>
      </c>
      <c r="E103" s="185"/>
      <c r="F103" s="185"/>
      <c r="G103" s="185"/>
      <c r="H103" s="185"/>
      <c r="I103" s="185"/>
      <c r="J103" s="186">
        <f>J178</f>
        <v>0</v>
      </c>
      <c r="K103" s="183"/>
      <c r="L103" s="18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8"/>
      <c r="C104" s="189"/>
      <c r="D104" s="190" t="s">
        <v>99</v>
      </c>
      <c r="E104" s="191"/>
      <c r="F104" s="191"/>
      <c r="G104" s="191"/>
      <c r="H104" s="191"/>
      <c r="I104" s="191"/>
      <c r="J104" s="192">
        <f>J179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8"/>
      <c r="C105" s="189"/>
      <c r="D105" s="190" t="s">
        <v>100</v>
      </c>
      <c r="E105" s="191"/>
      <c r="F105" s="191"/>
      <c r="G105" s="191"/>
      <c r="H105" s="191"/>
      <c r="I105" s="191"/>
      <c r="J105" s="192">
        <f>J185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8"/>
      <c r="C106" s="189"/>
      <c r="D106" s="190" t="s">
        <v>101</v>
      </c>
      <c r="E106" s="191"/>
      <c r="F106" s="191"/>
      <c r="G106" s="191"/>
      <c r="H106" s="191"/>
      <c r="I106" s="191"/>
      <c r="J106" s="192">
        <f>J193</f>
        <v>0</v>
      </c>
      <c r="K106" s="189"/>
      <c r="L106" s="19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8"/>
      <c r="C107" s="189"/>
      <c r="D107" s="190" t="s">
        <v>102</v>
      </c>
      <c r="E107" s="191"/>
      <c r="F107" s="191"/>
      <c r="G107" s="191"/>
      <c r="H107" s="191"/>
      <c r="I107" s="191"/>
      <c r="J107" s="192">
        <f>J195</f>
        <v>0</v>
      </c>
      <c r="K107" s="189"/>
      <c r="L107" s="19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8"/>
      <c r="C108" s="189"/>
      <c r="D108" s="190" t="s">
        <v>103</v>
      </c>
      <c r="E108" s="191"/>
      <c r="F108" s="191"/>
      <c r="G108" s="191"/>
      <c r="H108" s="191"/>
      <c r="I108" s="191"/>
      <c r="J108" s="192">
        <f>J197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8"/>
      <c r="C109" s="189"/>
      <c r="D109" s="190" t="s">
        <v>104</v>
      </c>
      <c r="E109" s="191"/>
      <c r="F109" s="191"/>
      <c r="G109" s="191"/>
      <c r="H109" s="191"/>
      <c r="I109" s="191"/>
      <c r="J109" s="192">
        <f>J199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8"/>
      <c r="C110" s="189"/>
      <c r="D110" s="190" t="s">
        <v>105</v>
      </c>
      <c r="E110" s="191"/>
      <c r="F110" s="191"/>
      <c r="G110" s="191"/>
      <c r="H110" s="191"/>
      <c r="I110" s="191"/>
      <c r="J110" s="192">
        <f>J226</f>
        <v>0</v>
      </c>
      <c r="K110" s="189"/>
      <c r="L110" s="19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8"/>
      <c r="C111" s="189"/>
      <c r="D111" s="190" t="s">
        <v>106</v>
      </c>
      <c r="E111" s="191"/>
      <c r="F111" s="191"/>
      <c r="G111" s="191"/>
      <c r="H111" s="191"/>
      <c r="I111" s="191"/>
      <c r="J111" s="192">
        <f>J231</f>
        <v>0</v>
      </c>
      <c r="K111" s="189"/>
      <c r="L111" s="19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8"/>
      <c r="C112" s="189"/>
      <c r="D112" s="190" t="s">
        <v>107</v>
      </c>
      <c r="E112" s="191"/>
      <c r="F112" s="191"/>
      <c r="G112" s="191"/>
      <c r="H112" s="191"/>
      <c r="I112" s="191"/>
      <c r="J112" s="192">
        <f>J257</f>
        <v>0</v>
      </c>
      <c r="K112" s="189"/>
      <c r="L112" s="19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8"/>
      <c r="C113" s="189"/>
      <c r="D113" s="190" t="s">
        <v>108</v>
      </c>
      <c r="E113" s="191"/>
      <c r="F113" s="191"/>
      <c r="G113" s="191"/>
      <c r="H113" s="191"/>
      <c r="I113" s="191"/>
      <c r="J113" s="192">
        <f>J260</f>
        <v>0</v>
      </c>
      <c r="K113" s="189"/>
      <c r="L113" s="19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8"/>
      <c r="C114" s="189"/>
      <c r="D114" s="190" t="s">
        <v>109</v>
      </c>
      <c r="E114" s="191"/>
      <c r="F114" s="191"/>
      <c r="G114" s="191"/>
      <c r="H114" s="191"/>
      <c r="I114" s="191"/>
      <c r="J114" s="192">
        <f>J262</f>
        <v>0</v>
      </c>
      <c r="K114" s="189"/>
      <c r="L114" s="19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82"/>
      <c r="C115" s="183"/>
      <c r="D115" s="184" t="s">
        <v>110</v>
      </c>
      <c r="E115" s="185"/>
      <c r="F115" s="185"/>
      <c r="G115" s="185"/>
      <c r="H115" s="185"/>
      <c r="I115" s="185"/>
      <c r="J115" s="186">
        <f>J267</f>
        <v>0</v>
      </c>
      <c r="K115" s="183"/>
      <c r="L115" s="187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88"/>
      <c r="C116" s="189"/>
      <c r="D116" s="190" t="s">
        <v>111</v>
      </c>
      <c r="E116" s="191"/>
      <c r="F116" s="191"/>
      <c r="G116" s="191"/>
      <c r="H116" s="191"/>
      <c r="I116" s="191"/>
      <c r="J116" s="192">
        <f>J268</f>
        <v>0</v>
      </c>
      <c r="K116" s="189"/>
      <c r="L116" s="19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8"/>
      <c r="C117" s="189"/>
      <c r="D117" s="190" t="s">
        <v>112</v>
      </c>
      <c r="E117" s="191"/>
      <c r="F117" s="191"/>
      <c r="G117" s="191"/>
      <c r="H117" s="191"/>
      <c r="I117" s="191"/>
      <c r="J117" s="192">
        <f>J270</f>
        <v>0</v>
      </c>
      <c r="K117" s="189"/>
      <c r="L117" s="19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69"/>
      <c r="C119" s="70"/>
      <c r="D119" s="70"/>
      <c r="E119" s="70"/>
      <c r="F119" s="70"/>
      <c r="G119" s="70"/>
      <c r="H119" s="70"/>
      <c r="I119" s="70"/>
      <c r="J119" s="70"/>
      <c r="K119" s="70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3" s="2" customFormat="1" ht="6.96" customHeight="1">
      <c r="A123" s="35"/>
      <c r="B123" s="71"/>
      <c r="C123" s="72"/>
      <c r="D123" s="72"/>
      <c r="E123" s="72"/>
      <c r="F123" s="72"/>
      <c r="G123" s="72"/>
      <c r="H123" s="72"/>
      <c r="I123" s="72"/>
      <c r="J123" s="72"/>
      <c r="K123" s="72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4.96" customHeight="1">
      <c r="A124" s="35"/>
      <c r="B124" s="36"/>
      <c r="C124" s="20" t="s">
        <v>113</v>
      </c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15</v>
      </c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6.5" customHeight="1">
      <c r="A127" s="35"/>
      <c r="B127" s="36"/>
      <c r="C127" s="37"/>
      <c r="D127" s="37"/>
      <c r="E127" s="177" t="str">
        <f>E7</f>
        <v>Vytáčanie a skladovanie medu - Bojničky</v>
      </c>
      <c r="F127" s="29"/>
      <c r="G127" s="29"/>
      <c r="H127" s="29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2" customHeight="1">
      <c r="A128" s="35"/>
      <c r="B128" s="36"/>
      <c r="C128" s="29" t="s">
        <v>85</v>
      </c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6.5" customHeight="1">
      <c r="A129" s="35"/>
      <c r="B129" s="36"/>
      <c r="C129" s="37"/>
      <c r="D129" s="37"/>
      <c r="E129" s="79" t="str">
        <f>E9</f>
        <v>1 - Objekt č.1 - Objekt pre vytáčanie a skladovanie medu</v>
      </c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6.96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2" customHeight="1">
      <c r="A131" s="35"/>
      <c r="B131" s="36"/>
      <c r="C131" s="29" t="s">
        <v>19</v>
      </c>
      <c r="D131" s="37"/>
      <c r="E131" s="37"/>
      <c r="F131" s="24" t="str">
        <f>F12</f>
        <v>Bojničky</v>
      </c>
      <c r="G131" s="37"/>
      <c r="H131" s="37"/>
      <c r="I131" s="29" t="s">
        <v>21</v>
      </c>
      <c r="J131" s="82" t="str">
        <f>IF(J12="","",J12)</f>
        <v>9. 5. 2024</v>
      </c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6.96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5.15" customHeight="1">
      <c r="A133" s="35"/>
      <c r="B133" s="36"/>
      <c r="C133" s="29" t="s">
        <v>23</v>
      </c>
      <c r="D133" s="37"/>
      <c r="E133" s="37"/>
      <c r="F133" s="24" t="str">
        <f>E15</f>
        <v>Mgr. Michal Černek</v>
      </c>
      <c r="G133" s="37"/>
      <c r="H133" s="37"/>
      <c r="I133" s="29" t="s">
        <v>29</v>
      </c>
      <c r="J133" s="33" t="str">
        <f>E21</f>
        <v>Ing. Ján Bocora - AgB</v>
      </c>
      <c r="K133" s="37"/>
      <c r="L133" s="6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5.15" customHeight="1">
      <c r="A134" s="35"/>
      <c r="B134" s="36"/>
      <c r="C134" s="29" t="s">
        <v>27</v>
      </c>
      <c r="D134" s="37"/>
      <c r="E134" s="37"/>
      <c r="F134" s="24" t="str">
        <f>IF(E18="","",E18)</f>
        <v>Vyplň údaj</v>
      </c>
      <c r="G134" s="37"/>
      <c r="H134" s="37"/>
      <c r="I134" s="29" t="s">
        <v>32</v>
      </c>
      <c r="J134" s="33" t="str">
        <f>E24</f>
        <v xml:space="preserve"> </v>
      </c>
      <c r="K134" s="37"/>
      <c r="L134" s="6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10.32" customHeight="1">
      <c r="A135" s="35"/>
      <c r="B135" s="36"/>
      <c r="C135" s="37"/>
      <c r="D135" s="37"/>
      <c r="E135" s="37"/>
      <c r="F135" s="37"/>
      <c r="G135" s="37"/>
      <c r="H135" s="37"/>
      <c r="I135" s="37"/>
      <c r="J135" s="37"/>
      <c r="K135" s="37"/>
      <c r="L135" s="6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11" customFormat="1" ht="29.28" customHeight="1">
      <c r="A136" s="194"/>
      <c r="B136" s="195"/>
      <c r="C136" s="196" t="s">
        <v>114</v>
      </c>
      <c r="D136" s="197" t="s">
        <v>60</v>
      </c>
      <c r="E136" s="197" t="s">
        <v>56</v>
      </c>
      <c r="F136" s="197" t="s">
        <v>57</v>
      </c>
      <c r="G136" s="197" t="s">
        <v>115</v>
      </c>
      <c r="H136" s="197" t="s">
        <v>116</v>
      </c>
      <c r="I136" s="197" t="s">
        <v>117</v>
      </c>
      <c r="J136" s="198" t="s">
        <v>89</v>
      </c>
      <c r="K136" s="199" t="s">
        <v>118</v>
      </c>
      <c r="L136" s="200"/>
      <c r="M136" s="103" t="s">
        <v>1</v>
      </c>
      <c r="N136" s="104" t="s">
        <v>39</v>
      </c>
      <c r="O136" s="104" t="s">
        <v>119</v>
      </c>
      <c r="P136" s="104" t="s">
        <v>120</v>
      </c>
      <c r="Q136" s="104" t="s">
        <v>121</v>
      </c>
      <c r="R136" s="104" t="s">
        <v>122</v>
      </c>
      <c r="S136" s="104" t="s">
        <v>123</v>
      </c>
      <c r="T136" s="105" t="s">
        <v>124</v>
      </c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</row>
    <row r="137" s="2" customFormat="1" ht="22.8" customHeight="1">
      <c r="A137" s="35"/>
      <c r="B137" s="36"/>
      <c r="C137" s="110" t="s">
        <v>90</v>
      </c>
      <c r="D137" s="37"/>
      <c r="E137" s="37"/>
      <c r="F137" s="37"/>
      <c r="G137" s="37"/>
      <c r="H137" s="37"/>
      <c r="I137" s="37"/>
      <c r="J137" s="201">
        <f>BK137</f>
        <v>0</v>
      </c>
      <c r="K137" s="37"/>
      <c r="L137" s="41"/>
      <c r="M137" s="106"/>
      <c r="N137" s="202"/>
      <c r="O137" s="107"/>
      <c r="P137" s="203">
        <f>P138+P178+P267</f>
        <v>0</v>
      </c>
      <c r="Q137" s="107"/>
      <c r="R137" s="203">
        <f>R138+R178+R267</f>
        <v>0</v>
      </c>
      <c r="S137" s="107"/>
      <c r="T137" s="204">
        <f>T138+T178+T267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74</v>
      </c>
      <c r="AU137" s="14" t="s">
        <v>91</v>
      </c>
      <c r="BK137" s="205">
        <f>BK138+BK178+BK267</f>
        <v>0</v>
      </c>
    </row>
    <row r="138" s="12" customFormat="1" ht="25.92" customHeight="1">
      <c r="A138" s="12"/>
      <c r="B138" s="206"/>
      <c r="C138" s="207"/>
      <c r="D138" s="208" t="s">
        <v>74</v>
      </c>
      <c r="E138" s="209" t="s">
        <v>125</v>
      </c>
      <c r="F138" s="209" t="s">
        <v>126</v>
      </c>
      <c r="G138" s="207"/>
      <c r="H138" s="207"/>
      <c r="I138" s="210"/>
      <c r="J138" s="211">
        <f>BK138</f>
        <v>0</v>
      </c>
      <c r="K138" s="207"/>
      <c r="L138" s="212"/>
      <c r="M138" s="213"/>
      <c r="N138" s="214"/>
      <c r="O138" s="214"/>
      <c r="P138" s="215">
        <f>P139+P148+P159+P162+P174</f>
        <v>0</v>
      </c>
      <c r="Q138" s="214"/>
      <c r="R138" s="215">
        <f>R139+R148+R159+R162+R174</f>
        <v>0</v>
      </c>
      <c r="S138" s="214"/>
      <c r="T138" s="216">
        <f>T139+T148+T159+T162+T174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7" t="s">
        <v>80</v>
      </c>
      <c r="AT138" s="218" t="s">
        <v>74</v>
      </c>
      <c r="AU138" s="218" t="s">
        <v>75</v>
      </c>
      <c r="AY138" s="217" t="s">
        <v>127</v>
      </c>
      <c r="BK138" s="219">
        <f>BK139+BK148+BK159+BK162+BK174</f>
        <v>0</v>
      </c>
    </row>
    <row r="139" s="12" customFormat="1" ht="22.8" customHeight="1">
      <c r="A139" s="12"/>
      <c r="B139" s="206"/>
      <c r="C139" s="207"/>
      <c r="D139" s="208" t="s">
        <v>74</v>
      </c>
      <c r="E139" s="220" t="s">
        <v>80</v>
      </c>
      <c r="F139" s="220" t="s">
        <v>128</v>
      </c>
      <c r="G139" s="207"/>
      <c r="H139" s="207"/>
      <c r="I139" s="210"/>
      <c r="J139" s="221">
        <f>BK139</f>
        <v>0</v>
      </c>
      <c r="K139" s="207"/>
      <c r="L139" s="212"/>
      <c r="M139" s="213"/>
      <c r="N139" s="214"/>
      <c r="O139" s="214"/>
      <c r="P139" s="215">
        <f>SUM(P140:P147)</f>
        <v>0</v>
      </c>
      <c r="Q139" s="214"/>
      <c r="R139" s="215">
        <f>SUM(R140:R147)</f>
        <v>0</v>
      </c>
      <c r="S139" s="214"/>
      <c r="T139" s="216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7" t="s">
        <v>80</v>
      </c>
      <c r="AT139" s="218" t="s">
        <v>74</v>
      </c>
      <c r="AU139" s="218" t="s">
        <v>80</v>
      </c>
      <c r="AY139" s="217" t="s">
        <v>127</v>
      </c>
      <c r="BK139" s="219">
        <f>SUM(BK140:BK147)</f>
        <v>0</v>
      </c>
    </row>
    <row r="140" s="2" customFormat="1" ht="16.5" customHeight="1">
      <c r="A140" s="35"/>
      <c r="B140" s="36"/>
      <c r="C140" s="222" t="s">
        <v>80</v>
      </c>
      <c r="D140" s="222" t="s">
        <v>129</v>
      </c>
      <c r="E140" s="223" t="s">
        <v>130</v>
      </c>
      <c r="F140" s="224" t="s">
        <v>131</v>
      </c>
      <c r="G140" s="225" t="s">
        <v>132</v>
      </c>
      <c r="H140" s="226">
        <v>244.19999999999999</v>
      </c>
      <c r="I140" s="227"/>
      <c r="J140" s="228">
        <f>ROUND(I140*H140,2)</f>
        <v>0</v>
      </c>
      <c r="K140" s="229"/>
      <c r="L140" s="41"/>
      <c r="M140" s="230" t="s">
        <v>1</v>
      </c>
      <c r="N140" s="231" t="s">
        <v>41</v>
      </c>
      <c r="O140" s="94"/>
      <c r="P140" s="232">
        <f>O140*H140</f>
        <v>0</v>
      </c>
      <c r="Q140" s="232">
        <v>0</v>
      </c>
      <c r="R140" s="232">
        <f>Q140*H140</f>
        <v>0</v>
      </c>
      <c r="S140" s="232">
        <v>0</v>
      </c>
      <c r="T140" s="23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4" t="s">
        <v>133</v>
      </c>
      <c r="AT140" s="234" t="s">
        <v>129</v>
      </c>
      <c r="AU140" s="234" t="s">
        <v>134</v>
      </c>
      <c r="AY140" s="14" t="s">
        <v>127</v>
      </c>
      <c r="BE140" s="235">
        <f>IF(N140="základná",J140,0)</f>
        <v>0</v>
      </c>
      <c r="BF140" s="235">
        <f>IF(N140="znížená",J140,0)</f>
        <v>0</v>
      </c>
      <c r="BG140" s="235">
        <f>IF(N140="zákl. prenesená",J140,0)</f>
        <v>0</v>
      </c>
      <c r="BH140" s="235">
        <f>IF(N140="zníž. prenesená",J140,0)</f>
        <v>0</v>
      </c>
      <c r="BI140" s="235">
        <f>IF(N140="nulová",J140,0)</f>
        <v>0</v>
      </c>
      <c r="BJ140" s="14" t="s">
        <v>134</v>
      </c>
      <c r="BK140" s="235">
        <f>ROUND(I140*H140,2)</f>
        <v>0</v>
      </c>
      <c r="BL140" s="14" t="s">
        <v>133</v>
      </c>
      <c r="BM140" s="234" t="s">
        <v>134</v>
      </c>
    </row>
    <row r="141" s="2" customFormat="1" ht="21.75" customHeight="1">
      <c r="A141" s="35"/>
      <c r="B141" s="36"/>
      <c r="C141" s="222" t="s">
        <v>134</v>
      </c>
      <c r="D141" s="222" t="s">
        <v>129</v>
      </c>
      <c r="E141" s="223" t="s">
        <v>135</v>
      </c>
      <c r="F141" s="224" t="s">
        <v>136</v>
      </c>
      <c r="G141" s="225" t="s">
        <v>132</v>
      </c>
      <c r="H141" s="226">
        <v>25.396999999999998</v>
      </c>
      <c r="I141" s="227"/>
      <c r="J141" s="228">
        <f>ROUND(I141*H141,2)</f>
        <v>0</v>
      </c>
      <c r="K141" s="229"/>
      <c r="L141" s="41"/>
      <c r="M141" s="230" t="s">
        <v>1</v>
      </c>
      <c r="N141" s="231" t="s">
        <v>41</v>
      </c>
      <c r="O141" s="94"/>
      <c r="P141" s="232">
        <f>O141*H141</f>
        <v>0</v>
      </c>
      <c r="Q141" s="232">
        <v>0</v>
      </c>
      <c r="R141" s="232">
        <f>Q141*H141</f>
        <v>0</v>
      </c>
      <c r="S141" s="232">
        <v>0</v>
      </c>
      <c r="T141" s="23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4" t="s">
        <v>133</v>
      </c>
      <c r="AT141" s="234" t="s">
        <v>129</v>
      </c>
      <c r="AU141" s="234" t="s">
        <v>134</v>
      </c>
      <c r="AY141" s="14" t="s">
        <v>127</v>
      </c>
      <c r="BE141" s="235">
        <f>IF(N141="základná",J141,0)</f>
        <v>0</v>
      </c>
      <c r="BF141" s="235">
        <f>IF(N141="znížená",J141,0)</f>
        <v>0</v>
      </c>
      <c r="BG141" s="235">
        <f>IF(N141="zákl. prenesená",J141,0)</f>
        <v>0</v>
      </c>
      <c r="BH141" s="235">
        <f>IF(N141="zníž. prenesená",J141,0)</f>
        <v>0</v>
      </c>
      <c r="BI141" s="235">
        <f>IF(N141="nulová",J141,0)</f>
        <v>0</v>
      </c>
      <c r="BJ141" s="14" t="s">
        <v>134</v>
      </c>
      <c r="BK141" s="235">
        <f>ROUND(I141*H141,2)</f>
        <v>0</v>
      </c>
      <c r="BL141" s="14" t="s">
        <v>133</v>
      </c>
      <c r="BM141" s="234" t="s">
        <v>133</v>
      </c>
    </row>
    <row r="142" s="2" customFormat="1" ht="16.5" customHeight="1">
      <c r="A142" s="35"/>
      <c r="B142" s="36"/>
      <c r="C142" s="222" t="s">
        <v>137</v>
      </c>
      <c r="D142" s="222" t="s">
        <v>129</v>
      </c>
      <c r="E142" s="223" t="s">
        <v>138</v>
      </c>
      <c r="F142" s="224" t="s">
        <v>139</v>
      </c>
      <c r="G142" s="225" t="s">
        <v>132</v>
      </c>
      <c r="H142" s="226">
        <v>39.637</v>
      </c>
      <c r="I142" s="227"/>
      <c r="J142" s="228">
        <f>ROUND(I142*H142,2)</f>
        <v>0</v>
      </c>
      <c r="K142" s="229"/>
      <c r="L142" s="41"/>
      <c r="M142" s="230" t="s">
        <v>1</v>
      </c>
      <c r="N142" s="231" t="s">
        <v>41</v>
      </c>
      <c r="O142" s="94"/>
      <c r="P142" s="232">
        <f>O142*H142</f>
        <v>0</v>
      </c>
      <c r="Q142" s="232">
        <v>0</v>
      </c>
      <c r="R142" s="232">
        <f>Q142*H142</f>
        <v>0</v>
      </c>
      <c r="S142" s="232">
        <v>0</v>
      </c>
      <c r="T142" s="23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4" t="s">
        <v>133</v>
      </c>
      <c r="AT142" s="234" t="s">
        <v>129</v>
      </c>
      <c r="AU142" s="234" t="s">
        <v>134</v>
      </c>
      <c r="AY142" s="14" t="s">
        <v>127</v>
      </c>
      <c r="BE142" s="235">
        <f>IF(N142="základná",J142,0)</f>
        <v>0</v>
      </c>
      <c r="BF142" s="235">
        <f>IF(N142="znížená",J142,0)</f>
        <v>0</v>
      </c>
      <c r="BG142" s="235">
        <f>IF(N142="zákl. prenesená",J142,0)</f>
        <v>0</v>
      </c>
      <c r="BH142" s="235">
        <f>IF(N142="zníž. prenesená",J142,0)</f>
        <v>0</v>
      </c>
      <c r="BI142" s="235">
        <f>IF(N142="nulová",J142,0)</f>
        <v>0</v>
      </c>
      <c r="BJ142" s="14" t="s">
        <v>134</v>
      </c>
      <c r="BK142" s="235">
        <f>ROUND(I142*H142,2)</f>
        <v>0</v>
      </c>
      <c r="BL142" s="14" t="s">
        <v>133</v>
      </c>
      <c r="BM142" s="234" t="s">
        <v>140</v>
      </c>
    </row>
    <row r="143" s="2" customFormat="1" ht="24.15" customHeight="1">
      <c r="A143" s="35"/>
      <c r="B143" s="36"/>
      <c r="C143" s="222" t="s">
        <v>133</v>
      </c>
      <c r="D143" s="222" t="s">
        <v>129</v>
      </c>
      <c r="E143" s="223" t="s">
        <v>141</v>
      </c>
      <c r="F143" s="224" t="s">
        <v>142</v>
      </c>
      <c r="G143" s="225" t="s">
        <v>132</v>
      </c>
      <c r="H143" s="226">
        <v>30.856999999999999</v>
      </c>
      <c r="I143" s="227"/>
      <c r="J143" s="228">
        <f>ROUND(I143*H143,2)</f>
        <v>0</v>
      </c>
      <c r="K143" s="229"/>
      <c r="L143" s="41"/>
      <c r="M143" s="230" t="s">
        <v>1</v>
      </c>
      <c r="N143" s="231" t="s">
        <v>41</v>
      </c>
      <c r="O143" s="94"/>
      <c r="P143" s="232">
        <f>O143*H143</f>
        <v>0</v>
      </c>
      <c r="Q143" s="232">
        <v>0</v>
      </c>
      <c r="R143" s="232">
        <f>Q143*H143</f>
        <v>0</v>
      </c>
      <c r="S143" s="232">
        <v>0</v>
      </c>
      <c r="T143" s="23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4" t="s">
        <v>133</v>
      </c>
      <c r="AT143" s="234" t="s">
        <v>129</v>
      </c>
      <c r="AU143" s="234" t="s">
        <v>134</v>
      </c>
      <c r="AY143" s="14" t="s">
        <v>127</v>
      </c>
      <c r="BE143" s="235">
        <f>IF(N143="základná",J143,0)</f>
        <v>0</v>
      </c>
      <c r="BF143" s="235">
        <f>IF(N143="znížená",J143,0)</f>
        <v>0</v>
      </c>
      <c r="BG143" s="235">
        <f>IF(N143="zákl. prenesená",J143,0)</f>
        <v>0</v>
      </c>
      <c r="BH143" s="235">
        <f>IF(N143="zníž. prenesená",J143,0)</f>
        <v>0</v>
      </c>
      <c r="BI143" s="235">
        <f>IF(N143="nulová",J143,0)</f>
        <v>0</v>
      </c>
      <c r="BJ143" s="14" t="s">
        <v>134</v>
      </c>
      <c r="BK143" s="235">
        <f>ROUND(I143*H143,2)</f>
        <v>0</v>
      </c>
      <c r="BL143" s="14" t="s">
        <v>133</v>
      </c>
      <c r="BM143" s="234" t="s">
        <v>143</v>
      </c>
    </row>
    <row r="144" s="2" customFormat="1" ht="33" customHeight="1">
      <c r="A144" s="35"/>
      <c r="B144" s="36"/>
      <c r="C144" s="222" t="s">
        <v>144</v>
      </c>
      <c r="D144" s="222" t="s">
        <v>129</v>
      </c>
      <c r="E144" s="223" t="s">
        <v>145</v>
      </c>
      <c r="F144" s="224" t="s">
        <v>146</v>
      </c>
      <c r="G144" s="225" t="s">
        <v>132</v>
      </c>
      <c r="H144" s="226">
        <v>224.19999999999999</v>
      </c>
      <c r="I144" s="227"/>
      <c r="J144" s="228">
        <f>ROUND(I144*H144,2)</f>
        <v>0</v>
      </c>
      <c r="K144" s="229"/>
      <c r="L144" s="41"/>
      <c r="M144" s="230" t="s">
        <v>1</v>
      </c>
      <c r="N144" s="231" t="s">
        <v>41</v>
      </c>
      <c r="O144" s="94"/>
      <c r="P144" s="232">
        <f>O144*H144</f>
        <v>0</v>
      </c>
      <c r="Q144" s="232">
        <v>0</v>
      </c>
      <c r="R144" s="232">
        <f>Q144*H144</f>
        <v>0</v>
      </c>
      <c r="S144" s="232">
        <v>0</v>
      </c>
      <c r="T144" s="23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4" t="s">
        <v>133</v>
      </c>
      <c r="AT144" s="234" t="s">
        <v>129</v>
      </c>
      <c r="AU144" s="234" t="s">
        <v>134</v>
      </c>
      <c r="AY144" s="14" t="s">
        <v>127</v>
      </c>
      <c r="BE144" s="235">
        <f>IF(N144="základná",J144,0)</f>
        <v>0</v>
      </c>
      <c r="BF144" s="235">
        <f>IF(N144="znížená",J144,0)</f>
        <v>0</v>
      </c>
      <c r="BG144" s="235">
        <f>IF(N144="zákl. prenesená",J144,0)</f>
        <v>0</v>
      </c>
      <c r="BH144" s="235">
        <f>IF(N144="zníž. prenesená",J144,0)</f>
        <v>0</v>
      </c>
      <c r="BI144" s="235">
        <f>IF(N144="nulová",J144,0)</f>
        <v>0</v>
      </c>
      <c r="BJ144" s="14" t="s">
        <v>134</v>
      </c>
      <c r="BK144" s="235">
        <f>ROUND(I144*H144,2)</f>
        <v>0</v>
      </c>
      <c r="BL144" s="14" t="s">
        <v>133</v>
      </c>
      <c r="BM144" s="234" t="s">
        <v>147</v>
      </c>
    </row>
    <row r="145" s="2" customFormat="1" ht="24.15" customHeight="1">
      <c r="A145" s="35"/>
      <c r="B145" s="36"/>
      <c r="C145" s="222" t="s">
        <v>140</v>
      </c>
      <c r="D145" s="222" t="s">
        <v>129</v>
      </c>
      <c r="E145" s="223" t="s">
        <v>148</v>
      </c>
      <c r="F145" s="224" t="s">
        <v>149</v>
      </c>
      <c r="G145" s="225" t="s">
        <v>132</v>
      </c>
      <c r="H145" s="226">
        <v>26.675999999999998</v>
      </c>
      <c r="I145" s="227"/>
      <c r="J145" s="228">
        <f>ROUND(I145*H145,2)</f>
        <v>0</v>
      </c>
      <c r="K145" s="229"/>
      <c r="L145" s="41"/>
      <c r="M145" s="230" t="s">
        <v>1</v>
      </c>
      <c r="N145" s="231" t="s">
        <v>41</v>
      </c>
      <c r="O145" s="94"/>
      <c r="P145" s="232">
        <f>O145*H145</f>
        <v>0</v>
      </c>
      <c r="Q145" s="232">
        <v>0</v>
      </c>
      <c r="R145" s="232">
        <f>Q145*H145</f>
        <v>0</v>
      </c>
      <c r="S145" s="232">
        <v>0</v>
      </c>
      <c r="T145" s="23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4" t="s">
        <v>133</v>
      </c>
      <c r="AT145" s="234" t="s">
        <v>129</v>
      </c>
      <c r="AU145" s="234" t="s">
        <v>134</v>
      </c>
      <c r="AY145" s="14" t="s">
        <v>127</v>
      </c>
      <c r="BE145" s="235">
        <f>IF(N145="základná",J145,0)</f>
        <v>0</v>
      </c>
      <c r="BF145" s="235">
        <f>IF(N145="znížená",J145,0)</f>
        <v>0</v>
      </c>
      <c r="BG145" s="235">
        <f>IF(N145="zákl. prenesená",J145,0)</f>
        <v>0</v>
      </c>
      <c r="BH145" s="235">
        <f>IF(N145="zníž. prenesená",J145,0)</f>
        <v>0</v>
      </c>
      <c r="BI145" s="235">
        <f>IF(N145="nulová",J145,0)</f>
        <v>0</v>
      </c>
      <c r="BJ145" s="14" t="s">
        <v>134</v>
      </c>
      <c r="BK145" s="235">
        <f>ROUND(I145*H145,2)</f>
        <v>0</v>
      </c>
      <c r="BL145" s="14" t="s">
        <v>133</v>
      </c>
      <c r="BM145" s="234" t="s">
        <v>150</v>
      </c>
    </row>
    <row r="146" s="2" customFormat="1" ht="21.75" customHeight="1">
      <c r="A146" s="35"/>
      <c r="B146" s="36"/>
      <c r="C146" s="222" t="s">
        <v>151</v>
      </c>
      <c r="D146" s="222" t="s">
        <v>129</v>
      </c>
      <c r="E146" s="223" t="s">
        <v>152</v>
      </c>
      <c r="F146" s="224" t="s">
        <v>153</v>
      </c>
      <c r="G146" s="225" t="s">
        <v>132</v>
      </c>
      <c r="H146" s="226">
        <v>224.19999999999999</v>
      </c>
      <c r="I146" s="227"/>
      <c r="J146" s="228">
        <f>ROUND(I146*H146,2)</f>
        <v>0</v>
      </c>
      <c r="K146" s="229"/>
      <c r="L146" s="41"/>
      <c r="M146" s="230" t="s">
        <v>1</v>
      </c>
      <c r="N146" s="231" t="s">
        <v>41</v>
      </c>
      <c r="O146" s="94"/>
      <c r="P146" s="232">
        <f>O146*H146</f>
        <v>0</v>
      </c>
      <c r="Q146" s="232">
        <v>0</v>
      </c>
      <c r="R146" s="232">
        <f>Q146*H146</f>
        <v>0</v>
      </c>
      <c r="S146" s="232">
        <v>0</v>
      </c>
      <c r="T146" s="23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4" t="s">
        <v>133</v>
      </c>
      <c r="AT146" s="234" t="s">
        <v>129</v>
      </c>
      <c r="AU146" s="234" t="s">
        <v>134</v>
      </c>
      <c r="AY146" s="14" t="s">
        <v>127</v>
      </c>
      <c r="BE146" s="235">
        <f>IF(N146="základná",J146,0)</f>
        <v>0</v>
      </c>
      <c r="BF146" s="235">
        <f>IF(N146="znížená",J146,0)</f>
        <v>0</v>
      </c>
      <c r="BG146" s="235">
        <f>IF(N146="zákl. prenesená",J146,0)</f>
        <v>0</v>
      </c>
      <c r="BH146" s="235">
        <f>IF(N146="zníž. prenesená",J146,0)</f>
        <v>0</v>
      </c>
      <c r="BI146" s="235">
        <f>IF(N146="nulová",J146,0)</f>
        <v>0</v>
      </c>
      <c r="BJ146" s="14" t="s">
        <v>134</v>
      </c>
      <c r="BK146" s="235">
        <f>ROUND(I146*H146,2)</f>
        <v>0</v>
      </c>
      <c r="BL146" s="14" t="s">
        <v>133</v>
      </c>
      <c r="BM146" s="234" t="s">
        <v>154</v>
      </c>
    </row>
    <row r="147" s="2" customFormat="1" ht="16.5" customHeight="1">
      <c r="A147" s="35"/>
      <c r="B147" s="36"/>
      <c r="C147" s="222" t="s">
        <v>143</v>
      </c>
      <c r="D147" s="222" t="s">
        <v>129</v>
      </c>
      <c r="E147" s="223" t="s">
        <v>155</v>
      </c>
      <c r="F147" s="224" t="s">
        <v>156</v>
      </c>
      <c r="G147" s="225" t="s">
        <v>132</v>
      </c>
      <c r="H147" s="226">
        <v>26.675999999999998</v>
      </c>
      <c r="I147" s="227"/>
      <c r="J147" s="228">
        <f>ROUND(I147*H147,2)</f>
        <v>0</v>
      </c>
      <c r="K147" s="229"/>
      <c r="L147" s="41"/>
      <c r="M147" s="230" t="s">
        <v>1</v>
      </c>
      <c r="N147" s="231" t="s">
        <v>41</v>
      </c>
      <c r="O147" s="94"/>
      <c r="P147" s="232">
        <f>O147*H147</f>
        <v>0</v>
      </c>
      <c r="Q147" s="232">
        <v>0</v>
      </c>
      <c r="R147" s="232">
        <f>Q147*H147</f>
        <v>0</v>
      </c>
      <c r="S147" s="232">
        <v>0</v>
      </c>
      <c r="T147" s="23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4" t="s">
        <v>133</v>
      </c>
      <c r="AT147" s="234" t="s">
        <v>129</v>
      </c>
      <c r="AU147" s="234" t="s">
        <v>134</v>
      </c>
      <c r="AY147" s="14" t="s">
        <v>127</v>
      </c>
      <c r="BE147" s="235">
        <f>IF(N147="základná",J147,0)</f>
        <v>0</v>
      </c>
      <c r="BF147" s="235">
        <f>IF(N147="znížená",J147,0)</f>
        <v>0</v>
      </c>
      <c r="BG147" s="235">
        <f>IF(N147="zákl. prenesená",J147,0)</f>
        <v>0</v>
      </c>
      <c r="BH147" s="235">
        <f>IF(N147="zníž. prenesená",J147,0)</f>
        <v>0</v>
      </c>
      <c r="BI147" s="235">
        <f>IF(N147="nulová",J147,0)</f>
        <v>0</v>
      </c>
      <c r="BJ147" s="14" t="s">
        <v>134</v>
      </c>
      <c r="BK147" s="235">
        <f>ROUND(I147*H147,2)</f>
        <v>0</v>
      </c>
      <c r="BL147" s="14" t="s">
        <v>133</v>
      </c>
      <c r="BM147" s="234" t="s">
        <v>157</v>
      </c>
    </row>
    <row r="148" s="12" customFormat="1" ht="22.8" customHeight="1">
      <c r="A148" s="12"/>
      <c r="B148" s="206"/>
      <c r="C148" s="207"/>
      <c r="D148" s="208" t="s">
        <v>74</v>
      </c>
      <c r="E148" s="220" t="s">
        <v>134</v>
      </c>
      <c r="F148" s="220" t="s">
        <v>158</v>
      </c>
      <c r="G148" s="207"/>
      <c r="H148" s="207"/>
      <c r="I148" s="210"/>
      <c r="J148" s="221">
        <f>BK148</f>
        <v>0</v>
      </c>
      <c r="K148" s="207"/>
      <c r="L148" s="212"/>
      <c r="M148" s="213"/>
      <c r="N148" s="214"/>
      <c r="O148" s="214"/>
      <c r="P148" s="215">
        <f>SUM(P149:P158)</f>
        <v>0</v>
      </c>
      <c r="Q148" s="214"/>
      <c r="R148" s="215">
        <f>SUM(R149:R158)</f>
        <v>0</v>
      </c>
      <c r="S148" s="214"/>
      <c r="T148" s="216">
        <f>SUM(T149:T158)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7" t="s">
        <v>80</v>
      </c>
      <c r="AT148" s="218" t="s">
        <v>74</v>
      </c>
      <c r="AU148" s="218" t="s">
        <v>80</v>
      </c>
      <c r="AY148" s="217" t="s">
        <v>127</v>
      </c>
      <c r="BK148" s="219">
        <f>SUM(BK149:BK158)</f>
        <v>0</v>
      </c>
    </row>
    <row r="149" s="2" customFormat="1" ht="33" customHeight="1">
      <c r="A149" s="35"/>
      <c r="B149" s="36"/>
      <c r="C149" s="222" t="s">
        <v>159</v>
      </c>
      <c r="D149" s="222" t="s">
        <v>129</v>
      </c>
      <c r="E149" s="223" t="s">
        <v>160</v>
      </c>
      <c r="F149" s="224" t="s">
        <v>161</v>
      </c>
      <c r="G149" s="225" t="s">
        <v>162</v>
      </c>
      <c r="H149" s="226">
        <v>814</v>
      </c>
      <c r="I149" s="227"/>
      <c r="J149" s="228">
        <f>ROUND(I149*H149,2)</f>
        <v>0</v>
      </c>
      <c r="K149" s="229"/>
      <c r="L149" s="41"/>
      <c r="M149" s="230" t="s">
        <v>1</v>
      </c>
      <c r="N149" s="231" t="s">
        <v>41</v>
      </c>
      <c r="O149" s="94"/>
      <c r="P149" s="232">
        <f>O149*H149</f>
        <v>0</v>
      </c>
      <c r="Q149" s="232">
        <v>0</v>
      </c>
      <c r="R149" s="232">
        <f>Q149*H149</f>
        <v>0</v>
      </c>
      <c r="S149" s="232">
        <v>0</v>
      </c>
      <c r="T149" s="23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4" t="s">
        <v>133</v>
      </c>
      <c r="AT149" s="234" t="s">
        <v>129</v>
      </c>
      <c r="AU149" s="234" t="s">
        <v>134</v>
      </c>
      <c r="AY149" s="14" t="s">
        <v>127</v>
      </c>
      <c r="BE149" s="235">
        <f>IF(N149="základná",J149,0)</f>
        <v>0</v>
      </c>
      <c r="BF149" s="235">
        <f>IF(N149="znížená",J149,0)</f>
        <v>0</v>
      </c>
      <c r="BG149" s="235">
        <f>IF(N149="zákl. prenesená",J149,0)</f>
        <v>0</v>
      </c>
      <c r="BH149" s="235">
        <f>IF(N149="zníž. prenesená",J149,0)</f>
        <v>0</v>
      </c>
      <c r="BI149" s="235">
        <f>IF(N149="nulová",J149,0)</f>
        <v>0</v>
      </c>
      <c r="BJ149" s="14" t="s">
        <v>134</v>
      </c>
      <c r="BK149" s="235">
        <f>ROUND(I149*H149,2)</f>
        <v>0</v>
      </c>
      <c r="BL149" s="14" t="s">
        <v>133</v>
      </c>
      <c r="BM149" s="234" t="s">
        <v>163</v>
      </c>
    </row>
    <row r="150" s="2" customFormat="1" ht="24.15" customHeight="1">
      <c r="A150" s="35"/>
      <c r="B150" s="36"/>
      <c r="C150" s="222" t="s">
        <v>147</v>
      </c>
      <c r="D150" s="222" t="s">
        <v>129</v>
      </c>
      <c r="E150" s="223" t="s">
        <v>164</v>
      </c>
      <c r="F150" s="224" t="s">
        <v>165</v>
      </c>
      <c r="G150" s="225" t="s">
        <v>132</v>
      </c>
      <c r="H150" s="226">
        <v>131.56700000000001</v>
      </c>
      <c r="I150" s="227"/>
      <c r="J150" s="228">
        <f>ROUND(I150*H150,2)</f>
        <v>0</v>
      </c>
      <c r="K150" s="229"/>
      <c r="L150" s="41"/>
      <c r="M150" s="230" t="s">
        <v>1</v>
      </c>
      <c r="N150" s="231" t="s">
        <v>41</v>
      </c>
      <c r="O150" s="94"/>
      <c r="P150" s="232">
        <f>O150*H150</f>
        <v>0</v>
      </c>
      <c r="Q150" s="232">
        <v>0</v>
      </c>
      <c r="R150" s="232">
        <f>Q150*H150</f>
        <v>0</v>
      </c>
      <c r="S150" s="232">
        <v>0</v>
      </c>
      <c r="T150" s="23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4" t="s">
        <v>133</v>
      </c>
      <c r="AT150" s="234" t="s">
        <v>129</v>
      </c>
      <c r="AU150" s="234" t="s">
        <v>134</v>
      </c>
      <c r="AY150" s="14" t="s">
        <v>127</v>
      </c>
      <c r="BE150" s="235">
        <f>IF(N150="základná",J150,0)</f>
        <v>0</v>
      </c>
      <c r="BF150" s="235">
        <f>IF(N150="znížená",J150,0)</f>
        <v>0</v>
      </c>
      <c r="BG150" s="235">
        <f>IF(N150="zákl. prenesená",J150,0)</f>
        <v>0</v>
      </c>
      <c r="BH150" s="235">
        <f>IF(N150="zníž. prenesená",J150,0)</f>
        <v>0</v>
      </c>
      <c r="BI150" s="235">
        <f>IF(N150="nulová",J150,0)</f>
        <v>0</v>
      </c>
      <c r="BJ150" s="14" t="s">
        <v>134</v>
      </c>
      <c r="BK150" s="235">
        <f>ROUND(I150*H150,2)</f>
        <v>0</v>
      </c>
      <c r="BL150" s="14" t="s">
        <v>133</v>
      </c>
      <c r="BM150" s="234" t="s">
        <v>7</v>
      </c>
    </row>
    <row r="151" s="2" customFormat="1" ht="24.15" customHeight="1">
      <c r="A151" s="35"/>
      <c r="B151" s="36"/>
      <c r="C151" s="222" t="s">
        <v>166</v>
      </c>
      <c r="D151" s="222" t="s">
        <v>129</v>
      </c>
      <c r="E151" s="223" t="s">
        <v>167</v>
      </c>
      <c r="F151" s="224" t="s">
        <v>168</v>
      </c>
      <c r="G151" s="225" t="s">
        <v>132</v>
      </c>
      <c r="H151" s="226">
        <v>93.228999999999999</v>
      </c>
      <c r="I151" s="227"/>
      <c r="J151" s="228">
        <f>ROUND(I151*H151,2)</f>
        <v>0</v>
      </c>
      <c r="K151" s="229"/>
      <c r="L151" s="41"/>
      <c r="M151" s="230" t="s">
        <v>1</v>
      </c>
      <c r="N151" s="231" t="s">
        <v>41</v>
      </c>
      <c r="O151" s="94"/>
      <c r="P151" s="232">
        <f>O151*H151</f>
        <v>0</v>
      </c>
      <c r="Q151" s="232">
        <v>0</v>
      </c>
      <c r="R151" s="232">
        <f>Q151*H151</f>
        <v>0</v>
      </c>
      <c r="S151" s="232">
        <v>0</v>
      </c>
      <c r="T151" s="23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4" t="s">
        <v>133</v>
      </c>
      <c r="AT151" s="234" t="s">
        <v>129</v>
      </c>
      <c r="AU151" s="234" t="s">
        <v>134</v>
      </c>
      <c r="AY151" s="14" t="s">
        <v>127</v>
      </c>
      <c r="BE151" s="235">
        <f>IF(N151="základná",J151,0)</f>
        <v>0</v>
      </c>
      <c r="BF151" s="235">
        <f>IF(N151="znížená",J151,0)</f>
        <v>0</v>
      </c>
      <c r="BG151" s="235">
        <f>IF(N151="zákl. prenesená",J151,0)</f>
        <v>0</v>
      </c>
      <c r="BH151" s="235">
        <f>IF(N151="zníž. prenesená",J151,0)</f>
        <v>0</v>
      </c>
      <c r="BI151" s="235">
        <f>IF(N151="nulová",J151,0)</f>
        <v>0</v>
      </c>
      <c r="BJ151" s="14" t="s">
        <v>134</v>
      </c>
      <c r="BK151" s="235">
        <f>ROUND(I151*H151,2)</f>
        <v>0</v>
      </c>
      <c r="BL151" s="14" t="s">
        <v>133</v>
      </c>
      <c r="BM151" s="234" t="s">
        <v>169</v>
      </c>
    </row>
    <row r="152" s="2" customFormat="1" ht="16.5" customHeight="1">
      <c r="A152" s="35"/>
      <c r="B152" s="36"/>
      <c r="C152" s="222" t="s">
        <v>150</v>
      </c>
      <c r="D152" s="222" t="s">
        <v>129</v>
      </c>
      <c r="E152" s="223" t="s">
        <v>170</v>
      </c>
      <c r="F152" s="224" t="s">
        <v>171</v>
      </c>
      <c r="G152" s="225" t="s">
        <v>132</v>
      </c>
      <c r="H152" s="226">
        <v>43.658999999999999</v>
      </c>
      <c r="I152" s="227"/>
      <c r="J152" s="228">
        <f>ROUND(I152*H152,2)</f>
        <v>0</v>
      </c>
      <c r="K152" s="229"/>
      <c r="L152" s="41"/>
      <c r="M152" s="230" t="s">
        <v>1</v>
      </c>
      <c r="N152" s="231" t="s">
        <v>41</v>
      </c>
      <c r="O152" s="94"/>
      <c r="P152" s="232">
        <f>O152*H152</f>
        <v>0</v>
      </c>
      <c r="Q152" s="232">
        <v>0</v>
      </c>
      <c r="R152" s="232">
        <f>Q152*H152</f>
        <v>0</v>
      </c>
      <c r="S152" s="232">
        <v>0</v>
      </c>
      <c r="T152" s="23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4" t="s">
        <v>133</v>
      </c>
      <c r="AT152" s="234" t="s">
        <v>129</v>
      </c>
      <c r="AU152" s="234" t="s">
        <v>134</v>
      </c>
      <c r="AY152" s="14" t="s">
        <v>127</v>
      </c>
      <c r="BE152" s="235">
        <f>IF(N152="základná",J152,0)</f>
        <v>0</v>
      </c>
      <c r="BF152" s="235">
        <f>IF(N152="znížená",J152,0)</f>
        <v>0</v>
      </c>
      <c r="BG152" s="235">
        <f>IF(N152="zákl. prenesená",J152,0)</f>
        <v>0</v>
      </c>
      <c r="BH152" s="235">
        <f>IF(N152="zníž. prenesená",J152,0)</f>
        <v>0</v>
      </c>
      <c r="BI152" s="235">
        <f>IF(N152="nulová",J152,0)</f>
        <v>0</v>
      </c>
      <c r="BJ152" s="14" t="s">
        <v>134</v>
      </c>
      <c r="BK152" s="235">
        <f>ROUND(I152*H152,2)</f>
        <v>0</v>
      </c>
      <c r="BL152" s="14" t="s">
        <v>133</v>
      </c>
      <c r="BM152" s="234" t="s">
        <v>172</v>
      </c>
    </row>
    <row r="153" s="2" customFormat="1" ht="21.75" customHeight="1">
      <c r="A153" s="35"/>
      <c r="B153" s="36"/>
      <c r="C153" s="222" t="s">
        <v>173</v>
      </c>
      <c r="D153" s="222" t="s">
        <v>129</v>
      </c>
      <c r="E153" s="223" t="s">
        <v>174</v>
      </c>
      <c r="F153" s="224" t="s">
        <v>175</v>
      </c>
      <c r="G153" s="225" t="s">
        <v>162</v>
      </c>
      <c r="H153" s="226">
        <v>148.87799999999999</v>
      </c>
      <c r="I153" s="227"/>
      <c r="J153" s="228">
        <f>ROUND(I153*H153,2)</f>
        <v>0</v>
      </c>
      <c r="K153" s="229"/>
      <c r="L153" s="41"/>
      <c r="M153" s="230" t="s">
        <v>1</v>
      </c>
      <c r="N153" s="231" t="s">
        <v>41</v>
      </c>
      <c r="O153" s="94"/>
      <c r="P153" s="232">
        <f>O153*H153</f>
        <v>0</v>
      </c>
      <c r="Q153" s="232">
        <v>0</v>
      </c>
      <c r="R153" s="232">
        <f>Q153*H153</f>
        <v>0</v>
      </c>
      <c r="S153" s="232">
        <v>0</v>
      </c>
      <c r="T153" s="23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4" t="s">
        <v>133</v>
      </c>
      <c r="AT153" s="234" t="s">
        <v>129</v>
      </c>
      <c r="AU153" s="234" t="s">
        <v>134</v>
      </c>
      <c r="AY153" s="14" t="s">
        <v>127</v>
      </c>
      <c r="BE153" s="235">
        <f>IF(N153="základná",J153,0)</f>
        <v>0</v>
      </c>
      <c r="BF153" s="235">
        <f>IF(N153="znížená",J153,0)</f>
        <v>0</v>
      </c>
      <c r="BG153" s="235">
        <f>IF(N153="zákl. prenesená",J153,0)</f>
        <v>0</v>
      </c>
      <c r="BH153" s="235">
        <f>IF(N153="zníž. prenesená",J153,0)</f>
        <v>0</v>
      </c>
      <c r="BI153" s="235">
        <f>IF(N153="nulová",J153,0)</f>
        <v>0</v>
      </c>
      <c r="BJ153" s="14" t="s">
        <v>134</v>
      </c>
      <c r="BK153" s="235">
        <f>ROUND(I153*H153,2)</f>
        <v>0</v>
      </c>
      <c r="BL153" s="14" t="s">
        <v>133</v>
      </c>
      <c r="BM153" s="234" t="s">
        <v>176</v>
      </c>
    </row>
    <row r="154" s="2" customFormat="1" ht="21.75" customHeight="1">
      <c r="A154" s="35"/>
      <c r="B154" s="36"/>
      <c r="C154" s="222" t="s">
        <v>154</v>
      </c>
      <c r="D154" s="222" t="s">
        <v>129</v>
      </c>
      <c r="E154" s="223" t="s">
        <v>177</v>
      </c>
      <c r="F154" s="224" t="s">
        <v>178</v>
      </c>
      <c r="G154" s="225" t="s">
        <v>162</v>
      </c>
      <c r="H154" s="226">
        <v>148.87799999999999</v>
      </c>
      <c r="I154" s="227"/>
      <c r="J154" s="228">
        <f>ROUND(I154*H154,2)</f>
        <v>0</v>
      </c>
      <c r="K154" s="229"/>
      <c r="L154" s="41"/>
      <c r="M154" s="230" t="s">
        <v>1</v>
      </c>
      <c r="N154" s="231" t="s">
        <v>41</v>
      </c>
      <c r="O154" s="94"/>
      <c r="P154" s="232">
        <f>O154*H154</f>
        <v>0</v>
      </c>
      <c r="Q154" s="232">
        <v>0</v>
      </c>
      <c r="R154" s="232">
        <f>Q154*H154</f>
        <v>0</v>
      </c>
      <c r="S154" s="232">
        <v>0</v>
      </c>
      <c r="T154" s="23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4" t="s">
        <v>133</v>
      </c>
      <c r="AT154" s="234" t="s">
        <v>129</v>
      </c>
      <c r="AU154" s="234" t="s">
        <v>134</v>
      </c>
      <c r="AY154" s="14" t="s">
        <v>127</v>
      </c>
      <c r="BE154" s="235">
        <f>IF(N154="základná",J154,0)</f>
        <v>0</v>
      </c>
      <c r="BF154" s="235">
        <f>IF(N154="znížená",J154,0)</f>
        <v>0</v>
      </c>
      <c r="BG154" s="235">
        <f>IF(N154="zákl. prenesená",J154,0)</f>
        <v>0</v>
      </c>
      <c r="BH154" s="235">
        <f>IF(N154="zníž. prenesená",J154,0)</f>
        <v>0</v>
      </c>
      <c r="BI154" s="235">
        <f>IF(N154="nulová",J154,0)</f>
        <v>0</v>
      </c>
      <c r="BJ154" s="14" t="s">
        <v>134</v>
      </c>
      <c r="BK154" s="235">
        <f>ROUND(I154*H154,2)</f>
        <v>0</v>
      </c>
      <c r="BL154" s="14" t="s">
        <v>133</v>
      </c>
      <c r="BM154" s="234" t="s">
        <v>179</v>
      </c>
    </row>
    <row r="155" s="2" customFormat="1" ht="24.15" customHeight="1">
      <c r="A155" s="35"/>
      <c r="B155" s="36"/>
      <c r="C155" s="222" t="s">
        <v>180</v>
      </c>
      <c r="D155" s="222" t="s">
        <v>129</v>
      </c>
      <c r="E155" s="223" t="s">
        <v>181</v>
      </c>
      <c r="F155" s="224" t="s">
        <v>182</v>
      </c>
      <c r="G155" s="225" t="s">
        <v>132</v>
      </c>
      <c r="H155" s="226">
        <v>21.934000000000001</v>
      </c>
      <c r="I155" s="227"/>
      <c r="J155" s="228">
        <f>ROUND(I155*H155,2)</f>
        <v>0</v>
      </c>
      <c r="K155" s="229"/>
      <c r="L155" s="41"/>
      <c r="M155" s="230" t="s">
        <v>1</v>
      </c>
      <c r="N155" s="231" t="s">
        <v>41</v>
      </c>
      <c r="O155" s="94"/>
      <c r="P155" s="232">
        <f>O155*H155</f>
        <v>0</v>
      </c>
      <c r="Q155" s="232">
        <v>0</v>
      </c>
      <c r="R155" s="232">
        <f>Q155*H155</f>
        <v>0</v>
      </c>
      <c r="S155" s="232">
        <v>0</v>
      </c>
      <c r="T155" s="23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4" t="s">
        <v>133</v>
      </c>
      <c r="AT155" s="234" t="s">
        <v>129</v>
      </c>
      <c r="AU155" s="234" t="s">
        <v>134</v>
      </c>
      <c r="AY155" s="14" t="s">
        <v>127</v>
      </c>
      <c r="BE155" s="235">
        <f>IF(N155="základná",J155,0)</f>
        <v>0</v>
      </c>
      <c r="BF155" s="235">
        <f>IF(N155="znížená",J155,0)</f>
        <v>0</v>
      </c>
      <c r="BG155" s="235">
        <f>IF(N155="zákl. prenesená",J155,0)</f>
        <v>0</v>
      </c>
      <c r="BH155" s="235">
        <f>IF(N155="zníž. prenesená",J155,0)</f>
        <v>0</v>
      </c>
      <c r="BI155" s="235">
        <f>IF(N155="nulová",J155,0)</f>
        <v>0</v>
      </c>
      <c r="BJ155" s="14" t="s">
        <v>134</v>
      </c>
      <c r="BK155" s="235">
        <f>ROUND(I155*H155,2)</f>
        <v>0</v>
      </c>
      <c r="BL155" s="14" t="s">
        <v>133</v>
      </c>
      <c r="BM155" s="234" t="s">
        <v>183</v>
      </c>
    </row>
    <row r="156" s="2" customFormat="1" ht="21.75" customHeight="1">
      <c r="A156" s="35"/>
      <c r="B156" s="36"/>
      <c r="C156" s="222" t="s">
        <v>157</v>
      </c>
      <c r="D156" s="222" t="s">
        <v>129</v>
      </c>
      <c r="E156" s="223" t="s">
        <v>184</v>
      </c>
      <c r="F156" s="224" t="s">
        <v>185</v>
      </c>
      <c r="G156" s="225" t="s">
        <v>162</v>
      </c>
      <c r="H156" s="226">
        <v>109.56</v>
      </c>
      <c r="I156" s="227"/>
      <c r="J156" s="228">
        <f>ROUND(I156*H156,2)</f>
        <v>0</v>
      </c>
      <c r="K156" s="229"/>
      <c r="L156" s="41"/>
      <c r="M156" s="230" t="s">
        <v>1</v>
      </c>
      <c r="N156" s="231" t="s">
        <v>41</v>
      </c>
      <c r="O156" s="94"/>
      <c r="P156" s="232">
        <f>O156*H156</f>
        <v>0</v>
      </c>
      <c r="Q156" s="232">
        <v>0</v>
      </c>
      <c r="R156" s="232">
        <f>Q156*H156</f>
        <v>0</v>
      </c>
      <c r="S156" s="232">
        <v>0</v>
      </c>
      <c r="T156" s="23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4" t="s">
        <v>133</v>
      </c>
      <c r="AT156" s="234" t="s">
        <v>129</v>
      </c>
      <c r="AU156" s="234" t="s">
        <v>134</v>
      </c>
      <c r="AY156" s="14" t="s">
        <v>127</v>
      </c>
      <c r="BE156" s="235">
        <f>IF(N156="základná",J156,0)</f>
        <v>0</v>
      </c>
      <c r="BF156" s="235">
        <f>IF(N156="znížená",J156,0)</f>
        <v>0</v>
      </c>
      <c r="BG156" s="235">
        <f>IF(N156="zákl. prenesená",J156,0)</f>
        <v>0</v>
      </c>
      <c r="BH156" s="235">
        <f>IF(N156="zníž. prenesená",J156,0)</f>
        <v>0</v>
      </c>
      <c r="BI156" s="235">
        <f>IF(N156="nulová",J156,0)</f>
        <v>0</v>
      </c>
      <c r="BJ156" s="14" t="s">
        <v>134</v>
      </c>
      <c r="BK156" s="235">
        <f>ROUND(I156*H156,2)</f>
        <v>0</v>
      </c>
      <c r="BL156" s="14" t="s">
        <v>133</v>
      </c>
      <c r="BM156" s="234" t="s">
        <v>186</v>
      </c>
    </row>
    <row r="157" s="2" customFormat="1" ht="21.75" customHeight="1">
      <c r="A157" s="35"/>
      <c r="B157" s="36"/>
      <c r="C157" s="222" t="s">
        <v>187</v>
      </c>
      <c r="D157" s="222" t="s">
        <v>129</v>
      </c>
      <c r="E157" s="223" t="s">
        <v>188</v>
      </c>
      <c r="F157" s="224" t="s">
        <v>189</v>
      </c>
      <c r="G157" s="225" t="s">
        <v>162</v>
      </c>
      <c r="H157" s="226">
        <v>109.56</v>
      </c>
      <c r="I157" s="227"/>
      <c r="J157" s="228">
        <f>ROUND(I157*H157,2)</f>
        <v>0</v>
      </c>
      <c r="K157" s="229"/>
      <c r="L157" s="41"/>
      <c r="M157" s="230" t="s">
        <v>1</v>
      </c>
      <c r="N157" s="231" t="s">
        <v>41</v>
      </c>
      <c r="O157" s="94"/>
      <c r="P157" s="232">
        <f>O157*H157</f>
        <v>0</v>
      </c>
      <c r="Q157" s="232">
        <v>0</v>
      </c>
      <c r="R157" s="232">
        <f>Q157*H157</f>
        <v>0</v>
      </c>
      <c r="S157" s="232">
        <v>0</v>
      </c>
      <c r="T157" s="23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4" t="s">
        <v>133</v>
      </c>
      <c r="AT157" s="234" t="s">
        <v>129</v>
      </c>
      <c r="AU157" s="234" t="s">
        <v>134</v>
      </c>
      <c r="AY157" s="14" t="s">
        <v>127</v>
      </c>
      <c r="BE157" s="235">
        <f>IF(N157="základná",J157,0)</f>
        <v>0</v>
      </c>
      <c r="BF157" s="235">
        <f>IF(N157="znížená",J157,0)</f>
        <v>0</v>
      </c>
      <c r="BG157" s="235">
        <f>IF(N157="zákl. prenesená",J157,0)</f>
        <v>0</v>
      </c>
      <c r="BH157" s="235">
        <f>IF(N157="zníž. prenesená",J157,0)</f>
        <v>0</v>
      </c>
      <c r="BI157" s="235">
        <f>IF(N157="nulová",J157,0)</f>
        <v>0</v>
      </c>
      <c r="BJ157" s="14" t="s">
        <v>134</v>
      </c>
      <c r="BK157" s="235">
        <f>ROUND(I157*H157,2)</f>
        <v>0</v>
      </c>
      <c r="BL157" s="14" t="s">
        <v>133</v>
      </c>
      <c r="BM157" s="234" t="s">
        <v>190</v>
      </c>
    </row>
    <row r="158" s="2" customFormat="1" ht="16.5" customHeight="1">
      <c r="A158" s="35"/>
      <c r="B158" s="36"/>
      <c r="C158" s="222" t="s">
        <v>163</v>
      </c>
      <c r="D158" s="222" t="s">
        <v>129</v>
      </c>
      <c r="E158" s="223" t="s">
        <v>191</v>
      </c>
      <c r="F158" s="224" t="s">
        <v>192</v>
      </c>
      <c r="G158" s="225" t="s">
        <v>193</v>
      </c>
      <c r="H158" s="226">
        <v>0.22700000000000001</v>
      </c>
      <c r="I158" s="227"/>
      <c r="J158" s="228">
        <f>ROUND(I158*H158,2)</f>
        <v>0</v>
      </c>
      <c r="K158" s="229"/>
      <c r="L158" s="41"/>
      <c r="M158" s="230" t="s">
        <v>1</v>
      </c>
      <c r="N158" s="231" t="s">
        <v>41</v>
      </c>
      <c r="O158" s="94"/>
      <c r="P158" s="232">
        <f>O158*H158</f>
        <v>0</v>
      </c>
      <c r="Q158" s="232">
        <v>0</v>
      </c>
      <c r="R158" s="232">
        <f>Q158*H158</f>
        <v>0</v>
      </c>
      <c r="S158" s="232">
        <v>0</v>
      </c>
      <c r="T158" s="23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4" t="s">
        <v>133</v>
      </c>
      <c r="AT158" s="234" t="s">
        <v>129</v>
      </c>
      <c r="AU158" s="234" t="s">
        <v>134</v>
      </c>
      <c r="AY158" s="14" t="s">
        <v>127</v>
      </c>
      <c r="BE158" s="235">
        <f>IF(N158="základná",J158,0)</f>
        <v>0</v>
      </c>
      <c r="BF158" s="235">
        <f>IF(N158="znížená",J158,0)</f>
        <v>0</v>
      </c>
      <c r="BG158" s="235">
        <f>IF(N158="zákl. prenesená",J158,0)</f>
        <v>0</v>
      </c>
      <c r="BH158" s="235">
        <f>IF(N158="zníž. prenesená",J158,0)</f>
        <v>0</v>
      </c>
      <c r="BI158" s="235">
        <f>IF(N158="nulová",J158,0)</f>
        <v>0</v>
      </c>
      <c r="BJ158" s="14" t="s">
        <v>134</v>
      </c>
      <c r="BK158" s="235">
        <f>ROUND(I158*H158,2)</f>
        <v>0</v>
      </c>
      <c r="BL158" s="14" t="s">
        <v>133</v>
      </c>
      <c r="BM158" s="234" t="s">
        <v>194</v>
      </c>
    </row>
    <row r="159" s="12" customFormat="1" ht="22.8" customHeight="1">
      <c r="A159" s="12"/>
      <c r="B159" s="206"/>
      <c r="C159" s="207"/>
      <c r="D159" s="208" t="s">
        <v>74</v>
      </c>
      <c r="E159" s="220" t="s">
        <v>144</v>
      </c>
      <c r="F159" s="220" t="s">
        <v>195</v>
      </c>
      <c r="G159" s="207"/>
      <c r="H159" s="207"/>
      <c r="I159" s="210"/>
      <c r="J159" s="221">
        <f>BK159</f>
        <v>0</v>
      </c>
      <c r="K159" s="207"/>
      <c r="L159" s="212"/>
      <c r="M159" s="213"/>
      <c r="N159" s="214"/>
      <c r="O159" s="214"/>
      <c r="P159" s="215">
        <f>SUM(P160:P161)</f>
        <v>0</v>
      </c>
      <c r="Q159" s="214"/>
      <c r="R159" s="215">
        <f>SUM(R160:R161)</f>
        <v>0</v>
      </c>
      <c r="S159" s="214"/>
      <c r="T159" s="216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7" t="s">
        <v>80</v>
      </c>
      <c r="AT159" s="218" t="s">
        <v>74</v>
      </c>
      <c r="AU159" s="218" t="s">
        <v>80</v>
      </c>
      <c r="AY159" s="217" t="s">
        <v>127</v>
      </c>
      <c r="BK159" s="219">
        <f>SUM(BK160:BK161)</f>
        <v>0</v>
      </c>
    </row>
    <row r="160" s="2" customFormat="1" ht="24.15" customHeight="1">
      <c r="A160" s="35"/>
      <c r="B160" s="36"/>
      <c r="C160" s="222" t="s">
        <v>196</v>
      </c>
      <c r="D160" s="222" t="s">
        <v>129</v>
      </c>
      <c r="E160" s="223" t="s">
        <v>197</v>
      </c>
      <c r="F160" s="224" t="s">
        <v>198</v>
      </c>
      <c r="G160" s="225" t="s">
        <v>162</v>
      </c>
      <c r="H160" s="226">
        <v>51.880000000000003</v>
      </c>
      <c r="I160" s="227"/>
      <c r="J160" s="228">
        <f>ROUND(I160*H160,2)</f>
        <v>0</v>
      </c>
      <c r="K160" s="229"/>
      <c r="L160" s="41"/>
      <c r="M160" s="230" t="s">
        <v>1</v>
      </c>
      <c r="N160" s="231" t="s">
        <v>41</v>
      </c>
      <c r="O160" s="94"/>
      <c r="P160" s="232">
        <f>O160*H160</f>
        <v>0</v>
      </c>
      <c r="Q160" s="232">
        <v>0</v>
      </c>
      <c r="R160" s="232">
        <f>Q160*H160</f>
        <v>0</v>
      </c>
      <c r="S160" s="232">
        <v>0</v>
      </c>
      <c r="T160" s="23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4" t="s">
        <v>133</v>
      </c>
      <c r="AT160" s="234" t="s">
        <v>129</v>
      </c>
      <c r="AU160" s="234" t="s">
        <v>134</v>
      </c>
      <c r="AY160" s="14" t="s">
        <v>127</v>
      </c>
      <c r="BE160" s="235">
        <f>IF(N160="základná",J160,0)</f>
        <v>0</v>
      </c>
      <c r="BF160" s="235">
        <f>IF(N160="znížená",J160,0)</f>
        <v>0</v>
      </c>
      <c r="BG160" s="235">
        <f>IF(N160="zákl. prenesená",J160,0)</f>
        <v>0</v>
      </c>
      <c r="BH160" s="235">
        <f>IF(N160="zníž. prenesená",J160,0)</f>
        <v>0</v>
      </c>
      <c r="BI160" s="235">
        <f>IF(N160="nulová",J160,0)</f>
        <v>0</v>
      </c>
      <c r="BJ160" s="14" t="s">
        <v>134</v>
      </c>
      <c r="BK160" s="235">
        <f>ROUND(I160*H160,2)</f>
        <v>0</v>
      </c>
      <c r="BL160" s="14" t="s">
        <v>133</v>
      </c>
      <c r="BM160" s="234" t="s">
        <v>199</v>
      </c>
    </row>
    <row r="161" s="2" customFormat="1" ht="16.5" customHeight="1">
      <c r="A161" s="35"/>
      <c r="B161" s="36"/>
      <c r="C161" s="236" t="s">
        <v>7</v>
      </c>
      <c r="D161" s="236" t="s">
        <v>200</v>
      </c>
      <c r="E161" s="237" t="s">
        <v>201</v>
      </c>
      <c r="F161" s="238" t="s">
        <v>202</v>
      </c>
      <c r="G161" s="239" t="s">
        <v>203</v>
      </c>
      <c r="H161" s="240">
        <v>209.595</v>
      </c>
      <c r="I161" s="241"/>
      <c r="J161" s="242">
        <f>ROUND(I161*H161,2)</f>
        <v>0</v>
      </c>
      <c r="K161" s="243"/>
      <c r="L161" s="244"/>
      <c r="M161" s="245" t="s">
        <v>1</v>
      </c>
      <c r="N161" s="246" t="s">
        <v>41</v>
      </c>
      <c r="O161" s="94"/>
      <c r="P161" s="232">
        <f>O161*H161</f>
        <v>0</v>
      </c>
      <c r="Q161" s="232">
        <v>0</v>
      </c>
      <c r="R161" s="232">
        <f>Q161*H161</f>
        <v>0</v>
      </c>
      <c r="S161" s="232">
        <v>0</v>
      </c>
      <c r="T161" s="23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4" t="s">
        <v>143</v>
      </c>
      <c r="AT161" s="234" t="s">
        <v>200</v>
      </c>
      <c r="AU161" s="234" t="s">
        <v>134</v>
      </c>
      <c r="AY161" s="14" t="s">
        <v>127</v>
      </c>
      <c r="BE161" s="235">
        <f>IF(N161="základná",J161,0)</f>
        <v>0</v>
      </c>
      <c r="BF161" s="235">
        <f>IF(N161="znížená",J161,0)</f>
        <v>0</v>
      </c>
      <c r="BG161" s="235">
        <f>IF(N161="zákl. prenesená",J161,0)</f>
        <v>0</v>
      </c>
      <c r="BH161" s="235">
        <f>IF(N161="zníž. prenesená",J161,0)</f>
        <v>0</v>
      </c>
      <c r="BI161" s="235">
        <f>IF(N161="nulová",J161,0)</f>
        <v>0</v>
      </c>
      <c r="BJ161" s="14" t="s">
        <v>134</v>
      </c>
      <c r="BK161" s="235">
        <f>ROUND(I161*H161,2)</f>
        <v>0</v>
      </c>
      <c r="BL161" s="14" t="s">
        <v>133</v>
      </c>
      <c r="BM161" s="234" t="s">
        <v>204</v>
      </c>
    </row>
    <row r="162" s="12" customFormat="1" ht="22.8" customHeight="1">
      <c r="A162" s="12"/>
      <c r="B162" s="206"/>
      <c r="C162" s="207"/>
      <c r="D162" s="208" t="s">
        <v>74</v>
      </c>
      <c r="E162" s="220" t="s">
        <v>140</v>
      </c>
      <c r="F162" s="220" t="s">
        <v>205</v>
      </c>
      <c r="G162" s="207"/>
      <c r="H162" s="207"/>
      <c r="I162" s="210"/>
      <c r="J162" s="221">
        <f>BK162</f>
        <v>0</v>
      </c>
      <c r="K162" s="207"/>
      <c r="L162" s="212"/>
      <c r="M162" s="213"/>
      <c r="N162" s="214"/>
      <c r="O162" s="214"/>
      <c r="P162" s="215">
        <f>SUM(P163:P173)</f>
        <v>0</v>
      </c>
      <c r="Q162" s="214"/>
      <c r="R162" s="215">
        <f>SUM(R163:R173)</f>
        <v>0</v>
      </c>
      <c r="S162" s="214"/>
      <c r="T162" s="216">
        <f>SUM(T163:T173)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7" t="s">
        <v>80</v>
      </c>
      <c r="AT162" s="218" t="s">
        <v>74</v>
      </c>
      <c r="AU162" s="218" t="s">
        <v>80</v>
      </c>
      <c r="AY162" s="217" t="s">
        <v>127</v>
      </c>
      <c r="BK162" s="219">
        <f>SUM(BK163:BK173)</f>
        <v>0</v>
      </c>
    </row>
    <row r="163" s="2" customFormat="1" ht="37.8" customHeight="1">
      <c r="A163" s="35"/>
      <c r="B163" s="36"/>
      <c r="C163" s="222" t="s">
        <v>206</v>
      </c>
      <c r="D163" s="222" t="s">
        <v>129</v>
      </c>
      <c r="E163" s="223" t="s">
        <v>207</v>
      </c>
      <c r="F163" s="224" t="s">
        <v>208</v>
      </c>
      <c r="G163" s="225" t="s">
        <v>162</v>
      </c>
      <c r="H163" s="226">
        <v>165.41999999999999</v>
      </c>
      <c r="I163" s="227"/>
      <c r="J163" s="228">
        <f>ROUND(I163*H163,2)</f>
        <v>0</v>
      </c>
      <c r="K163" s="229"/>
      <c r="L163" s="41"/>
      <c r="M163" s="230" t="s">
        <v>1</v>
      </c>
      <c r="N163" s="231" t="s">
        <v>41</v>
      </c>
      <c r="O163" s="94"/>
      <c r="P163" s="232">
        <f>O163*H163</f>
        <v>0</v>
      </c>
      <c r="Q163" s="232">
        <v>0</v>
      </c>
      <c r="R163" s="232">
        <f>Q163*H163</f>
        <v>0</v>
      </c>
      <c r="S163" s="232">
        <v>0</v>
      </c>
      <c r="T163" s="23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4" t="s">
        <v>133</v>
      </c>
      <c r="AT163" s="234" t="s">
        <v>129</v>
      </c>
      <c r="AU163" s="234" t="s">
        <v>134</v>
      </c>
      <c r="AY163" s="14" t="s">
        <v>127</v>
      </c>
      <c r="BE163" s="235">
        <f>IF(N163="základná",J163,0)</f>
        <v>0</v>
      </c>
      <c r="BF163" s="235">
        <f>IF(N163="znížená",J163,0)</f>
        <v>0</v>
      </c>
      <c r="BG163" s="235">
        <f>IF(N163="zákl. prenesená",J163,0)</f>
        <v>0</v>
      </c>
      <c r="BH163" s="235">
        <f>IF(N163="zníž. prenesená",J163,0)</f>
        <v>0</v>
      </c>
      <c r="BI163" s="235">
        <f>IF(N163="nulová",J163,0)</f>
        <v>0</v>
      </c>
      <c r="BJ163" s="14" t="s">
        <v>134</v>
      </c>
      <c r="BK163" s="235">
        <f>ROUND(I163*H163,2)</f>
        <v>0</v>
      </c>
      <c r="BL163" s="14" t="s">
        <v>133</v>
      </c>
      <c r="BM163" s="234" t="s">
        <v>209</v>
      </c>
    </row>
    <row r="164" s="2" customFormat="1" ht="24.15" customHeight="1">
      <c r="A164" s="35"/>
      <c r="B164" s="36"/>
      <c r="C164" s="222" t="s">
        <v>169</v>
      </c>
      <c r="D164" s="222" t="s">
        <v>129</v>
      </c>
      <c r="E164" s="223" t="s">
        <v>210</v>
      </c>
      <c r="F164" s="224" t="s">
        <v>211</v>
      </c>
      <c r="G164" s="225" t="s">
        <v>132</v>
      </c>
      <c r="H164" s="226">
        <v>4.5149999999999997</v>
      </c>
      <c r="I164" s="227"/>
      <c r="J164" s="228">
        <f>ROUND(I164*H164,2)</f>
        <v>0</v>
      </c>
      <c r="K164" s="229"/>
      <c r="L164" s="41"/>
      <c r="M164" s="230" t="s">
        <v>1</v>
      </c>
      <c r="N164" s="231" t="s">
        <v>41</v>
      </c>
      <c r="O164" s="94"/>
      <c r="P164" s="232">
        <f>O164*H164</f>
        <v>0</v>
      </c>
      <c r="Q164" s="232">
        <v>0</v>
      </c>
      <c r="R164" s="232">
        <f>Q164*H164</f>
        <v>0</v>
      </c>
      <c r="S164" s="232">
        <v>0</v>
      </c>
      <c r="T164" s="23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4" t="s">
        <v>133</v>
      </c>
      <c r="AT164" s="234" t="s">
        <v>129</v>
      </c>
      <c r="AU164" s="234" t="s">
        <v>134</v>
      </c>
      <c r="AY164" s="14" t="s">
        <v>127</v>
      </c>
      <c r="BE164" s="235">
        <f>IF(N164="základná",J164,0)</f>
        <v>0</v>
      </c>
      <c r="BF164" s="235">
        <f>IF(N164="znížená",J164,0)</f>
        <v>0</v>
      </c>
      <c r="BG164" s="235">
        <f>IF(N164="zákl. prenesená",J164,0)</f>
        <v>0</v>
      </c>
      <c r="BH164" s="235">
        <f>IF(N164="zníž. prenesená",J164,0)</f>
        <v>0</v>
      </c>
      <c r="BI164" s="235">
        <f>IF(N164="nulová",J164,0)</f>
        <v>0</v>
      </c>
      <c r="BJ164" s="14" t="s">
        <v>134</v>
      </c>
      <c r="BK164" s="235">
        <f>ROUND(I164*H164,2)</f>
        <v>0</v>
      </c>
      <c r="BL164" s="14" t="s">
        <v>133</v>
      </c>
      <c r="BM164" s="234" t="s">
        <v>212</v>
      </c>
    </row>
    <row r="165" s="2" customFormat="1" ht="24.15" customHeight="1">
      <c r="A165" s="35"/>
      <c r="B165" s="36"/>
      <c r="C165" s="222" t="s">
        <v>213</v>
      </c>
      <c r="D165" s="222" t="s">
        <v>129</v>
      </c>
      <c r="E165" s="223" t="s">
        <v>214</v>
      </c>
      <c r="F165" s="224" t="s">
        <v>215</v>
      </c>
      <c r="G165" s="225" t="s">
        <v>132</v>
      </c>
      <c r="H165" s="226">
        <v>52.188000000000002</v>
      </c>
      <c r="I165" s="227"/>
      <c r="J165" s="228">
        <f>ROUND(I165*H165,2)</f>
        <v>0</v>
      </c>
      <c r="K165" s="229"/>
      <c r="L165" s="41"/>
      <c r="M165" s="230" t="s">
        <v>1</v>
      </c>
      <c r="N165" s="231" t="s">
        <v>41</v>
      </c>
      <c r="O165" s="94"/>
      <c r="P165" s="232">
        <f>O165*H165</f>
        <v>0</v>
      </c>
      <c r="Q165" s="232">
        <v>0</v>
      </c>
      <c r="R165" s="232">
        <f>Q165*H165</f>
        <v>0</v>
      </c>
      <c r="S165" s="232">
        <v>0</v>
      </c>
      <c r="T165" s="23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4" t="s">
        <v>133</v>
      </c>
      <c r="AT165" s="234" t="s">
        <v>129</v>
      </c>
      <c r="AU165" s="234" t="s">
        <v>134</v>
      </c>
      <c r="AY165" s="14" t="s">
        <v>127</v>
      </c>
      <c r="BE165" s="235">
        <f>IF(N165="základná",J165,0)</f>
        <v>0</v>
      </c>
      <c r="BF165" s="235">
        <f>IF(N165="znížená",J165,0)</f>
        <v>0</v>
      </c>
      <c r="BG165" s="235">
        <f>IF(N165="zákl. prenesená",J165,0)</f>
        <v>0</v>
      </c>
      <c r="BH165" s="235">
        <f>IF(N165="zníž. prenesená",J165,0)</f>
        <v>0</v>
      </c>
      <c r="BI165" s="235">
        <f>IF(N165="nulová",J165,0)</f>
        <v>0</v>
      </c>
      <c r="BJ165" s="14" t="s">
        <v>134</v>
      </c>
      <c r="BK165" s="235">
        <f>ROUND(I165*H165,2)</f>
        <v>0</v>
      </c>
      <c r="BL165" s="14" t="s">
        <v>133</v>
      </c>
      <c r="BM165" s="234" t="s">
        <v>216</v>
      </c>
    </row>
    <row r="166" s="2" customFormat="1" ht="24.15" customHeight="1">
      <c r="A166" s="35"/>
      <c r="B166" s="36"/>
      <c r="C166" s="222" t="s">
        <v>172</v>
      </c>
      <c r="D166" s="222" t="s">
        <v>129</v>
      </c>
      <c r="E166" s="223" t="s">
        <v>217</v>
      </c>
      <c r="F166" s="224" t="s">
        <v>218</v>
      </c>
      <c r="G166" s="225" t="s">
        <v>132</v>
      </c>
      <c r="H166" s="226">
        <v>88.897999999999996</v>
      </c>
      <c r="I166" s="227"/>
      <c r="J166" s="228">
        <f>ROUND(I166*H166,2)</f>
        <v>0</v>
      </c>
      <c r="K166" s="229"/>
      <c r="L166" s="41"/>
      <c r="M166" s="230" t="s">
        <v>1</v>
      </c>
      <c r="N166" s="231" t="s">
        <v>41</v>
      </c>
      <c r="O166" s="94"/>
      <c r="P166" s="232">
        <f>O166*H166</f>
        <v>0</v>
      </c>
      <c r="Q166" s="232">
        <v>0</v>
      </c>
      <c r="R166" s="232">
        <f>Q166*H166</f>
        <v>0</v>
      </c>
      <c r="S166" s="232">
        <v>0</v>
      </c>
      <c r="T166" s="23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4" t="s">
        <v>133</v>
      </c>
      <c r="AT166" s="234" t="s">
        <v>129</v>
      </c>
      <c r="AU166" s="234" t="s">
        <v>134</v>
      </c>
      <c r="AY166" s="14" t="s">
        <v>127</v>
      </c>
      <c r="BE166" s="235">
        <f>IF(N166="základná",J166,0)</f>
        <v>0</v>
      </c>
      <c r="BF166" s="235">
        <f>IF(N166="znížená",J166,0)</f>
        <v>0</v>
      </c>
      <c r="BG166" s="235">
        <f>IF(N166="zákl. prenesená",J166,0)</f>
        <v>0</v>
      </c>
      <c r="BH166" s="235">
        <f>IF(N166="zníž. prenesená",J166,0)</f>
        <v>0</v>
      </c>
      <c r="BI166" s="235">
        <f>IF(N166="nulová",J166,0)</f>
        <v>0</v>
      </c>
      <c r="BJ166" s="14" t="s">
        <v>134</v>
      </c>
      <c r="BK166" s="235">
        <f>ROUND(I166*H166,2)</f>
        <v>0</v>
      </c>
      <c r="BL166" s="14" t="s">
        <v>133</v>
      </c>
      <c r="BM166" s="234" t="s">
        <v>219</v>
      </c>
    </row>
    <row r="167" s="2" customFormat="1" ht="21.75" customHeight="1">
      <c r="A167" s="35"/>
      <c r="B167" s="36"/>
      <c r="C167" s="222" t="s">
        <v>220</v>
      </c>
      <c r="D167" s="222" t="s">
        <v>129</v>
      </c>
      <c r="E167" s="223" t="s">
        <v>221</v>
      </c>
      <c r="F167" s="224" t="s">
        <v>222</v>
      </c>
      <c r="G167" s="225" t="s">
        <v>132</v>
      </c>
      <c r="H167" s="226">
        <v>88.897999999999996</v>
      </c>
      <c r="I167" s="227"/>
      <c r="J167" s="228">
        <f>ROUND(I167*H167,2)</f>
        <v>0</v>
      </c>
      <c r="K167" s="229"/>
      <c r="L167" s="41"/>
      <c r="M167" s="230" t="s">
        <v>1</v>
      </c>
      <c r="N167" s="231" t="s">
        <v>41</v>
      </c>
      <c r="O167" s="94"/>
      <c r="P167" s="232">
        <f>O167*H167</f>
        <v>0</v>
      </c>
      <c r="Q167" s="232">
        <v>0</v>
      </c>
      <c r="R167" s="232">
        <f>Q167*H167</f>
        <v>0</v>
      </c>
      <c r="S167" s="232">
        <v>0</v>
      </c>
      <c r="T167" s="23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4" t="s">
        <v>133</v>
      </c>
      <c r="AT167" s="234" t="s">
        <v>129</v>
      </c>
      <c r="AU167" s="234" t="s">
        <v>134</v>
      </c>
      <c r="AY167" s="14" t="s">
        <v>127</v>
      </c>
      <c r="BE167" s="235">
        <f>IF(N167="základná",J167,0)</f>
        <v>0</v>
      </c>
      <c r="BF167" s="235">
        <f>IF(N167="znížená",J167,0)</f>
        <v>0</v>
      </c>
      <c r="BG167" s="235">
        <f>IF(N167="zákl. prenesená",J167,0)</f>
        <v>0</v>
      </c>
      <c r="BH167" s="235">
        <f>IF(N167="zníž. prenesená",J167,0)</f>
        <v>0</v>
      </c>
      <c r="BI167" s="235">
        <f>IF(N167="nulová",J167,0)</f>
        <v>0</v>
      </c>
      <c r="BJ167" s="14" t="s">
        <v>134</v>
      </c>
      <c r="BK167" s="235">
        <f>ROUND(I167*H167,2)</f>
        <v>0</v>
      </c>
      <c r="BL167" s="14" t="s">
        <v>133</v>
      </c>
      <c r="BM167" s="234" t="s">
        <v>223</v>
      </c>
    </row>
    <row r="168" s="2" customFormat="1" ht="24.15" customHeight="1">
      <c r="A168" s="35"/>
      <c r="B168" s="36"/>
      <c r="C168" s="222" t="s">
        <v>176</v>
      </c>
      <c r="D168" s="222" t="s">
        <v>129</v>
      </c>
      <c r="E168" s="223" t="s">
        <v>224</v>
      </c>
      <c r="F168" s="224" t="s">
        <v>225</v>
      </c>
      <c r="G168" s="225" t="s">
        <v>132</v>
      </c>
      <c r="H168" s="226">
        <v>52.188000000000002</v>
      </c>
      <c r="I168" s="227"/>
      <c r="J168" s="228">
        <f>ROUND(I168*H168,2)</f>
        <v>0</v>
      </c>
      <c r="K168" s="229"/>
      <c r="L168" s="41"/>
      <c r="M168" s="230" t="s">
        <v>1</v>
      </c>
      <c r="N168" s="231" t="s">
        <v>41</v>
      </c>
      <c r="O168" s="94"/>
      <c r="P168" s="232">
        <f>O168*H168</f>
        <v>0</v>
      </c>
      <c r="Q168" s="232">
        <v>0</v>
      </c>
      <c r="R168" s="232">
        <f>Q168*H168</f>
        <v>0</v>
      </c>
      <c r="S168" s="232">
        <v>0</v>
      </c>
      <c r="T168" s="23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4" t="s">
        <v>133</v>
      </c>
      <c r="AT168" s="234" t="s">
        <v>129</v>
      </c>
      <c r="AU168" s="234" t="s">
        <v>134</v>
      </c>
      <c r="AY168" s="14" t="s">
        <v>127</v>
      </c>
      <c r="BE168" s="235">
        <f>IF(N168="základná",J168,0)</f>
        <v>0</v>
      </c>
      <c r="BF168" s="235">
        <f>IF(N168="znížená",J168,0)</f>
        <v>0</v>
      </c>
      <c r="BG168" s="235">
        <f>IF(N168="zákl. prenesená",J168,0)</f>
        <v>0</v>
      </c>
      <c r="BH168" s="235">
        <f>IF(N168="zníž. prenesená",J168,0)</f>
        <v>0</v>
      </c>
      <c r="BI168" s="235">
        <f>IF(N168="nulová",J168,0)</f>
        <v>0</v>
      </c>
      <c r="BJ168" s="14" t="s">
        <v>134</v>
      </c>
      <c r="BK168" s="235">
        <f>ROUND(I168*H168,2)</f>
        <v>0</v>
      </c>
      <c r="BL168" s="14" t="s">
        <v>133</v>
      </c>
      <c r="BM168" s="234" t="s">
        <v>226</v>
      </c>
    </row>
    <row r="169" s="2" customFormat="1" ht="24.15" customHeight="1">
      <c r="A169" s="35"/>
      <c r="B169" s="36"/>
      <c r="C169" s="222" t="s">
        <v>227</v>
      </c>
      <c r="D169" s="222" t="s">
        <v>129</v>
      </c>
      <c r="E169" s="223" t="s">
        <v>228</v>
      </c>
      <c r="F169" s="224" t="s">
        <v>229</v>
      </c>
      <c r="G169" s="225" t="s">
        <v>132</v>
      </c>
      <c r="H169" s="226">
        <v>88.897999999999996</v>
      </c>
      <c r="I169" s="227"/>
      <c r="J169" s="228">
        <f>ROUND(I169*H169,2)</f>
        <v>0</v>
      </c>
      <c r="K169" s="229"/>
      <c r="L169" s="41"/>
      <c r="M169" s="230" t="s">
        <v>1</v>
      </c>
      <c r="N169" s="231" t="s">
        <v>41</v>
      </c>
      <c r="O169" s="94"/>
      <c r="P169" s="232">
        <f>O169*H169</f>
        <v>0</v>
      </c>
      <c r="Q169" s="232">
        <v>0</v>
      </c>
      <c r="R169" s="232">
        <f>Q169*H169</f>
        <v>0</v>
      </c>
      <c r="S169" s="232">
        <v>0</v>
      </c>
      <c r="T169" s="23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4" t="s">
        <v>133</v>
      </c>
      <c r="AT169" s="234" t="s">
        <v>129</v>
      </c>
      <c r="AU169" s="234" t="s">
        <v>134</v>
      </c>
      <c r="AY169" s="14" t="s">
        <v>127</v>
      </c>
      <c r="BE169" s="235">
        <f>IF(N169="základná",J169,0)</f>
        <v>0</v>
      </c>
      <c r="BF169" s="235">
        <f>IF(N169="znížená",J169,0)</f>
        <v>0</v>
      </c>
      <c r="BG169" s="235">
        <f>IF(N169="zákl. prenesená",J169,0)</f>
        <v>0</v>
      </c>
      <c r="BH169" s="235">
        <f>IF(N169="zníž. prenesená",J169,0)</f>
        <v>0</v>
      </c>
      <c r="BI169" s="235">
        <f>IF(N169="nulová",J169,0)</f>
        <v>0</v>
      </c>
      <c r="BJ169" s="14" t="s">
        <v>134</v>
      </c>
      <c r="BK169" s="235">
        <f>ROUND(I169*H169,2)</f>
        <v>0</v>
      </c>
      <c r="BL169" s="14" t="s">
        <v>133</v>
      </c>
      <c r="BM169" s="234" t="s">
        <v>230</v>
      </c>
    </row>
    <row r="170" s="2" customFormat="1" ht="33" customHeight="1">
      <c r="A170" s="35"/>
      <c r="B170" s="36"/>
      <c r="C170" s="222" t="s">
        <v>179</v>
      </c>
      <c r="D170" s="222" t="s">
        <v>129</v>
      </c>
      <c r="E170" s="223" t="s">
        <v>231</v>
      </c>
      <c r="F170" s="224" t="s">
        <v>232</v>
      </c>
      <c r="G170" s="225" t="s">
        <v>193</v>
      </c>
      <c r="H170" s="226">
        <v>3.9049999999999998</v>
      </c>
      <c r="I170" s="227"/>
      <c r="J170" s="228">
        <f>ROUND(I170*H170,2)</f>
        <v>0</v>
      </c>
      <c r="K170" s="229"/>
      <c r="L170" s="41"/>
      <c r="M170" s="230" t="s">
        <v>1</v>
      </c>
      <c r="N170" s="231" t="s">
        <v>41</v>
      </c>
      <c r="O170" s="94"/>
      <c r="P170" s="232">
        <f>O170*H170</f>
        <v>0</v>
      </c>
      <c r="Q170" s="232">
        <v>0</v>
      </c>
      <c r="R170" s="232">
        <f>Q170*H170</f>
        <v>0</v>
      </c>
      <c r="S170" s="232">
        <v>0</v>
      </c>
      <c r="T170" s="23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4" t="s">
        <v>133</v>
      </c>
      <c r="AT170" s="234" t="s">
        <v>129</v>
      </c>
      <c r="AU170" s="234" t="s">
        <v>134</v>
      </c>
      <c r="AY170" s="14" t="s">
        <v>127</v>
      </c>
      <c r="BE170" s="235">
        <f>IF(N170="základná",J170,0)</f>
        <v>0</v>
      </c>
      <c r="BF170" s="235">
        <f>IF(N170="znížená",J170,0)</f>
        <v>0</v>
      </c>
      <c r="BG170" s="235">
        <f>IF(N170="zákl. prenesená",J170,0)</f>
        <v>0</v>
      </c>
      <c r="BH170" s="235">
        <f>IF(N170="zníž. prenesená",J170,0)</f>
        <v>0</v>
      </c>
      <c r="BI170" s="235">
        <f>IF(N170="nulová",J170,0)</f>
        <v>0</v>
      </c>
      <c r="BJ170" s="14" t="s">
        <v>134</v>
      </c>
      <c r="BK170" s="235">
        <f>ROUND(I170*H170,2)</f>
        <v>0</v>
      </c>
      <c r="BL170" s="14" t="s">
        <v>133</v>
      </c>
      <c r="BM170" s="234" t="s">
        <v>233</v>
      </c>
    </row>
    <row r="171" s="2" customFormat="1" ht="16.5" customHeight="1">
      <c r="A171" s="35"/>
      <c r="B171" s="36"/>
      <c r="C171" s="222" t="s">
        <v>234</v>
      </c>
      <c r="D171" s="222" t="s">
        <v>129</v>
      </c>
      <c r="E171" s="223" t="s">
        <v>235</v>
      </c>
      <c r="F171" s="224" t="s">
        <v>236</v>
      </c>
      <c r="G171" s="225" t="s">
        <v>162</v>
      </c>
      <c r="H171" s="226">
        <v>530.12199999999996</v>
      </c>
      <c r="I171" s="227"/>
      <c r="J171" s="228">
        <f>ROUND(I171*H171,2)</f>
        <v>0</v>
      </c>
      <c r="K171" s="229"/>
      <c r="L171" s="41"/>
      <c r="M171" s="230" t="s">
        <v>1</v>
      </c>
      <c r="N171" s="231" t="s">
        <v>41</v>
      </c>
      <c r="O171" s="94"/>
      <c r="P171" s="232">
        <f>O171*H171</f>
        <v>0</v>
      </c>
      <c r="Q171" s="232">
        <v>0</v>
      </c>
      <c r="R171" s="232">
        <f>Q171*H171</f>
        <v>0</v>
      </c>
      <c r="S171" s="232">
        <v>0</v>
      </c>
      <c r="T171" s="23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4" t="s">
        <v>133</v>
      </c>
      <c r="AT171" s="234" t="s">
        <v>129</v>
      </c>
      <c r="AU171" s="234" t="s">
        <v>134</v>
      </c>
      <c r="AY171" s="14" t="s">
        <v>127</v>
      </c>
      <c r="BE171" s="235">
        <f>IF(N171="základná",J171,0)</f>
        <v>0</v>
      </c>
      <c r="BF171" s="235">
        <f>IF(N171="znížená",J171,0)</f>
        <v>0</v>
      </c>
      <c r="BG171" s="235">
        <f>IF(N171="zákl. prenesená",J171,0)</f>
        <v>0</v>
      </c>
      <c r="BH171" s="235">
        <f>IF(N171="zníž. prenesená",J171,0)</f>
        <v>0</v>
      </c>
      <c r="BI171" s="235">
        <f>IF(N171="nulová",J171,0)</f>
        <v>0</v>
      </c>
      <c r="BJ171" s="14" t="s">
        <v>134</v>
      </c>
      <c r="BK171" s="235">
        <f>ROUND(I171*H171,2)</f>
        <v>0</v>
      </c>
      <c r="BL171" s="14" t="s">
        <v>133</v>
      </c>
      <c r="BM171" s="234" t="s">
        <v>237</v>
      </c>
    </row>
    <row r="172" s="2" customFormat="1" ht="24.15" customHeight="1">
      <c r="A172" s="35"/>
      <c r="B172" s="36"/>
      <c r="C172" s="222" t="s">
        <v>183</v>
      </c>
      <c r="D172" s="222" t="s">
        <v>129</v>
      </c>
      <c r="E172" s="223" t="s">
        <v>238</v>
      </c>
      <c r="F172" s="224" t="s">
        <v>239</v>
      </c>
      <c r="G172" s="225" t="s">
        <v>240</v>
      </c>
      <c r="H172" s="226">
        <v>405.19999999999999</v>
      </c>
      <c r="I172" s="227"/>
      <c r="J172" s="228">
        <f>ROUND(I172*H172,2)</f>
        <v>0</v>
      </c>
      <c r="K172" s="229"/>
      <c r="L172" s="41"/>
      <c r="M172" s="230" t="s">
        <v>1</v>
      </c>
      <c r="N172" s="231" t="s">
        <v>41</v>
      </c>
      <c r="O172" s="94"/>
      <c r="P172" s="232">
        <f>O172*H172</f>
        <v>0</v>
      </c>
      <c r="Q172" s="232">
        <v>0</v>
      </c>
      <c r="R172" s="232">
        <f>Q172*H172</f>
        <v>0</v>
      </c>
      <c r="S172" s="232">
        <v>0</v>
      </c>
      <c r="T172" s="23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4" t="s">
        <v>133</v>
      </c>
      <c r="AT172" s="234" t="s">
        <v>129</v>
      </c>
      <c r="AU172" s="234" t="s">
        <v>134</v>
      </c>
      <c r="AY172" s="14" t="s">
        <v>127</v>
      </c>
      <c r="BE172" s="235">
        <f>IF(N172="základná",J172,0)</f>
        <v>0</v>
      </c>
      <c r="BF172" s="235">
        <f>IF(N172="znížená",J172,0)</f>
        <v>0</v>
      </c>
      <c r="BG172" s="235">
        <f>IF(N172="zákl. prenesená",J172,0)</f>
        <v>0</v>
      </c>
      <c r="BH172" s="235">
        <f>IF(N172="zníž. prenesená",J172,0)</f>
        <v>0</v>
      </c>
      <c r="BI172" s="235">
        <f>IF(N172="nulová",J172,0)</f>
        <v>0</v>
      </c>
      <c r="BJ172" s="14" t="s">
        <v>134</v>
      </c>
      <c r="BK172" s="235">
        <f>ROUND(I172*H172,2)</f>
        <v>0</v>
      </c>
      <c r="BL172" s="14" t="s">
        <v>133</v>
      </c>
      <c r="BM172" s="234" t="s">
        <v>241</v>
      </c>
    </row>
    <row r="173" s="2" customFormat="1" ht="37.8" customHeight="1">
      <c r="A173" s="35"/>
      <c r="B173" s="36"/>
      <c r="C173" s="222" t="s">
        <v>242</v>
      </c>
      <c r="D173" s="222" t="s">
        <v>129</v>
      </c>
      <c r="E173" s="223" t="s">
        <v>243</v>
      </c>
      <c r="F173" s="224" t="s">
        <v>244</v>
      </c>
      <c r="G173" s="225" t="s">
        <v>240</v>
      </c>
      <c r="H173" s="226">
        <v>405.19999999999999</v>
      </c>
      <c r="I173" s="227"/>
      <c r="J173" s="228">
        <f>ROUND(I173*H173,2)</f>
        <v>0</v>
      </c>
      <c r="K173" s="229"/>
      <c r="L173" s="41"/>
      <c r="M173" s="230" t="s">
        <v>1</v>
      </c>
      <c r="N173" s="231" t="s">
        <v>41</v>
      </c>
      <c r="O173" s="94"/>
      <c r="P173" s="232">
        <f>O173*H173</f>
        <v>0</v>
      </c>
      <c r="Q173" s="232">
        <v>0</v>
      </c>
      <c r="R173" s="232">
        <f>Q173*H173</f>
        <v>0</v>
      </c>
      <c r="S173" s="232">
        <v>0</v>
      </c>
      <c r="T173" s="23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4" t="s">
        <v>133</v>
      </c>
      <c r="AT173" s="234" t="s">
        <v>129</v>
      </c>
      <c r="AU173" s="234" t="s">
        <v>134</v>
      </c>
      <c r="AY173" s="14" t="s">
        <v>127</v>
      </c>
      <c r="BE173" s="235">
        <f>IF(N173="základná",J173,0)</f>
        <v>0</v>
      </c>
      <c r="BF173" s="235">
        <f>IF(N173="znížená",J173,0)</f>
        <v>0</v>
      </c>
      <c r="BG173" s="235">
        <f>IF(N173="zákl. prenesená",J173,0)</f>
        <v>0</v>
      </c>
      <c r="BH173" s="235">
        <f>IF(N173="zníž. prenesená",J173,0)</f>
        <v>0</v>
      </c>
      <c r="BI173" s="235">
        <f>IF(N173="nulová",J173,0)</f>
        <v>0</v>
      </c>
      <c r="BJ173" s="14" t="s">
        <v>134</v>
      </c>
      <c r="BK173" s="235">
        <f>ROUND(I173*H173,2)</f>
        <v>0</v>
      </c>
      <c r="BL173" s="14" t="s">
        <v>133</v>
      </c>
      <c r="BM173" s="234" t="s">
        <v>245</v>
      </c>
    </row>
    <row r="174" s="12" customFormat="1" ht="22.8" customHeight="1">
      <c r="A174" s="12"/>
      <c r="B174" s="206"/>
      <c r="C174" s="207"/>
      <c r="D174" s="208" t="s">
        <v>74</v>
      </c>
      <c r="E174" s="220" t="s">
        <v>159</v>
      </c>
      <c r="F174" s="220" t="s">
        <v>246</v>
      </c>
      <c r="G174" s="207"/>
      <c r="H174" s="207"/>
      <c r="I174" s="210"/>
      <c r="J174" s="221">
        <f>BK174</f>
        <v>0</v>
      </c>
      <c r="K174" s="207"/>
      <c r="L174" s="212"/>
      <c r="M174" s="213"/>
      <c r="N174" s="214"/>
      <c r="O174" s="214"/>
      <c r="P174" s="215">
        <f>SUM(P175:P177)</f>
        <v>0</v>
      </c>
      <c r="Q174" s="214"/>
      <c r="R174" s="215">
        <f>SUM(R175:R177)</f>
        <v>0</v>
      </c>
      <c r="S174" s="214"/>
      <c r="T174" s="216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7" t="s">
        <v>80</v>
      </c>
      <c r="AT174" s="218" t="s">
        <v>74</v>
      </c>
      <c r="AU174" s="218" t="s">
        <v>80</v>
      </c>
      <c r="AY174" s="217" t="s">
        <v>127</v>
      </c>
      <c r="BK174" s="219">
        <f>SUM(BK175:BK177)</f>
        <v>0</v>
      </c>
    </row>
    <row r="175" s="2" customFormat="1" ht="24.15" customHeight="1">
      <c r="A175" s="35"/>
      <c r="B175" s="36"/>
      <c r="C175" s="222" t="s">
        <v>186</v>
      </c>
      <c r="D175" s="222" t="s">
        <v>129</v>
      </c>
      <c r="E175" s="223" t="s">
        <v>247</v>
      </c>
      <c r="F175" s="224" t="s">
        <v>248</v>
      </c>
      <c r="G175" s="225" t="s">
        <v>162</v>
      </c>
      <c r="H175" s="226">
        <v>89.859999999999999</v>
      </c>
      <c r="I175" s="227"/>
      <c r="J175" s="228">
        <f>ROUND(I175*H175,2)</f>
        <v>0</v>
      </c>
      <c r="K175" s="229"/>
      <c r="L175" s="41"/>
      <c r="M175" s="230" t="s">
        <v>1</v>
      </c>
      <c r="N175" s="231" t="s">
        <v>41</v>
      </c>
      <c r="O175" s="94"/>
      <c r="P175" s="232">
        <f>O175*H175</f>
        <v>0</v>
      </c>
      <c r="Q175" s="232">
        <v>0</v>
      </c>
      <c r="R175" s="232">
        <f>Q175*H175</f>
        <v>0</v>
      </c>
      <c r="S175" s="232">
        <v>0</v>
      </c>
      <c r="T175" s="23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4" t="s">
        <v>133</v>
      </c>
      <c r="AT175" s="234" t="s">
        <v>129</v>
      </c>
      <c r="AU175" s="234" t="s">
        <v>134</v>
      </c>
      <c r="AY175" s="14" t="s">
        <v>127</v>
      </c>
      <c r="BE175" s="235">
        <f>IF(N175="základná",J175,0)</f>
        <v>0</v>
      </c>
      <c r="BF175" s="235">
        <f>IF(N175="znížená",J175,0)</f>
        <v>0</v>
      </c>
      <c r="BG175" s="235">
        <f>IF(N175="zákl. prenesená",J175,0)</f>
        <v>0</v>
      </c>
      <c r="BH175" s="235">
        <f>IF(N175="zníž. prenesená",J175,0)</f>
        <v>0</v>
      </c>
      <c r="BI175" s="235">
        <f>IF(N175="nulová",J175,0)</f>
        <v>0</v>
      </c>
      <c r="BJ175" s="14" t="s">
        <v>134</v>
      </c>
      <c r="BK175" s="235">
        <f>ROUND(I175*H175,2)</f>
        <v>0</v>
      </c>
      <c r="BL175" s="14" t="s">
        <v>133</v>
      </c>
      <c r="BM175" s="234" t="s">
        <v>249</v>
      </c>
    </row>
    <row r="176" s="2" customFormat="1" ht="24.15" customHeight="1">
      <c r="A176" s="35"/>
      <c r="B176" s="36"/>
      <c r="C176" s="222" t="s">
        <v>250</v>
      </c>
      <c r="D176" s="222" t="s">
        <v>129</v>
      </c>
      <c r="E176" s="223" t="s">
        <v>251</v>
      </c>
      <c r="F176" s="224" t="s">
        <v>252</v>
      </c>
      <c r="G176" s="225" t="s">
        <v>162</v>
      </c>
      <c r="H176" s="226">
        <v>182.00999999999999</v>
      </c>
      <c r="I176" s="227"/>
      <c r="J176" s="228">
        <f>ROUND(I176*H176,2)</f>
        <v>0</v>
      </c>
      <c r="K176" s="229"/>
      <c r="L176" s="41"/>
      <c r="M176" s="230" t="s">
        <v>1</v>
      </c>
      <c r="N176" s="231" t="s">
        <v>41</v>
      </c>
      <c r="O176" s="94"/>
      <c r="P176" s="232">
        <f>O176*H176</f>
        <v>0</v>
      </c>
      <c r="Q176" s="232">
        <v>0</v>
      </c>
      <c r="R176" s="232">
        <f>Q176*H176</f>
        <v>0</v>
      </c>
      <c r="S176" s="232">
        <v>0</v>
      </c>
      <c r="T176" s="23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4" t="s">
        <v>133</v>
      </c>
      <c r="AT176" s="234" t="s">
        <v>129</v>
      </c>
      <c r="AU176" s="234" t="s">
        <v>134</v>
      </c>
      <c r="AY176" s="14" t="s">
        <v>127</v>
      </c>
      <c r="BE176" s="235">
        <f>IF(N176="základná",J176,0)</f>
        <v>0</v>
      </c>
      <c r="BF176" s="235">
        <f>IF(N176="znížená",J176,0)</f>
        <v>0</v>
      </c>
      <c r="BG176" s="235">
        <f>IF(N176="zákl. prenesená",J176,0)</f>
        <v>0</v>
      </c>
      <c r="BH176" s="235">
        <f>IF(N176="zníž. prenesená",J176,0)</f>
        <v>0</v>
      </c>
      <c r="BI176" s="235">
        <f>IF(N176="nulová",J176,0)</f>
        <v>0</v>
      </c>
      <c r="BJ176" s="14" t="s">
        <v>134</v>
      </c>
      <c r="BK176" s="235">
        <f>ROUND(I176*H176,2)</f>
        <v>0</v>
      </c>
      <c r="BL176" s="14" t="s">
        <v>133</v>
      </c>
      <c r="BM176" s="234" t="s">
        <v>253</v>
      </c>
    </row>
    <row r="177" s="2" customFormat="1" ht="24.15" customHeight="1">
      <c r="A177" s="35"/>
      <c r="B177" s="36"/>
      <c r="C177" s="222" t="s">
        <v>190</v>
      </c>
      <c r="D177" s="222" t="s">
        <v>129</v>
      </c>
      <c r="E177" s="223" t="s">
        <v>254</v>
      </c>
      <c r="F177" s="224" t="s">
        <v>255</v>
      </c>
      <c r="G177" s="225" t="s">
        <v>162</v>
      </c>
      <c r="H177" s="226">
        <v>679.17999999999995</v>
      </c>
      <c r="I177" s="227"/>
      <c r="J177" s="228">
        <f>ROUND(I177*H177,2)</f>
        <v>0</v>
      </c>
      <c r="K177" s="229"/>
      <c r="L177" s="41"/>
      <c r="M177" s="230" t="s">
        <v>1</v>
      </c>
      <c r="N177" s="231" t="s">
        <v>41</v>
      </c>
      <c r="O177" s="94"/>
      <c r="P177" s="232">
        <f>O177*H177</f>
        <v>0</v>
      </c>
      <c r="Q177" s="232">
        <v>0</v>
      </c>
      <c r="R177" s="232">
        <f>Q177*H177</f>
        <v>0</v>
      </c>
      <c r="S177" s="232">
        <v>0</v>
      </c>
      <c r="T177" s="23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4" t="s">
        <v>133</v>
      </c>
      <c r="AT177" s="234" t="s">
        <v>129</v>
      </c>
      <c r="AU177" s="234" t="s">
        <v>134</v>
      </c>
      <c r="AY177" s="14" t="s">
        <v>127</v>
      </c>
      <c r="BE177" s="235">
        <f>IF(N177="základná",J177,0)</f>
        <v>0</v>
      </c>
      <c r="BF177" s="235">
        <f>IF(N177="znížená",J177,0)</f>
        <v>0</v>
      </c>
      <c r="BG177" s="235">
        <f>IF(N177="zákl. prenesená",J177,0)</f>
        <v>0</v>
      </c>
      <c r="BH177" s="235">
        <f>IF(N177="zníž. prenesená",J177,0)</f>
        <v>0</v>
      </c>
      <c r="BI177" s="235">
        <f>IF(N177="nulová",J177,0)</f>
        <v>0</v>
      </c>
      <c r="BJ177" s="14" t="s">
        <v>134</v>
      </c>
      <c r="BK177" s="235">
        <f>ROUND(I177*H177,2)</f>
        <v>0</v>
      </c>
      <c r="BL177" s="14" t="s">
        <v>133</v>
      </c>
      <c r="BM177" s="234" t="s">
        <v>256</v>
      </c>
    </row>
    <row r="178" s="12" customFormat="1" ht="25.92" customHeight="1">
      <c r="A178" s="12"/>
      <c r="B178" s="206"/>
      <c r="C178" s="207"/>
      <c r="D178" s="208" t="s">
        <v>74</v>
      </c>
      <c r="E178" s="209" t="s">
        <v>257</v>
      </c>
      <c r="F178" s="209" t="s">
        <v>258</v>
      </c>
      <c r="G178" s="207"/>
      <c r="H178" s="207"/>
      <c r="I178" s="210"/>
      <c r="J178" s="211">
        <f>BK178</f>
        <v>0</v>
      </c>
      <c r="K178" s="207"/>
      <c r="L178" s="212"/>
      <c r="M178" s="213"/>
      <c r="N178" s="214"/>
      <c r="O178" s="214"/>
      <c r="P178" s="215">
        <f>P179+P185+P193+P195+P197+P199+P226+P231+P257+P260+P262</f>
        <v>0</v>
      </c>
      <c r="Q178" s="214"/>
      <c r="R178" s="215">
        <f>R179+R185+R193+R195+R197+R199+R226+R231+R257+R260+R262</f>
        <v>0</v>
      </c>
      <c r="S178" s="214"/>
      <c r="T178" s="216">
        <f>T179+T185+T193+T195+T197+T199+T226+T231+T257+T260+T262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7" t="s">
        <v>134</v>
      </c>
      <c r="AT178" s="218" t="s">
        <v>74</v>
      </c>
      <c r="AU178" s="218" t="s">
        <v>75</v>
      </c>
      <c r="AY178" s="217" t="s">
        <v>127</v>
      </c>
      <c r="BK178" s="219">
        <f>BK179+BK185+BK193+BK195+BK197+BK199+BK226+BK231+BK257+BK260+BK262</f>
        <v>0</v>
      </c>
    </row>
    <row r="179" s="12" customFormat="1" ht="22.8" customHeight="1">
      <c r="A179" s="12"/>
      <c r="B179" s="206"/>
      <c r="C179" s="207"/>
      <c r="D179" s="208" t="s">
        <v>74</v>
      </c>
      <c r="E179" s="220" t="s">
        <v>259</v>
      </c>
      <c r="F179" s="220" t="s">
        <v>260</v>
      </c>
      <c r="G179" s="207"/>
      <c r="H179" s="207"/>
      <c r="I179" s="210"/>
      <c r="J179" s="221">
        <f>BK179</f>
        <v>0</v>
      </c>
      <c r="K179" s="207"/>
      <c r="L179" s="212"/>
      <c r="M179" s="213"/>
      <c r="N179" s="214"/>
      <c r="O179" s="214"/>
      <c r="P179" s="215">
        <f>SUM(P180:P184)</f>
        <v>0</v>
      </c>
      <c r="Q179" s="214"/>
      <c r="R179" s="215">
        <f>SUM(R180:R184)</f>
        <v>0</v>
      </c>
      <c r="S179" s="214"/>
      <c r="T179" s="216">
        <f>SUM(T180:T184)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7" t="s">
        <v>134</v>
      </c>
      <c r="AT179" s="218" t="s">
        <v>74</v>
      </c>
      <c r="AU179" s="218" t="s">
        <v>80</v>
      </c>
      <c r="AY179" s="217" t="s">
        <v>127</v>
      </c>
      <c r="BK179" s="219">
        <f>SUM(BK180:BK184)</f>
        <v>0</v>
      </c>
    </row>
    <row r="180" s="2" customFormat="1" ht="37.8" customHeight="1">
      <c r="A180" s="35"/>
      <c r="B180" s="36"/>
      <c r="C180" s="222" t="s">
        <v>261</v>
      </c>
      <c r="D180" s="222" t="s">
        <v>129</v>
      </c>
      <c r="E180" s="223" t="s">
        <v>262</v>
      </c>
      <c r="F180" s="224" t="s">
        <v>263</v>
      </c>
      <c r="G180" s="225" t="s">
        <v>162</v>
      </c>
      <c r="H180" s="226">
        <v>581.74000000000001</v>
      </c>
      <c r="I180" s="227"/>
      <c r="J180" s="228">
        <f>ROUND(I180*H180,2)</f>
        <v>0</v>
      </c>
      <c r="K180" s="229"/>
      <c r="L180" s="41"/>
      <c r="M180" s="230" t="s">
        <v>1</v>
      </c>
      <c r="N180" s="231" t="s">
        <v>41</v>
      </c>
      <c r="O180" s="94"/>
      <c r="P180" s="232">
        <f>O180*H180</f>
        <v>0</v>
      </c>
      <c r="Q180" s="232">
        <v>0</v>
      </c>
      <c r="R180" s="232">
        <f>Q180*H180</f>
        <v>0</v>
      </c>
      <c r="S180" s="232">
        <v>0</v>
      </c>
      <c r="T180" s="23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4" t="s">
        <v>157</v>
      </c>
      <c r="AT180" s="234" t="s">
        <v>129</v>
      </c>
      <c r="AU180" s="234" t="s">
        <v>134</v>
      </c>
      <c r="AY180" s="14" t="s">
        <v>127</v>
      </c>
      <c r="BE180" s="235">
        <f>IF(N180="základná",J180,0)</f>
        <v>0</v>
      </c>
      <c r="BF180" s="235">
        <f>IF(N180="znížená",J180,0)</f>
        <v>0</v>
      </c>
      <c r="BG180" s="235">
        <f>IF(N180="zákl. prenesená",J180,0)</f>
        <v>0</v>
      </c>
      <c r="BH180" s="235">
        <f>IF(N180="zníž. prenesená",J180,0)</f>
        <v>0</v>
      </c>
      <c r="BI180" s="235">
        <f>IF(N180="nulová",J180,0)</f>
        <v>0</v>
      </c>
      <c r="BJ180" s="14" t="s">
        <v>134</v>
      </c>
      <c r="BK180" s="235">
        <f>ROUND(I180*H180,2)</f>
        <v>0</v>
      </c>
      <c r="BL180" s="14" t="s">
        <v>157</v>
      </c>
      <c r="BM180" s="234" t="s">
        <v>264</v>
      </c>
    </row>
    <row r="181" s="2" customFormat="1" ht="33" customHeight="1">
      <c r="A181" s="35"/>
      <c r="B181" s="36"/>
      <c r="C181" s="236" t="s">
        <v>194</v>
      </c>
      <c r="D181" s="236" t="s">
        <v>200</v>
      </c>
      <c r="E181" s="237" t="s">
        <v>265</v>
      </c>
      <c r="F181" s="238" t="s">
        <v>266</v>
      </c>
      <c r="G181" s="239" t="s">
        <v>162</v>
      </c>
      <c r="H181" s="240">
        <v>657.36599999999999</v>
      </c>
      <c r="I181" s="241"/>
      <c r="J181" s="242">
        <f>ROUND(I181*H181,2)</f>
        <v>0</v>
      </c>
      <c r="K181" s="243"/>
      <c r="L181" s="244"/>
      <c r="M181" s="245" t="s">
        <v>1</v>
      </c>
      <c r="N181" s="246" t="s">
        <v>41</v>
      </c>
      <c r="O181" s="94"/>
      <c r="P181" s="232">
        <f>O181*H181</f>
        <v>0</v>
      </c>
      <c r="Q181" s="232">
        <v>0</v>
      </c>
      <c r="R181" s="232">
        <f>Q181*H181</f>
        <v>0</v>
      </c>
      <c r="S181" s="232">
        <v>0</v>
      </c>
      <c r="T181" s="23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4" t="s">
        <v>186</v>
      </c>
      <c r="AT181" s="234" t="s">
        <v>200</v>
      </c>
      <c r="AU181" s="234" t="s">
        <v>134</v>
      </c>
      <c r="AY181" s="14" t="s">
        <v>127</v>
      </c>
      <c r="BE181" s="235">
        <f>IF(N181="základná",J181,0)</f>
        <v>0</v>
      </c>
      <c r="BF181" s="235">
        <f>IF(N181="znížená",J181,0)</f>
        <v>0</v>
      </c>
      <c r="BG181" s="235">
        <f>IF(N181="zákl. prenesená",J181,0)</f>
        <v>0</v>
      </c>
      <c r="BH181" s="235">
        <f>IF(N181="zníž. prenesená",J181,0)</f>
        <v>0</v>
      </c>
      <c r="BI181" s="235">
        <f>IF(N181="nulová",J181,0)</f>
        <v>0</v>
      </c>
      <c r="BJ181" s="14" t="s">
        <v>134</v>
      </c>
      <c r="BK181" s="235">
        <f>ROUND(I181*H181,2)</f>
        <v>0</v>
      </c>
      <c r="BL181" s="14" t="s">
        <v>157</v>
      </c>
      <c r="BM181" s="234" t="s">
        <v>267</v>
      </c>
    </row>
    <row r="182" s="2" customFormat="1" ht="24.15" customHeight="1">
      <c r="A182" s="35"/>
      <c r="B182" s="36"/>
      <c r="C182" s="222" t="s">
        <v>268</v>
      </c>
      <c r="D182" s="222" t="s">
        <v>129</v>
      </c>
      <c r="E182" s="223" t="s">
        <v>269</v>
      </c>
      <c r="F182" s="224" t="s">
        <v>270</v>
      </c>
      <c r="G182" s="225" t="s">
        <v>162</v>
      </c>
      <c r="H182" s="226">
        <v>581.74000000000001</v>
      </c>
      <c r="I182" s="227"/>
      <c r="J182" s="228">
        <f>ROUND(I182*H182,2)</f>
        <v>0</v>
      </c>
      <c r="K182" s="229"/>
      <c r="L182" s="41"/>
      <c r="M182" s="230" t="s">
        <v>1</v>
      </c>
      <c r="N182" s="231" t="s">
        <v>41</v>
      </c>
      <c r="O182" s="94"/>
      <c r="P182" s="232">
        <f>O182*H182</f>
        <v>0</v>
      </c>
      <c r="Q182" s="232">
        <v>0</v>
      </c>
      <c r="R182" s="232">
        <f>Q182*H182</f>
        <v>0</v>
      </c>
      <c r="S182" s="232">
        <v>0</v>
      </c>
      <c r="T182" s="23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4" t="s">
        <v>157</v>
      </c>
      <c r="AT182" s="234" t="s">
        <v>129</v>
      </c>
      <c r="AU182" s="234" t="s">
        <v>134</v>
      </c>
      <c r="AY182" s="14" t="s">
        <v>127</v>
      </c>
      <c r="BE182" s="235">
        <f>IF(N182="základná",J182,0)</f>
        <v>0</v>
      </c>
      <c r="BF182" s="235">
        <f>IF(N182="znížená",J182,0)</f>
        <v>0</v>
      </c>
      <c r="BG182" s="235">
        <f>IF(N182="zákl. prenesená",J182,0)</f>
        <v>0</v>
      </c>
      <c r="BH182" s="235">
        <f>IF(N182="zníž. prenesená",J182,0)</f>
        <v>0</v>
      </c>
      <c r="BI182" s="235">
        <f>IF(N182="nulová",J182,0)</f>
        <v>0</v>
      </c>
      <c r="BJ182" s="14" t="s">
        <v>134</v>
      </c>
      <c r="BK182" s="235">
        <f>ROUND(I182*H182,2)</f>
        <v>0</v>
      </c>
      <c r="BL182" s="14" t="s">
        <v>157</v>
      </c>
      <c r="BM182" s="234" t="s">
        <v>271</v>
      </c>
    </row>
    <row r="183" s="2" customFormat="1" ht="24.15" customHeight="1">
      <c r="A183" s="35"/>
      <c r="B183" s="36"/>
      <c r="C183" s="222" t="s">
        <v>199</v>
      </c>
      <c r="D183" s="222" t="s">
        <v>129</v>
      </c>
      <c r="E183" s="223" t="s">
        <v>272</v>
      </c>
      <c r="F183" s="224" t="s">
        <v>273</v>
      </c>
      <c r="G183" s="225" t="s">
        <v>162</v>
      </c>
      <c r="H183" s="226">
        <v>581.74000000000001</v>
      </c>
      <c r="I183" s="227"/>
      <c r="J183" s="228">
        <f>ROUND(I183*H183,2)</f>
        <v>0</v>
      </c>
      <c r="K183" s="229"/>
      <c r="L183" s="41"/>
      <c r="M183" s="230" t="s">
        <v>1</v>
      </c>
      <c r="N183" s="231" t="s">
        <v>41</v>
      </c>
      <c r="O183" s="94"/>
      <c r="P183" s="232">
        <f>O183*H183</f>
        <v>0</v>
      </c>
      <c r="Q183" s="232">
        <v>0</v>
      </c>
      <c r="R183" s="232">
        <f>Q183*H183</f>
        <v>0</v>
      </c>
      <c r="S183" s="232">
        <v>0</v>
      </c>
      <c r="T183" s="23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4" t="s">
        <v>157</v>
      </c>
      <c r="AT183" s="234" t="s">
        <v>129</v>
      </c>
      <c r="AU183" s="234" t="s">
        <v>134</v>
      </c>
      <c r="AY183" s="14" t="s">
        <v>127</v>
      </c>
      <c r="BE183" s="235">
        <f>IF(N183="základná",J183,0)</f>
        <v>0</v>
      </c>
      <c r="BF183" s="235">
        <f>IF(N183="znížená",J183,0)</f>
        <v>0</v>
      </c>
      <c r="BG183" s="235">
        <f>IF(N183="zákl. prenesená",J183,0)</f>
        <v>0</v>
      </c>
      <c r="BH183" s="235">
        <f>IF(N183="zníž. prenesená",J183,0)</f>
        <v>0</v>
      </c>
      <c r="BI183" s="235">
        <f>IF(N183="nulová",J183,0)</f>
        <v>0</v>
      </c>
      <c r="BJ183" s="14" t="s">
        <v>134</v>
      </c>
      <c r="BK183" s="235">
        <f>ROUND(I183*H183,2)</f>
        <v>0</v>
      </c>
      <c r="BL183" s="14" t="s">
        <v>157</v>
      </c>
      <c r="BM183" s="234" t="s">
        <v>274</v>
      </c>
    </row>
    <row r="184" s="2" customFormat="1" ht="16.5" customHeight="1">
      <c r="A184" s="35"/>
      <c r="B184" s="36"/>
      <c r="C184" s="236" t="s">
        <v>275</v>
      </c>
      <c r="D184" s="236" t="s">
        <v>200</v>
      </c>
      <c r="E184" s="237" t="s">
        <v>276</v>
      </c>
      <c r="F184" s="238" t="s">
        <v>277</v>
      </c>
      <c r="G184" s="239" t="s">
        <v>162</v>
      </c>
      <c r="H184" s="240">
        <v>1221.654</v>
      </c>
      <c r="I184" s="241"/>
      <c r="J184" s="242">
        <f>ROUND(I184*H184,2)</f>
        <v>0</v>
      </c>
      <c r="K184" s="243"/>
      <c r="L184" s="244"/>
      <c r="M184" s="245" t="s">
        <v>1</v>
      </c>
      <c r="N184" s="246" t="s">
        <v>41</v>
      </c>
      <c r="O184" s="94"/>
      <c r="P184" s="232">
        <f>O184*H184</f>
        <v>0</v>
      </c>
      <c r="Q184" s="232">
        <v>0</v>
      </c>
      <c r="R184" s="232">
        <f>Q184*H184</f>
        <v>0</v>
      </c>
      <c r="S184" s="232">
        <v>0</v>
      </c>
      <c r="T184" s="23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4" t="s">
        <v>186</v>
      </c>
      <c r="AT184" s="234" t="s">
        <v>200</v>
      </c>
      <c r="AU184" s="234" t="s">
        <v>134</v>
      </c>
      <c r="AY184" s="14" t="s">
        <v>127</v>
      </c>
      <c r="BE184" s="235">
        <f>IF(N184="základná",J184,0)</f>
        <v>0</v>
      </c>
      <c r="BF184" s="235">
        <f>IF(N184="znížená",J184,0)</f>
        <v>0</v>
      </c>
      <c r="BG184" s="235">
        <f>IF(N184="zákl. prenesená",J184,0)</f>
        <v>0</v>
      </c>
      <c r="BH184" s="235">
        <f>IF(N184="zníž. prenesená",J184,0)</f>
        <v>0</v>
      </c>
      <c r="BI184" s="235">
        <f>IF(N184="nulová",J184,0)</f>
        <v>0</v>
      </c>
      <c r="BJ184" s="14" t="s">
        <v>134</v>
      </c>
      <c r="BK184" s="235">
        <f>ROUND(I184*H184,2)</f>
        <v>0</v>
      </c>
      <c r="BL184" s="14" t="s">
        <v>157</v>
      </c>
      <c r="BM184" s="234" t="s">
        <v>278</v>
      </c>
    </row>
    <row r="185" s="12" customFormat="1" ht="22.8" customHeight="1">
      <c r="A185" s="12"/>
      <c r="B185" s="206"/>
      <c r="C185" s="207"/>
      <c r="D185" s="208" t="s">
        <v>74</v>
      </c>
      <c r="E185" s="220" t="s">
        <v>279</v>
      </c>
      <c r="F185" s="220" t="s">
        <v>280</v>
      </c>
      <c r="G185" s="207"/>
      <c r="H185" s="207"/>
      <c r="I185" s="210"/>
      <c r="J185" s="221">
        <f>BK185</f>
        <v>0</v>
      </c>
      <c r="K185" s="207"/>
      <c r="L185" s="212"/>
      <c r="M185" s="213"/>
      <c r="N185" s="214"/>
      <c r="O185" s="214"/>
      <c r="P185" s="215">
        <f>SUM(P186:P192)</f>
        <v>0</v>
      </c>
      <c r="Q185" s="214"/>
      <c r="R185" s="215">
        <f>SUM(R186:R192)</f>
        <v>0</v>
      </c>
      <c r="S185" s="214"/>
      <c r="T185" s="216">
        <f>SUM(T186:T192)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7" t="s">
        <v>134</v>
      </c>
      <c r="AT185" s="218" t="s">
        <v>74</v>
      </c>
      <c r="AU185" s="218" t="s">
        <v>80</v>
      </c>
      <c r="AY185" s="217" t="s">
        <v>127</v>
      </c>
      <c r="BK185" s="219">
        <f>SUM(BK186:BK192)</f>
        <v>0</v>
      </c>
    </row>
    <row r="186" s="2" customFormat="1" ht="21.75" customHeight="1">
      <c r="A186" s="35"/>
      <c r="B186" s="36"/>
      <c r="C186" s="222" t="s">
        <v>204</v>
      </c>
      <c r="D186" s="222" t="s">
        <v>129</v>
      </c>
      <c r="E186" s="223" t="s">
        <v>281</v>
      </c>
      <c r="F186" s="224" t="s">
        <v>282</v>
      </c>
      <c r="G186" s="225" t="s">
        <v>162</v>
      </c>
      <c r="H186" s="226">
        <v>85.390000000000001</v>
      </c>
      <c r="I186" s="227"/>
      <c r="J186" s="228">
        <f>ROUND(I186*H186,2)</f>
        <v>0</v>
      </c>
      <c r="K186" s="229"/>
      <c r="L186" s="41"/>
      <c r="M186" s="230" t="s">
        <v>1</v>
      </c>
      <c r="N186" s="231" t="s">
        <v>41</v>
      </c>
      <c r="O186" s="94"/>
      <c r="P186" s="232">
        <f>O186*H186</f>
        <v>0</v>
      </c>
      <c r="Q186" s="232">
        <v>0</v>
      </c>
      <c r="R186" s="232">
        <f>Q186*H186</f>
        <v>0</v>
      </c>
      <c r="S186" s="232">
        <v>0</v>
      </c>
      <c r="T186" s="23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4" t="s">
        <v>157</v>
      </c>
      <c r="AT186" s="234" t="s">
        <v>129</v>
      </c>
      <c r="AU186" s="234" t="s">
        <v>134</v>
      </c>
      <c r="AY186" s="14" t="s">
        <v>127</v>
      </c>
      <c r="BE186" s="235">
        <f>IF(N186="základná",J186,0)</f>
        <v>0</v>
      </c>
      <c r="BF186" s="235">
        <f>IF(N186="znížená",J186,0)</f>
        <v>0</v>
      </c>
      <c r="BG186" s="235">
        <f>IF(N186="zákl. prenesená",J186,0)</f>
        <v>0</v>
      </c>
      <c r="BH186" s="235">
        <f>IF(N186="zníž. prenesená",J186,0)</f>
        <v>0</v>
      </c>
      <c r="BI186" s="235">
        <f>IF(N186="nulová",J186,0)</f>
        <v>0</v>
      </c>
      <c r="BJ186" s="14" t="s">
        <v>134</v>
      </c>
      <c r="BK186" s="235">
        <f>ROUND(I186*H186,2)</f>
        <v>0</v>
      </c>
      <c r="BL186" s="14" t="s">
        <v>157</v>
      </c>
      <c r="BM186" s="234" t="s">
        <v>283</v>
      </c>
    </row>
    <row r="187" s="2" customFormat="1" ht="16.5" customHeight="1">
      <c r="A187" s="35"/>
      <c r="B187" s="36"/>
      <c r="C187" s="222" t="s">
        <v>284</v>
      </c>
      <c r="D187" s="222" t="s">
        <v>129</v>
      </c>
      <c r="E187" s="223" t="s">
        <v>285</v>
      </c>
      <c r="F187" s="224" t="s">
        <v>286</v>
      </c>
      <c r="G187" s="225" t="s">
        <v>162</v>
      </c>
      <c r="H187" s="226">
        <v>87.097999999999999</v>
      </c>
      <c r="I187" s="227"/>
      <c r="J187" s="228">
        <f>ROUND(I187*H187,2)</f>
        <v>0</v>
      </c>
      <c r="K187" s="229"/>
      <c r="L187" s="41"/>
      <c r="M187" s="230" t="s">
        <v>1</v>
      </c>
      <c r="N187" s="231" t="s">
        <v>41</v>
      </c>
      <c r="O187" s="94"/>
      <c r="P187" s="232">
        <f>O187*H187</f>
        <v>0</v>
      </c>
      <c r="Q187" s="232">
        <v>0</v>
      </c>
      <c r="R187" s="232">
        <f>Q187*H187</f>
        <v>0</v>
      </c>
      <c r="S187" s="232">
        <v>0</v>
      </c>
      <c r="T187" s="23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4" t="s">
        <v>157</v>
      </c>
      <c r="AT187" s="234" t="s">
        <v>129</v>
      </c>
      <c r="AU187" s="234" t="s">
        <v>134</v>
      </c>
      <c r="AY187" s="14" t="s">
        <v>127</v>
      </c>
      <c r="BE187" s="235">
        <f>IF(N187="základná",J187,0)</f>
        <v>0</v>
      </c>
      <c r="BF187" s="235">
        <f>IF(N187="znížená",J187,0)</f>
        <v>0</v>
      </c>
      <c r="BG187" s="235">
        <f>IF(N187="zákl. prenesená",J187,0)</f>
        <v>0</v>
      </c>
      <c r="BH187" s="235">
        <f>IF(N187="zníž. prenesená",J187,0)</f>
        <v>0</v>
      </c>
      <c r="BI187" s="235">
        <f>IF(N187="nulová",J187,0)</f>
        <v>0</v>
      </c>
      <c r="BJ187" s="14" t="s">
        <v>134</v>
      </c>
      <c r="BK187" s="235">
        <f>ROUND(I187*H187,2)</f>
        <v>0</v>
      </c>
      <c r="BL187" s="14" t="s">
        <v>157</v>
      </c>
      <c r="BM187" s="234" t="s">
        <v>287</v>
      </c>
    </row>
    <row r="188" s="2" customFormat="1" ht="16.5" customHeight="1">
      <c r="A188" s="35"/>
      <c r="B188" s="36"/>
      <c r="C188" s="236" t="s">
        <v>209</v>
      </c>
      <c r="D188" s="236" t="s">
        <v>200</v>
      </c>
      <c r="E188" s="237" t="s">
        <v>288</v>
      </c>
      <c r="F188" s="238" t="s">
        <v>289</v>
      </c>
      <c r="G188" s="239" t="s">
        <v>162</v>
      </c>
      <c r="H188" s="240">
        <v>87.097999999999999</v>
      </c>
      <c r="I188" s="241"/>
      <c r="J188" s="242">
        <f>ROUND(I188*H188,2)</f>
        <v>0</v>
      </c>
      <c r="K188" s="243"/>
      <c r="L188" s="244"/>
      <c r="M188" s="245" t="s">
        <v>1</v>
      </c>
      <c r="N188" s="246" t="s">
        <v>41</v>
      </c>
      <c r="O188" s="94"/>
      <c r="P188" s="232">
        <f>O188*H188</f>
        <v>0</v>
      </c>
      <c r="Q188" s="232">
        <v>0</v>
      </c>
      <c r="R188" s="232">
        <f>Q188*H188</f>
        <v>0</v>
      </c>
      <c r="S188" s="232">
        <v>0</v>
      </c>
      <c r="T188" s="23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4" t="s">
        <v>186</v>
      </c>
      <c r="AT188" s="234" t="s">
        <v>200</v>
      </c>
      <c r="AU188" s="234" t="s">
        <v>134</v>
      </c>
      <c r="AY188" s="14" t="s">
        <v>127</v>
      </c>
      <c r="BE188" s="235">
        <f>IF(N188="základná",J188,0)</f>
        <v>0</v>
      </c>
      <c r="BF188" s="235">
        <f>IF(N188="znížená",J188,0)</f>
        <v>0</v>
      </c>
      <c r="BG188" s="235">
        <f>IF(N188="zákl. prenesená",J188,0)</f>
        <v>0</v>
      </c>
      <c r="BH188" s="235">
        <f>IF(N188="zníž. prenesená",J188,0)</f>
        <v>0</v>
      </c>
      <c r="BI188" s="235">
        <f>IF(N188="nulová",J188,0)</f>
        <v>0</v>
      </c>
      <c r="BJ188" s="14" t="s">
        <v>134</v>
      </c>
      <c r="BK188" s="235">
        <f>ROUND(I188*H188,2)</f>
        <v>0</v>
      </c>
      <c r="BL188" s="14" t="s">
        <v>157</v>
      </c>
      <c r="BM188" s="234" t="s">
        <v>290</v>
      </c>
    </row>
    <row r="189" s="2" customFormat="1" ht="16.5" customHeight="1">
      <c r="A189" s="35"/>
      <c r="B189" s="36"/>
      <c r="C189" s="222" t="s">
        <v>291</v>
      </c>
      <c r="D189" s="222" t="s">
        <v>129</v>
      </c>
      <c r="E189" s="223" t="s">
        <v>292</v>
      </c>
      <c r="F189" s="224" t="s">
        <v>293</v>
      </c>
      <c r="G189" s="225" t="s">
        <v>162</v>
      </c>
      <c r="H189" s="226">
        <v>179.72</v>
      </c>
      <c r="I189" s="227"/>
      <c r="J189" s="228">
        <f>ROUND(I189*H189,2)</f>
        <v>0</v>
      </c>
      <c r="K189" s="229"/>
      <c r="L189" s="41"/>
      <c r="M189" s="230" t="s">
        <v>1</v>
      </c>
      <c r="N189" s="231" t="s">
        <v>41</v>
      </c>
      <c r="O189" s="94"/>
      <c r="P189" s="232">
        <f>O189*H189</f>
        <v>0</v>
      </c>
      <c r="Q189" s="232">
        <v>0</v>
      </c>
      <c r="R189" s="232">
        <f>Q189*H189</f>
        <v>0</v>
      </c>
      <c r="S189" s="232">
        <v>0</v>
      </c>
      <c r="T189" s="23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4" t="s">
        <v>157</v>
      </c>
      <c r="AT189" s="234" t="s">
        <v>129</v>
      </c>
      <c r="AU189" s="234" t="s">
        <v>134</v>
      </c>
      <c r="AY189" s="14" t="s">
        <v>127</v>
      </c>
      <c r="BE189" s="235">
        <f>IF(N189="základná",J189,0)</f>
        <v>0</v>
      </c>
      <c r="BF189" s="235">
        <f>IF(N189="znížená",J189,0)</f>
        <v>0</v>
      </c>
      <c r="BG189" s="235">
        <f>IF(N189="zákl. prenesená",J189,0)</f>
        <v>0</v>
      </c>
      <c r="BH189" s="235">
        <f>IF(N189="zníž. prenesená",J189,0)</f>
        <v>0</v>
      </c>
      <c r="BI189" s="235">
        <f>IF(N189="nulová",J189,0)</f>
        <v>0</v>
      </c>
      <c r="BJ189" s="14" t="s">
        <v>134</v>
      </c>
      <c r="BK189" s="235">
        <f>ROUND(I189*H189,2)</f>
        <v>0</v>
      </c>
      <c r="BL189" s="14" t="s">
        <v>157</v>
      </c>
      <c r="BM189" s="234" t="s">
        <v>294</v>
      </c>
    </row>
    <row r="190" s="2" customFormat="1" ht="21.75" customHeight="1">
      <c r="A190" s="35"/>
      <c r="B190" s="36"/>
      <c r="C190" s="236" t="s">
        <v>212</v>
      </c>
      <c r="D190" s="236" t="s">
        <v>200</v>
      </c>
      <c r="E190" s="237" t="s">
        <v>295</v>
      </c>
      <c r="F190" s="238" t="s">
        <v>296</v>
      </c>
      <c r="G190" s="239" t="s">
        <v>162</v>
      </c>
      <c r="H190" s="240">
        <v>121.548</v>
      </c>
      <c r="I190" s="241"/>
      <c r="J190" s="242">
        <f>ROUND(I190*H190,2)</f>
        <v>0</v>
      </c>
      <c r="K190" s="243"/>
      <c r="L190" s="244"/>
      <c r="M190" s="245" t="s">
        <v>1</v>
      </c>
      <c r="N190" s="246" t="s">
        <v>41</v>
      </c>
      <c r="O190" s="94"/>
      <c r="P190" s="232">
        <f>O190*H190</f>
        <v>0</v>
      </c>
      <c r="Q190" s="232">
        <v>0</v>
      </c>
      <c r="R190" s="232">
        <f>Q190*H190</f>
        <v>0</v>
      </c>
      <c r="S190" s="232">
        <v>0</v>
      </c>
      <c r="T190" s="23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4" t="s">
        <v>186</v>
      </c>
      <c r="AT190" s="234" t="s">
        <v>200</v>
      </c>
      <c r="AU190" s="234" t="s">
        <v>134</v>
      </c>
      <c r="AY190" s="14" t="s">
        <v>127</v>
      </c>
      <c r="BE190" s="235">
        <f>IF(N190="základná",J190,0)</f>
        <v>0</v>
      </c>
      <c r="BF190" s="235">
        <f>IF(N190="znížená",J190,0)</f>
        <v>0</v>
      </c>
      <c r="BG190" s="235">
        <f>IF(N190="zákl. prenesená",J190,0)</f>
        <v>0</v>
      </c>
      <c r="BH190" s="235">
        <f>IF(N190="zníž. prenesená",J190,0)</f>
        <v>0</v>
      </c>
      <c r="BI190" s="235">
        <f>IF(N190="nulová",J190,0)</f>
        <v>0</v>
      </c>
      <c r="BJ190" s="14" t="s">
        <v>134</v>
      </c>
      <c r="BK190" s="235">
        <f>ROUND(I190*H190,2)</f>
        <v>0</v>
      </c>
      <c r="BL190" s="14" t="s">
        <v>157</v>
      </c>
      <c r="BM190" s="234" t="s">
        <v>297</v>
      </c>
    </row>
    <row r="191" s="2" customFormat="1" ht="21.75" customHeight="1">
      <c r="A191" s="35"/>
      <c r="B191" s="36"/>
      <c r="C191" s="236" t="s">
        <v>298</v>
      </c>
      <c r="D191" s="236" t="s">
        <v>200</v>
      </c>
      <c r="E191" s="237" t="s">
        <v>299</v>
      </c>
      <c r="F191" s="238" t="s">
        <v>300</v>
      </c>
      <c r="G191" s="239" t="s">
        <v>162</v>
      </c>
      <c r="H191" s="240">
        <v>67.158000000000001</v>
      </c>
      <c r="I191" s="241"/>
      <c r="J191" s="242">
        <f>ROUND(I191*H191,2)</f>
        <v>0</v>
      </c>
      <c r="K191" s="243"/>
      <c r="L191" s="244"/>
      <c r="M191" s="245" t="s">
        <v>1</v>
      </c>
      <c r="N191" s="246" t="s">
        <v>41</v>
      </c>
      <c r="O191" s="94"/>
      <c r="P191" s="232">
        <f>O191*H191</f>
        <v>0</v>
      </c>
      <c r="Q191" s="232">
        <v>0</v>
      </c>
      <c r="R191" s="232">
        <f>Q191*H191</f>
        <v>0</v>
      </c>
      <c r="S191" s="232">
        <v>0</v>
      </c>
      <c r="T191" s="23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4" t="s">
        <v>186</v>
      </c>
      <c r="AT191" s="234" t="s">
        <v>200</v>
      </c>
      <c r="AU191" s="234" t="s">
        <v>134</v>
      </c>
      <c r="AY191" s="14" t="s">
        <v>127</v>
      </c>
      <c r="BE191" s="235">
        <f>IF(N191="základná",J191,0)</f>
        <v>0</v>
      </c>
      <c r="BF191" s="235">
        <f>IF(N191="znížená",J191,0)</f>
        <v>0</v>
      </c>
      <c r="BG191" s="235">
        <f>IF(N191="zákl. prenesená",J191,0)</f>
        <v>0</v>
      </c>
      <c r="BH191" s="235">
        <f>IF(N191="zníž. prenesená",J191,0)</f>
        <v>0</v>
      </c>
      <c r="BI191" s="235">
        <f>IF(N191="nulová",J191,0)</f>
        <v>0</v>
      </c>
      <c r="BJ191" s="14" t="s">
        <v>134</v>
      </c>
      <c r="BK191" s="235">
        <f>ROUND(I191*H191,2)</f>
        <v>0</v>
      </c>
      <c r="BL191" s="14" t="s">
        <v>157</v>
      </c>
      <c r="BM191" s="234" t="s">
        <v>301</v>
      </c>
    </row>
    <row r="192" s="2" customFormat="1" ht="21.75" customHeight="1">
      <c r="A192" s="35"/>
      <c r="B192" s="36"/>
      <c r="C192" s="222" t="s">
        <v>216</v>
      </c>
      <c r="D192" s="222" t="s">
        <v>129</v>
      </c>
      <c r="E192" s="223" t="s">
        <v>302</v>
      </c>
      <c r="F192" s="224" t="s">
        <v>303</v>
      </c>
      <c r="G192" s="225" t="s">
        <v>162</v>
      </c>
      <c r="H192" s="226">
        <v>192.44999999999999</v>
      </c>
      <c r="I192" s="227"/>
      <c r="J192" s="228">
        <f>ROUND(I192*H192,2)</f>
        <v>0</v>
      </c>
      <c r="K192" s="229"/>
      <c r="L192" s="41"/>
      <c r="M192" s="230" t="s">
        <v>1</v>
      </c>
      <c r="N192" s="231" t="s">
        <v>41</v>
      </c>
      <c r="O192" s="94"/>
      <c r="P192" s="232">
        <f>O192*H192</f>
        <v>0</v>
      </c>
      <c r="Q192" s="232">
        <v>0</v>
      </c>
      <c r="R192" s="232">
        <f>Q192*H192</f>
        <v>0</v>
      </c>
      <c r="S192" s="232">
        <v>0</v>
      </c>
      <c r="T192" s="23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4" t="s">
        <v>157</v>
      </c>
      <c r="AT192" s="234" t="s">
        <v>129</v>
      </c>
      <c r="AU192" s="234" t="s">
        <v>134</v>
      </c>
      <c r="AY192" s="14" t="s">
        <v>127</v>
      </c>
      <c r="BE192" s="235">
        <f>IF(N192="základná",J192,0)</f>
        <v>0</v>
      </c>
      <c r="BF192" s="235">
        <f>IF(N192="znížená",J192,0)</f>
        <v>0</v>
      </c>
      <c r="BG192" s="235">
        <f>IF(N192="zákl. prenesená",J192,0)</f>
        <v>0</v>
      </c>
      <c r="BH192" s="235">
        <f>IF(N192="zníž. prenesená",J192,0)</f>
        <v>0</v>
      </c>
      <c r="BI192" s="235">
        <f>IF(N192="nulová",J192,0)</f>
        <v>0</v>
      </c>
      <c r="BJ192" s="14" t="s">
        <v>134</v>
      </c>
      <c r="BK192" s="235">
        <f>ROUND(I192*H192,2)</f>
        <v>0</v>
      </c>
      <c r="BL192" s="14" t="s">
        <v>157</v>
      </c>
      <c r="BM192" s="234" t="s">
        <v>304</v>
      </c>
    </row>
    <row r="193" s="12" customFormat="1" ht="22.8" customHeight="1">
      <c r="A193" s="12"/>
      <c r="B193" s="206"/>
      <c r="C193" s="207"/>
      <c r="D193" s="208" t="s">
        <v>74</v>
      </c>
      <c r="E193" s="220" t="s">
        <v>305</v>
      </c>
      <c r="F193" s="220" t="s">
        <v>306</v>
      </c>
      <c r="G193" s="207"/>
      <c r="H193" s="207"/>
      <c r="I193" s="210"/>
      <c r="J193" s="221">
        <f>BK193</f>
        <v>0</v>
      </c>
      <c r="K193" s="207"/>
      <c r="L193" s="212"/>
      <c r="M193" s="213"/>
      <c r="N193" s="214"/>
      <c r="O193" s="214"/>
      <c r="P193" s="215">
        <f>P194</f>
        <v>0</v>
      </c>
      <c r="Q193" s="214"/>
      <c r="R193" s="215">
        <f>R194</f>
        <v>0</v>
      </c>
      <c r="S193" s="214"/>
      <c r="T193" s="216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7" t="s">
        <v>134</v>
      </c>
      <c r="AT193" s="218" t="s">
        <v>74</v>
      </c>
      <c r="AU193" s="218" t="s">
        <v>80</v>
      </c>
      <c r="AY193" s="217" t="s">
        <v>127</v>
      </c>
      <c r="BK193" s="219">
        <f>BK194</f>
        <v>0</v>
      </c>
    </row>
    <row r="194" s="2" customFormat="1" ht="16.5" customHeight="1">
      <c r="A194" s="35"/>
      <c r="B194" s="36"/>
      <c r="C194" s="222" t="s">
        <v>307</v>
      </c>
      <c r="D194" s="222" t="s">
        <v>129</v>
      </c>
      <c r="E194" s="223" t="s">
        <v>308</v>
      </c>
      <c r="F194" s="224" t="s">
        <v>309</v>
      </c>
      <c r="G194" s="225" t="s">
        <v>310</v>
      </c>
      <c r="H194" s="226">
        <v>1</v>
      </c>
      <c r="I194" s="227"/>
      <c r="J194" s="228">
        <f>ROUND(I194*H194,2)</f>
        <v>0</v>
      </c>
      <c r="K194" s="229"/>
      <c r="L194" s="41"/>
      <c r="M194" s="230" t="s">
        <v>1</v>
      </c>
      <c r="N194" s="231" t="s">
        <v>41</v>
      </c>
      <c r="O194" s="94"/>
      <c r="P194" s="232">
        <f>O194*H194</f>
        <v>0</v>
      </c>
      <c r="Q194" s="232">
        <v>0</v>
      </c>
      <c r="R194" s="232">
        <f>Q194*H194</f>
        <v>0</v>
      </c>
      <c r="S194" s="232">
        <v>0</v>
      </c>
      <c r="T194" s="23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4" t="s">
        <v>157</v>
      </c>
      <c r="AT194" s="234" t="s">
        <v>129</v>
      </c>
      <c r="AU194" s="234" t="s">
        <v>134</v>
      </c>
      <c r="AY194" s="14" t="s">
        <v>127</v>
      </c>
      <c r="BE194" s="235">
        <f>IF(N194="základná",J194,0)</f>
        <v>0</v>
      </c>
      <c r="BF194" s="235">
        <f>IF(N194="znížená",J194,0)</f>
        <v>0</v>
      </c>
      <c r="BG194" s="235">
        <f>IF(N194="zákl. prenesená",J194,0)</f>
        <v>0</v>
      </c>
      <c r="BH194" s="235">
        <f>IF(N194="zníž. prenesená",J194,0)</f>
        <v>0</v>
      </c>
      <c r="BI194" s="235">
        <f>IF(N194="nulová",J194,0)</f>
        <v>0</v>
      </c>
      <c r="BJ194" s="14" t="s">
        <v>134</v>
      </c>
      <c r="BK194" s="235">
        <f>ROUND(I194*H194,2)</f>
        <v>0</v>
      </c>
      <c r="BL194" s="14" t="s">
        <v>157</v>
      </c>
      <c r="BM194" s="234" t="s">
        <v>311</v>
      </c>
    </row>
    <row r="195" s="12" customFormat="1" ht="22.8" customHeight="1">
      <c r="A195" s="12"/>
      <c r="B195" s="206"/>
      <c r="C195" s="207"/>
      <c r="D195" s="208" t="s">
        <v>74</v>
      </c>
      <c r="E195" s="220" t="s">
        <v>312</v>
      </c>
      <c r="F195" s="220" t="s">
        <v>313</v>
      </c>
      <c r="G195" s="207"/>
      <c r="H195" s="207"/>
      <c r="I195" s="210"/>
      <c r="J195" s="221">
        <f>BK195</f>
        <v>0</v>
      </c>
      <c r="K195" s="207"/>
      <c r="L195" s="212"/>
      <c r="M195" s="213"/>
      <c r="N195" s="214"/>
      <c r="O195" s="214"/>
      <c r="P195" s="215">
        <f>P196</f>
        <v>0</v>
      </c>
      <c r="Q195" s="214"/>
      <c r="R195" s="215">
        <f>R196</f>
        <v>0</v>
      </c>
      <c r="S195" s="214"/>
      <c r="T195" s="216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7" t="s">
        <v>134</v>
      </c>
      <c r="AT195" s="218" t="s">
        <v>74</v>
      </c>
      <c r="AU195" s="218" t="s">
        <v>80</v>
      </c>
      <c r="AY195" s="217" t="s">
        <v>127</v>
      </c>
      <c r="BK195" s="219">
        <f>BK196</f>
        <v>0</v>
      </c>
    </row>
    <row r="196" s="2" customFormat="1" ht="24.15" customHeight="1">
      <c r="A196" s="35"/>
      <c r="B196" s="36"/>
      <c r="C196" s="222" t="s">
        <v>219</v>
      </c>
      <c r="D196" s="222" t="s">
        <v>129</v>
      </c>
      <c r="E196" s="223" t="s">
        <v>314</v>
      </c>
      <c r="F196" s="224" t="s">
        <v>315</v>
      </c>
      <c r="G196" s="225" t="s">
        <v>162</v>
      </c>
      <c r="H196" s="226">
        <v>11.16</v>
      </c>
      <c r="I196" s="227"/>
      <c r="J196" s="228">
        <f>ROUND(I196*H196,2)</f>
        <v>0</v>
      </c>
      <c r="K196" s="229"/>
      <c r="L196" s="41"/>
      <c r="M196" s="230" t="s">
        <v>1</v>
      </c>
      <c r="N196" s="231" t="s">
        <v>41</v>
      </c>
      <c r="O196" s="94"/>
      <c r="P196" s="232">
        <f>O196*H196</f>
        <v>0</v>
      </c>
      <c r="Q196" s="232">
        <v>0</v>
      </c>
      <c r="R196" s="232">
        <f>Q196*H196</f>
        <v>0</v>
      </c>
      <c r="S196" s="232">
        <v>0</v>
      </c>
      <c r="T196" s="23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4" t="s">
        <v>157</v>
      </c>
      <c r="AT196" s="234" t="s">
        <v>129</v>
      </c>
      <c r="AU196" s="234" t="s">
        <v>134</v>
      </c>
      <c r="AY196" s="14" t="s">
        <v>127</v>
      </c>
      <c r="BE196" s="235">
        <f>IF(N196="základná",J196,0)</f>
        <v>0</v>
      </c>
      <c r="BF196" s="235">
        <f>IF(N196="znížená",J196,0)</f>
        <v>0</v>
      </c>
      <c r="BG196" s="235">
        <f>IF(N196="zákl. prenesená",J196,0)</f>
        <v>0</v>
      </c>
      <c r="BH196" s="235">
        <f>IF(N196="zníž. prenesená",J196,0)</f>
        <v>0</v>
      </c>
      <c r="BI196" s="235">
        <f>IF(N196="nulová",J196,0)</f>
        <v>0</v>
      </c>
      <c r="BJ196" s="14" t="s">
        <v>134</v>
      </c>
      <c r="BK196" s="235">
        <f>ROUND(I196*H196,2)</f>
        <v>0</v>
      </c>
      <c r="BL196" s="14" t="s">
        <v>157</v>
      </c>
      <c r="BM196" s="234" t="s">
        <v>316</v>
      </c>
    </row>
    <row r="197" s="12" customFormat="1" ht="22.8" customHeight="1">
      <c r="A197" s="12"/>
      <c r="B197" s="206"/>
      <c r="C197" s="207"/>
      <c r="D197" s="208" t="s">
        <v>74</v>
      </c>
      <c r="E197" s="220" t="s">
        <v>317</v>
      </c>
      <c r="F197" s="220" t="s">
        <v>318</v>
      </c>
      <c r="G197" s="207"/>
      <c r="H197" s="207"/>
      <c r="I197" s="210"/>
      <c r="J197" s="221">
        <f>BK197</f>
        <v>0</v>
      </c>
      <c r="K197" s="207"/>
      <c r="L197" s="212"/>
      <c r="M197" s="213"/>
      <c r="N197" s="214"/>
      <c r="O197" s="214"/>
      <c r="P197" s="215">
        <f>P198</f>
        <v>0</v>
      </c>
      <c r="Q197" s="214"/>
      <c r="R197" s="215">
        <f>R198</f>
        <v>0</v>
      </c>
      <c r="S197" s="214"/>
      <c r="T197" s="216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7" t="s">
        <v>134</v>
      </c>
      <c r="AT197" s="218" t="s">
        <v>74</v>
      </c>
      <c r="AU197" s="218" t="s">
        <v>80</v>
      </c>
      <c r="AY197" s="217" t="s">
        <v>127</v>
      </c>
      <c r="BK197" s="219">
        <f>BK198</f>
        <v>0</v>
      </c>
    </row>
    <row r="198" s="2" customFormat="1" ht="33" customHeight="1">
      <c r="A198" s="35"/>
      <c r="B198" s="36"/>
      <c r="C198" s="222" t="s">
        <v>319</v>
      </c>
      <c r="D198" s="222" t="s">
        <v>129</v>
      </c>
      <c r="E198" s="223" t="s">
        <v>320</v>
      </c>
      <c r="F198" s="224" t="s">
        <v>321</v>
      </c>
      <c r="G198" s="225" t="s">
        <v>162</v>
      </c>
      <c r="H198" s="226">
        <v>85.390000000000001</v>
      </c>
      <c r="I198" s="227"/>
      <c r="J198" s="228">
        <f>ROUND(I198*H198,2)</f>
        <v>0</v>
      </c>
      <c r="K198" s="229"/>
      <c r="L198" s="41"/>
      <c r="M198" s="230" t="s">
        <v>1</v>
      </c>
      <c r="N198" s="231" t="s">
        <v>41</v>
      </c>
      <c r="O198" s="94"/>
      <c r="P198" s="232">
        <f>O198*H198</f>
        <v>0</v>
      </c>
      <c r="Q198" s="232">
        <v>0</v>
      </c>
      <c r="R198" s="232">
        <f>Q198*H198</f>
        <v>0</v>
      </c>
      <c r="S198" s="232">
        <v>0</v>
      </c>
      <c r="T198" s="23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4" t="s">
        <v>157</v>
      </c>
      <c r="AT198" s="234" t="s">
        <v>129</v>
      </c>
      <c r="AU198" s="234" t="s">
        <v>134</v>
      </c>
      <c r="AY198" s="14" t="s">
        <v>127</v>
      </c>
      <c r="BE198" s="235">
        <f>IF(N198="základná",J198,0)</f>
        <v>0</v>
      </c>
      <c r="BF198" s="235">
        <f>IF(N198="znížená",J198,0)</f>
        <v>0</v>
      </c>
      <c r="BG198" s="235">
        <f>IF(N198="zákl. prenesená",J198,0)</f>
        <v>0</v>
      </c>
      <c r="BH198" s="235">
        <f>IF(N198="zníž. prenesená",J198,0)</f>
        <v>0</v>
      </c>
      <c r="BI198" s="235">
        <f>IF(N198="nulová",J198,0)</f>
        <v>0</v>
      </c>
      <c r="BJ198" s="14" t="s">
        <v>134</v>
      </c>
      <c r="BK198" s="235">
        <f>ROUND(I198*H198,2)</f>
        <v>0</v>
      </c>
      <c r="BL198" s="14" t="s">
        <v>157</v>
      </c>
      <c r="BM198" s="234" t="s">
        <v>322</v>
      </c>
    </row>
    <row r="199" s="12" customFormat="1" ht="22.8" customHeight="1">
      <c r="A199" s="12"/>
      <c r="B199" s="206"/>
      <c r="C199" s="207"/>
      <c r="D199" s="208" t="s">
        <v>74</v>
      </c>
      <c r="E199" s="220" t="s">
        <v>323</v>
      </c>
      <c r="F199" s="220" t="s">
        <v>324</v>
      </c>
      <c r="G199" s="207"/>
      <c r="H199" s="207"/>
      <c r="I199" s="210"/>
      <c r="J199" s="221">
        <f>BK199</f>
        <v>0</v>
      </c>
      <c r="K199" s="207"/>
      <c r="L199" s="212"/>
      <c r="M199" s="213"/>
      <c r="N199" s="214"/>
      <c r="O199" s="214"/>
      <c r="P199" s="215">
        <f>SUM(P200:P225)</f>
        <v>0</v>
      </c>
      <c r="Q199" s="214"/>
      <c r="R199" s="215">
        <f>SUM(R200:R225)</f>
        <v>0</v>
      </c>
      <c r="S199" s="214"/>
      <c r="T199" s="216">
        <f>SUM(T200:T225)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7" t="s">
        <v>134</v>
      </c>
      <c r="AT199" s="218" t="s">
        <v>74</v>
      </c>
      <c r="AU199" s="218" t="s">
        <v>80</v>
      </c>
      <c r="AY199" s="217" t="s">
        <v>127</v>
      </c>
      <c r="BK199" s="219">
        <f>SUM(BK200:BK225)</f>
        <v>0</v>
      </c>
    </row>
    <row r="200" s="2" customFormat="1" ht="21.75" customHeight="1">
      <c r="A200" s="35"/>
      <c r="B200" s="36"/>
      <c r="C200" s="222" t="s">
        <v>223</v>
      </c>
      <c r="D200" s="222" t="s">
        <v>129</v>
      </c>
      <c r="E200" s="223" t="s">
        <v>325</v>
      </c>
      <c r="F200" s="224" t="s">
        <v>326</v>
      </c>
      <c r="G200" s="225" t="s">
        <v>240</v>
      </c>
      <c r="H200" s="226">
        <v>46.640000000000001</v>
      </c>
      <c r="I200" s="227"/>
      <c r="J200" s="228">
        <f>ROUND(I200*H200,2)</f>
        <v>0</v>
      </c>
      <c r="K200" s="229"/>
      <c r="L200" s="41"/>
      <c r="M200" s="230" t="s">
        <v>1</v>
      </c>
      <c r="N200" s="231" t="s">
        <v>41</v>
      </c>
      <c r="O200" s="94"/>
      <c r="P200" s="232">
        <f>O200*H200</f>
        <v>0</v>
      </c>
      <c r="Q200" s="232">
        <v>0</v>
      </c>
      <c r="R200" s="232">
        <f>Q200*H200</f>
        <v>0</v>
      </c>
      <c r="S200" s="232">
        <v>0</v>
      </c>
      <c r="T200" s="23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4" t="s">
        <v>157</v>
      </c>
      <c r="AT200" s="234" t="s">
        <v>129</v>
      </c>
      <c r="AU200" s="234" t="s">
        <v>134</v>
      </c>
      <c r="AY200" s="14" t="s">
        <v>127</v>
      </c>
      <c r="BE200" s="235">
        <f>IF(N200="základná",J200,0)</f>
        <v>0</v>
      </c>
      <c r="BF200" s="235">
        <f>IF(N200="znížená",J200,0)</f>
        <v>0</v>
      </c>
      <c r="BG200" s="235">
        <f>IF(N200="zákl. prenesená",J200,0)</f>
        <v>0</v>
      </c>
      <c r="BH200" s="235">
        <f>IF(N200="zníž. prenesená",J200,0)</f>
        <v>0</v>
      </c>
      <c r="BI200" s="235">
        <f>IF(N200="nulová",J200,0)</f>
        <v>0</v>
      </c>
      <c r="BJ200" s="14" t="s">
        <v>134</v>
      </c>
      <c r="BK200" s="235">
        <f>ROUND(I200*H200,2)</f>
        <v>0</v>
      </c>
      <c r="BL200" s="14" t="s">
        <v>157</v>
      </c>
      <c r="BM200" s="234" t="s">
        <v>327</v>
      </c>
    </row>
    <row r="201" s="2" customFormat="1" ht="21.75" customHeight="1">
      <c r="A201" s="35"/>
      <c r="B201" s="36"/>
      <c r="C201" s="222" t="s">
        <v>328</v>
      </c>
      <c r="D201" s="222" t="s">
        <v>129</v>
      </c>
      <c r="E201" s="223" t="s">
        <v>329</v>
      </c>
      <c r="F201" s="224" t="s">
        <v>330</v>
      </c>
      <c r="G201" s="225" t="s">
        <v>240</v>
      </c>
      <c r="H201" s="226">
        <v>6.2999999999999998</v>
      </c>
      <c r="I201" s="227"/>
      <c r="J201" s="228">
        <f>ROUND(I201*H201,2)</f>
        <v>0</v>
      </c>
      <c r="K201" s="229"/>
      <c r="L201" s="41"/>
      <c r="M201" s="230" t="s">
        <v>1</v>
      </c>
      <c r="N201" s="231" t="s">
        <v>41</v>
      </c>
      <c r="O201" s="94"/>
      <c r="P201" s="232">
        <f>O201*H201</f>
        <v>0</v>
      </c>
      <c r="Q201" s="232">
        <v>0</v>
      </c>
      <c r="R201" s="232">
        <f>Q201*H201</f>
        <v>0</v>
      </c>
      <c r="S201" s="232">
        <v>0</v>
      </c>
      <c r="T201" s="23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4" t="s">
        <v>157</v>
      </c>
      <c r="AT201" s="234" t="s">
        <v>129</v>
      </c>
      <c r="AU201" s="234" t="s">
        <v>134</v>
      </c>
      <c r="AY201" s="14" t="s">
        <v>127</v>
      </c>
      <c r="BE201" s="235">
        <f>IF(N201="základná",J201,0)</f>
        <v>0</v>
      </c>
      <c r="BF201" s="235">
        <f>IF(N201="znížená",J201,0)</f>
        <v>0</v>
      </c>
      <c r="BG201" s="235">
        <f>IF(N201="zákl. prenesená",J201,0)</f>
        <v>0</v>
      </c>
      <c r="BH201" s="235">
        <f>IF(N201="zníž. prenesená",J201,0)</f>
        <v>0</v>
      </c>
      <c r="BI201" s="235">
        <f>IF(N201="nulová",J201,0)</f>
        <v>0</v>
      </c>
      <c r="BJ201" s="14" t="s">
        <v>134</v>
      </c>
      <c r="BK201" s="235">
        <f>ROUND(I201*H201,2)</f>
        <v>0</v>
      </c>
      <c r="BL201" s="14" t="s">
        <v>157</v>
      </c>
      <c r="BM201" s="234" t="s">
        <v>331</v>
      </c>
    </row>
    <row r="202" s="2" customFormat="1" ht="16.5" customHeight="1">
      <c r="A202" s="35"/>
      <c r="B202" s="36"/>
      <c r="C202" s="222" t="s">
        <v>226</v>
      </c>
      <c r="D202" s="222" t="s">
        <v>129</v>
      </c>
      <c r="E202" s="223" t="s">
        <v>332</v>
      </c>
      <c r="F202" s="224" t="s">
        <v>333</v>
      </c>
      <c r="G202" s="225" t="s">
        <v>240</v>
      </c>
      <c r="H202" s="226">
        <v>121.2</v>
      </c>
      <c r="I202" s="227"/>
      <c r="J202" s="228">
        <f>ROUND(I202*H202,2)</f>
        <v>0</v>
      </c>
      <c r="K202" s="229"/>
      <c r="L202" s="41"/>
      <c r="M202" s="230" t="s">
        <v>1</v>
      </c>
      <c r="N202" s="231" t="s">
        <v>41</v>
      </c>
      <c r="O202" s="94"/>
      <c r="P202" s="232">
        <f>O202*H202</f>
        <v>0</v>
      </c>
      <c r="Q202" s="232">
        <v>0</v>
      </c>
      <c r="R202" s="232">
        <f>Q202*H202</f>
        <v>0</v>
      </c>
      <c r="S202" s="232">
        <v>0</v>
      </c>
      <c r="T202" s="23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4" t="s">
        <v>157</v>
      </c>
      <c r="AT202" s="234" t="s">
        <v>129</v>
      </c>
      <c r="AU202" s="234" t="s">
        <v>134</v>
      </c>
      <c r="AY202" s="14" t="s">
        <v>127</v>
      </c>
      <c r="BE202" s="235">
        <f>IF(N202="základná",J202,0)</f>
        <v>0</v>
      </c>
      <c r="BF202" s="235">
        <f>IF(N202="znížená",J202,0)</f>
        <v>0</v>
      </c>
      <c r="BG202" s="235">
        <f>IF(N202="zákl. prenesená",J202,0)</f>
        <v>0</v>
      </c>
      <c r="BH202" s="235">
        <f>IF(N202="zníž. prenesená",J202,0)</f>
        <v>0</v>
      </c>
      <c r="BI202" s="235">
        <f>IF(N202="nulová",J202,0)</f>
        <v>0</v>
      </c>
      <c r="BJ202" s="14" t="s">
        <v>134</v>
      </c>
      <c r="BK202" s="235">
        <f>ROUND(I202*H202,2)</f>
        <v>0</v>
      </c>
      <c r="BL202" s="14" t="s">
        <v>157</v>
      </c>
      <c r="BM202" s="234" t="s">
        <v>334</v>
      </c>
    </row>
    <row r="203" s="2" customFormat="1" ht="24.15" customHeight="1">
      <c r="A203" s="35"/>
      <c r="B203" s="36"/>
      <c r="C203" s="222" t="s">
        <v>335</v>
      </c>
      <c r="D203" s="222" t="s">
        <v>129</v>
      </c>
      <c r="E203" s="223" t="s">
        <v>336</v>
      </c>
      <c r="F203" s="224" t="s">
        <v>337</v>
      </c>
      <c r="G203" s="225" t="s">
        <v>240</v>
      </c>
      <c r="H203" s="226">
        <v>60.600000000000001</v>
      </c>
      <c r="I203" s="227"/>
      <c r="J203" s="228">
        <f>ROUND(I203*H203,2)</f>
        <v>0</v>
      </c>
      <c r="K203" s="229"/>
      <c r="L203" s="41"/>
      <c r="M203" s="230" t="s">
        <v>1</v>
      </c>
      <c r="N203" s="231" t="s">
        <v>41</v>
      </c>
      <c r="O203" s="94"/>
      <c r="P203" s="232">
        <f>O203*H203</f>
        <v>0</v>
      </c>
      <c r="Q203" s="232">
        <v>0</v>
      </c>
      <c r="R203" s="232">
        <f>Q203*H203</f>
        <v>0</v>
      </c>
      <c r="S203" s="232">
        <v>0</v>
      </c>
      <c r="T203" s="23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4" t="s">
        <v>157</v>
      </c>
      <c r="AT203" s="234" t="s">
        <v>129</v>
      </c>
      <c r="AU203" s="234" t="s">
        <v>134</v>
      </c>
      <c r="AY203" s="14" t="s">
        <v>127</v>
      </c>
      <c r="BE203" s="235">
        <f>IF(N203="základná",J203,0)</f>
        <v>0</v>
      </c>
      <c r="BF203" s="235">
        <f>IF(N203="znížená",J203,0)</f>
        <v>0</v>
      </c>
      <c r="BG203" s="235">
        <f>IF(N203="zákl. prenesená",J203,0)</f>
        <v>0</v>
      </c>
      <c r="BH203" s="235">
        <f>IF(N203="zníž. prenesená",J203,0)</f>
        <v>0</v>
      </c>
      <c r="BI203" s="235">
        <f>IF(N203="nulová",J203,0)</f>
        <v>0</v>
      </c>
      <c r="BJ203" s="14" t="s">
        <v>134</v>
      </c>
      <c r="BK203" s="235">
        <f>ROUND(I203*H203,2)</f>
        <v>0</v>
      </c>
      <c r="BL203" s="14" t="s">
        <v>157</v>
      </c>
      <c r="BM203" s="234" t="s">
        <v>338</v>
      </c>
    </row>
    <row r="204" s="2" customFormat="1" ht="24.15" customHeight="1">
      <c r="A204" s="35"/>
      <c r="B204" s="36"/>
      <c r="C204" s="222" t="s">
        <v>230</v>
      </c>
      <c r="D204" s="222" t="s">
        <v>129</v>
      </c>
      <c r="E204" s="223" t="s">
        <v>339</v>
      </c>
      <c r="F204" s="224" t="s">
        <v>340</v>
      </c>
      <c r="G204" s="225" t="s">
        <v>240</v>
      </c>
      <c r="H204" s="226">
        <v>6.2999999999999998</v>
      </c>
      <c r="I204" s="227"/>
      <c r="J204" s="228">
        <f>ROUND(I204*H204,2)</f>
        <v>0</v>
      </c>
      <c r="K204" s="229"/>
      <c r="L204" s="41"/>
      <c r="M204" s="230" t="s">
        <v>1</v>
      </c>
      <c r="N204" s="231" t="s">
        <v>41</v>
      </c>
      <c r="O204" s="94"/>
      <c r="P204" s="232">
        <f>O204*H204</f>
        <v>0</v>
      </c>
      <c r="Q204" s="232">
        <v>0</v>
      </c>
      <c r="R204" s="232">
        <f>Q204*H204</f>
        <v>0</v>
      </c>
      <c r="S204" s="232">
        <v>0</v>
      </c>
      <c r="T204" s="23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4" t="s">
        <v>157</v>
      </c>
      <c r="AT204" s="234" t="s">
        <v>129</v>
      </c>
      <c r="AU204" s="234" t="s">
        <v>134</v>
      </c>
      <c r="AY204" s="14" t="s">
        <v>127</v>
      </c>
      <c r="BE204" s="235">
        <f>IF(N204="základná",J204,0)</f>
        <v>0</v>
      </c>
      <c r="BF204" s="235">
        <f>IF(N204="znížená",J204,0)</f>
        <v>0</v>
      </c>
      <c r="BG204" s="235">
        <f>IF(N204="zákl. prenesená",J204,0)</f>
        <v>0</v>
      </c>
      <c r="BH204" s="235">
        <f>IF(N204="zníž. prenesená",J204,0)</f>
        <v>0</v>
      </c>
      <c r="BI204" s="235">
        <f>IF(N204="nulová",J204,0)</f>
        <v>0</v>
      </c>
      <c r="BJ204" s="14" t="s">
        <v>134</v>
      </c>
      <c r="BK204" s="235">
        <f>ROUND(I204*H204,2)</f>
        <v>0</v>
      </c>
      <c r="BL204" s="14" t="s">
        <v>157</v>
      </c>
      <c r="BM204" s="234" t="s">
        <v>341</v>
      </c>
    </row>
    <row r="205" s="2" customFormat="1" ht="21.75" customHeight="1">
      <c r="A205" s="35"/>
      <c r="B205" s="36"/>
      <c r="C205" s="222" t="s">
        <v>342</v>
      </c>
      <c r="D205" s="222" t="s">
        <v>129</v>
      </c>
      <c r="E205" s="223" t="s">
        <v>343</v>
      </c>
      <c r="F205" s="224" t="s">
        <v>344</v>
      </c>
      <c r="G205" s="225" t="s">
        <v>203</v>
      </c>
      <c r="H205" s="226">
        <v>5</v>
      </c>
      <c r="I205" s="227"/>
      <c r="J205" s="228">
        <f>ROUND(I205*H205,2)</f>
        <v>0</v>
      </c>
      <c r="K205" s="229"/>
      <c r="L205" s="41"/>
      <c r="M205" s="230" t="s">
        <v>1</v>
      </c>
      <c r="N205" s="231" t="s">
        <v>41</v>
      </c>
      <c r="O205" s="94"/>
      <c r="P205" s="232">
        <f>O205*H205</f>
        <v>0</v>
      </c>
      <c r="Q205" s="232">
        <v>0</v>
      </c>
      <c r="R205" s="232">
        <f>Q205*H205</f>
        <v>0</v>
      </c>
      <c r="S205" s="232">
        <v>0</v>
      </c>
      <c r="T205" s="23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4" t="s">
        <v>157</v>
      </c>
      <c r="AT205" s="234" t="s">
        <v>129</v>
      </c>
      <c r="AU205" s="234" t="s">
        <v>134</v>
      </c>
      <c r="AY205" s="14" t="s">
        <v>127</v>
      </c>
      <c r="BE205" s="235">
        <f>IF(N205="základná",J205,0)</f>
        <v>0</v>
      </c>
      <c r="BF205" s="235">
        <f>IF(N205="znížená",J205,0)</f>
        <v>0</v>
      </c>
      <c r="BG205" s="235">
        <f>IF(N205="zákl. prenesená",J205,0)</f>
        <v>0</v>
      </c>
      <c r="BH205" s="235">
        <f>IF(N205="zníž. prenesená",J205,0)</f>
        <v>0</v>
      </c>
      <c r="BI205" s="235">
        <f>IF(N205="nulová",J205,0)</f>
        <v>0</v>
      </c>
      <c r="BJ205" s="14" t="s">
        <v>134</v>
      </c>
      <c r="BK205" s="235">
        <f>ROUND(I205*H205,2)</f>
        <v>0</v>
      </c>
      <c r="BL205" s="14" t="s">
        <v>157</v>
      </c>
      <c r="BM205" s="234" t="s">
        <v>345</v>
      </c>
    </row>
    <row r="206" s="2" customFormat="1" ht="16.5" customHeight="1">
      <c r="A206" s="35"/>
      <c r="B206" s="36"/>
      <c r="C206" s="222" t="s">
        <v>233</v>
      </c>
      <c r="D206" s="222" t="s">
        <v>129</v>
      </c>
      <c r="E206" s="223" t="s">
        <v>346</v>
      </c>
      <c r="F206" s="224" t="s">
        <v>347</v>
      </c>
      <c r="G206" s="225" t="s">
        <v>240</v>
      </c>
      <c r="H206" s="226">
        <v>23.32</v>
      </c>
      <c r="I206" s="227"/>
      <c r="J206" s="228">
        <f>ROUND(I206*H206,2)</f>
        <v>0</v>
      </c>
      <c r="K206" s="229"/>
      <c r="L206" s="41"/>
      <c r="M206" s="230" t="s">
        <v>1</v>
      </c>
      <c r="N206" s="231" t="s">
        <v>41</v>
      </c>
      <c r="O206" s="94"/>
      <c r="P206" s="232">
        <f>O206*H206</f>
        <v>0</v>
      </c>
      <c r="Q206" s="232">
        <v>0</v>
      </c>
      <c r="R206" s="232">
        <f>Q206*H206</f>
        <v>0</v>
      </c>
      <c r="S206" s="232">
        <v>0</v>
      </c>
      <c r="T206" s="23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4" t="s">
        <v>157</v>
      </c>
      <c r="AT206" s="234" t="s">
        <v>129</v>
      </c>
      <c r="AU206" s="234" t="s">
        <v>134</v>
      </c>
      <c r="AY206" s="14" t="s">
        <v>127</v>
      </c>
      <c r="BE206" s="235">
        <f>IF(N206="základná",J206,0)</f>
        <v>0</v>
      </c>
      <c r="BF206" s="235">
        <f>IF(N206="znížená",J206,0)</f>
        <v>0</v>
      </c>
      <c r="BG206" s="235">
        <f>IF(N206="zákl. prenesená",J206,0)</f>
        <v>0</v>
      </c>
      <c r="BH206" s="235">
        <f>IF(N206="zníž. prenesená",J206,0)</f>
        <v>0</v>
      </c>
      <c r="BI206" s="235">
        <f>IF(N206="nulová",J206,0)</f>
        <v>0</v>
      </c>
      <c r="BJ206" s="14" t="s">
        <v>134</v>
      </c>
      <c r="BK206" s="235">
        <f>ROUND(I206*H206,2)</f>
        <v>0</v>
      </c>
      <c r="BL206" s="14" t="s">
        <v>157</v>
      </c>
      <c r="BM206" s="234" t="s">
        <v>348</v>
      </c>
    </row>
    <row r="207" s="2" customFormat="1" ht="16.5" customHeight="1">
      <c r="A207" s="35"/>
      <c r="B207" s="36"/>
      <c r="C207" s="222" t="s">
        <v>349</v>
      </c>
      <c r="D207" s="222" t="s">
        <v>129</v>
      </c>
      <c r="E207" s="223" t="s">
        <v>350</v>
      </c>
      <c r="F207" s="224" t="s">
        <v>351</v>
      </c>
      <c r="G207" s="225" t="s">
        <v>240</v>
      </c>
      <c r="H207" s="226">
        <v>23.32</v>
      </c>
      <c r="I207" s="227"/>
      <c r="J207" s="228">
        <f>ROUND(I207*H207,2)</f>
        <v>0</v>
      </c>
      <c r="K207" s="229"/>
      <c r="L207" s="41"/>
      <c r="M207" s="230" t="s">
        <v>1</v>
      </c>
      <c r="N207" s="231" t="s">
        <v>41</v>
      </c>
      <c r="O207" s="94"/>
      <c r="P207" s="232">
        <f>O207*H207</f>
        <v>0</v>
      </c>
      <c r="Q207" s="232">
        <v>0</v>
      </c>
      <c r="R207" s="232">
        <f>Q207*H207</f>
        <v>0</v>
      </c>
      <c r="S207" s="232">
        <v>0</v>
      </c>
      <c r="T207" s="23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4" t="s">
        <v>157</v>
      </c>
      <c r="AT207" s="234" t="s">
        <v>129</v>
      </c>
      <c r="AU207" s="234" t="s">
        <v>134</v>
      </c>
      <c r="AY207" s="14" t="s">
        <v>127</v>
      </c>
      <c r="BE207" s="235">
        <f>IF(N207="základná",J207,0)</f>
        <v>0</v>
      </c>
      <c r="BF207" s="235">
        <f>IF(N207="znížená",J207,0)</f>
        <v>0</v>
      </c>
      <c r="BG207" s="235">
        <f>IF(N207="zákl. prenesená",J207,0)</f>
        <v>0</v>
      </c>
      <c r="BH207" s="235">
        <f>IF(N207="zníž. prenesená",J207,0)</f>
        <v>0</v>
      </c>
      <c r="BI207" s="235">
        <f>IF(N207="nulová",J207,0)</f>
        <v>0</v>
      </c>
      <c r="BJ207" s="14" t="s">
        <v>134</v>
      </c>
      <c r="BK207" s="235">
        <f>ROUND(I207*H207,2)</f>
        <v>0</v>
      </c>
      <c r="BL207" s="14" t="s">
        <v>157</v>
      </c>
      <c r="BM207" s="234" t="s">
        <v>352</v>
      </c>
    </row>
    <row r="208" s="2" customFormat="1" ht="21.75" customHeight="1">
      <c r="A208" s="35"/>
      <c r="B208" s="36"/>
      <c r="C208" s="222" t="s">
        <v>237</v>
      </c>
      <c r="D208" s="222" t="s">
        <v>129</v>
      </c>
      <c r="E208" s="223" t="s">
        <v>353</v>
      </c>
      <c r="F208" s="224" t="s">
        <v>354</v>
      </c>
      <c r="G208" s="225" t="s">
        <v>240</v>
      </c>
      <c r="H208" s="226">
        <v>36</v>
      </c>
      <c r="I208" s="227"/>
      <c r="J208" s="228">
        <f>ROUND(I208*H208,2)</f>
        <v>0</v>
      </c>
      <c r="K208" s="229"/>
      <c r="L208" s="41"/>
      <c r="M208" s="230" t="s">
        <v>1</v>
      </c>
      <c r="N208" s="231" t="s">
        <v>41</v>
      </c>
      <c r="O208" s="94"/>
      <c r="P208" s="232">
        <f>O208*H208</f>
        <v>0</v>
      </c>
      <c r="Q208" s="232">
        <v>0</v>
      </c>
      <c r="R208" s="232">
        <f>Q208*H208</f>
        <v>0</v>
      </c>
      <c r="S208" s="232">
        <v>0</v>
      </c>
      <c r="T208" s="23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34" t="s">
        <v>157</v>
      </c>
      <c r="AT208" s="234" t="s">
        <v>129</v>
      </c>
      <c r="AU208" s="234" t="s">
        <v>134</v>
      </c>
      <c r="AY208" s="14" t="s">
        <v>127</v>
      </c>
      <c r="BE208" s="235">
        <f>IF(N208="základná",J208,0)</f>
        <v>0</v>
      </c>
      <c r="BF208" s="235">
        <f>IF(N208="znížená",J208,0)</f>
        <v>0</v>
      </c>
      <c r="BG208" s="235">
        <f>IF(N208="zákl. prenesená",J208,0)</f>
        <v>0</v>
      </c>
      <c r="BH208" s="235">
        <f>IF(N208="zníž. prenesená",J208,0)</f>
        <v>0</v>
      </c>
      <c r="BI208" s="235">
        <f>IF(N208="nulová",J208,0)</f>
        <v>0</v>
      </c>
      <c r="BJ208" s="14" t="s">
        <v>134</v>
      </c>
      <c r="BK208" s="235">
        <f>ROUND(I208*H208,2)</f>
        <v>0</v>
      </c>
      <c r="BL208" s="14" t="s">
        <v>157</v>
      </c>
      <c r="BM208" s="234" t="s">
        <v>355</v>
      </c>
    </row>
    <row r="209" s="2" customFormat="1" ht="21.75" customHeight="1">
      <c r="A209" s="35"/>
      <c r="B209" s="36"/>
      <c r="C209" s="222" t="s">
        <v>356</v>
      </c>
      <c r="D209" s="222" t="s">
        <v>129</v>
      </c>
      <c r="E209" s="223" t="s">
        <v>357</v>
      </c>
      <c r="F209" s="224" t="s">
        <v>358</v>
      </c>
      <c r="G209" s="225" t="s">
        <v>240</v>
      </c>
      <c r="H209" s="226">
        <v>113</v>
      </c>
      <c r="I209" s="227"/>
      <c r="J209" s="228">
        <f>ROUND(I209*H209,2)</f>
        <v>0</v>
      </c>
      <c r="K209" s="229"/>
      <c r="L209" s="41"/>
      <c r="M209" s="230" t="s">
        <v>1</v>
      </c>
      <c r="N209" s="231" t="s">
        <v>41</v>
      </c>
      <c r="O209" s="94"/>
      <c r="P209" s="232">
        <f>O209*H209</f>
        <v>0</v>
      </c>
      <c r="Q209" s="232">
        <v>0</v>
      </c>
      <c r="R209" s="232">
        <f>Q209*H209</f>
        <v>0</v>
      </c>
      <c r="S209" s="232">
        <v>0</v>
      </c>
      <c r="T209" s="23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4" t="s">
        <v>157</v>
      </c>
      <c r="AT209" s="234" t="s">
        <v>129</v>
      </c>
      <c r="AU209" s="234" t="s">
        <v>134</v>
      </c>
      <c r="AY209" s="14" t="s">
        <v>127</v>
      </c>
      <c r="BE209" s="235">
        <f>IF(N209="základná",J209,0)</f>
        <v>0</v>
      </c>
      <c r="BF209" s="235">
        <f>IF(N209="znížená",J209,0)</f>
        <v>0</v>
      </c>
      <c r="BG209" s="235">
        <f>IF(N209="zákl. prenesená",J209,0)</f>
        <v>0</v>
      </c>
      <c r="BH209" s="235">
        <f>IF(N209="zníž. prenesená",J209,0)</f>
        <v>0</v>
      </c>
      <c r="BI209" s="235">
        <f>IF(N209="nulová",J209,0)</f>
        <v>0</v>
      </c>
      <c r="BJ209" s="14" t="s">
        <v>134</v>
      </c>
      <c r="BK209" s="235">
        <f>ROUND(I209*H209,2)</f>
        <v>0</v>
      </c>
      <c r="BL209" s="14" t="s">
        <v>157</v>
      </c>
      <c r="BM209" s="234" t="s">
        <v>359</v>
      </c>
    </row>
    <row r="210" s="2" customFormat="1" ht="24.15" customHeight="1">
      <c r="A210" s="35"/>
      <c r="B210" s="36"/>
      <c r="C210" s="222" t="s">
        <v>241</v>
      </c>
      <c r="D210" s="222" t="s">
        <v>129</v>
      </c>
      <c r="E210" s="223" t="s">
        <v>360</v>
      </c>
      <c r="F210" s="224" t="s">
        <v>361</v>
      </c>
      <c r="G210" s="225" t="s">
        <v>240</v>
      </c>
      <c r="H210" s="226">
        <v>3</v>
      </c>
      <c r="I210" s="227"/>
      <c r="J210" s="228">
        <f>ROUND(I210*H210,2)</f>
        <v>0</v>
      </c>
      <c r="K210" s="229"/>
      <c r="L210" s="41"/>
      <c r="M210" s="230" t="s">
        <v>1</v>
      </c>
      <c r="N210" s="231" t="s">
        <v>41</v>
      </c>
      <c r="O210" s="94"/>
      <c r="P210" s="232">
        <f>O210*H210</f>
        <v>0</v>
      </c>
      <c r="Q210" s="232">
        <v>0</v>
      </c>
      <c r="R210" s="232">
        <f>Q210*H210</f>
        <v>0</v>
      </c>
      <c r="S210" s="232">
        <v>0</v>
      </c>
      <c r="T210" s="23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4" t="s">
        <v>157</v>
      </c>
      <c r="AT210" s="234" t="s">
        <v>129</v>
      </c>
      <c r="AU210" s="234" t="s">
        <v>134</v>
      </c>
      <c r="AY210" s="14" t="s">
        <v>127</v>
      </c>
      <c r="BE210" s="235">
        <f>IF(N210="základná",J210,0)</f>
        <v>0</v>
      </c>
      <c r="BF210" s="235">
        <f>IF(N210="znížená",J210,0)</f>
        <v>0</v>
      </c>
      <c r="BG210" s="235">
        <f>IF(N210="zákl. prenesená",J210,0)</f>
        <v>0</v>
      </c>
      <c r="BH210" s="235">
        <f>IF(N210="zníž. prenesená",J210,0)</f>
        <v>0</v>
      </c>
      <c r="BI210" s="235">
        <f>IF(N210="nulová",J210,0)</f>
        <v>0</v>
      </c>
      <c r="BJ210" s="14" t="s">
        <v>134</v>
      </c>
      <c r="BK210" s="235">
        <f>ROUND(I210*H210,2)</f>
        <v>0</v>
      </c>
      <c r="BL210" s="14" t="s">
        <v>157</v>
      </c>
      <c r="BM210" s="234" t="s">
        <v>362</v>
      </c>
    </row>
    <row r="211" s="2" customFormat="1" ht="24.15" customHeight="1">
      <c r="A211" s="35"/>
      <c r="B211" s="36"/>
      <c r="C211" s="222" t="s">
        <v>363</v>
      </c>
      <c r="D211" s="222" t="s">
        <v>129</v>
      </c>
      <c r="E211" s="223" t="s">
        <v>364</v>
      </c>
      <c r="F211" s="224" t="s">
        <v>365</v>
      </c>
      <c r="G211" s="225" t="s">
        <v>240</v>
      </c>
      <c r="H211" s="226">
        <v>200</v>
      </c>
      <c r="I211" s="227"/>
      <c r="J211" s="228">
        <f>ROUND(I211*H211,2)</f>
        <v>0</v>
      </c>
      <c r="K211" s="229"/>
      <c r="L211" s="41"/>
      <c r="M211" s="230" t="s">
        <v>1</v>
      </c>
      <c r="N211" s="231" t="s">
        <v>41</v>
      </c>
      <c r="O211" s="94"/>
      <c r="P211" s="232">
        <f>O211*H211</f>
        <v>0</v>
      </c>
      <c r="Q211" s="232">
        <v>0</v>
      </c>
      <c r="R211" s="232">
        <f>Q211*H211</f>
        <v>0</v>
      </c>
      <c r="S211" s="232">
        <v>0</v>
      </c>
      <c r="T211" s="23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4" t="s">
        <v>157</v>
      </c>
      <c r="AT211" s="234" t="s">
        <v>129</v>
      </c>
      <c r="AU211" s="234" t="s">
        <v>134</v>
      </c>
      <c r="AY211" s="14" t="s">
        <v>127</v>
      </c>
      <c r="BE211" s="235">
        <f>IF(N211="základná",J211,0)</f>
        <v>0</v>
      </c>
      <c r="BF211" s="235">
        <f>IF(N211="znížená",J211,0)</f>
        <v>0</v>
      </c>
      <c r="BG211" s="235">
        <f>IF(N211="zákl. prenesená",J211,0)</f>
        <v>0</v>
      </c>
      <c r="BH211" s="235">
        <f>IF(N211="zníž. prenesená",J211,0)</f>
        <v>0</v>
      </c>
      <c r="BI211" s="235">
        <f>IF(N211="nulová",J211,0)</f>
        <v>0</v>
      </c>
      <c r="BJ211" s="14" t="s">
        <v>134</v>
      </c>
      <c r="BK211" s="235">
        <f>ROUND(I211*H211,2)</f>
        <v>0</v>
      </c>
      <c r="BL211" s="14" t="s">
        <v>157</v>
      </c>
      <c r="BM211" s="234" t="s">
        <v>366</v>
      </c>
    </row>
    <row r="212" s="2" customFormat="1" ht="16.5" customHeight="1">
      <c r="A212" s="35"/>
      <c r="B212" s="36"/>
      <c r="C212" s="222" t="s">
        <v>245</v>
      </c>
      <c r="D212" s="222" t="s">
        <v>129</v>
      </c>
      <c r="E212" s="223" t="s">
        <v>367</v>
      </c>
      <c r="F212" s="224" t="s">
        <v>368</v>
      </c>
      <c r="G212" s="225" t="s">
        <v>240</v>
      </c>
      <c r="H212" s="226">
        <v>115</v>
      </c>
      <c r="I212" s="227"/>
      <c r="J212" s="228">
        <f>ROUND(I212*H212,2)</f>
        <v>0</v>
      </c>
      <c r="K212" s="229"/>
      <c r="L212" s="41"/>
      <c r="M212" s="230" t="s">
        <v>1</v>
      </c>
      <c r="N212" s="231" t="s">
        <v>41</v>
      </c>
      <c r="O212" s="94"/>
      <c r="P212" s="232">
        <f>O212*H212</f>
        <v>0</v>
      </c>
      <c r="Q212" s="232">
        <v>0</v>
      </c>
      <c r="R212" s="232">
        <f>Q212*H212</f>
        <v>0</v>
      </c>
      <c r="S212" s="232">
        <v>0</v>
      </c>
      <c r="T212" s="23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34" t="s">
        <v>157</v>
      </c>
      <c r="AT212" s="234" t="s">
        <v>129</v>
      </c>
      <c r="AU212" s="234" t="s">
        <v>134</v>
      </c>
      <c r="AY212" s="14" t="s">
        <v>127</v>
      </c>
      <c r="BE212" s="235">
        <f>IF(N212="základná",J212,0)</f>
        <v>0</v>
      </c>
      <c r="BF212" s="235">
        <f>IF(N212="znížená",J212,0)</f>
        <v>0</v>
      </c>
      <c r="BG212" s="235">
        <f>IF(N212="zákl. prenesená",J212,0)</f>
        <v>0</v>
      </c>
      <c r="BH212" s="235">
        <f>IF(N212="zníž. prenesená",J212,0)</f>
        <v>0</v>
      </c>
      <c r="BI212" s="235">
        <f>IF(N212="nulová",J212,0)</f>
        <v>0</v>
      </c>
      <c r="BJ212" s="14" t="s">
        <v>134</v>
      </c>
      <c r="BK212" s="235">
        <f>ROUND(I212*H212,2)</f>
        <v>0</v>
      </c>
      <c r="BL212" s="14" t="s">
        <v>157</v>
      </c>
      <c r="BM212" s="234" t="s">
        <v>369</v>
      </c>
    </row>
    <row r="213" s="2" customFormat="1" ht="16.5" customHeight="1">
      <c r="A213" s="35"/>
      <c r="B213" s="36"/>
      <c r="C213" s="222" t="s">
        <v>370</v>
      </c>
      <c r="D213" s="222" t="s">
        <v>129</v>
      </c>
      <c r="E213" s="223" t="s">
        <v>371</v>
      </c>
      <c r="F213" s="224" t="s">
        <v>372</v>
      </c>
      <c r="G213" s="225" t="s">
        <v>240</v>
      </c>
      <c r="H213" s="226">
        <v>20</v>
      </c>
      <c r="I213" s="227"/>
      <c r="J213" s="228">
        <f>ROUND(I213*H213,2)</f>
        <v>0</v>
      </c>
      <c r="K213" s="229"/>
      <c r="L213" s="41"/>
      <c r="M213" s="230" t="s">
        <v>1</v>
      </c>
      <c r="N213" s="231" t="s">
        <v>41</v>
      </c>
      <c r="O213" s="94"/>
      <c r="P213" s="232">
        <f>O213*H213</f>
        <v>0</v>
      </c>
      <c r="Q213" s="232">
        <v>0</v>
      </c>
      <c r="R213" s="232">
        <f>Q213*H213</f>
        <v>0</v>
      </c>
      <c r="S213" s="232">
        <v>0</v>
      </c>
      <c r="T213" s="23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4" t="s">
        <v>157</v>
      </c>
      <c r="AT213" s="234" t="s">
        <v>129</v>
      </c>
      <c r="AU213" s="234" t="s">
        <v>134</v>
      </c>
      <c r="AY213" s="14" t="s">
        <v>127</v>
      </c>
      <c r="BE213" s="235">
        <f>IF(N213="základná",J213,0)</f>
        <v>0</v>
      </c>
      <c r="BF213" s="235">
        <f>IF(N213="znížená",J213,0)</f>
        <v>0</v>
      </c>
      <c r="BG213" s="235">
        <f>IF(N213="zákl. prenesená",J213,0)</f>
        <v>0</v>
      </c>
      <c r="BH213" s="235">
        <f>IF(N213="zníž. prenesená",J213,0)</f>
        <v>0</v>
      </c>
      <c r="BI213" s="235">
        <f>IF(N213="nulová",J213,0)</f>
        <v>0</v>
      </c>
      <c r="BJ213" s="14" t="s">
        <v>134</v>
      </c>
      <c r="BK213" s="235">
        <f>ROUND(I213*H213,2)</f>
        <v>0</v>
      </c>
      <c r="BL213" s="14" t="s">
        <v>157</v>
      </c>
      <c r="BM213" s="234" t="s">
        <v>373</v>
      </c>
    </row>
    <row r="214" s="2" customFormat="1" ht="21.75" customHeight="1">
      <c r="A214" s="35"/>
      <c r="B214" s="36"/>
      <c r="C214" s="222" t="s">
        <v>249</v>
      </c>
      <c r="D214" s="222" t="s">
        <v>129</v>
      </c>
      <c r="E214" s="223" t="s">
        <v>374</v>
      </c>
      <c r="F214" s="224" t="s">
        <v>375</v>
      </c>
      <c r="G214" s="225" t="s">
        <v>240</v>
      </c>
      <c r="H214" s="226">
        <v>6</v>
      </c>
      <c r="I214" s="227"/>
      <c r="J214" s="228">
        <f>ROUND(I214*H214,2)</f>
        <v>0</v>
      </c>
      <c r="K214" s="229"/>
      <c r="L214" s="41"/>
      <c r="M214" s="230" t="s">
        <v>1</v>
      </c>
      <c r="N214" s="231" t="s">
        <v>41</v>
      </c>
      <c r="O214" s="94"/>
      <c r="P214" s="232">
        <f>O214*H214</f>
        <v>0</v>
      </c>
      <c r="Q214" s="232">
        <v>0</v>
      </c>
      <c r="R214" s="232">
        <f>Q214*H214</f>
        <v>0</v>
      </c>
      <c r="S214" s="232">
        <v>0</v>
      </c>
      <c r="T214" s="23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4" t="s">
        <v>157</v>
      </c>
      <c r="AT214" s="234" t="s">
        <v>129</v>
      </c>
      <c r="AU214" s="234" t="s">
        <v>134</v>
      </c>
      <c r="AY214" s="14" t="s">
        <v>127</v>
      </c>
      <c r="BE214" s="235">
        <f>IF(N214="základná",J214,0)</f>
        <v>0</v>
      </c>
      <c r="BF214" s="235">
        <f>IF(N214="znížená",J214,0)</f>
        <v>0</v>
      </c>
      <c r="BG214" s="235">
        <f>IF(N214="zákl. prenesená",J214,0)</f>
        <v>0</v>
      </c>
      <c r="BH214" s="235">
        <f>IF(N214="zníž. prenesená",J214,0)</f>
        <v>0</v>
      </c>
      <c r="BI214" s="235">
        <f>IF(N214="nulová",J214,0)</f>
        <v>0</v>
      </c>
      <c r="BJ214" s="14" t="s">
        <v>134</v>
      </c>
      <c r="BK214" s="235">
        <f>ROUND(I214*H214,2)</f>
        <v>0</v>
      </c>
      <c r="BL214" s="14" t="s">
        <v>157</v>
      </c>
      <c r="BM214" s="234" t="s">
        <v>376</v>
      </c>
    </row>
    <row r="215" s="2" customFormat="1" ht="24.15" customHeight="1">
      <c r="A215" s="35"/>
      <c r="B215" s="36"/>
      <c r="C215" s="222" t="s">
        <v>377</v>
      </c>
      <c r="D215" s="222" t="s">
        <v>129</v>
      </c>
      <c r="E215" s="223" t="s">
        <v>378</v>
      </c>
      <c r="F215" s="224" t="s">
        <v>379</v>
      </c>
      <c r="G215" s="225" t="s">
        <v>240</v>
      </c>
      <c r="H215" s="226">
        <v>75</v>
      </c>
      <c r="I215" s="227"/>
      <c r="J215" s="228">
        <f>ROUND(I215*H215,2)</f>
        <v>0</v>
      </c>
      <c r="K215" s="229"/>
      <c r="L215" s="41"/>
      <c r="M215" s="230" t="s">
        <v>1</v>
      </c>
      <c r="N215" s="231" t="s">
        <v>41</v>
      </c>
      <c r="O215" s="94"/>
      <c r="P215" s="232">
        <f>O215*H215</f>
        <v>0</v>
      </c>
      <c r="Q215" s="232">
        <v>0</v>
      </c>
      <c r="R215" s="232">
        <f>Q215*H215</f>
        <v>0</v>
      </c>
      <c r="S215" s="232">
        <v>0</v>
      </c>
      <c r="T215" s="23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4" t="s">
        <v>157</v>
      </c>
      <c r="AT215" s="234" t="s">
        <v>129</v>
      </c>
      <c r="AU215" s="234" t="s">
        <v>134</v>
      </c>
      <c r="AY215" s="14" t="s">
        <v>127</v>
      </c>
      <c r="BE215" s="235">
        <f>IF(N215="základná",J215,0)</f>
        <v>0</v>
      </c>
      <c r="BF215" s="235">
        <f>IF(N215="znížená",J215,0)</f>
        <v>0</v>
      </c>
      <c r="BG215" s="235">
        <f>IF(N215="zákl. prenesená",J215,0)</f>
        <v>0</v>
      </c>
      <c r="BH215" s="235">
        <f>IF(N215="zníž. prenesená",J215,0)</f>
        <v>0</v>
      </c>
      <c r="BI215" s="235">
        <f>IF(N215="nulová",J215,0)</f>
        <v>0</v>
      </c>
      <c r="BJ215" s="14" t="s">
        <v>134</v>
      </c>
      <c r="BK215" s="235">
        <f>ROUND(I215*H215,2)</f>
        <v>0</v>
      </c>
      <c r="BL215" s="14" t="s">
        <v>157</v>
      </c>
      <c r="BM215" s="234" t="s">
        <v>380</v>
      </c>
    </row>
    <row r="216" s="2" customFormat="1" ht="24.15" customHeight="1">
      <c r="A216" s="35"/>
      <c r="B216" s="36"/>
      <c r="C216" s="222" t="s">
        <v>253</v>
      </c>
      <c r="D216" s="222" t="s">
        <v>129</v>
      </c>
      <c r="E216" s="223" t="s">
        <v>381</v>
      </c>
      <c r="F216" s="224" t="s">
        <v>382</v>
      </c>
      <c r="G216" s="225" t="s">
        <v>240</v>
      </c>
      <c r="H216" s="226">
        <v>300</v>
      </c>
      <c r="I216" s="227"/>
      <c r="J216" s="228">
        <f>ROUND(I216*H216,2)</f>
        <v>0</v>
      </c>
      <c r="K216" s="229"/>
      <c r="L216" s="41"/>
      <c r="M216" s="230" t="s">
        <v>1</v>
      </c>
      <c r="N216" s="231" t="s">
        <v>41</v>
      </c>
      <c r="O216" s="94"/>
      <c r="P216" s="232">
        <f>O216*H216</f>
        <v>0</v>
      </c>
      <c r="Q216" s="232">
        <v>0</v>
      </c>
      <c r="R216" s="232">
        <f>Q216*H216</f>
        <v>0</v>
      </c>
      <c r="S216" s="232">
        <v>0</v>
      </c>
      <c r="T216" s="23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4" t="s">
        <v>157</v>
      </c>
      <c r="AT216" s="234" t="s">
        <v>129</v>
      </c>
      <c r="AU216" s="234" t="s">
        <v>134</v>
      </c>
      <c r="AY216" s="14" t="s">
        <v>127</v>
      </c>
      <c r="BE216" s="235">
        <f>IF(N216="základná",J216,0)</f>
        <v>0</v>
      </c>
      <c r="BF216" s="235">
        <f>IF(N216="znížená",J216,0)</f>
        <v>0</v>
      </c>
      <c r="BG216" s="235">
        <f>IF(N216="zákl. prenesená",J216,0)</f>
        <v>0</v>
      </c>
      <c r="BH216" s="235">
        <f>IF(N216="zníž. prenesená",J216,0)</f>
        <v>0</v>
      </c>
      <c r="BI216" s="235">
        <f>IF(N216="nulová",J216,0)</f>
        <v>0</v>
      </c>
      <c r="BJ216" s="14" t="s">
        <v>134</v>
      </c>
      <c r="BK216" s="235">
        <f>ROUND(I216*H216,2)</f>
        <v>0</v>
      </c>
      <c r="BL216" s="14" t="s">
        <v>157</v>
      </c>
      <c r="BM216" s="234" t="s">
        <v>383</v>
      </c>
    </row>
    <row r="217" s="2" customFormat="1" ht="24.15" customHeight="1">
      <c r="A217" s="35"/>
      <c r="B217" s="36"/>
      <c r="C217" s="222" t="s">
        <v>384</v>
      </c>
      <c r="D217" s="222" t="s">
        <v>129</v>
      </c>
      <c r="E217" s="223" t="s">
        <v>385</v>
      </c>
      <c r="F217" s="224" t="s">
        <v>386</v>
      </c>
      <c r="G217" s="225" t="s">
        <v>240</v>
      </c>
      <c r="H217" s="226">
        <v>3</v>
      </c>
      <c r="I217" s="227"/>
      <c r="J217" s="228">
        <f>ROUND(I217*H217,2)</f>
        <v>0</v>
      </c>
      <c r="K217" s="229"/>
      <c r="L217" s="41"/>
      <c r="M217" s="230" t="s">
        <v>1</v>
      </c>
      <c r="N217" s="231" t="s">
        <v>41</v>
      </c>
      <c r="O217" s="94"/>
      <c r="P217" s="232">
        <f>O217*H217</f>
        <v>0</v>
      </c>
      <c r="Q217" s="232">
        <v>0</v>
      </c>
      <c r="R217" s="232">
        <f>Q217*H217</f>
        <v>0</v>
      </c>
      <c r="S217" s="232">
        <v>0</v>
      </c>
      <c r="T217" s="23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4" t="s">
        <v>157</v>
      </c>
      <c r="AT217" s="234" t="s">
        <v>129</v>
      </c>
      <c r="AU217" s="234" t="s">
        <v>134</v>
      </c>
      <c r="AY217" s="14" t="s">
        <v>127</v>
      </c>
      <c r="BE217" s="235">
        <f>IF(N217="základná",J217,0)</f>
        <v>0</v>
      </c>
      <c r="BF217" s="235">
        <f>IF(N217="znížená",J217,0)</f>
        <v>0</v>
      </c>
      <c r="BG217" s="235">
        <f>IF(N217="zákl. prenesená",J217,0)</f>
        <v>0</v>
      </c>
      <c r="BH217" s="235">
        <f>IF(N217="zníž. prenesená",J217,0)</f>
        <v>0</v>
      </c>
      <c r="BI217" s="235">
        <f>IF(N217="nulová",J217,0)</f>
        <v>0</v>
      </c>
      <c r="BJ217" s="14" t="s">
        <v>134</v>
      </c>
      <c r="BK217" s="235">
        <f>ROUND(I217*H217,2)</f>
        <v>0</v>
      </c>
      <c r="BL217" s="14" t="s">
        <v>157</v>
      </c>
      <c r="BM217" s="234" t="s">
        <v>387</v>
      </c>
    </row>
    <row r="218" s="2" customFormat="1" ht="24.15" customHeight="1">
      <c r="A218" s="35"/>
      <c r="B218" s="36"/>
      <c r="C218" s="222" t="s">
        <v>256</v>
      </c>
      <c r="D218" s="222" t="s">
        <v>129</v>
      </c>
      <c r="E218" s="223" t="s">
        <v>388</v>
      </c>
      <c r="F218" s="224" t="s">
        <v>386</v>
      </c>
      <c r="G218" s="225" t="s">
        <v>240</v>
      </c>
      <c r="H218" s="226">
        <v>37</v>
      </c>
      <c r="I218" s="227"/>
      <c r="J218" s="228">
        <f>ROUND(I218*H218,2)</f>
        <v>0</v>
      </c>
      <c r="K218" s="229"/>
      <c r="L218" s="41"/>
      <c r="M218" s="230" t="s">
        <v>1</v>
      </c>
      <c r="N218" s="231" t="s">
        <v>41</v>
      </c>
      <c r="O218" s="94"/>
      <c r="P218" s="232">
        <f>O218*H218</f>
        <v>0</v>
      </c>
      <c r="Q218" s="232">
        <v>0</v>
      </c>
      <c r="R218" s="232">
        <f>Q218*H218</f>
        <v>0</v>
      </c>
      <c r="S218" s="232">
        <v>0</v>
      </c>
      <c r="T218" s="23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34" t="s">
        <v>157</v>
      </c>
      <c r="AT218" s="234" t="s">
        <v>129</v>
      </c>
      <c r="AU218" s="234" t="s">
        <v>134</v>
      </c>
      <c r="AY218" s="14" t="s">
        <v>127</v>
      </c>
      <c r="BE218" s="235">
        <f>IF(N218="základná",J218,0)</f>
        <v>0</v>
      </c>
      <c r="BF218" s="235">
        <f>IF(N218="znížená",J218,0)</f>
        <v>0</v>
      </c>
      <c r="BG218" s="235">
        <f>IF(N218="zákl. prenesená",J218,0)</f>
        <v>0</v>
      </c>
      <c r="BH218" s="235">
        <f>IF(N218="zníž. prenesená",J218,0)</f>
        <v>0</v>
      </c>
      <c r="BI218" s="235">
        <f>IF(N218="nulová",J218,0)</f>
        <v>0</v>
      </c>
      <c r="BJ218" s="14" t="s">
        <v>134</v>
      </c>
      <c r="BK218" s="235">
        <f>ROUND(I218*H218,2)</f>
        <v>0</v>
      </c>
      <c r="BL218" s="14" t="s">
        <v>157</v>
      </c>
      <c r="BM218" s="234" t="s">
        <v>389</v>
      </c>
    </row>
    <row r="219" s="2" customFormat="1" ht="24.15" customHeight="1">
      <c r="A219" s="35"/>
      <c r="B219" s="36"/>
      <c r="C219" s="222" t="s">
        <v>390</v>
      </c>
      <c r="D219" s="222" t="s">
        <v>129</v>
      </c>
      <c r="E219" s="223" t="s">
        <v>391</v>
      </c>
      <c r="F219" s="224" t="s">
        <v>392</v>
      </c>
      <c r="G219" s="225" t="s">
        <v>240</v>
      </c>
      <c r="H219" s="226">
        <v>37</v>
      </c>
      <c r="I219" s="227"/>
      <c r="J219" s="228">
        <f>ROUND(I219*H219,2)</f>
        <v>0</v>
      </c>
      <c r="K219" s="229"/>
      <c r="L219" s="41"/>
      <c r="M219" s="230" t="s">
        <v>1</v>
      </c>
      <c r="N219" s="231" t="s">
        <v>41</v>
      </c>
      <c r="O219" s="94"/>
      <c r="P219" s="232">
        <f>O219*H219</f>
        <v>0</v>
      </c>
      <c r="Q219" s="232">
        <v>0</v>
      </c>
      <c r="R219" s="232">
        <f>Q219*H219</f>
        <v>0</v>
      </c>
      <c r="S219" s="232">
        <v>0</v>
      </c>
      <c r="T219" s="23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4" t="s">
        <v>157</v>
      </c>
      <c r="AT219" s="234" t="s">
        <v>129</v>
      </c>
      <c r="AU219" s="234" t="s">
        <v>134</v>
      </c>
      <c r="AY219" s="14" t="s">
        <v>127</v>
      </c>
      <c r="BE219" s="235">
        <f>IF(N219="základná",J219,0)</f>
        <v>0</v>
      </c>
      <c r="BF219" s="235">
        <f>IF(N219="znížená",J219,0)</f>
        <v>0</v>
      </c>
      <c r="BG219" s="235">
        <f>IF(N219="zákl. prenesená",J219,0)</f>
        <v>0</v>
      </c>
      <c r="BH219" s="235">
        <f>IF(N219="zníž. prenesená",J219,0)</f>
        <v>0</v>
      </c>
      <c r="BI219" s="235">
        <f>IF(N219="nulová",J219,0)</f>
        <v>0</v>
      </c>
      <c r="BJ219" s="14" t="s">
        <v>134</v>
      </c>
      <c r="BK219" s="235">
        <f>ROUND(I219*H219,2)</f>
        <v>0</v>
      </c>
      <c r="BL219" s="14" t="s">
        <v>157</v>
      </c>
      <c r="BM219" s="234" t="s">
        <v>393</v>
      </c>
    </row>
    <row r="220" s="2" customFormat="1" ht="21.75" customHeight="1">
      <c r="A220" s="35"/>
      <c r="B220" s="36"/>
      <c r="C220" s="222" t="s">
        <v>264</v>
      </c>
      <c r="D220" s="222" t="s">
        <v>129</v>
      </c>
      <c r="E220" s="223" t="s">
        <v>394</v>
      </c>
      <c r="F220" s="224" t="s">
        <v>395</v>
      </c>
      <c r="G220" s="225" t="s">
        <v>240</v>
      </c>
      <c r="H220" s="226">
        <v>60.5</v>
      </c>
      <c r="I220" s="227"/>
      <c r="J220" s="228">
        <f>ROUND(I220*H220,2)</f>
        <v>0</v>
      </c>
      <c r="K220" s="229"/>
      <c r="L220" s="41"/>
      <c r="M220" s="230" t="s">
        <v>1</v>
      </c>
      <c r="N220" s="231" t="s">
        <v>41</v>
      </c>
      <c r="O220" s="94"/>
      <c r="P220" s="232">
        <f>O220*H220</f>
        <v>0</v>
      </c>
      <c r="Q220" s="232">
        <v>0</v>
      </c>
      <c r="R220" s="232">
        <f>Q220*H220</f>
        <v>0</v>
      </c>
      <c r="S220" s="232">
        <v>0</v>
      </c>
      <c r="T220" s="23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4" t="s">
        <v>157</v>
      </c>
      <c r="AT220" s="234" t="s">
        <v>129</v>
      </c>
      <c r="AU220" s="234" t="s">
        <v>134</v>
      </c>
      <c r="AY220" s="14" t="s">
        <v>127</v>
      </c>
      <c r="BE220" s="235">
        <f>IF(N220="základná",J220,0)</f>
        <v>0</v>
      </c>
      <c r="BF220" s="235">
        <f>IF(N220="znížená",J220,0)</f>
        <v>0</v>
      </c>
      <c r="BG220" s="235">
        <f>IF(N220="zákl. prenesená",J220,0)</f>
        <v>0</v>
      </c>
      <c r="BH220" s="235">
        <f>IF(N220="zníž. prenesená",J220,0)</f>
        <v>0</v>
      </c>
      <c r="BI220" s="235">
        <f>IF(N220="nulová",J220,0)</f>
        <v>0</v>
      </c>
      <c r="BJ220" s="14" t="s">
        <v>134</v>
      </c>
      <c r="BK220" s="235">
        <f>ROUND(I220*H220,2)</f>
        <v>0</v>
      </c>
      <c r="BL220" s="14" t="s">
        <v>157</v>
      </c>
      <c r="BM220" s="234" t="s">
        <v>396</v>
      </c>
    </row>
    <row r="221" s="2" customFormat="1" ht="16.5" customHeight="1">
      <c r="A221" s="35"/>
      <c r="B221" s="36"/>
      <c r="C221" s="222" t="s">
        <v>397</v>
      </c>
      <c r="D221" s="222" t="s">
        <v>129</v>
      </c>
      <c r="E221" s="223" t="s">
        <v>398</v>
      </c>
      <c r="F221" s="224" t="s">
        <v>399</v>
      </c>
      <c r="G221" s="225" t="s">
        <v>240</v>
      </c>
      <c r="H221" s="226">
        <v>68</v>
      </c>
      <c r="I221" s="227"/>
      <c r="J221" s="228">
        <f>ROUND(I221*H221,2)</f>
        <v>0</v>
      </c>
      <c r="K221" s="229"/>
      <c r="L221" s="41"/>
      <c r="M221" s="230" t="s">
        <v>1</v>
      </c>
      <c r="N221" s="231" t="s">
        <v>41</v>
      </c>
      <c r="O221" s="94"/>
      <c r="P221" s="232">
        <f>O221*H221</f>
        <v>0</v>
      </c>
      <c r="Q221" s="232">
        <v>0</v>
      </c>
      <c r="R221" s="232">
        <f>Q221*H221</f>
        <v>0</v>
      </c>
      <c r="S221" s="232">
        <v>0</v>
      </c>
      <c r="T221" s="23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4" t="s">
        <v>157</v>
      </c>
      <c r="AT221" s="234" t="s">
        <v>129</v>
      </c>
      <c r="AU221" s="234" t="s">
        <v>134</v>
      </c>
      <c r="AY221" s="14" t="s">
        <v>127</v>
      </c>
      <c r="BE221" s="235">
        <f>IF(N221="základná",J221,0)</f>
        <v>0</v>
      </c>
      <c r="BF221" s="235">
        <f>IF(N221="znížená",J221,0)</f>
        <v>0</v>
      </c>
      <c r="BG221" s="235">
        <f>IF(N221="zákl. prenesená",J221,0)</f>
        <v>0</v>
      </c>
      <c r="BH221" s="235">
        <f>IF(N221="zníž. prenesená",J221,0)</f>
        <v>0</v>
      </c>
      <c r="BI221" s="235">
        <f>IF(N221="nulová",J221,0)</f>
        <v>0</v>
      </c>
      <c r="BJ221" s="14" t="s">
        <v>134</v>
      </c>
      <c r="BK221" s="235">
        <f>ROUND(I221*H221,2)</f>
        <v>0</v>
      </c>
      <c r="BL221" s="14" t="s">
        <v>157</v>
      </c>
      <c r="BM221" s="234" t="s">
        <v>400</v>
      </c>
    </row>
    <row r="222" s="2" customFormat="1" ht="24.15" customHeight="1">
      <c r="A222" s="35"/>
      <c r="B222" s="36"/>
      <c r="C222" s="222" t="s">
        <v>267</v>
      </c>
      <c r="D222" s="222" t="s">
        <v>129</v>
      </c>
      <c r="E222" s="223" t="s">
        <v>401</v>
      </c>
      <c r="F222" s="224" t="s">
        <v>402</v>
      </c>
      <c r="G222" s="225" t="s">
        <v>240</v>
      </c>
      <c r="H222" s="226">
        <v>15</v>
      </c>
      <c r="I222" s="227"/>
      <c r="J222" s="228">
        <f>ROUND(I222*H222,2)</f>
        <v>0</v>
      </c>
      <c r="K222" s="229"/>
      <c r="L222" s="41"/>
      <c r="M222" s="230" t="s">
        <v>1</v>
      </c>
      <c r="N222" s="231" t="s">
        <v>41</v>
      </c>
      <c r="O222" s="94"/>
      <c r="P222" s="232">
        <f>O222*H222</f>
        <v>0</v>
      </c>
      <c r="Q222" s="232">
        <v>0</v>
      </c>
      <c r="R222" s="232">
        <f>Q222*H222</f>
        <v>0</v>
      </c>
      <c r="S222" s="232">
        <v>0</v>
      </c>
      <c r="T222" s="23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4" t="s">
        <v>157</v>
      </c>
      <c r="AT222" s="234" t="s">
        <v>129</v>
      </c>
      <c r="AU222" s="234" t="s">
        <v>134</v>
      </c>
      <c r="AY222" s="14" t="s">
        <v>127</v>
      </c>
      <c r="BE222" s="235">
        <f>IF(N222="základná",J222,0)</f>
        <v>0</v>
      </c>
      <c r="BF222" s="235">
        <f>IF(N222="znížená",J222,0)</f>
        <v>0</v>
      </c>
      <c r="BG222" s="235">
        <f>IF(N222="zákl. prenesená",J222,0)</f>
        <v>0</v>
      </c>
      <c r="BH222" s="235">
        <f>IF(N222="zníž. prenesená",J222,0)</f>
        <v>0</v>
      </c>
      <c r="BI222" s="235">
        <f>IF(N222="nulová",J222,0)</f>
        <v>0</v>
      </c>
      <c r="BJ222" s="14" t="s">
        <v>134</v>
      </c>
      <c r="BK222" s="235">
        <f>ROUND(I222*H222,2)</f>
        <v>0</v>
      </c>
      <c r="BL222" s="14" t="s">
        <v>157</v>
      </c>
      <c r="BM222" s="234" t="s">
        <v>403</v>
      </c>
    </row>
    <row r="223" s="2" customFormat="1" ht="21.75" customHeight="1">
      <c r="A223" s="35"/>
      <c r="B223" s="36"/>
      <c r="C223" s="222" t="s">
        <v>404</v>
      </c>
      <c r="D223" s="222" t="s">
        <v>129</v>
      </c>
      <c r="E223" s="223" t="s">
        <v>405</v>
      </c>
      <c r="F223" s="224" t="s">
        <v>406</v>
      </c>
      <c r="G223" s="225" t="s">
        <v>240</v>
      </c>
      <c r="H223" s="226">
        <v>6</v>
      </c>
      <c r="I223" s="227"/>
      <c r="J223" s="228">
        <f>ROUND(I223*H223,2)</f>
        <v>0</v>
      </c>
      <c r="K223" s="229"/>
      <c r="L223" s="41"/>
      <c r="M223" s="230" t="s">
        <v>1</v>
      </c>
      <c r="N223" s="231" t="s">
        <v>41</v>
      </c>
      <c r="O223" s="94"/>
      <c r="P223" s="232">
        <f>O223*H223</f>
        <v>0</v>
      </c>
      <c r="Q223" s="232">
        <v>0</v>
      </c>
      <c r="R223" s="232">
        <f>Q223*H223</f>
        <v>0</v>
      </c>
      <c r="S223" s="232">
        <v>0</v>
      </c>
      <c r="T223" s="23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4" t="s">
        <v>157</v>
      </c>
      <c r="AT223" s="234" t="s">
        <v>129</v>
      </c>
      <c r="AU223" s="234" t="s">
        <v>134</v>
      </c>
      <c r="AY223" s="14" t="s">
        <v>127</v>
      </c>
      <c r="BE223" s="235">
        <f>IF(N223="základná",J223,0)</f>
        <v>0</v>
      </c>
      <c r="BF223" s="235">
        <f>IF(N223="znížená",J223,0)</f>
        <v>0</v>
      </c>
      <c r="BG223" s="235">
        <f>IF(N223="zákl. prenesená",J223,0)</f>
        <v>0</v>
      </c>
      <c r="BH223" s="235">
        <f>IF(N223="zníž. prenesená",J223,0)</f>
        <v>0</v>
      </c>
      <c r="BI223" s="235">
        <f>IF(N223="nulová",J223,0)</f>
        <v>0</v>
      </c>
      <c r="BJ223" s="14" t="s">
        <v>134</v>
      </c>
      <c r="BK223" s="235">
        <f>ROUND(I223*H223,2)</f>
        <v>0</v>
      </c>
      <c r="BL223" s="14" t="s">
        <v>157</v>
      </c>
      <c r="BM223" s="234" t="s">
        <v>407</v>
      </c>
    </row>
    <row r="224" s="2" customFormat="1" ht="16.5" customHeight="1">
      <c r="A224" s="35"/>
      <c r="B224" s="36"/>
      <c r="C224" s="222" t="s">
        <v>271</v>
      </c>
      <c r="D224" s="222" t="s">
        <v>129</v>
      </c>
      <c r="E224" s="223" t="s">
        <v>408</v>
      </c>
      <c r="F224" s="224" t="s">
        <v>409</v>
      </c>
      <c r="G224" s="225" t="s">
        <v>240</v>
      </c>
      <c r="H224" s="226">
        <v>68</v>
      </c>
      <c r="I224" s="227"/>
      <c r="J224" s="228">
        <f>ROUND(I224*H224,2)</f>
        <v>0</v>
      </c>
      <c r="K224" s="229"/>
      <c r="L224" s="41"/>
      <c r="M224" s="230" t="s">
        <v>1</v>
      </c>
      <c r="N224" s="231" t="s">
        <v>41</v>
      </c>
      <c r="O224" s="94"/>
      <c r="P224" s="232">
        <f>O224*H224</f>
        <v>0</v>
      </c>
      <c r="Q224" s="232">
        <v>0</v>
      </c>
      <c r="R224" s="232">
        <f>Q224*H224</f>
        <v>0</v>
      </c>
      <c r="S224" s="232">
        <v>0</v>
      </c>
      <c r="T224" s="23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4" t="s">
        <v>157</v>
      </c>
      <c r="AT224" s="234" t="s">
        <v>129</v>
      </c>
      <c r="AU224" s="234" t="s">
        <v>134</v>
      </c>
      <c r="AY224" s="14" t="s">
        <v>127</v>
      </c>
      <c r="BE224" s="235">
        <f>IF(N224="základná",J224,0)</f>
        <v>0</v>
      </c>
      <c r="BF224" s="235">
        <f>IF(N224="znížená",J224,0)</f>
        <v>0</v>
      </c>
      <c r="BG224" s="235">
        <f>IF(N224="zákl. prenesená",J224,0)</f>
        <v>0</v>
      </c>
      <c r="BH224" s="235">
        <f>IF(N224="zníž. prenesená",J224,0)</f>
        <v>0</v>
      </c>
      <c r="BI224" s="235">
        <f>IF(N224="nulová",J224,0)</f>
        <v>0</v>
      </c>
      <c r="BJ224" s="14" t="s">
        <v>134</v>
      </c>
      <c r="BK224" s="235">
        <f>ROUND(I224*H224,2)</f>
        <v>0</v>
      </c>
      <c r="BL224" s="14" t="s">
        <v>157</v>
      </c>
      <c r="BM224" s="234" t="s">
        <v>410</v>
      </c>
    </row>
    <row r="225" s="2" customFormat="1" ht="16.5" customHeight="1">
      <c r="A225" s="35"/>
      <c r="B225" s="36"/>
      <c r="C225" s="222" t="s">
        <v>411</v>
      </c>
      <c r="D225" s="222" t="s">
        <v>129</v>
      </c>
      <c r="E225" s="223" t="s">
        <v>412</v>
      </c>
      <c r="F225" s="224" t="s">
        <v>413</v>
      </c>
      <c r="G225" s="225" t="s">
        <v>240</v>
      </c>
      <c r="H225" s="226">
        <v>18.75</v>
      </c>
      <c r="I225" s="227"/>
      <c r="J225" s="228">
        <f>ROUND(I225*H225,2)</f>
        <v>0</v>
      </c>
      <c r="K225" s="229"/>
      <c r="L225" s="41"/>
      <c r="M225" s="230" t="s">
        <v>1</v>
      </c>
      <c r="N225" s="231" t="s">
        <v>41</v>
      </c>
      <c r="O225" s="94"/>
      <c r="P225" s="232">
        <f>O225*H225</f>
        <v>0</v>
      </c>
      <c r="Q225" s="232">
        <v>0</v>
      </c>
      <c r="R225" s="232">
        <f>Q225*H225</f>
        <v>0</v>
      </c>
      <c r="S225" s="232">
        <v>0</v>
      </c>
      <c r="T225" s="23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4" t="s">
        <v>157</v>
      </c>
      <c r="AT225" s="234" t="s">
        <v>129</v>
      </c>
      <c r="AU225" s="234" t="s">
        <v>134</v>
      </c>
      <c r="AY225" s="14" t="s">
        <v>127</v>
      </c>
      <c r="BE225" s="235">
        <f>IF(N225="základná",J225,0)</f>
        <v>0</v>
      </c>
      <c r="BF225" s="235">
        <f>IF(N225="znížená",J225,0)</f>
        <v>0</v>
      </c>
      <c r="BG225" s="235">
        <f>IF(N225="zákl. prenesená",J225,0)</f>
        <v>0</v>
      </c>
      <c r="BH225" s="235">
        <f>IF(N225="zníž. prenesená",J225,0)</f>
        <v>0</v>
      </c>
      <c r="BI225" s="235">
        <f>IF(N225="nulová",J225,0)</f>
        <v>0</v>
      </c>
      <c r="BJ225" s="14" t="s">
        <v>134</v>
      </c>
      <c r="BK225" s="235">
        <f>ROUND(I225*H225,2)</f>
        <v>0</v>
      </c>
      <c r="BL225" s="14" t="s">
        <v>157</v>
      </c>
      <c r="BM225" s="234" t="s">
        <v>414</v>
      </c>
    </row>
    <row r="226" s="12" customFormat="1" ht="22.8" customHeight="1">
      <c r="A226" s="12"/>
      <c r="B226" s="206"/>
      <c r="C226" s="207"/>
      <c r="D226" s="208" t="s">
        <v>74</v>
      </c>
      <c r="E226" s="220" t="s">
        <v>415</v>
      </c>
      <c r="F226" s="220" t="s">
        <v>416</v>
      </c>
      <c r="G226" s="207"/>
      <c r="H226" s="207"/>
      <c r="I226" s="210"/>
      <c r="J226" s="221">
        <f>BK226</f>
        <v>0</v>
      </c>
      <c r="K226" s="207"/>
      <c r="L226" s="212"/>
      <c r="M226" s="213"/>
      <c r="N226" s="214"/>
      <c r="O226" s="214"/>
      <c r="P226" s="215">
        <f>SUM(P227:P230)</f>
        <v>0</v>
      </c>
      <c r="Q226" s="214"/>
      <c r="R226" s="215">
        <f>SUM(R227:R230)</f>
        <v>0</v>
      </c>
      <c r="S226" s="214"/>
      <c r="T226" s="216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7" t="s">
        <v>134</v>
      </c>
      <c r="AT226" s="218" t="s">
        <v>74</v>
      </c>
      <c r="AU226" s="218" t="s">
        <v>80</v>
      </c>
      <c r="AY226" s="217" t="s">
        <v>127</v>
      </c>
      <c r="BK226" s="219">
        <f>SUM(BK227:BK230)</f>
        <v>0</v>
      </c>
    </row>
    <row r="227" s="2" customFormat="1" ht="24.15" customHeight="1">
      <c r="A227" s="35"/>
      <c r="B227" s="36"/>
      <c r="C227" s="222" t="s">
        <v>274</v>
      </c>
      <c r="D227" s="222" t="s">
        <v>129</v>
      </c>
      <c r="E227" s="223" t="s">
        <v>417</v>
      </c>
      <c r="F227" s="224" t="s">
        <v>418</v>
      </c>
      <c r="G227" s="225" t="s">
        <v>203</v>
      </c>
      <c r="H227" s="226">
        <v>6</v>
      </c>
      <c r="I227" s="227"/>
      <c r="J227" s="228">
        <f>ROUND(I227*H227,2)</f>
        <v>0</v>
      </c>
      <c r="K227" s="229"/>
      <c r="L227" s="41"/>
      <c r="M227" s="230" t="s">
        <v>1</v>
      </c>
      <c r="N227" s="231" t="s">
        <v>41</v>
      </c>
      <c r="O227" s="94"/>
      <c r="P227" s="232">
        <f>O227*H227</f>
        <v>0</v>
      </c>
      <c r="Q227" s="232">
        <v>0</v>
      </c>
      <c r="R227" s="232">
        <f>Q227*H227</f>
        <v>0</v>
      </c>
      <c r="S227" s="232">
        <v>0</v>
      </c>
      <c r="T227" s="23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4" t="s">
        <v>157</v>
      </c>
      <c r="AT227" s="234" t="s">
        <v>129</v>
      </c>
      <c r="AU227" s="234" t="s">
        <v>134</v>
      </c>
      <c r="AY227" s="14" t="s">
        <v>127</v>
      </c>
      <c r="BE227" s="235">
        <f>IF(N227="základná",J227,0)</f>
        <v>0</v>
      </c>
      <c r="BF227" s="235">
        <f>IF(N227="znížená",J227,0)</f>
        <v>0</v>
      </c>
      <c r="BG227" s="235">
        <f>IF(N227="zákl. prenesená",J227,0)</f>
        <v>0</v>
      </c>
      <c r="BH227" s="235">
        <f>IF(N227="zníž. prenesená",J227,0)</f>
        <v>0</v>
      </c>
      <c r="BI227" s="235">
        <f>IF(N227="nulová",J227,0)</f>
        <v>0</v>
      </c>
      <c r="BJ227" s="14" t="s">
        <v>134</v>
      </c>
      <c r="BK227" s="235">
        <f>ROUND(I227*H227,2)</f>
        <v>0</v>
      </c>
      <c r="BL227" s="14" t="s">
        <v>157</v>
      </c>
      <c r="BM227" s="234" t="s">
        <v>419</v>
      </c>
    </row>
    <row r="228" s="2" customFormat="1" ht="24.15" customHeight="1">
      <c r="A228" s="35"/>
      <c r="B228" s="36"/>
      <c r="C228" s="236" t="s">
        <v>420</v>
      </c>
      <c r="D228" s="236" t="s">
        <v>200</v>
      </c>
      <c r="E228" s="237" t="s">
        <v>421</v>
      </c>
      <c r="F228" s="238" t="s">
        <v>422</v>
      </c>
      <c r="G228" s="239" t="s">
        <v>203</v>
      </c>
      <c r="H228" s="240">
        <v>3</v>
      </c>
      <c r="I228" s="241"/>
      <c r="J228" s="242">
        <f>ROUND(I228*H228,2)</f>
        <v>0</v>
      </c>
      <c r="K228" s="243"/>
      <c r="L228" s="244"/>
      <c r="M228" s="245" t="s">
        <v>1</v>
      </c>
      <c r="N228" s="246" t="s">
        <v>41</v>
      </c>
      <c r="O228" s="94"/>
      <c r="P228" s="232">
        <f>O228*H228</f>
        <v>0</v>
      </c>
      <c r="Q228" s="232">
        <v>0</v>
      </c>
      <c r="R228" s="232">
        <f>Q228*H228</f>
        <v>0</v>
      </c>
      <c r="S228" s="232">
        <v>0</v>
      </c>
      <c r="T228" s="23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34" t="s">
        <v>186</v>
      </c>
      <c r="AT228" s="234" t="s">
        <v>200</v>
      </c>
      <c r="AU228" s="234" t="s">
        <v>134</v>
      </c>
      <c r="AY228" s="14" t="s">
        <v>127</v>
      </c>
      <c r="BE228" s="235">
        <f>IF(N228="základná",J228,0)</f>
        <v>0</v>
      </c>
      <c r="BF228" s="235">
        <f>IF(N228="znížená",J228,0)</f>
        <v>0</v>
      </c>
      <c r="BG228" s="235">
        <f>IF(N228="zákl. prenesená",J228,0)</f>
        <v>0</v>
      </c>
      <c r="BH228" s="235">
        <f>IF(N228="zníž. prenesená",J228,0)</f>
        <v>0</v>
      </c>
      <c r="BI228" s="235">
        <f>IF(N228="nulová",J228,0)</f>
        <v>0</v>
      </c>
      <c r="BJ228" s="14" t="s">
        <v>134</v>
      </c>
      <c r="BK228" s="235">
        <f>ROUND(I228*H228,2)</f>
        <v>0</v>
      </c>
      <c r="BL228" s="14" t="s">
        <v>157</v>
      </c>
      <c r="BM228" s="234" t="s">
        <v>423</v>
      </c>
    </row>
    <row r="229" s="2" customFormat="1" ht="24.15" customHeight="1">
      <c r="A229" s="35"/>
      <c r="B229" s="36"/>
      <c r="C229" s="236" t="s">
        <v>278</v>
      </c>
      <c r="D229" s="236" t="s">
        <v>200</v>
      </c>
      <c r="E229" s="237" t="s">
        <v>424</v>
      </c>
      <c r="F229" s="238" t="s">
        <v>425</v>
      </c>
      <c r="G229" s="239" t="s">
        <v>203</v>
      </c>
      <c r="H229" s="240">
        <v>1</v>
      </c>
      <c r="I229" s="241"/>
      <c r="J229" s="242">
        <f>ROUND(I229*H229,2)</f>
        <v>0</v>
      </c>
      <c r="K229" s="243"/>
      <c r="L229" s="244"/>
      <c r="M229" s="245" t="s">
        <v>1</v>
      </c>
      <c r="N229" s="246" t="s">
        <v>41</v>
      </c>
      <c r="O229" s="94"/>
      <c r="P229" s="232">
        <f>O229*H229</f>
        <v>0</v>
      </c>
      <c r="Q229" s="232">
        <v>0</v>
      </c>
      <c r="R229" s="232">
        <f>Q229*H229</f>
        <v>0</v>
      </c>
      <c r="S229" s="232">
        <v>0</v>
      </c>
      <c r="T229" s="23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4" t="s">
        <v>186</v>
      </c>
      <c r="AT229" s="234" t="s">
        <v>200</v>
      </c>
      <c r="AU229" s="234" t="s">
        <v>134</v>
      </c>
      <c r="AY229" s="14" t="s">
        <v>127</v>
      </c>
      <c r="BE229" s="235">
        <f>IF(N229="základná",J229,0)</f>
        <v>0</v>
      </c>
      <c r="BF229" s="235">
        <f>IF(N229="znížená",J229,0)</f>
        <v>0</v>
      </c>
      <c r="BG229" s="235">
        <f>IF(N229="zákl. prenesená",J229,0)</f>
        <v>0</v>
      </c>
      <c r="BH229" s="235">
        <f>IF(N229="zníž. prenesená",J229,0)</f>
        <v>0</v>
      </c>
      <c r="BI229" s="235">
        <f>IF(N229="nulová",J229,0)</f>
        <v>0</v>
      </c>
      <c r="BJ229" s="14" t="s">
        <v>134</v>
      </c>
      <c r="BK229" s="235">
        <f>ROUND(I229*H229,2)</f>
        <v>0</v>
      </c>
      <c r="BL229" s="14" t="s">
        <v>157</v>
      </c>
      <c r="BM229" s="234" t="s">
        <v>426</v>
      </c>
    </row>
    <row r="230" s="2" customFormat="1" ht="24.15" customHeight="1">
      <c r="A230" s="35"/>
      <c r="B230" s="36"/>
      <c r="C230" s="236" t="s">
        <v>427</v>
      </c>
      <c r="D230" s="236" t="s">
        <v>200</v>
      </c>
      <c r="E230" s="237" t="s">
        <v>428</v>
      </c>
      <c r="F230" s="238" t="s">
        <v>429</v>
      </c>
      <c r="G230" s="239" t="s">
        <v>203</v>
      </c>
      <c r="H230" s="240">
        <v>2</v>
      </c>
      <c r="I230" s="241"/>
      <c r="J230" s="242">
        <f>ROUND(I230*H230,2)</f>
        <v>0</v>
      </c>
      <c r="K230" s="243"/>
      <c r="L230" s="244"/>
      <c r="M230" s="245" t="s">
        <v>1</v>
      </c>
      <c r="N230" s="246" t="s">
        <v>41</v>
      </c>
      <c r="O230" s="94"/>
      <c r="P230" s="232">
        <f>O230*H230</f>
        <v>0</v>
      </c>
      <c r="Q230" s="232">
        <v>0</v>
      </c>
      <c r="R230" s="232">
        <f>Q230*H230</f>
        <v>0</v>
      </c>
      <c r="S230" s="232">
        <v>0</v>
      </c>
      <c r="T230" s="233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4" t="s">
        <v>186</v>
      </c>
      <c r="AT230" s="234" t="s">
        <v>200</v>
      </c>
      <c r="AU230" s="234" t="s">
        <v>134</v>
      </c>
      <c r="AY230" s="14" t="s">
        <v>127</v>
      </c>
      <c r="BE230" s="235">
        <f>IF(N230="základná",J230,0)</f>
        <v>0</v>
      </c>
      <c r="BF230" s="235">
        <f>IF(N230="znížená",J230,0)</f>
        <v>0</v>
      </c>
      <c r="BG230" s="235">
        <f>IF(N230="zákl. prenesená",J230,0)</f>
        <v>0</v>
      </c>
      <c r="BH230" s="235">
        <f>IF(N230="zníž. prenesená",J230,0)</f>
        <v>0</v>
      </c>
      <c r="BI230" s="235">
        <f>IF(N230="nulová",J230,0)</f>
        <v>0</v>
      </c>
      <c r="BJ230" s="14" t="s">
        <v>134</v>
      </c>
      <c r="BK230" s="235">
        <f>ROUND(I230*H230,2)</f>
        <v>0</v>
      </c>
      <c r="BL230" s="14" t="s">
        <v>157</v>
      </c>
      <c r="BM230" s="234" t="s">
        <v>430</v>
      </c>
    </row>
    <row r="231" s="12" customFormat="1" ht="22.8" customHeight="1">
      <c r="A231" s="12"/>
      <c r="B231" s="206"/>
      <c r="C231" s="207"/>
      <c r="D231" s="208" t="s">
        <v>74</v>
      </c>
      <c r="E231" s="220" t="s">
        <v>431</v>
      </c>
      <c r="F231" s="220" t="s">
        <v>432</v>
      </c>
      <c r="G231" s="207"/>
      <c r="H231" s="207"/>
      <c r="I231" s="210"/>
      <c r="J231" s="221">
        <f>BK231</f>
        <v>0</v>
      </c>
      <c r="K231" s="207"/>
      <c r="L231" s="212"/>
      <c r="M231" s="213"/>
      <c r="N231" s="214"/>
      <c r="O231" s="214"/>
      <c r="P231" s="215">
        <f>SUM(P232:P256)</f>
        <v>0</v>
      </c>
      <c r="Q231" s="214"/>
      <c r="R231" s="215">
        <f>SUM(R232:R256)</f>
        <v>0</v>
      </c>
      <c r="S231" s="214"/>
      <c r="T231" s="216">
        <f>SUM(T232:T256)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7" t="s">
        <v>134</v>
      </c>
      <c r="AT231" s="218" t="s">
        <v>74</v>
      </c>
      <c r="AU231" s="218" t="s">
        <v>80</v>
      </c>
      <c r="AY231" s="217" t="s">
        <v>127</v>
      </c>
      <c r="BK231" s="219">
        <f>SUM(BK232:BK256)</f>
        <v>0</v>
      </c>
    </row>
    <row r="232" s="2" customFormat="1" ht="16.5" customHeight="1">
      <c r="A232" s="35"/>
      <c r="B232" s="36"/>
      <c r="C232" s="222" t="s">
        <v>283</v>
      </c>
      <c r="D232" s="222" t="s">
        <v>129</v>
      </c>
      <c r="E232" s="223" t="s">
        <v>433</v>
      </c>
      <c r="F232" s="224" t="s">
        <v>434</v>
      </c>
      <c r="G232" s="225" t="s">
        <v>162</v>
      </c>
      <c r="H232" s="226">
        <v>600.096</v>
      </c>
      <c r="I232" s="227"/>
      <c r="J232" s="228">
        <f>ROUND(I232*H232,2)</f>
        <v>0</v>
      </c>
      <c r="K232" s="229"/>
      <c r="L232" s="41"/>
      <c r="M232" s="230" t="s">
        <v>1</v>
      </c>
      <c r="N232" s="231" t="s">
        <v>41</v>
      </c>
      <c r="O232" s="94"/>
      <c r="P232" s="232">
        <f>O232*H232</f>
        <v>0</v>
      </c>
      <c r="Q232" s="232">
        <v>0</v>
      </c>
      <c r="R232" s="232">
        <f>Q232*H232</f>
        <v>0</v>
      </c>
      <c r="S232" s="232">
        <v>0</v>
      </c>
      <c r="T232" s="23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4" t="s">
        <v>157</v>
      </c>
      <c r="AT232" s="234" t="s">
        <v>129</v>
      </c>
      <c r="AU232" s="234" t="s">
        <v>134</v>
      </c>
      <c r="AY232" s="14" t="s">
        <v>127</v>
      </c>
      <c r="BE232" s="235">
        <f>IF(N232="základná",J232,0)</f>
        <v>0</v>
      </c>
      <c r="BF232" s="235">
        <f>IF(N232="znížená",J232,0)</f>
        <v>0</v>
      </c>
      <c r="BG232" s="235">
        <f>IF(N232="zákl. prenesená",J232,0)</f>
        <v>0</v>
      </c>
      <c r="BH232" s="235">
        <f>IF(N232="zníž. prenesená",J232,0)</f>
        <v>0</v>
      </c>
      <c r="BI232" s="235">
        <f>IF(N232="nulová",J232,0)</f>
        <v>0</v>
      </c>
      <c r="BJ232" s="14" t="s">
        <v>134</v>
      </c>
      <c r="BK232" s="235">
        <f>ROUND(I232*H232,2)</f>
        <v>0</v>
      </c>
      <c r="BL232" s="14" t="s">
        <v>157</v>
      </c>
      <c r="BM232" s="234" t="s">
        <v>435</v>
      </c>
    </row>
    <row r="233" s="2" customFormat="1" ht="24.15" customHeight="1">
      <c r="A233" s="35"/>
      <c r="B233" s="36"/>
      <c r="C233" s="236" t="s">
        <v>436</v>
      </c>
      <c r="D233" s="236" t="s">
        <v>200</v>
      </c>
      <c r="E233" s="237" t="s">
        <v>437</v>
      </c>
      <c r="F233" s="238" t="s">
        <v>438</v>
      </c>
      <c r="G233" s="239" t="s">
        <v>162</v>
      </c>
      <c r="H233" s="240">
        <v>600.096</v>
      </c>
      <c r="I233" s="241"/>
      <c r="J233" s="242">
        <f>ROUND(I233*H233,2)</f>
        <v>0</v>
      </c>
      <c r="K233" s="243"/>
      <c r="L233" s="244"/>
      <c r="M233" s="245" t="s">
        <v>1</v>
      </c>
      <c r="N233" s="246" t="s">
        <v>41</v>
      </c>
      <c r="O233" s="94"/>
      <c r="P233" s="232">
        <f>O233*H233</f>
        <v>0</v>
      </c>
      <c r="Q233" s="232">
        <v>0</v>
      </c>
      <c r="R233" s="232">
        <f>Q233*H233</f>
        <v>0</v>
      </c>
      <c r="S233" s="232">
        <v>0</v>
      </c>
      <c r="T233" s="23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4" t="s">
        <v>186</v>
      </c>
      <c r="AT233" s="234" t="s">
        <v>200</v>
      </c>
      <c r="AU233" s="234" t="s">
        <v>134</v>
      </c>
      <c r="AY233" s="14" t="s">
        <v>127</v>
      </c>
      <c r="BE233" s="235">
        <f>IF(N233="základná",J233,0)</f>
        <v>0</v>
      </c>
      <c r="BF233" s="235">
        <f>IF(N233="znížená",J233,0)</f>
        <v>0</v>
      </c>
      <c r="BG233" s="235">
        <f>IF(N233="zákl. prenesená",J233,0)</f>
        <v>0</v>
      </c>
      <c r="BH233" s="235">
        <f>IF(N233="zníž. prenesená",J233,0)</f>
        <v>0</v>
      </c>
      <c r="BI233" s="235">
        <f>IF(N233="nulová",J233,0)</f>
        <v>0</v>
      </c>
      <c r="BJ233" s="14" t="s">
        <v>134</v>
      </c>
      <c r="BK233" s="235">
        <f>ROUND(I233*H233,2)</f>
        <v>0</v>
      </c>
      <c r="BL233" s="14" t="s">
        <v>157</v>
      </c>
      <c r="BM233" s="234" t="s">
        <v>439</v>
      </c>
    </row>
    <row r="234" s="2" customFormat="1" ht="24.15" customHeight="1">
      <c r="A234" s="35"/>
      <c r="B234" s="36"/>
      <c r="C234" s="222" t="s">
        <v>287</v>
      </c>
      <c r="D234" s="222" t="s">
        <v>129</v>
      </c>
      <c r="E234" s="223" t="s">
        <v>440</v>
      </c>
      <c r="F234" s="224" t="s">
        <v>441</v>
      </c>
      <c r="G234" s="225" t="s">
        <v>162</v>
      </c>
      <c r="H234" s="226">
        <v>311.03500000000003</v>
      </c>
      <c r="I234" s="227"/>
      <c r="J234" s="228">
        <f>ROUND(I234*H234,2)</f>
        <v>0</v>
      </c>
      <c r="K234" s="229"/>
      <c r="L234" s="41"/>
      <c r="M234" s="230" t="s">
        <v>1</v>
      </c>
      <c r="N234" s="231" t="s">
        <v>41</v>
      </c>
      <c r="O234" s="94"/>
      <c r="P234" s="232">
        <f>O234*H234</f>
        <v>0</v>
      </c>
      <c r="Q234" s="232">
        <v>0</v>
      </c>
      <c r="R234" s="232">
        <f>Q234*H234</f>
        <v>0</v>
      </c>
      <c r="S234" s="232">
        <v>0</v>
      </c>
      <c r="T234" s="233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4" t="s">
        <v>157</v>
      </c>
      <c r="AT234" s="234" t="s">
        <v>129</v>
      </c>
      <c r="AU234" s="234" t="s">
        <v>134</v>
      </c>
      <c r="AY234" s="14" t="s">
        <v>127</v>
      </c>
      <c r="BE234" s="235">
        <f>IF(N234="základná",J234,0)</f>
        <v>0</v>
      </c>
      <c r="BF234" s="235">
        <f>IF(N234="znížená",J234,0)</f>
        <v>0</v>
      </c>
      <c r="BG234" s="235">
        <f>IF(N234="zákl. prenesená",J234,0)</f>
        <v>0</v>
      </c>
      <c r="BH234" s="235">
        <f>IF(N234="zníž. prenesená",J234,0)</f>
        <v>0</v>
      </c>
      <c r="BI234" s="235">
        <f>IF(N234="nulová",J234,0)</f>
        <v>0</v>
      </c>
      <c r="BJ234" s="14" t="s">
        <v>134</v>
      </c>
      <c r="BK234" s="235">
        <f>ROUND(I234*H234,2)</f>
        <v>0</v>
      </c>
      <c r="BL234" s="14" t="s">
        <v>157</v>
      </c>
      <c r="BM234" s="234" t="s">
        <v>442</v>
      </c>
    </row>
    <row r="235" s="2" customFormat="1" ht="24.15" customHeight="1">
      <c r="A235" s="35"/>
      <c r="B235" s="36"/>
      <c r="C235" s="236" t="s">
        <v>443</v>
      </c>
      <c r="D235" s="236" t="s">
        <v>200</v>
      </c>
      <c r="E235" s="237" t="s">
        <v>444</v>
      </c>
      <c r="F235" s="238" t="s">
        <v>445</v>
      </c>
      <c r="G235" s="239" t="s">
        <v>162</v>
      </c>
      <c r="H235" s="240">
        <v>311.03500000000003</v>
      </c>
      <c r="I235" s="241"/>
      <c r="J235" s="242">
        <f>ROUND(I235*H235,2)</f>
        <v>0</v>
      </c>
      <c r="K235" s="243"/>
      <c r="L235" s="244"/>
      <c r="M235" s="245" t="s">
        <v>1</v>
      </c>
      <c r="N235" s="246" t="s">
        <v>41</v>
      </c>
      <c r="O235" s="94"/>
      <c r="P235" s="232">
        <f>O235*H235</f>
        <v>0</v>
      </c>
      <c r="Q235" s="232">
        <v>0</v>
      </c>
      <c r="R235" s="232">
        <f>Q235*H235</f>
        <v>0</v>
      </c>
      <c r="S235" s="232">
        <v>0</v>
      </c>
      <c r="T235" s="23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4" t="s">
        <v>186</v>
      </c>
      <c r="AT235" s="234" t="s">
        <v>200</v>
      </c>
      <c r="AU235" s="234" t="s">
        <v>134</v>
      </c>
      <c r="AY235" s="14" t="s">
        <v>127</v>
      </c>
      <c r="BE235" s="235">
        <f>IF(N235="základná",J235,0)</f>
        <v>0</v>
      </c>
      <c r="BF235" s="235">
        <f>IF(N235="znížená",J235,0)</f>
        <v>0</v>
      </c>
      <c r="BG235" s="235">
        <f>IF(N235="zákl. prenesená",J235,0)</f>
        <v>0</v>
      </c>
      <c r="BH235" s="235">
        <f>IF(N235="zníž. prenesená",J235,0)</f>
        <v>0</v>
      </c>
      <c r="BI235" s="235">
        <f>IF(N235="nulová",J235,0)</f>
        <v>0</v>
      </c>
      <c r="BJ235" s="14" t="s">
        <v>134</v>
      </c>
      <c r="BK235" s="235">
        <f>ROUND(I235*H235,2)</f>
        <v>0</v>
      </c>
      <c r="BL235" s="14" t="s">
        <v>157</v>
      </c>
      <c r="BM235" s="234" t="s">
        <v>446</v>
      </c>
    </row>
    <row r="236" s="2" customFormat="1" ht="24.15" customHeight="1">
      <c r="A236" s="35"/>
      <c r="B236" s="36"/>
      <c r="C236" s="222" t="s">
        <v>290</v>
      </c>
      <c r="D236" s="222" t="s">
        <v>129</v>
      </c>
      <c r="E236" s="223" t="s">
        <v>447</v>
      </c>
      <c r="F236" s="224" t="s">
        <v>448</v>
      </c>
      <c r="G236" s="225" t="s">
        <v>162</v>
      </c>
      <c r="H236" s="226">
        <v>661.524</v>
      </c>
      <c r="I236" s="227"/>
      <c r="J236" s="228">
        <f>ROUND(I236*H236,2)</f>
        <v>0</v>
      </c>
      <c r="K236" s="229"/>
      <c r="L236" s="41"/>
      <c r="M236" s="230" t="s">
        <v>1</v>
      </c>
      <c r="N236" s="231" t="s">
        <v>41</v>
      </c>
      <c r="O236" s="94"/>
      <c r="P236" s="232">
        <f>O236*H236</f>
        <v>0</v>
      </c>
      <c r="Q236" s="232">
        <v>0</v>
      </c>
      <c r="R236" s="232">
        <f>Q236*H236</f>
        <v>0</v>
      </c>
      <c r="S236" s="232">
        <v>0</v>
      </c>
      <c r="T236" s="233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4" t="s">
        <v>157</v>
      </c>
      <c r="AT236" s="234" t="s">
        <v>129</v>
      </c>
      <c r="AU236" s="234" t="s">
        <v>134</v>
      </c>
      <c r="AY236" s="14" t="s">
        <v>127</v>
      </c>
      <c r="BE236" s="235">
        <f>IF(N236="základná",J236,0)</f>
        <v>0</v>
      </c>
      <c r="BF236" s="235">
        <f>IF(N236="znížená",J236,0)</f>
        <v>0</v>
      </c>
      <c r="BG236" s="235">
        <f>IF(N236="zákl. prenesená",J236,0)</f>
        <v>0</v>
      </c>
      <c r="BH236" s="235">
        <f>IF(N236="zníž. prenesená",J236,0)</f>
        <v>0</v>
      </c>
      <c r="BI236" s="235">
        <f>IF(N236="nulová",J236,0)</f>
        <v>0</v>
      </c>
      <c r="BJ236" s="14" t="s">
        <v>134</v>
      </c>
      <c r="BK236" s="235">
        <f>ROUND(I236*H236,2)</f>
        <v>0</v>
      </c>
      <c r="BL236" s="14" t="s">
        <v>157</v>
      </c>
      <c r="BM236" s="234" t="s">
        <v>449</v>
      </c>
    </row>
    <row r="237" s="2" customFormat="1" ht="24.15" customHeight="1">
      <c r="A237" s="35"/>
      <c r="B237" s="36"/>
      <c r="C237" s="236" t="s">
        <v>450</v>
      </c>
      <c r="D237" s="236" t="s">
        <v>200</v>
      </c>
      <c r="E237" s="237" t="s">
        <v>451</v>
      </c>
      <c r="F237" s="238" t="s">
        <v>445</v>
      </c>
      <c r="G237" s="239" t="s">
        <v>162</v>
      </c>
      <c r="H237" s="240">
        <v>661.524</v>
      </c>
      <c r="I237" s="241"/>
      <c r="J237" s="242">
        <f>ROUND(I237*H237,2)</f>
        <v>0</v>
      </c>
      <c r="K237" s="243"/>
      <c r="L237" s="244"/>
      <c r="M237" s="245" t="s">
        <v>1</v>
      </c>
      <c r="N237" s="246" t="s">
        <v>41</v>
      </c>
      <c r="O237" s="94"/>
      <c r="P237" s="232">
        <f>O237*H237</f>
        <v>0</v>
      </c>
      <c r="Q237" s="232">
        <v>0</v>
      </c>
      <c r="R237" s="232">
        <f>Q237*H237</f>
        <v>0</v>
      </c>
      <c r="S237" s="232">
        <v>0</v>
      </c>
      <c r="T237" s="233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4" t="s">
        <v>186</v>
      </c>
      <c r="AT237" s="234" t="s">
        <v>200</v>
      </c>
      <c r="AU237" s="234" t="s">
        <v>134</v>
      </c>
      <c r="AY237" s="14" t="s">
        <v>127</v>
      </c>
      <c r="BE237" s="235">
        <f>IF(N237="základná",J237,0)</f>
        <v>0</v>
      </c>
      <c r="BF237" s="235">
        <f>IF(N237="znížená",J237,0)</f>
        <v>0</v>
      </c>
      <c r="BG237" s="235">
        <f>IF(N237="zákl. prenesená",J237,0)</f>
        <v>0</v>
      </c>
      <c r="BH237" s="235">
        <f>IF(N237="zníž. prenesená",J237,0)</f>
        <v>0</v>
      </c>
      <c r="BI237" s="235">
        <f>IF(N237="nulová",J237,0)</f>
        <v>0</v>
      </c>
      <c r="BJ237" s="14" t="s">
        <v>134</v>
      </c>
      <c r="BK237" s="235">
        <f>ROUND(I237*H237,2)</f>
        <v>0</v>
      </c>
      <c r="BL237" s="14" t="s">
        <v>157</v>
      </c>
      <c r="BM237" s="234" t="s">
        <v>452</v>
      </c>
    </row>
    <row r="238" s="2" customFormat="1" ht="21.75" customHeight="1">
      <c r="A238" s="35"/>
      <c r="B238" s="36"/>
      <c r="C238" s="222" t="s">
        <v>294</v>
      </c>
      <c r="D238" s="222" t="s">
        <v>129</v>
      </c>
      <c r="E238" s="223" t="s">
        <v>453</v>
      </c>
      <c r="F238" s="224" t="s">
        <v>454</v>
      </c>
      <c r="G238" s="225" t="s">
        <v>162</v>
      </c>
      <c r="H238" s="226">
        <v>13.199999999999999</v>
      </c>
      <c r="I238" s="227"/>
      <c r="J238" s="228">
        <f>ROUND(I238*H238,2)</f>
        <v>0</v>
      </c>
      <c r="K238" s="229"/>
      <c r="L238" s="41"/>
      <c r="M238" s="230" t="s">
        <v>1</v>
      </c>
      <c r="N238" s="231" t="s">
        <v>41</v>
      </c>
      <c r="O238" s="94"/>
      <c r="P238" s="232">
        <f>O238*H238</f>
        <v>0</v>
      </c>
      <c r="Q238" s="232">
        <v>0</v>
      </c>
      <c r="R238" s="232">
        <f>Q238*H238</f>
        <v>0</v>
      </c>
      <c r="S238" s="232">
        <v>0</v>
      </c>
      <c r="T238" s="23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4" t="s">
        <v>157</v>
      </c>
      <c r="AT238" s="234" t="s">
        <v>129</v>
      </c>
      <c r="AU238" s="234" t="s">
        <v>134</v>
      </c>
      <c r="AY238" s="14" t="s">
        <v>127</v>
      </c>
      <c r="BE238" s="235">
        <f>IF(N238="základná",J238,0)</f>
        <v>0</v>
      </c>
      <c r="BF238" s="235">
        <f>IF(N238="znížená",J238,0)</f>
        <v>0</v>
      </c>
      <c r="BG238" s="235">
        <f>IF(N238="zákl. prenesená",J238,0)</f>
        <v>0</v>
      </c>
      <c r="BH238" s="235">
        <f>IF(N238="zníž. prenesená",J238,0)</f>
        <v>0</v>
      </c>
      <c r="BI238" s="235">
        <f>IF(N238="nulová",J238,0)</f>
        <v>0</v>
      </c>
      <c r="BJ238" s="14" t="s">
        <v>134</v>
      </c>
      <c r="BK238" s="235">
        <f>ROUND(I238*H238,2)</f>
        <v>0</v>
      </c>
      <c r="BL238" s="14" t="s">
        <v>157</v>
      </c>
      <c r="BM238" s="234" t="s">
        <v>455</v>
      </c>
    </row>
    <row r="239" s="2" customFormat="1" ht="21.75" customHeight="1">
      <c r="A239" s="35"/>
      <c r="B239" s="36"/>
      <c r="C239" s="222" t="s">
        <v>456</v>
      </c>
      <c r="D239" s="222" t="s">
        <v>129</v>
      </c>
      <c r="E239" s="223" t="s">
        <v>457</v>
      </c>
      <c r="F239" s="224" t="s">
        <v>458</v>
      </c>
      <c r="G239" s="225" t="s">
        <v>162</v>
      </c>
      <c r="H239" s="226">
        <v>31.98</v>
      </c>
      <c r="I239" s="227"/>
      <c r="J239" s="228">
        <f>ROUND(I239*H239,2)</f>
        <v>0</v>
      </c>
      <c r="K239" s="229"/>
      <c r="L239" s="41"/>
      <c r="M239" s="230" t="s">
        <v>1</v>
      </c>
      <c r="N239" s="231" t="s">
        <v>41</v>
      </c>
      <c r="O239" s="94"/>
      <c r="P239" s="232">
        <f>O239*H239</f>
        <v>0</v>
      </c>
      <c r="Q239" s="232">
        <v>0</v>
      </c>
      <c r="R239" s="232">
        <f>Q239*H239</f>
        <v>0</v>
      </c>
      <c r="S239" s="232">
        <v>0</v>
      </c>
      <c r="T239" s="23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4" t="s">
        <v>157</v>
      </c>
      <c r="AT239" s="234" t="s">
        <v>129</v>
      </c>
      <c r="AU239" s="234" t="s">
        <v>134</v>
      </c>
      <c r="AY239" s="14" t="s">
        <v>127</v>
      </c>
      <c r="BE239" s="235">
        <f>IF(N239="základná",J239,0)</f>
        <v>0</v>
      </c>
      <c r="BF239" s="235">
        <f>IF(N239="znížená",J239,0)</f>
        <v>0</v>
      </c>
      <c r="BG239" s="235">
        <f>IF(N239="zákl. prenesená",J239,0)</f>
        <v>0</v>
      </c>
      <c r="BH239" s="235">
        <f>IF(N239="zníž. prenesená",J239,0)</f>
        <v>0</v>
      </c>
      <c r="BI239" s="235">
        <f>IF(N239="nulová",J239,0)</f>
        <v>0</v>
      </c>
      <c r="BJ239" s="14" t="s">
        <v>134</v>
      </c>
      <c r="BK239" s="235">
        <f>ROUND(I239*H239,2)</f>
        <v>0</v>
      </c>
      <c r="BL239" s="14" t="s">
        <v>157</v>
      </c>
      <c r="BM239" s="234" t="s">
        <v>459</v>
      </c>
    </row>
    <row r="240" s="2" customFormat="1" ht="24.15" customHeight="1">
      <c r="A240" s="35"/>
      <c r="B240" s="36"/>
      <c r="C240" s="236" t="s">
        <v>297</v>
      </c>
      <c r="D240" s="236" t="s">
        <v>200</v>
      </c>
      <c r="E240" s="237" t="s">
        <v>460</v>
      </c>
      <c r="F240" s="238" t="s">
        <v>461</v>
      </c>
      <c r="G240" s="239" t="s">
        <v>162</v>
      </c>
      <c r="H240" s="240">
        <v>31.98</v>
      </c>
      <c r="I240" s="241"/>
      <c r="J240" s="242">
        <f>ROUND(I240*H240,2)</f>
        <v>0</v>
      </c>
      <c r="K240" s="243"/>
      <c r="L240" s="244"/>
      <c r="M240" s="245" t="s">
        <v>1</v>
      </c>
      <c r="N240" s="246" t="s">
        <v>41</v>
      </c>
      <c r="O240" s="94"/>
      <c r="P240" s="232">
        <f>O240*H240</f>
        <v>0</v>
      </c>
      <c r="Q240" s="232">
        <v>0</v>
      </c>
      <c r="R240" s="232">
        <f>Q240*H240</f>
        <v>0</v>
      </c>
      <c r="S240" s="232">
        <v>0</v>
      </c>
      <c r="T240" s="233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4" t="s">
        <v>186</v>
      </c>
      <c r="AT240" s="234" t="s">
        <v>200</v>
      </c>
      <c r="AU240" s="234" t="s">
        <v>134</v>
      </c>
      <c r="AY240" s="14" t="s">
        <v>127</v>
      </c>
      <c r="BE240" s="235">
        <f>IF(N240="základná",J240,0)</f>
        <v>0</v>
      </c>
      <c r="BF240" s="235">
        <f>IF(N240="znížená",J240,0)</f>
        <v>0</v>
      </c>
      <c r="BG240" s="235">
        <f>IF(N240="zákl. prenesená",J240,0)</f>
        <v>0</v>
      </c>
      <c r="BH240" s="235">
        <f>IF(N240="zníž. prenesená",J240,0)</f>
        <v>0</v>
      </c>
      <c r="BI240" s="235">
        <f>IF(N240="nulová",J240,0)</f>
        <v>0</v>
      </c>
      <c r="BJ240" s="14" t="s">
        <v>134</v>
      </c>
      <c r="BK240" s="235">
        <f>ROUND(I240*H240,2)</f>
        <v>0</v>
      </c>
      <c r="BL240" s="14" t="s">
        <v>157</v>
      </c>
      <c r="BM240" s="234" t="s">
        <v>462</v>
      </c>
    </row>
    <row r="241" s="2" customFormat="1" ht="24.15" customHeight="1">
      <c r="A241" s="35"/>
      <c r="B241" s="36"/>
      <c r="C241" s="222" t="s">
        <v>463</v>
      </c>
      <c r="D241" s="222" t="s">
        <v>129</v>
      </c>
      <c r="E241" s="223" t="s">
        <v>464</v>
      </c>
      <c r="F241" s="224" t="s">
        <v>465</v>
      </c>
      <c r="G241" s="225" t="s">
        <v>162</v>
      </c>
      <c r="H241" s="226">
        <v>53.859999999999999</v>
      </c>
      <c r="I241" s="227"/>
      <c r="J241" s="228">
        <f>ROUND(I241*H241,2)</f>
        <v>0</v>
      </c>
      <c r="K241" s="229"/>
      <c r="L241" s="41"/>
      <c r="M241" s="230" t="s">
        <v>1</v>
      </c>
      <c r="N241" s="231" t="s">
        <v>41</v>
      </c>
      <c r="O241" s="94"/>
      <c r="P241" s="232">
        <f>O241*H241</f>
        <v>0</v>
      </c>
      <c r="Q241" s="232">
        <v>0</v>
      </c>
      <c r="R241" s="232">
        <f>Q241*H241</f>
        <v>0</v>
      </c>
      <c r="S241" s="232">
        <v>0</v>
      </c>
      <c r="T241" s="23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4" t="s">
        <v>157</v>
      </c>
      <c r="AT241" s="234" t="s">
        <v>129</v>
      </c>
      <c r="AU241" s="234" t="s">
        <v>134</v>
      </c>
      <c r="AY241" s="14" t="s">
        <v>127</v>
      </c>
      <c r="BE241" s="235">
        <f>IF(N241="základná",J241,0)</f>
        <v>0</v>
      </c>
      <c r="BF241" s="235">
        <f>IF(N241="znížená",J241,0)</f>
        <v>0</v>
      </c>
      <c r="BG241" s="235">
        <f>IF(N241="zákl. prenesená",J241,0)</f>
        <v>0</v>
      </c>
      <c r="BH241" s="235">
        <f>IF(N241="zníž. prenesená",J241,0)</f>
        <v>0</v>
      </c>
      <c r="BI241" s="235">
        <f>IF(N241="nulová",J241,0)</f>
        <v>0</v>
      </c>
      <c r="BJ241" s="14" t="s">
        <v>134</v>
      </c>
      <c r="BK241" s="235">
        <f>ROUND(I241*H241,2)</f>
        <v>0</v>
      </c>
      <c r="BL241" s="14" t="s">
        <v>157</v>
      </c>
      <c r="BM241" s="234" t="s">
        <v>466</v>
      </c>
    </row>
    <row r="242" s="2" customFormat="1" ht="21.75" customHeight="1">
      <c r="A242" s="35"/>
      <c r="B242" s="36"/>
      <c r="C242" s="222" t="s">
        <v>301</v>
      </c>
      <c r="D242" s="222" t="s">
        <v>129</v>
      </c>
      <c r="E242" s="223" t="s">
        <v>467</v>
      </c>
      <c r="F242" s="224" t="s">
        <v>468</v>
      </c>
      <c r="G242" s="225" t="s">
        <v>162</v>
      </c>
      <c r="H242" s="226">
        <v>1.7729999999999999</v>
      </c>
      <c r="I242" s="227"/>
      <c r="J242" s="228">
        <f>ROUND(I242*H242,2)</f>
        <v>0</v>
      </c>
      <c r="K242" s="229"/>
      <c r="L242" s="41"/>
      <c r="M242" s="230" t="s">
        <v>1</v>
      </c>
      <c r="N242" s="231" t="s">
        <v>41</v>
      </c>
      <c r="O242" s="94"/>
      <c r="P242" s="232">
        <f>O242*H242</f>
        <v>0</v>
      </c>
      <c r="Q242" s="232">
        <v>0</v>
      </c>
      <c r="R242" s="232">
        <f>Q242*H242</f>
        <v>0</v>
      </c>
      <c r="S242" s="232">
        <v>0</v>
      </c>
      <c r="T242" s="233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4" t="s">
        <v>157</v>
      </c>
      <c r="AT242" s="234" t="s">
        <v>129</v>
      </c>
      <c r="AU242" s="234" t="s">
        <v>134</v>
      </c>
      <c r="AY242" s="14" t="s">
        <v>127</v>
      </c>
      <c r="BE242" s="235">
        <f>IF(N242="základná",J242,0)</f>
        <v>0</v>
      </c>
      <c r="BF242" s="235">
        <f>IF(N242="znížená",J242,0)</f>
        <v>0</v>
      </c>
      <c r="BG242" s="235">
        <f>IF(N242="zákl. prenesená",J242,0)</f>
        <v>0</v>
      </c>
      <c r="BH242" s="235">
        <f>IF(N242="zníž. prenesená",J242,0)</f>
        <v>0</v>
      </c>
      <c r="BI242" s="235">
        <f>IF(N242="nulová",J242,0)</f>
        <v>0</v>
      </c>
      <c r="BJ242" s="14" t="s">
        <v>134</v>
      </c>
      <c r="BK242" s="235">
        <f>ROUND(I242*H242,2)</f>
        <v>0</v>
      </c>
      <c r="BL242" s="14" t="s">
        <v>157</v>
      </c>
      <c r="BM242" s="234" t="s">
        <v>469</v>
      </c>
    </row>
    <row r="243" s="2" customFormat="1" ht="16.5" customHeight="1">
      <c r="A243" s="35"/>
      <c r="B243" s="36"/>
      <c r="C243" s="222" t="s">
        <v>470</v>
      </c>
      <c r="D243" s="222" t="s">
        <v>129</v>
      </c>
      <c r="E243" s="223" t="s">
        <v>471</v>
      </c>
      <c r="F243" s="224" t="s">
        <v>472</v>
      </c>
      <c r="G243" s="225" t="s">
        <v>162</v>
      </c>
      <c r="H243" s="226">
        <v>2.1600000000000001</v>
      </c>
      <c r="I243" s="227"/>
      <c r="J243" s="228">
        <f>ROUND(I243*H243,2)</f>
        <v>0</v>
      </c>
      <c r="K243" s="229"/>
      <c r="L243" s="41"/>
      <c r="M243" s="230" t="s">
        <v>1</v>
      </c>
      <c r="N243" s="231" t="s">
        <v>41</v>
      </c>
      <c r="O243" s="94"/>
      <c r="P243" s="232">
        <f>O243*H243</f>
        <v>0</v>
      </c>
      <c r="Q243" s="232">
        <v>0</v>
      </c>
      <c r="R243" s="232">
        <f>Q243*H243</f>
        <v>0</v>
      </c>
      <c r="S243" s="232">
        <v>0</v>
      </c>
      <c r="T243" s="23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4" t="s">
        <v>157</v>
      </c>
      <c r="AT243" s="234" t="s">
        <v>129</v>
      </c>
      <c r="AU243" s="234" t="s">
        <v>134</v>
      </c>
      <c r="AY243" s="14" t="s">
        <v>127</v>
      </c>
      <c r="BE243" s="235">
        <f>IF(N243="základná",J243,0)</f>
        <v>0</v>
      </c>
      <c r="BF243" s="235">
        <f>IF(N243="znížená",J243,0)</f>
        <v>0</v>
      </c>
      <c r="BG243" s="235">
        <f>IF(N243="zákl. prenesená",J243,0)</f>
        <v>0</v>
      </c>
      <c r="BH243" s="235">
        <f>IF(N243="zníž. prenesená",J243,0)</f>
        <v>0</v>
      </c>
      <c r="BI243" s="235">
        <f>IF(N243="nulová",J243,0)</f>
        <v>0</v>
      </c>
      <c r="BJ243" s="14" t="s">
        <v>134</v>
      </c>
      <c r="BK243" s="235">
        <f>ROUND(I243*H243,2)</f>
        <v>0</v>
      </c>
      <c r="BL243" s="14" t="s">
        <v>157</v>
      </c>
      <c r="BM243" s="234" t="s">
        <v>473</v>
      </c>
    </row>
    <row r="244" s="2" customFormat="1" ht="24.15" customHeight="1">
      <c r="A244" s="35"/>
      <c r="B244" s="36"/>
      <c r="C244" s="222" t="s">
        <v>304</v>
      </c>
      <c r="D244" s="222" t="s">
        <v>129</v>
      </c>
      <c r="E244" s="223" t="s">
        <v>474</v>
      </c>
      <c r="F244" s="224" t="s">
        <v>475</v>
      </c>
      <c r="G244" s="225" t="s">
        <v>203</v>
      </c>
      <c r="H244" s="226">
        <v>2</v>
      </c>
      <c r="I244" s="227"/>
      <c r="J244" s="228">
        <f>ROUND(I244*H244,2)</f>
        <v>0</v>
      </c>
      <c r="K244" s="229"/>
      <c r="L244" s="41"/>
      <c r="M244" s="230" t="s">
        <v>1</v>
      </c>
      <c r="N244" s="231" t="s">
        <v>41</v>
      </c>
      <c r="O244" s="94"/>
      <c r="P244" s="232">
        <f>O244*H244</f>
        <v>0</v>
      </c>
      <c r="Q244" s="232">
        <v>0</v>
      </c>
      <c r="R244" s="232">
        <f>Q244*H244</f>
        <v>0</v>
      </c>
      <c r="S244" s="232">
        <v>0</v>
      </c>
      <c r="T244" s="23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4" t="s">
        <v>157</v>
      </c>
      <c r="AT244" s="234" t="s">
        <v>129</v>
      </c>
      <c r="AU244" s="234" t="s">
        <v>134</v>
      </c>
      <c r="AY244" s="14" t="s">
        <v>127</v>
      </c>
      <c r="BE244" s="235">
        <f>IF(N244="základná",J244,0)</f>
        <v>0</v>
      </c>
      <c r="BF244" s="235">
        <f>IF(N244="znížená",J244,0)</f>
        <v>0</v>
      </c>
      <c r="BG244" s="235">
        <f>IF(N244="zákl. prenesená",J244,0)</f>
        <v>0</v>
      </c>
      <c r="BH244" s="235">
        <f>IF(N244="zníž. prenesená",J244,0)</f>
        <v>0</v>
      </c>
      <c r="BI244" s="235">
        <f>IF(N244="nulová",J244,0)</f>
        <v>0</v>
      </c>
      <c r="BJ244" s="14" t="s">
        <v>134</v>
      </c>
      <c r="BK244" s="235">
        <f>ROUND(I244*H244,2)</f>
        <v>0</v>
      </c>
      <c r="BL244" s="14" t="s">
        <v>157</v>
      </c>
      <c r="BM244" s="234" t="s">
        <v>476</v>
      </c>
    </row>
    <row r="245" s="2" customFormat="1" ht="24.15" customHeight="1">
      <c r="A245" s="35"/>
      <c r="B245" s="36"/>
      <c r="C245" s="222" t="s">
        <v>477</v>
      </c>
      <c r="D245" s="222" t="s">
        <v>129</v>
      </c>
      <c r="E245" s="223" t="s">
        <v>478</v>
      </c>
      <c r="F245" s="224" t="s">
        <v>479</v>
      </c>
      <c r="G245" s="225" t="s">
        <v>203</v>
      </c>
      <c r="H245" s="226">
        <v>1</v>
      </c>
      <c r="I245" s="227"/>
      <c r="J245" s="228">
        <f>ROUND(I245*H245,2)</f>
        <v>0</v>
      </c>
      <c r="K245" s="229"/>
      <c r="L245" s="41"/>
      <c r="M245" s="230" t="s">
        <v>1</v>
      </c>
      <c r="N245" s="231" t="s">
        <v>41</v>
      </c>
      <c r="O245" s="94"/>
      <c r="P245" s="232">
        <f>O245*H245</f>
        <v>0</v>
      </c>
      <c r="Q245" s="232">
        <v>0</v>
      </c>
      <c r="R245" s="232">
        <f>Q245*H245</f>
        <v>0</v>
      </c>
      <c r="S245" s="232">
        <v>0</v>
      </c>
      <c r="T245" s="233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4" t="s">
        <v>157</v>
      </c>
      <c r="AT245" s="234" t="s">
        <v>129</v>
      </c>
      <c r="AU245" s="234" t="s">
        <v>134</v>
      </c>
      <c r="AY245" s="14" t="s">
        <v>127</v>
      </c>
      <c r="BE245" s="235">
        <f>IF(N245="základná",J245,0)</f>
        <v>0</v>
      </c>
      <c r="BF245" s="235">
        <f>IF(N245="znížená",J245,0)</f>
        <v>0</v>
      </c>
      <c r="BG245" s="235">
        <f>IF(N245="zákl. prenesená",J245,0)</f>
        <v>0</v>
      </c>
      <c r="BH245" s="235">
        <f>IF(N245="zníž. prenesená",J245,0)</f>
        <v>0</v>
      </c>
      <c r="BI245" s="235">
        <f>IF(N245="nulová",J245,0)</f>
        <v>0</v>
      </c>
      <c r="BJ245" s="14" t="s">
        <v>134</v>
      </c>
      <c r="BK245" s="235">
        <f>ROUND(I245*H245,2)</f>
        <v>0</v>
      </c>
      <c r="BL245" s="14" t="s">
        <v>157</v>
      </c>
      <c r="BM245" s="234" t="s">
        <v>480</v>
      </c>
    </row>
    <row r="246" s="2" customFormat="1" ht="24.15" customHeight="1">
      <c r="A246" s="35"/>
      <c r="B246" s="36"/>
      <c r="C246" s="222" t="s">
        <v>311</v>
      </c>
      <c r="D246" s="222" t="s">
        <v>129</v>
      </c>
      <c r="E246" s="223" t="s">
        <v>481</v>
      </c>
      <c r="F246" s="224" t="s">
        <v>482</v>
      </c>
      <c r="G246" s="225" t="s">
        <v>203</v>
      </c>
      <c r="H246" s="226">
        <v>3</v>
      </c>
      <c r="I246" s="227"/>
      <c r="J246" s="228">
        <f>ROUND(I246*H246,2)</f>
        <v>0</v>
      </c>
      <c r="K246" s="229"/>
      <c r="L246" s="41"/>
      <c r="M246" s="230" t="s">
        <v>1</v>
      </c>
      <c r="N246" s="231" t="s">
        <v>41</v>
      </c>
      <c r="O246" s="94"/>
      <c r="P246" s="232">
        <f>O246*H246</f>
        <v>0</v>
      </c>
      <c r="Q246" s="232">
        <v>0</v>
      </c>
      <c r="R246" s="232">
        <f>Q246*H246</f>
        <v>0</v>
      </c>
      <c r="S246" s="232">
        <v>0</v>
      </c>
      <c r="T246" s="233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4" t="s">
        <v>157</v>
      </c>
      <c r="AT246" s="234" t="s">
        <v>129</v>
      </c>
      <c r="AU246" s="234" t="s">
        <v>134</v>
      </c>
      <c r="AY246" s="14" t="s">
        <v>127</v>
      </c>
      <c r="BE246" s="235">
        <f>IF(N246="základná",J246,0)</f>
        <v>0</v>
      </c>
      <c r="BF246" s="235">
        <f>IF(N246="znížená",J246,0)</f>
        <v>0</v>
      </c>
      <c r="BG246" s="235">
        <f>IF(N246="zákl. prenesená",J246,0)</f>
        <v>0</v>
      </c>
      <c r="BH246" s="235">
        <f>IF(N246="zníž. prenesená",J246,0)</f>
        <v>0</v>
      </c>
      <c r="BI246" s="235">
        <f>IF(N246="nulová",J246,0)</f>
        <v>0</v>
      </c>
      <c r="BJ246" s="14" t="s">
        <v>134</v>
      </c>
      <c r="BK246" s="235">
        <f>ROUND(I246*H246,2)</f>
        <v>0</v>
      </c>
      <c r="BL246" s="14" t="s">
        <v>157</v>
      </c>
      <c r="BM246" s="234" t="s">
        <v>483</v>
      </c>
    </row>
    <row r="247" s="2" customFormat="1" ht="24.15" customHeight="1">
      <c r="A247" s="35"/>
      <c r="B247" s="36"/>
      <c r="C247" s="236" t="s">
        <v>484</v>
      </c>
      <c r="D247" s="236" t="s">
        <v>200</v>
      </c>
      <c r="E247" s="237" t="s">
        <v>485</v>
      </c>
      <c r="F247" s="238" t="s">
        <v>486</v>
      </c>
      <c r="G247" s="239" t="s">
        <v>203</v>
      </c>
      <c r="H247" s="240">
        <v>2</v>
      </c>
      <c r="I247" s="241"/>
      <c r="J247" s="242">
        <f>ROUND(I247*H247,2)</f>
        <v>0</v>
      </c>
      <c r="K247" s="243"/>
      <c r="L247" s="244"/>
      <c r="M247" s="245" t="s">
        <v>1</v>
      </c>
      <c r="N247" s="246" t="s">
        <v>41</v>
      </c>
      <c r="O247" s="94"/>
      <c r="P247" s="232">
        <f>O247*H247</f>
        <v>0</v>
      </c>
      <c r="Q247" s="232">
        <v>0</v>
      </c>
      <c r="R247" s="232">
        <f>Q247*H247</f>
        <v>0</v>
      </c>
      <c r="S247" s="232">
        <v>0</v>
      </c>
      <c r="T247" s="23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4" t="s">
        <v>186</v>
      </c>
      <c r="AT247" s="234" t="s">
        <v>200</v>
      </c>
      <c r="AU247" s="234" t="s">
        <v>134</v>
      </c>
      <c r="AY247" s="14" t="s">
        <v>127</v>
      </c>
      <c r="BE247" s="235">
        <f>IF(N247="základná",J247,0)</f>
        <v>0</v>
      </c>
      <c r="BF247" s="235">
        <f>IF(N247="znížená",J247,0)</f>
        <v>0</v>
      </c>
      <c r="BG247" s="235">
        <f>IF(N247="zákl. prenesená",J247,0)</f>
        <v>0</v>
      </c>
      <c r="BH247" s="235">
        <f>IF(N247="zníž. prenesená",J247,0)</f>
        <v>0</v>
      </c>
      <c r="BI247" s="235">
        <f>IF(N247="nulová",J247,0)</f>
        <v>0</v>
      </c>
      <c r="BJ247" s="14" t="s">
        <v>134</v>
      </c>
      <c r="BK247" s="235">
        <f>ROUND(I247*H247,2)</f>
        <v>0</v>
      </c>
      <c r="BL247" s="14" t="s">
        <v>157</v>
      </c>
      <c r="BM247" s="234" t="s">
        <v>487</v>
      </c>
    </row>
    <row r="248" s="2" customFormat="1" ht="24.15" customHeight="1">
      <c r="A248" s="35"/>
      <c r="B248" s="36"/>
      <c r="C248" s="236" t="s">
        <v>316</v>
      </c>
      <c r="D248" s="236" t="s">
        <v>200</v>
      </c>
      <c r="E248" s="237" t="s">
        <v>488</v>
      </c>
      <c r="F248" s="238" t="s">
        <v>489</v>
      </c>
      <c r="G248" s="239" t="s">
        <v>203</v>
      </c>
      <c r="H248" s="240">
        <v>3</v>
      </c>
      <c r="I248" s="241"/>
      <c r="J248" s="242">
        <f>ROUND(I248*H248,2)</f>
        <v>0</v>
      </c>
      <c r="K248" s="243"/>
      <c r="L248" s="244"/>
      <c r="M248" s="245" t="s">
        <v>1</v>
      </c>
      <c r="N248" s="246" t="s">
        <v>41</v>
      </c>
      <c r="O248" s="94"/>
      <c r="P248" s="232">
        <f>O248*H248</f>
        <v>0</v>
      </c>
      <c r="Q248" s="232">
        <v>0</v>
      </c>
      <c r="R248" s="232">
        <f>Q248*H248</f>
        <v>0</v>
      </c>
      <c r="S248" s="232">
        <v>0</v>
      </c>
      <c r="T248" s="233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4" t="s">
        <v>186</v>
      </c>
      <c r="AT248" s="234" t="s">
        <v>200</v>
      </c>
      <c r="AU248" s="234" t="s">
        <v>134</v>
      </c>
      <c r="AY248" s="14" t="s">
        <v>127</v>
      </c>
      <c r="BE248" s="235">
        <f>IF(N248="základná",J248,0)</f>
        <v>0</v>
      </c>
      <c r="BF248" s="235">
        <f>IF(N248="znížená",J248,0)</f>
        <v>0</v>
      </c>
      <c r="BG248" s="235">
        <f>IF(N248="zákl. prenesená",J248,0)</f>
        <v>0</v>
      </c>
      <c r="BH248" s="235">
        <f>IF(N248="zníž. prenesená",J248,0)</f>
        <v>0</v>
      </c>
      <c r="BI248" s="235">
        <f>IF(N248="nulová",J248,0)</f>
        <v>0</v>
      </c>
      <c r="BJ248" s="14" t="s">
        <v>134</v>
      </c>
      <c r="BK248" s="235">
        <f>ROUND(I248*H248,2)</f>
        <v>0</v>
      </c>
      <c r="BL248" s="14" t="s">
        <v>157</v>
      </c>
      <c r="BM248" s="234" t="s">
        <v>490</v>
      </c>
    </row>
    <row r="249" s="2" customFormat="1" ht="24.15" customHeight="1">
      <c r="A249" s="35"/>
      <c r="B249" s="36"/>
      <c r="C249" s="222" t="s">
        <v>491</v>
      </c>
      <c r="D249" s="222" t="s">
        <v>129</v>
      </c>
      <c r="E249" s="223" t="s">
        <v>492</v>
      </c>
      <c r="F249" s="224" t="s">
        <v>493</v>
      </c>
      <c r="G249" s="225" t="s">
        <v>203</v>
      </c>
      <c r="H249" s="226">
        <v>3</v>
      </c>
      <c r="I249" s="227"/>
      <c r="J249" s="228">
        <f>ROUND(I249*H249,2)</f>
        <v>0</v>
      </c>
      <c r="K249" s="229"/>
      <c r="L249" s="41"/>
      <c r="M249" s="230" t="s">
        <v>1</v>
      </c>
      <c r="N249" s="231" t="s">
        <v>41</v>
      </c>
      <c r="O249" s="94"/>
      <c r="P249" s="232">
        <f>O249*H249</f>
        <v>0</v>
      </c>
      <c r="Q249" s="232">
        <v>0</v>
      </c>
      <c r="R249" s="232">
        <f>Q249*H249</f>
        <v>0</v>
      </c>
      <c r="S249" s="232">
        <v>0</v>
      </c>
      <c r="T249" s="233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4" t="s">
        <v>157</v>
      </c>
      <c r="AT249" s="234" t="s">
        <v>129</v>
      </c>
      <c r="AU249" s="234" t="s">
        <v>134</v>
      </c>
      <c r="AY249" s="14" t="s">
        <v>127</v>
      </c>
      <c r="BE249" s="235">
        <f>IF(N249="základná",J249,0)</f>
        <v>0</v>
      </c>
      <c r="BF249" s="235">
        <f>IF(N249="znížená",J249,0)</f>
        <v>0</v>
      </c>
      <c r="BG249" s="235">
        <f>IF(N249="zákl. prenesená",J249,0)</f>
        <v>0</v>
      </c>
      <c r="BH249" s="235">
        <f>IF(N249="zníž. prenesená",J249,0)</f>
        <v>0</v>
      </c>
      <c r="BI249" s="235">
        <f>IF(N249="nulová",J249,0)</f>
        <v>0</v>
      </c>
      <c r="BJ249" s="14" t="s">
        <v>134</v>
      </c>
      <c r="BK249" s="235">
        <f>ROUND(I249*H249,2)</f>
        <v>0</v>
      </c>
      <c r="BL249" s="14" t="s">
        <v>157</v>
      </c>
      <c r="BM249" s="234" t="s">
        <v>494</v>
      </c>
    </row>
    <row r="250" s="2" customFormat="1" ht="24.15" customHeight="1">
      <c r="A250" s="35"/>
      <c r="B250" s="36"/>
      <c r="C250" s="222" t="s">
        <v>322</v>
      </c>
      <c r="D250" s="222" t="s">
        <v>129</v>
      </c>
      <c r="E250" s="223" t="s">
        <v>495</v>
      </c>
      <c r="F250" s="224" t="s">
        <v>496</v>
      </c>
      <c r="G250" s="225" t="s">
        <v>203</v>
      </c>
      <c r="H250" s="226">
        <v>3</v>
      </c>
      <c r="I250" s="227"/>
      <c r="J250" s="228">
        <f>ROUND(I250*H250,2)</f>
        <v>0</v>
      </c>
      <c r="K250" s="229"/>
      <c r="L250" s="41"/>
      <c r="M250" s="230" t="s">
        <v>1</v>
      </c>
      <c r="N250" s="231" t="s">
        <v>41</v>
      </c>
      <c r="O250" s="94"/>
      <c r="P250" s="232">
        <f>O250*H250</f>
        <v>0</v>
      </c>
      <c r="Q250" s="232">
        <v>0</v>
      </c>
      <c r="R250" s="232">
        <f>Q250*H250</f>
        <v>0</v>
      </c>
      <c r="S250" s="232">
        <v>0</v>
      </c>
      <c r="T250" s="23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4" t="s">
        <v>157</v>
      </c>
      <c r="AT250" s="234" t="s">
        <v>129</v>
      </c>
      <c r="AU250" s="234" t="s">
        <v>134</v>
      </c>
      <c r="AY250" s="14" t="s">
        <v>127</v>
      </c>
      <c r="BE250" s="235">
        <f>IF(N250="základná",J250,0)</f>
        <v>0</v>
      </c>
      <c r="BF250" s="235">
        <f>IF(N250="znížená",J250,0)</f>
        <v>0</v>
      </c>
      <c r="BG250" s="235">
        <f>IF(N250="zákl. prenesená",J250,0)</f>
        <v>0</v>
      </c>
      <c r="BH250" s="235">
        <f>IF(N250="zníž. prenesená",J250,0)</f>
        <v>0</v>
      </c>
      <c r="BI250" s="235">
        <f>IF(N250="nulová",J250,0)</f>
        <v>0</v>
      </c>
      <c r="BJ250" s="14" t="s">
        <v>134</v>
      </c>
      <c r="BK250" s="235">
        <f>ROUND(I250*H250,2)</f>
        <v>0</v>
      </c>
      <c r="BL250" s="14" t="s">
        <v>157</v>
      </c>
      <c r="BM250" s="234" t="s">
        <v>497</v>
      </c>
    </row>
    <row r="251" s="2" customFormat="1" ht="24.15" customHeight="1">
      <c r="A251" s="35"/>
      <c r="B251" s="36"/>
      <c r="C251" s="236" t="s">
        <v>498</v>
      </c>
      <c r="D251" s="236" t="s">
        <v>200</v>
      </c>
      <c r="E251" s="237" t="s">
        <v>499</v>
      </c>
      <c r="F251" s="238" t="s">
        <v>500</v>
      </c>
      <c r="G251" s="239" t="s">
        <v>203</v>
      </c>
      <c r="H251" s="240">
        <v>2</v>
      </c>
      <c r="I251" s="241"/>
      <c r="J251" s="242">
        <f>ROUND(I251*H251,2)</f>
        <v>0</v>
      </c>
      <c r="K251" s="243"/>
      <c r="L251" s="244"/>
      <c r="M251" s="245" t="s">
        <v>1</v>
      </c>
      <c r="N251" s="246" t="s">
        <v>41</v>
      </c>
      <c r="O251" s="94"/>
      <c r="P251" s="232">
        <f>O251*H251</f>
        <v>0</v>
      </c>
      <c r="Q251" s="232">
        <v>0</v>
      </c>
      <c r="R251" s="232">
        <f>Q251*H251</f>
        <v>0</v>
      </c>
      <c r="S251" s="232">
        <v>0</v>
      </c>
      <c r="T251" s="233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4" t="s">
        <v>186</v>
      </c>
      <c r="AT251" s="234" t="s">
        <v>200</v>
      </c>
      <c r="AU251" s="234" t="s">
        <v>134</v>
      </c>
      <c r="AY251" s="14" t="s">
        <v>127</v>
      </c>
      <c r="BE251" s="235">
        <f>IF(N251="základná",J251,0)</f>
        <v>0</v>
      </c>
      <c r="BF251" s="235">
        <f>IF(N251="znížená",J251,0)</f>
        <v>0</v>
      </c>
      <c r="BG251" s="235">
        <f>IF(N251="zákl. prenesená",J251,0)</f>
        <v>0</v>
      </c>
      <c r="BH251" s="235">
        <f>IF(N251="zníž. prenesená",J251,0)</f>
        <v>0</v>
      </c>
      <c r="BI251" s="235">
        <f>IF(N251="nulová",J251,0)</f>
        <v>0</v>
      </c>
      <c r="BJ251" s="14" t="s">
        <v>134</v>
      </c>
      <c r="BK251" s="235">
        <f>ROUND(I251*H251,2)</f>
        <v>0</v>
      </c>
      <c r="BL251" s="14" t="s">
        <v>157</v>
      </c>
      <c r="BM251" s="234" t="s">
        <v>501</v>
      </c>
    </row>
    <row r="252" s="2" customFormat="1" ht="24.15" customHeight="1">
      <c r="A252" s="35"/>
      <c r="B252" s="36"/>
      <c r="C252" s="236" t="s">
        <v>327</v>
      </c>
      <c r="D252" s="236" t="s">
        <v>200</v>
      </c>
      <c r="E252" s="237" t="s">
        <v>502</v>
      </c>
      <c r="F252" s="238" t="s">
        <v>503</v>
      </c>
      <c r="G252" s="239" t="s">
        <v>203</v>
      </c>
      <c r="H252" s="240">
        <v>1</v>
      </c>
      <c r="I252" s="241"/>
      <c r="J252" s="242">
        <f>ROUND(I252*H252,2)</f>
        <v>0</v>
      </c>
      <c r="K252" s="243"/>
      <c r="L252" s="244"/>
      <c r="M252" s="245" t="s">
        <v>1</v>
      </c>
      <c r="N252" s="246" t="s">
        <v>41</v>
      </c>
      <c r="O252" s="94"/>
      <c r="P252" s="232">
        <f>O252*H252</f>
        <v>0</v>
      </c>
      <c r="Q252" s="232">
        <v>0</v>
      </c>
      <c r="R252" s="232">
        <f>Q252*H252</f>
        <v>0</v>
      </c>
      <c r="S252" s="232">
        <v>0</v>
      </c>
      <c r="T252" s="233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4" t="s">
        <v>186</v>
      </c>
      <c r="AT252" s="234" t="s">
        <v>200</v>
      </c>
      <c r="AU252" s="234" t="s">
        <v>134</v>
      </c>
      <c r="AY252" s="14" t="s">
        <v>127</v>
      </c>
      <c r="BE252" s="235">
        <f>IF(N252="základná",J252,0)</f>
        <v>0</v>
      </c>
      <c r="BF252" s="235">
        <f>IF(N252="znížená",J252,0)</f>
        <v>0</v>
      </c>
      <c r="BG252" s="235">
        <f>IF(N252="zákl. prenesená",J252,0)</f>
        <v>0</v>
      </c>
      <c r="BH252" s="235">
        <f>IF(N252="zníž. prenesená",J252,0)</f>
        <v>0</v>
      </c>
      <c r="BI252" s="235">
        <f>IF(N252="nulová",J252,0)</f>
        <v>0</v>
      </c>
      <c r="BJ252" s="14" t="s">
        <v>134</v>
      </c>
      <c r="BK252" s="235">
        <f>ROUND(I252*H252,2)</f>
        <v>0</v>
      </c>
      <c r="BL252" s="14" t="s">
        <v>157</v>
      </c>
      <c r="BM252" s="234" t="s">
        <v>504</v>
      </c>
    </row>
    <row r="253" s="2" customFormat="1" ht="24.15" customHeight="1">
      <c r="A253" s="35"/>
      <c r="B253" s="36"/>
      <c r="C253" s="236" t="s">
        <v>505</v>
      </c>
      <c r="D253" s="236" t="s">
        <v>200</v>
      </c>
      <c r="E253" s="237" t="s">
        <v>506</v>
      </c>
      <c r="F253" s="238" t="s">
        <v>507</v>
      </c>
      <c r="G253" s="239" t="s">
        <v>203</v>
      </c>
      <c r="H253" s="240">
        <v>3</v>
      </c>
      <c r="I253" s="241"/>
      <c r="J253" s="242">
        <f>ROUND(I253*H253,2)</f>
        <v>0</v>
      </c>
      <c r="K253" s="243"/>
      <c r="L253" s="244"/>
      <c r="M253" s="245" t="s">
        <v>1</v>
      </c>
      <c r="N253" s="246" t="s">
        <v>41</v>
      </c>
      <c r="O253" s="94"/>
      <c r="P253" s="232">
        <f>O253*H253</f>
        <v>0</v>
      </c>
      <c r="Q253" s="232">
        <v>0</v>
      </c>
      <c r="R253" s="232">
        <f>Q253*H253</f>
        <v>0</v>
      </c>
      <c r="S253" s="232">
        <v>0</v>
      </c>
      <c r="T253" s="233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4" t="s">
        <v>186</v>
      </c>
      <c r="AT253" s="234" t="s">
        <v>200</v>
      </c>
      <c r="AU253" s="234" t="s">
        <v>134</v>
      </c>
      <c r="AY253" s="14" t="s">
        <v>127</v>
      </c>
      <c r="BE253" s="235">
        <f>IF(N253="základná",J253,0)</f>
        <v>0</v>
      </c>
      <c r="BF253" s="235">
        <f>IF(N253="znížená",J253,0)</f>
        <v>0</v>
      </c>
      <c r="BG253" s="235">
        <f>IF(N253="zákl. prenesená",J253,0)</f>
        <v>0</v>
      </c>
      <c r="BH253" s="235">
        <f>IF(N253="zníž. prenesená",J253,0)</f>
        <v>0</v>
      </c>
      <c r="BI253" s="235">
        <f>IF(N253="nulová",J253,0)</f>
        <v>0</v>
      </c>
      <c r="BJ253" s="14" t="s">
        <v>134</v>
      </c>
      <c r="BK253" s="235">
        <f>ROUND(I253*H253,2)</f>
        <v>0</v>
      </c>
      <c r="BL253" s="14" t="s">
        <v>157</v>
      </c>
      <c r="BM253" s="234" t="s">
        <v>508</v>
      </c>
    </row>
    <row r="254" s="2" customFormat="1" ht="24.15" customHeight="1">
      <c r="A254" s="35"/>
      <c r="B254" s="36"/>
      <c r="C254" s="222" t="s">
        <v>331</v>
      </c>
      <c r="D254" s="222" t="s">
        <v>129</v>
      </c>
      <c r="E254" s="223" t="s">
        <v>509</v>
      </c>
      <c r="F254" s="224" t="s">
        <v>510</v>
      </c>
      <c r="G254" s="225" t="s">
        <v>511</v>
      </c>
      <c r="H254" s="226">
        <v>19.199999999999999</v>
      </c>
      <c r="I254" s="227"/>
      <c r="J254" s="228">
        <f>ROUND(I254*H254,2)</f>
        <v>0</v>
      </c>
      <c r="K254" s="229"/>
      <c r="L254" s="41"/>
      <c r="M254" s="230" t="s">
        <v>1</v>
      </c>
      <c r="N254" s="231" t="s">
        <v>41</v>
      </c>
      <c r="O254" s="94"/>
      <c r="P254" s="232">
        <f>O254*H254</f>
        <v>0</v>
      </c>
      <c r="Q254" s="232">
        <v>0</v>
      </c>
      <c r="R254" s="232">
        <f>Q254*H254</f>
        <v>0</v>
      </c>
      <c r="S254" s="232">
        <v>0</v>
      </c>
      <c r="T254" s="233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4" t="s">
        <v>157</v>
      </c>
      <c r="AT254" s="234" t="s">
        <v>129</v>
      </c>
      <c r="AU254" s="234" t="s">
        <v>134</v>
      </c>
      <c r="AY254" s="14" t="s">
        <v>127</v>
      </c>
      <c r="BE254" s="235">
        <f>IF(N254="základná",J254,0)</f>
        <v>0</v>
      </c>
      <c r="BF254" s="235">
        <f>IF(N254="znížená",J254,0)</f>
        <v>0</v>
      </c>
      <c r="BG254" s="235">
        <f>IF(N254="zákl. prenesená",J254,0)</f>
        <v>0</v>
      </c>
      <c r="BH254" s="235">
        <f>IF(N254="zníž. prenesená",J254,0)</f>
        <v>0</v>
      </c>
      <c r="BI254" s="235">
        <f>IF(N254="nulová",J254,0)</f>
        <v>0</v>
      </c>
      <c r="BJ254" s="14" t="s">
        <v>134</v>
      </c>
      <c r="BK254" s="235">
        <f>ROUND(I254*H254,2)</f>
        <v>0</v>
      </c>
      <c r="BL254" s="14" t="s">
        <v>157</v>
      </c>
      <c r="BM254" s="234" t="s">
        <v>512</v>
      </c>
    </row>
    <row r="255" s="2" customFormat="1" ht="24.15" customHeight="1">
      <c r="A255" s="35"/>
      <c r="B255" s="36"/>
      <c r="C255" s="222" t="s">
        <v>513</v>
      </c>
      <c r="D255" s="222" t="s">
        <v>129</v>
      </c>
      <c r="E255" s="223" t="s">
        <v>514</v>
      </c>
      <c r="F255" s="224" t="s">
        <v>515</v>
      </c>
      <c r="G255" s="225" t="s">
        <v>511</v>
      </c>
      <c r="H255" s="226">
        <v>1016</v>
      </c>
      <c r="I255" s="227"/>
      <c r="J255" s="228">
        <f>ROUND(I255*H255,2)</f>
        <v>0</v>
      </c>
      <c r="K255" s="229"/>
      <c r="L255" s="41"/>
      <c r="M255" s="230" t="s">
        <v>1</v>
      </c>
      <c r="N255" s="231" t="s">
        <v>41</v>
      </c>
      <c r="O255" s="94"/>
      <c r="P255" s="232">
        <f>O255*H255</f>
        <v>0</v>
      </c>
      <c r="Q255" s="232">
        <v>0</v>
      </c>
      <c r="R255" s="232">
        <f>Q255*H255</f>
        <v>0</v>
      </c>
      <c r="S255" s="232">
        <v>0</v>
      </c>
      <c r="T255" s="233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4" t="s">
        <v>157</v>
      </c>
      <c r="AT255" s="234" t="s">
        <v>129</v>
      </c>
      <c r="AU255" s="234" t="s">
        <v>134</v>
      </c>
      <c r="AY255" s="14" t="s">
        <v>127</v>
      </c>
      <c r="BE255" s="235">
        <f>IF(N255="základná",J255,0)</f>
        <v>0</v>
      </c>
      <c r="BF255" s="235">
        <f>IF(N255="znížená",J255,0)</f>
        <v>0</v>
      </c>
      <c r="BG255" s="235">
        <f>IF(N255="zákl. prenesená",J255,0)</f>
        <v>0</v>
      </c>
      <c r="BH255" s="235">
        <f>IF(N255="zníž. prenesená",J255,0)</f>
        <v>0</v>
      </c>
      <c r="BI255" s="235">
        <f>IF(N255="nulová",J255,0)</f>
        <v>0</v>
      </c>
      <c r="BJ255" s="14" t="s">
        <v>134</v>
      </c>
      <c r="BK255" s="235">
        <f>ROUND(I255*H255,2)</f>
        <v>0</v>
      </c>
      <c r="BL255" s="14" t="s">
        <v>157</v>
      </c>
      <c r="BM255" s="234" t="s">
        <v>516</v>
      </c>
    </row>
    <row r="256" s="2" customFormat="1" ht="24.15" customHeight="1">
      <c r="A256" s="35"/>
      <c r="B256" s="36"/>
      <c r="C256" s="236" t="s">
        <v>334</v>
      </c>
      <c r="D256" s="236" t="s">
        <v>200</v>
      </c>
      <c r="E256" s="237" t="s">
        <v>517</v>
      </c>
      <c r="F256" s="238" t="s">
        <v>518</v>
      </c>
      <c r="G256" s="239" t="s">
        <v>511</v>
      </c>
      <c r="H256" s="240">
        <v>1035.2000000000001</v>
      </c>
      <c r="I256" s="241"/>
      <c r="J256" s="242">
        <f>ROUND(I256*H256,2)</f>
        <v>0</v>
      </c>
      <c r="K256" s="243"/>
      <c r="L256" s="244"/>
      <c r="M256" s="245" t="s">
        <v>1</v>
      </c>
      <c r="N256" s="246" t="s">
        <v>41</v>
      </c>
      <c r="O256" s="94"/>
      <c r="P256" s="232">
        <f>O256*H256</f>
        <v>0</v>
      </c>
      <c r="Q256" s="232">
        <v>0</v>
      </c>
      <c r="R256" s="232">
        <f>Q256*H256</f>
        <v>0</v>
      </c>
      <c r="S256" s="232">
        <v>0</v>
      </c>
      <c r="T256" s="233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4" t="s">
        <v>186</v>
      </c>
      <c r="AT256" s="234" t="s">
        <v>200</v>
      </c>
      <c r="AU256" s="234" t="s">
        <v>134</v>
      </c>
      <c r="AY256" s="14" t="s">
        <v>127</v>
      </c>
      <c r="BE256" s="235">
        <f>IF(N256="základná",J256,0)</f>
        <v>0</v>
      </c>
      <c r="BF256" s="235">
        <f>IF(N256="znížená",J256,0)</f>
        <v>0</v>
      </c>
      <c r="BG256" s="235">
        <f>IF(N256="zákl. prenesená",J256,0)</f>
        <v>0</v>
      </c>
      <c r="BH256" s="235">
        <f>IF(N256="zníž. prenesená",J256,0)</f>
        <v>0</v>
      </c>
      <c r="BI256" s="235">
        <f>IF(N256="nulová",J256,0)</f>
        <v>0</v>
      </c>
      <c r="BJ256" s="14" t="s">
        <v>134</v>
      </c>
      <c r="BK256" s="235">
        <f>ROUND(I256*H256,2)</f>
        <v>0</v>
      </c>
      <c r="BL256" s="14" t="s">
        <v>157</v>
      </c>
      <c r="BM256" s="234" t="s">
        <v>519</v>
      </c>
    </row>
    <row r="257" s="12" customFormat="1" ht="22.8" customHeight="1">
      <c r="A257" s="12"/>
      <c r="B257" s="206"/>
      <c r="C257" s="207"/>
      <c r="D257" s="208" t="s">
        <v>74</v>
      </c>
      <c r="E257" s="220" t="s">
        <v>520</v>
      </c>
      <c r="F257" s="220" t="s">
        <v>521</v>
      </c>
      <c r="G257" s="207"/>
      <c r="H257" s="207"/>
      <c r="I257" s="210"/>
      <c r="J257" s="221">
        <f>BK257</f>
        <v>0</v>
      </c>
      <c r="K257" s="207"/>
      <c r="L257" s="212"/>
      <c r="M257" s="213"/>
      <c r="N257" s="214"/>
      <c r="O257" s="214"/>
      <c r="P257" s="215">
        <f>SUM(P258:P259)</f>
        <v>0</v>
      </c>
      <c r="Q257" s="214"/>
      <c r="R257" s="215">
        <f>SUM(R258:R259)</f>
        <v>0</v>
      </c>
      <c r="S257" s="214"/>
      <c r="T257" s="216">
        <f>SUM(T258:T259)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7" t="s">
        <v>134</v>
      </c>
      <c r="AT257" s="218" t="s">
        <v>74</v>
      </c>
      <c r="AU257" s="218" t="s">
        <v>80</v>
      </c>
      <c r="AY257" s="217" t="s">
        <v>127</v>
      </c>
      <c r="BK257" s="219">
        <f>SUM(BK258:BK259)</f>
        <v>0</v>
      </c>
    </row>
    <row r="258" s="2" customFormat="1" ht="24.15" customHeight="1">
      <c r="A258" s="35"/>
      <c r="B258" s="36"/>
      <c r="C258" s="222" t="s">
        <v>522</v>
      </c>
      <c r="D258" s="222" t="s">
        <v>129</v>
      </c>
      <c r="E258" s="223" t="s">
        <v>523</v>
      </c>
      <c r="F258" s="224" t="s">
        <v>524</v>
      </c>
      <c r="G258" s="225" t="s">
        <v>162</v>
      </c>
      <c r="H258" s="226">
        <v>57.880000000000003</v>
      </c>
      <c r="I258" s="227"/>
      <c r="J258" s="228">
        <f>ROUND(I258*H258,2)</f>
        <v>0</v>
      </c>
      <c r="K258" s="229"/>
      <c r="L258" s="41"/>
      <c r="M258" s="230" t="s">
        <v>1</v>
      </c>
      <c r="N258" s="231" t="s">
        <v>41</v>
      </c>
      <c r="O258" s="94"/>
      <c r="P258" s="232">
        <f>O258*H258</f>
        <v>0</v>
      </c>
      <c r="Q258" s="232">
        <v>0</v>
      </c>
      <c r="R258" s="232">
        <f>Q258*H258</f>
        <v>0</v>
      </c>
      <c r="S258" s="232">
        <v>0</v>
      </c>
      <c r="T258" s="233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4" t="s">
        <v>157</v>
      </c>
      <c r="AT258" s="234" t="s">
        <v>129</v>
      </c>
      <c r="AU258" s="234" t="s">
        <v>134</v>
      </c>
      <c r="AY258" s="14" t="s">
        <v>127</v>
      </c>
      <c r="BE258" s="235">
        <f>IF(N258="základná",J258,0)</f>
        <v>0</v>
      </c>
      <c r="BF258" s="235">
        <f>IF(N258="znížená",J258,0)</f>
        <v>0</v>
      </c>
      <c r="BG258" s="235">
        <f>IF(N258="zákl. prenesená",J258,0)</f>
        <v>0</v>
      </c>
      <c r="BH258" s="235">
        <f>IF(N258="zníž. prenesená",J258,0)</f>
        <v>0</v>
      </c>
      <c r="BI258" s="235">
        <f>IF(N258="nulová",J258,0)</f>
        <v>0</v>
      </c>
      <c r="BJ258" s="14" t="s">
        <v>134</v>
      </c>
      <c r="BK258" s="235">
        <f>ROUND(I258*H258,2)</f>
        <v>0</v>
      </c>
      <c r="BL258" s="14" t="s">
        <v>157</v>
      </c>
      <c r="BM258" s="234" t="s">
        <v>525</v>
      </c>
    </row>
    <row r="259" s="2" customFormat="1" ht="24.15" customHeight="1">
      <c r="A259" s="35"/>
      <c r="B259" s="36"/>
      <c r="C259" s="236" t="s">
        <v>338</v>
      </c>
      <c r="D259" s="236" t="s">
        <v>200</v>
      </c>
      <c r="E259" s="237" t="s">
        <v>526</v>
      </c>
      <c r="F259" s="238" t="s">
        <v>527</v>
      </c>
      <c r="G259" s="239" t="s">
        <v>162</v>
      </c>
      <c r="H259" s="240">
        <v>60.774000000000001</v>
      </c>
      <c r="I259" s="241"/>
      <c r="J259" s="242">
        <f>ROUND(I259*H259,2)</f>
        <v>0</v>
      </c>
      <c r="K259" s="243"/>
      <c r="L259" s="244"/>
      <c r="M259" s="245" t="s">
        <v>1</v>
      </c>
      <c r="N259" s="246" t="s">
        <v>41</v>
      </c>
      <c r="O259" s="94"/>
      <c r="P259" s="232">
        <f>O259*H259</f>
        <v>0</v>
      </c>
      <c r="Q259" s="232">
        <v>0</v>
      </c>
      <c r="R259" s="232">
        <f>Q259*H259</f>
        <v>0</v>
      </c>
      <c r="S259" s="232">
        <v>0</v>
      </c>
      <c r="T259" s="233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4" t="s">
        <v>186</v>
      </c>
      <c r="AT259" s="234" t="s">
        <v>200</v>
      </c>
      <c r="AU259" s="234" t="s">
        <v>134</v>
      </c>
      <c r="AY259" s="14" t="s">
        <v>127</v>
      </c>
      <c r="BE259" s="235">
        <f>IF(N259="základná",J259,0)</f>
        <v>0</v>
      </c>
      <c r="BF259" s="235">
        <f>IF(N259="znížená",J259,0)</f>
        <v>0</v>
      </c>
      <c r="BG259" s="235">
        <f>IF(N259="zákl. prenesená",J259,0)</f>
        <v>0</v>
      </c>
      <c r="BH259" s="235">
        <f>IF(N259="zníž. prenesená",J259,0)</f>
        <v>0</v>
      </c>
      <c r="BI259" s="235">
        <f>IF(N259="nulová",J259,0)</f>
        <v>0</v>
      </c>
      <c r="BJ259" s="14" t="s">
        <v>134</v>
      </c>
      <c r="BK259" s="235">
        <f>ROUND(I259*H259,2)</f>
        <v>0</v>
      </c>
      <c r="BL259" s="14" t="s">
        <v>157</v>
      </c>
      <c r="BM259" s="234" t="s">
        <v>528</v>
      </c>
    </row>
    <row r="260" s="12" customFormat="1" ht="22.8" customHeight="1">
      <c r="A260" s="12"/>
      <c r="B260" s="206"/>
      <c r="C260" s="207"/>
      <c r="D260" s="208" t="s">
        <v>74</v>
      </c>
      <c r="E260" s="220" t="s">
        <v>529</v>
      </c>
      <c r="F260" s="220" t="s">
        <v>530</v>
      </c>
      <c r="G260" s="207"/>
      <c r="H260" s="207"/>
      <c r="I260" s="210"/>
      <c r="J260" s="221">
        <f>BK260</f>
        <v>0</v>
      </c>
      <c r="K260" s="207"/>
      <c r="L260" s="212"/>
      <c r="M260" s="213"/>
      <c r="N260" s="214"/>
      <c r="O260" s="214"/>
      <c r="P260" s="215">
        <f>P261</f>
        <v>0</v>
      </c>
      <c r="Q260" s="214"/>
      <c r="R260" s="215">
        <f>R261</f>
        <v>0</v>
      </c>
      <c r="S260" s="214"/>
      <c r="T260" s="216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7" t="s">
        <v>134</v>
      </c>
      <c r="AT260" s="218" t="s">
        <v>74</v>
      </c>
      <c r="AU260" s="218" t="s">
        <v>80</v>
      </c>
      <c r="AY260" s="217" t="s">
        <v>127</v>
      </c>
      <c r="BK260" s="219">
        <f>BK261</f>
        <v>0</v>
      </c>
    </row>
    <row r="261" s="2" customFormat="1" ht="21.75" customHeight="1">
      <c r="A261" s="35"/>
      <c r="B261" s="36"/>
      <c r="C261" s="222" t="s">
        <v>531</v>
      </c>
      <c r="D261" s="222" t="s">
        <v>129</v>
      </c>
      <c r="E261" s="223" t="s">
        <v>532</v>
      </c>
      <c r="F261" s="224" t="s">
        <v>533</v>
      </c>
      <c r="G261" s="225" t="s">
        <v>162</v>
      </c>
      <c r="H261" s="226">
        <v>592.71000000000004</v>
      </c>
      <c r="I261" s="227"/>
      <c r="J261" s="228">
        <f>ROUND(I261*H261,2)</f>
        <v>0</v>
      </c>
      <c r="K261" s="229"/>
      <c r="L261" s="41"/>
      <c r="M261" s="230" t="s">
        <v>1</v>
      </c>
      <c r="N261" s="231" t="s">
        <v>41</v>
      </c>
      <c r="O261" s="94"/>
      <c r="P261" s="232">
        <f>O261*H261</f>
        <v>0</v>
      </c>
      <c r="Q261" s="232">
        <v>0</v>
      </c>
      <c r="R261" s="232">
        <f>Q261*H261</f>
        <v>0</v>
      </c>
      <c r="S261" s="232">
        <v>0</v>
      </c>
      <c r="T261" s="233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4" t="s">
        <v>157</v>
      </c>
      <c r="AT261" s="234" t="s">
        <v>129</v>
      </c>
      <c r="AU261" s="234" t="s">
        <v>134</v>
      </c>
      <c r="AY261" s="14" t="s">
        <v>127</v>
      </c>
      <c r="BE261" s="235">
        <f>IF(N261="základná",J261,0)</f>
        <v>0</v>
      </c>
      <c r="BF261" s="235">
        <f>IF(N261="znížená",J261,0)</f>
        <v>0</v>
      </c>
      <c r="BG261" s="235">
        <f>IF(N261="zákl. prenesená",J261,0)</f>
        <v>0</v>
      </c>
      <c r="BH261" s="235">
        <f>IF(N261="zníž. prenesená",J261,0)</f>
        <v>0</v>
      </c>
      <c r="BI261" s="235">
        <f>IF(N261="nulová",J261,0)</f>
        <v>0</v>
      </c>
      <c r="BJ261" s="14" t="s">
        <v>134</v>
      </c>
      <c r="BK261" s="235">
        <f>ROUND(I261*H261,2)</f>
        <v>0</v>
      </c>
      <c r="BL261" s="14" t="s">
        <v>157</v>
      </c>
      <c r="BM261" s="234" t="s">
        <v>534</v>
      </c>
    </row>
    <row r="262" s="12" customFormat="1" ht="22.8" customHeight="1">
      <c r="A262" s="12"/>
      <c r="B262" s="206"/>
      <c r="C262" s="207"/>
      <c r="D262" s="208" t="s">
        <v>74</v>
      </c>
      <c r="E262" s="220" t="s">
        <v>535</v>
      </c>
      <c r="F262" s="220" t="s">
        <v>536</v>
      </c>
      <c r="G262" s="207"/>
      <c r="H262" s="207"/>
      <c r="I262" s="210"/>
      <c r="J262" s="221">
        <f>BK262</f>
        <v>0</v>
      </c>
      <c r="K262" s="207"/>
      <c r="L262" s="212"/>
      <c r="M262" s="213"/>
      <c r="N262" s="214"/>
      <c r="O262" s="214"/>
      <c r="P262" s="215">
        <f>SUM(P263:P266)</f>
        <v>0</v>
      </c>
      <c r="Q262" s="214"/>
      <c r="R262" s="215">
        <f>SUM(R263:R266)</f>
        <v>0</v>
      </c>
      <c r="S262" s="214"/>
      <c r="T262" s="216">
        <f>SUM(T263:T266)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7" t="s">
        <v>134</v>
      </c>
      <c r="AT262" s="218" t="s">
        <v>74</v>
      </c>
      <c r="AU262" s="218" t="s">
        <v>80</v>
      </c>
      <c r="AY262" s="217" t="s">
        <v>127</v>
      </c>
      <c r="BK262" s="219">
        <f>SUM(BK263:BK266)</f>
        <v>0</v>
      </c>
    </row>
    <row r="263" s="2" customFormat="1" ht="24.15" customHeight="1">
      <c r="A263" s="35"/>
      <c r="B263" s="36"/>
      <c r="C263" s="222" t="s">
        <v>341</v>
      </c>
      <c r="D263" s="222" t="s">
        <v>129</v>
      </c>
      <c r="E263" s="223" t="s">
        <v>537</v>
      </c>
      <c r="F263" s="224" t="s">
        <v>538</v>
      </c>
      <c r="G263" s="225" t="s">
        <v>162</v>
      </c>
      <c r="H263" s="226">
        <v>433.01799999999997</v>
      </c>
      <c r="I263" s="227"/>
      <c r="J263" s="228">
        <f>ROUND(I263*H263,2)</f>
        <v>0</v>
      </c>
      <c r="K263" s="229"/>
      <c r="L263" s="41"/>
      <c r="M263" s="230" t="s">
        <v>1</v>
      </c>
      <c r="N263" s="231" t="s">
        <v>41</v>
      </c>
      <c r="O263" s="94"/>
      <c r="P263" s="232">
        <f>O263*H263</f>
        <v>0</v>
      </c>
      <c r="Q263" s="232">
        <v>0</v>
      </c>
      <c r="R263" s="232">
        <f>Q263*H263</f>
        <v>0</v>
      </c>
      <c r="S263" s="232">
        <v>0</v>
      </c>
      <c r="T263" s="233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4" t="s">
        <v>157</v>
      </c>
      <c r="AT263" s="234" t="s">
        <v>129</v>
      </c>
      <c r="AU263" s="234" t="s">
        <v>134</v>
      </c>
      <c r="AY263" s="14" t="s">
        <v>127</v>
      </c>
      <c r="BE263" s="235">
        <f>IF(N263="základná",J263,0)</f>
        <v>0</v>
      </c>
      <c r="BF263" s="235">
        <f>IF(N263="znížená",J263,0)</f>
        <v>0</v>
      </c>
      <c r="BG263" s="235">
        <f>IF(N263="zákl. prenesená",J263,0)</f>
        <v>0</v>
      </c>
      <c r="BH263" s="235">
        <f>IF(N263="zníž. prenesená",J263,0)</f>
        <v>0</v>
      </c>
      <c r="BI263" s="235">
        <f>IF(N263="nulová",J263,0)</f>
        <v>0</v>
      </c>
      <c r="BJ263" s="14" t="s">
        <v>134</v>
      </c>
      <c r="BK263" s="235">
        <f>ROUND(I263*H263,2)</f>
        <v>0</v>
      </c>
      <c r="BL263" s="14" t="s">
        <v>157</v>
      </c>
      <c r="BM263" s="234" t="s">
        <v>539</v>
      </c>
    </row>
    <row r="264" s="2" customFormat="1" ht="24.15" customHeight="1">
      <c r="A264" s="35"/>
      <c r="B264" s="36"/>
      <c r="C264" s="222" t="s">
        <v>540</v>
      </c>
      <c r="D264" s="222" t="s">
        <v>129</v>
      </c>
      <c r="E264" s="223" t="s">
        <v>541</v>
      </c>
      <c r="F264" s="224" t="s">
        <v>542</v>
      </c>
      <c r="G264" s="225" t="s">
        <v>162</v>
      </c>
      <c r="H264" s="226">
        <v>433.01799999999997</v>
      </c>
      <c r="I264" s="227"/>
      <c r="J264" s="228">
        <f>ROUND(I264*H264,2)</f>
        <v>0</v>
      </c>
      <c r="K264" s="229"/>
      <c r="L264" s="41"/>
      <c r="M264" s="230" t="s">
        <v>1</v>
      </c>
      <c r="N264" s="231" t="s">
        <v>41</v>
      </c>
      <c r="O264" s="94"/>
      <c r="P264" s="232">
        <f>O264*H264</f>
        <v>0</v>
      </c>
      <c r="Q264" s="232">
        <v>0</v>
      </c>
      <c r="R264" s="232">
        <f>Q264*H264</f>
        <v>0</v>
      </c>
      <c r="S264" s="232">
        <v>0</v>
      </c>
      <c r="T264" s="233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4" t="s">
        <v>157</v>
      </c>
      <c r="AT264" s="234" t="s">
        <v>129</v>
      </c>
      <c r="AU264" s="234" t="s">
        <v>134</v>
      </c>
      <c r="AY264" s="14" t="s">
        <v>127</v>
      </c>
      <c r="BE264" s="235">
        <f>IF(N264="základná",J264,0)</f>
        <v>0</v>
      </c>
      <c r="BF264" s="235">
        <f>IF(N264="znížená",J264,0)</f>
        <v>0</v>
      </c>
      <c r="BG264" s="235">
        <f>IF(N264="zákl. prenesená",J264,0)</f>
        <v>0</v>
      </c>
      <c r="BH264" s="235">
        <f>IF(N264="zníž. prenesená",J264,0)</f>
        <v>0</v>
      </c>
      <c r="BI264" s="235">
        <f>IF(N264="nulová",J264,0)</f>
        <v>0</v>
      </c>
      <c r="BJ264" s="14" t="s">
        <v>134</v>
      </c>
      <c r="BK264" s="235">
        <f>ROUND(I264*H264,2)</f>
        <v>0</v>
      </c>
      <c r="BL264" s="14" t="s">
        <v>157</v>
      </c>
      <c r="BM264" s="234" t="s">
        <v>543</v>
      </c>
    </row>
    <row r="265" s="2" customFormat="1" ht="24.15" customHeight="1">
      <c r="A265" s="35"/>
      <c r="B265" s="36"/>
      <c r="C265" s="222" t="s">
        <v>345</v>
      </c>
      <c r="D265" s="222" t="s">
        <v>129</v>
      </c>
      <c r="E265" s="223" t="s">
        <v>544</v>
      </c>
      <c r="F265" s="224" t="s">
        <v>545</v>
      </c>
      <c r="G265" s="225" t="s">
        <v>162</v>
      </c>
      <c r="H265" s="226">
        <v>4.1500000000000004</v>
      </c>
      <c r="I265" s="227"/>
      <c r="J265" s="228">
        <f>ROUND(I265*H265,2)</f>
        <v>0</v>
      </c>
      <c r="K265" s="229"/>
      <c r="L265" s="41"/>
      <c r="M265" s="230" t="s">
        <v>1</v>
      </c>
      <c r="N265" s="231" t="s">
        <v>41</v>
      </c>
      <c r="O265" s="94"/>
      <c r="P265" s="232">
        <f>O265*H265</f>
        <v>0</v>
      </c>
      <c r="Q265" s="232">
        <v>0</v>
      </c>
      <c r="R265" s="232">
        <f>Q265*H265</f>
        <v>0</v>
      </c>
      <c r="S265" s="232">
        <v>0</v>
      </c>
      <c r="T265" s="23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4" t="s">
        <v>157</v>
      </c>
      <c r="AT265" s="234" t="s">
        <v>129</v>
      </c>
      <c r="AU265" s="234" t="s">
        <v>134</v>
      </c>
      <c r="AY265" s="14" t="s">
        <v>127</v>
      </c>
      <c r="BE265" s="235">
        <f>IF(N265="základná",J265,0)</f>
        <v>0</v>
      </c>
      <c r="BF265" s="235">
        <f>IF(N265="znížená",J265,0)</f>
        <v>0</v>
      </c>
      <c r="BG265" s="235">
        <f>IF(N265="zákl. prenesená",J265,0)</f>
        <v>0</v>
      </c>
      <c r="BH265" s="235">
        <f>IF(N265="zníž. prenesená",J265,0)</f>
        <v>0</v>
      </c>
      <c r="BI265" s="235">
        <f>IF(N265="nulová",J265,0)</f>
        <v>0</v>
      </c>
      <c r="BJ265" s="14" t="s">
        <v>134</v>
      </c>
      <c r="BK265" s="235">
        <f>ROUND(I265*H265,2)</f>
        <v>0</v>
      </c>
      <c r="BL265" s="14" t="s">
        <v>157</v>
      </c>
      <c r="BM265" s="234" t="s">
        <v>546</v>
      </c>
    </row>
    <row r="266" s="2" customFormat="1" ht="21.75" customHeight="1">
      <c r="A266" s="35"/>
      <c r="B266" s="36"/>
      <c r="C266" s="222" t="s">
        <v>547</v>
      </c>
      <c r="D266" s="222" t="s">
        <v>129</v>
      </c>
      <c r="E266" s="223" t="s">
        <v>548</v>
      </c>
      <c r="F266" s="224" t="s">
        <v>549</v>
      </c>
      <c r="G266" s="225" t="s">
        <v>162</v>
      </c>
      <c r="H266" s="226">
        <v>18.786000000000001</v>
      </c>
      <c r="I266" s="227"/>
      <c r="J266" s="228">
        <f>ROUND(I266*H266,2)</f>
        <v>0</v>
      </c>
      <c r="K266" s="229"/>
      <c r="L266" s="41"/>
      <c r="M266" s="230" t="s">
        <v>1</v>
      </c>
      <c r="N266" s="231" t="s">
        <v>41</v>
      </c>
      <c r="O266" s="94"/>
      <c r="P266" s="232">
        <f>O266*H266</f>
        <v>0</v>
      </c>
      <c r="Q266" s="232">
        <v>0</v>
      </c>
      <c r="R266" s="232">
        <f>Q266*H266</f>
        <v>0</v>
      </c>
      <c r="S266" s="232">
        <v>0</v>
      </c>
      <c r="T266" s="233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34" t="s">
        <v>157</v>
      </c>
      <c r="AT266" s="234" t="s">
        <v>129</v>
      </c>
      <c r="AU266" s="234" t="s">
        <v>134</v>
      </c>
      <c r="AY266" s="14" t="s">
        <v>127</v>
      </c>
      <c r="BE266" s="235">
        <f>IF(N266="základná",J266,0)</f>
        <v>0</v>
      </c>
      <c r="BF266" s="235">
        <f>IF(N266="znížená",J266,0)</f>
        <v>0</v>
      </c>
      <c r="BG266" s="235">
        <f>IF(N266="zákl. prenesená",J266,0)</f>
        <v>0</v>
      </c>
      <c r="BH266" s="235">
        <f>IF(N266="zníž. prenesená",J266,0)</f>
        <v>0</v>
      </c>
      <c r="BI266" s="235">
        <f>IF(N266="nulová",J266,0)</f>
        <v>0</v>
      </c>
      <c r="BJ266" s="14" t="s">
        <v>134</v>
      </c>
      <c r="BK266" s="235">
        <f>ROUND(I266*H266,2)</f>
        <v>0</v>
      </c>
      <c r="BL266" s="14" t="s">
        <v>157</v>
      </c>
      <c r="BM266" s="234" t="s">
        <v>550</v>
      </c>
    </row>
    <row r="267" s="12" customFormat="1" ht="25.92" customHeight="1">
      <c r="A267" s="12"/>
      <c r="B267" s="206"/>
      <c r="C267" s="207"/>
      <c r="D267" s="208" t="s">
        <v>74</v>
      </c>
      <c r="E267" s="209" t="s">
        <v>200</v>
      </c>
      <c r="F267" s="209" t="s">
        <v>551</v>
      </c>
      <c r="G267" s="207"/>
      <c r="H267" s="207"/>
      <c r="I267" s="210"/>
      <c r="J267" s="211">
        <f>BK267</f>
        <v>0</v>
      </c>
      <c r="K267" s="207"/>
      <c r="L267" s="212"/>
      <c r="M267" s="213"/>
      <c r="N267" s="214"/>
      <c r="O267" s="214"/>
      <c r="P267" s="215">
        <f>P268+P270</f>
        <v>0</v>
      </c>
      <c r="Q267" s="214"/>
      <c r="R267" s="215">
        <f>R268+R270</f>
        <v>0</v>
      </c>
      <c r="S267" s="214"/>
      <c r="T267" s="216">
        <f>T268+T270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7" t="s">
        <v>137</v>
      </c>
      <c r="AT267" s="218" t="s">
        <v>74</v>
      </c>
      <c r="AU267" s="218" t="s">
        <v>75</v>
      </c>
      <c r="AY267" s="217" t="s">
        <v>127</v>
      </c>
      <c r="BK267" s="219">
        <f>BK268+BK270</f>
        <v>0</v>
      </c>
    </row>
    <row r="268" s="12" customFormat="1" ht="22.8" customHeight="1">
      <c r="A268" s="12"/>
      <c r="B268" s="206"/>
      <c r="C268" s="207"/>
      <c r="D268" s="208" t="s">
        <v>74</v>
      </c>
      <c r="E268" s="220" t="s">
        <v>552</v>
      </c>
      <c r="F268" s="220" t="s">
        <v>553</v>
      </c>
      <c r="G268" s="207"/>
      <c r="H268" s="207"/>
      <c r="I268" s="210"/>
      <c r="J268" s="221">
        <f>BK268</f>
        <v>0</v>
      </c>
      <c r="K268" s="207"/>
      <c r="L268" s="212"/>
      <c r="M268" s="213"/>
      <c r="N268" s="214"/>
      <c r="O268" s="214"/>
      <c r="P268" s="215">
        <f>P269</f>
        <v>0</v>
      </c>
      <c r="Q268" s="214"/>
      <c r="R268" s="215">
        <f>R269</f>
        <v>0</v>
      </c>
      <c r="S268" s="214"/>
      <c r="T268" s="216">
        <f>T269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7" t="s">
        <v>137</v>
      </c>
      <c r="AT268" s="218" t="s">
        <v>74</v>
      </c>
      <c r="AU268" s="218" t="s">
        <v>80</v>
      </c>
      <c r="AY268" s="217" t="s">
        <v>127</v>
      </c>
      <c r="BK268" s="219">
        <f>BK269</f>
        <v>0</v>
      </c>
    </row>
    <row r="269" s="2" customFormat="1" ht="16.5" customHeight="1">
      <c r="A269" s="35"/>
      <c r="B269" s="36"/>
      <c r="C269" s="222" t="s">
        <v>348</v>
      </c>
      <c r="D269" s="222" t="s">
        <v>129</v>
      </c>
      <c r="E269" s="223" t="s">
        <v>554</v>
      </c>
      <c r="F269" s="224" t="s">
        <v>555</v>
      </c>
      <c r="G269" s="225" t="s">
        <v>310</v>
      </c>
      <c r="H269" s="226">
        <v>1</v>
      </c>
      <c r="I269" s="227"/>
      <c r="J269" s="228">
        <f>ROUND(I269*H269,2)</f>
        <v>0</v>
      </c>
      <c r="K269" s="229"/>
      <c r="L269" s="41"/>
      <c r="M269" s="230" t="s">
        <v>1</v>
      </c>
      <c r="N269" s="231" t="s">
        <v>41</v>
      </c>
      <c r="O269" s="94"/>
      <c r="P269" s="232">
        <f>O269*H269</f>
        <v>0</v>
      </c>
      <c r="Q269" s="232">
        <v>0</v>
      </c>
      <c r="R269" s="232">
        <f>Q269*H269</f>
        <v>0</v>
      </c>
      <c r="S269" s="232">
        <v>0</v>
      </c>
      <c r="T269" s="23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34" t="s">
        <v>249</v>
      </c>
      <c r="AT269" s="234" t="s">
        <v>129</v>
      </c>
      <c r="AU269" s="234" t="s">
        <v>134</v>
      </c>
      <c r="AY269" s="14" t="s">
        <v>127</v>
      </c>
      <c r="BE269" s="235">
        <f>IF(N269="základná",J269,0)</f>
        <v>0</v>
      </c>
      <c r="BF269" s="235">
        <f>IF(N269="znížená",J269,0)</f>
        <v>0</v>
      </c>
      <c r="BG269" s="235">
        <f>IF(N269="zákl. prenesená",J269,0)</f>
        <v>0</v>
      </c>
      <c r="BH269" s="235">
        <f>IF(N269="zníž. prenesená",J269,0)</f>
        <v>0</v>
      </c>
      <c r="BI269" s="235">
        <f>IF(N269="nulová",J269,0)</f>
        <v>0</v>
      </c>
      <c r="BJ269" s="14" t="s">
        <v>134</v>
      </c>
      <c r="BK269" s="235">
        <f>ROUND(I269*H269,2)</f>
        <v>0</v>
      </c>
      <c r="BL269" s="14" t="s">
        <v>249</v>
      </c>
      <c r="BM269" s="234" t="s">
        <v>556</v>
      </c>
    </row>
    <row r="270" s="12" customFormat="1" ht="22.8" customHeight="1">
      <c r="A270" s="12"/>
      <c r="B270" s="206"/>
      <c r="C270" s="207"/>
      <c r="D270" s="208" t="s">
        <v>74</v>
      </c>
      <c r="E270" s="220" t="s">
        <v>557</v>
      </c>
      <c r="F270" s="220" t="s">
        <v>558</v>
      </c>
      <c r="G270" s="207"/>
      <c r="H270" s="207"/>
      <c r="I270" s="210"/>
      <c r="J270" s="221">
        <f>BK270</f>
        <v>0</v>
      </c>
      <c r="K270" s="207"/>
      <c r="L270" s="212"/>
      <c r="M270" s="213"/>
      <c r="N270" s="214"/>
      <c r="O270" s="214"/>
      <c r="P270" s="215">
        <f>SUM(P271:P276)</f>
        <v>0</v>
      </c>
      <c r="Q270" s="214"/>
      <c r="R270" s="215">
        <f>SUM(R271:R276)</f>
        <v>0</v>
      </c>
      <c r="S270" s="214"/>
      <c r="T270" s="216">
        <f>SUM(T271:T276)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7" t="s">
        <v>137</v>
      </c>
      <c r="AT270" s="218" t="s">
        <v>74</v>
      </c>
      <c r="AU270" s="218" t="s">
        <v>80</v>
      </c>
      <c r="AY270" s="217" t="s">
        <v>127</v>
      </c>
      <c r="BK270" s="219">
        <f>SUM(BK271:BK276)</f>
        <v>0</v>
      </c>
    </row>
    <row r="271" s="2" customFormat="1" ht="16.5" customHeight="1">
      <c r="A271" s="35"/>
      <c r="B271" s="36"/>
      <c r="C271" s="222" t="s">
        <v>559</v>
      </c>
      <c r="D271" s="222" t="s">
        <v>129</v>
      </c>
      <c r="E271" s="223" t="s">
        <v>560</v>
      </c>
      <c r="F271" s="224" t="s">
        <v>561</v>
      </c>
      <c r="G271" s="225" t="s">
        <v>162</v>
      </c>
      <c r="H271" s="226">
        <v>124.65600000000001</v>
      </c>
      <c r="I271" s="227"/>
      <c r="J271" s="228">
        <f>ROUND(I271*H271,2)</f>
        <v>0</v>
      </c>
      <c r="K271" s="229"/>
      <c r="L271" s="41"/>
      <c r="M271" s="230" t="s">
        <v>1</v>
      </c>
      <c r="N271" s="231" t="s">
        <v>41</v>
      </c>
      <c r="O271" s="94"/>
      <c r="P271" s="232">
        <f>O271*H271</f>
        <v>0</v>
      </c>
      <c r="Q271" s="232">
        <v>0</v>
      </c>
      <c r="R271" s="232">
        <f>Q271*H271</f>
        <v>0</v>
      </c>
      <c r="S271" s="232">
        <v>0</v>
      </c>
      <c r="T271" s="233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4" t="s">
        <v>249</v>
      </c>
      <c r="AT271" s="234" t="s">
        <v>129</v>
      </c>
      <c r="AU271" s="234" t="s">
        <v>134</v>
      </c>
      <c r="AY271" s="14" t="s">
        <v>127</v>
      </c>
      <c r="BE271" s="235">
        <f>IF(N271="základná",J271,0)</f>
        <v>0</v>
      </c>
      <c r="BF271" s="235">
        <f>IF(N271="znížená",J271,0)</f>
        <v>0</v>
      </c>
      <c r="BG271" s="235">
        <f>IF(N271="zákl. prenesená",J271,0)</f>
        <v>0</v>
      </c>
      <c r="BH271" s="235">
        <f>IF(N271="zníž. prenesená",J271,0)</f>
        <v>0</v>
      </c>
      <c r="BI271" s="235">
        <f>IF(N271="nulová",J271,0)</f>
        <v>0</v>
      </c>
      <c r="BJ271" s="14" t="s">
        <v>134</v>
      </c>
      <c r="BK271" s="235">
        <f>ROUND(I271*H271,2)</f>
        <v>0</v>
      </c>
      <c r="BL271" s="14" t="s">
        <v>249</v>
      </c>
      <c r="BM271" s="234" t="s">
        <v>562</v>
      </c>
    </row>
    <row r="272" s="2" customFormat="1" ht="24.15" customHeight="1">
      <c r="A272" s="35"/>
      <c r="B272" s="36"/>
      <c r="C272" s="222" t="s">
        <v>352</v>
      </c>
      <c r="D272" s="222" t="s">
        <v>129</v>
      </c>
      <c r="E272" s="223" t="s">
        <v>563</v>
      </c>
      <c r="F272" s="224" t="s">
        <v>564</v>
      </c>
      <c r="G272" s="225" t="s">
        <v>162</v>
      </c>
      <c r="H272" s="226">
        <v>87.742999999999995</v>
      </c>
      <c r="I272" s="227"/>
      <c r="J272" s="228">
        <f>ROUND(I272*H272,2)</f>
        <v>0</v>
      </c>
      <c r="K272" s="229"/>
      <c r="L272" s="41"/>
      <c r="M272" s="230" t="s">
        <v>1</v>
      </c>
      <c r="N272" s="231" t="s">
        <v>41</v>
      </c>
      <c r="O272" s="94"/>
      <c r="P272" s="232">
        <f>O272*H272</f>
        <v>0</v>
      </c>
      <c r="Q272" s="232">
        <v>0</v>
      </c>
      <c r="R272" s="232">
        <f>Q272*H272</f>
        <v>0</v>
      </c>
      <c r="S272" s="232">
        <v>0</v>
      </c>
      <c r="T272" s="233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4" t="s">
        <v>249</v>
      </c>
      <c r="AT272" s="234" t="s">
        <v>129</v>
      </c>
      <c r="AU272" s="234" t="s">
        <v>134</v>
      </c>
      <c r="AY272" s="14" t="s">
        <v>127</v>
      </c>
      <c r="BE272" s="235">
        <f>IF(N272="základná",J272,0)</f>
        <v>0</v>
      </c>
      <c r="BF272" s="235">
        <f>IF(N272="znížená",J272,0)</f>
        <v>0</v>
      </c>
      <c r="BG272" s="235">
        <f>IF(N272="zákl. prenesená",J272,0)</f>
        <v>0</v>
      </c>
      <c r="BH272" s="235">
        <f>IF(N272="zníž. prenesená",J272,0)</f>
        <v>0</v>
      </c>
      <c r="BI272" s="235">
        <f>IF(N272="nulová",J272,0)</f>
        <v>0</v>
      </c>
      <c r="BJ272" s="14" t="s">
        <v>134</v>
      </c>
      <c r="BK272" s="235">
        <f>ROUND(I272*H272,2)</f>
        <v>0</v>
      </c>
      <c r="BL272" s="14" t="s">
        <v>249</v>
      </c>
      <c r="BM272" s="234" t="s">
        <v>565</v>
      </c>
    </row>
    <row r="273" s="2" customFormat="1" ht="16.5" customHeight="1">
      <c r="A273" s="35"/>
      <c r="B273" s="36"/>
      <c r="C273" s="222" t="s">
        <v>566</v>
      </c>
      <c r="D273" s="222" t="s">
        <v>129</v>
      </c>
      <c r="E273" s="223" t="s">
        <v>567</v>
      </c>
      <c r="F273" s="224" t="s">
        <v>568</v>
      </c>
      <c r="G273" s="225" t="s">
        <v>162</v>
      </c>
      <c r="H273" s="226">
        <v>244.25800000000001</v>
      </c>
      <c r="I273" s="227"/>
      <c r="J273" s="228">
        <f>ROUND(I273*H273,2)</f>
        <v>0</v>
      </c>
      <c r="K273" s="229"/>
      <c r="L273" s="41"/>
      <c r="M273" s="230" t="s">
        <v>1</v>
      </c>
      <c r="N273" s="231" t="s">
        <v>41</v>
      </c>
      <c r="O273" s="94"/>
      <c r="P273" s="232">
        <f>O273*H273</f>
        <v>0</v>
      </c>
      <c r="Q273" s="232">
        <v>0</v>
      </c>
      <c r="R273" s="232">
        <f>Q273*H273</f>
        <v>0</v>
      </c>
      <c r="S273" s="232">
        <v>0</v>
      </c>
      <c r="T273" s="23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4" t="s">
        <v>249</v>
      </c>
      <c r="AT273" s="234" t="s">
        <v>129</v>
      </c>
      <c r="AU273" s="234" t="s">
        <v>134</v>
      </c>
      <c r="AY273" s="14" t="s">
        <v>127</v>
      </c>
      <c r="BE273" s="235">
        <f>IF(N273="základná",J273,0)</f>
        <v>0</v>
      </c>
      <c r="BF273" s="235">
        <f>IF(N273="znížená",J273,0)</f>
        <v>0</v>
      </c>
      <c r="BG273" s="235">
        <f>IF(N273="zákl. prenesená",J273,0)</f>
        <v>0</v>
      </c>
      <c r="BH273" s="235">
        <f>IF(N273="zníž. prenesená",J273,0)</f>
        <v>0</v>
      </c>
      <c r="BI273" s="235">
        <f>IF(N273="nulová",J273,0)</f>
        <v>0</v>
      </c>
      <c r="BJ273" s="14" t="s">
        <v>134</v>
      </c>
      <c r="BK273" s="235">
        <f>ROUND(I273*H273,2)</f>
        <v>0</v>
      </c>
      <c r="BL273" s="14" t="s">
        <v>249</v>
      </c>
      <c r="BM273" s="234" t="s">
        <v>569</v>
      </c>
    </row>
    <row r="274" s="2" customFormat="1" ht="24.15" customHeight="1">
      <c r="A274" s="35"/>
      <c r="B274" s="36"/>
      <c r="C274" s="222" t="s">
        <v>355</v>
      </c>
      <c r="D274" s="222" t="s">
        <v>129</v>
      </c>
      <c r="E274" s="223" t="s">
        <v>570</v>
      </c>
      <c r="F274" s="224" t="s">
        <v>571</v>
      </c>
      <c r="G274" s="225" t="s">
        <v>511</v>
      </c>
      <c r="H274" s="226">
        <v>19021.900000000001</v>
      </c>
      <c r="I274" s="227"/>
      <c r="J274" s="228">
        <f>ROUND(I274*H274,2)</f>
        <v>0</v>
      </c>
      <c r="K274" s="229"/>
      <c r="L274" s="41"/>
      <c r="M274" s="230" t="s">
        <v>1</v>
      </c>
      <c r="N274" s="231" t="s">
        <v>41</v>
      </c>
      <c r="O274" s="94"/>
      <c r="P274" s="232">
        <f>O274*H274</f>
        <v>0</v>
      </c>
      <c r="Q274" s="232">
        <v>0</v>
      </c>
      <c r="R274" s="232">
        <f>Q274*H274</f>
        <v>0</v>
      </c>
      <c r="S274" s="232">
        <v>0</v>
      </c>
      <c r="T274" s="23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4" t="s">
        <v>249</v>
      </c>
      <c r="AT274" s="234" t="s">
        <v>129</v>
      </c>
      <c r="AU274" s="234" t="s">
        <v>134</v>
      </c>
      <c r="AY274" s="14" t="s">
        <v>127</v>
      </c>
      <c r="BE274" s="235">
        <f>IF(N274="základná",J274,0)</f>
        <v>0</v>
      </c>
      <c r="BF274" s="235">
        <f>IF(N274="znížená",J274,0)</f>
        <v>0</v>
      </c>
      <c r="BG274" s="235">
        <f>IF(N274="zákl. prenesená",J274,0)</f>
        <v>0</v>
      </c>
      <c r="BH274" s="235">
        <f>IF(N274="zníž. prenesená",J274,0)</f>
        <v>0</v>
      </c>
      <c r="BI274" s="235">
        <f>IF(N274="nulová",J274,0)</f>
        <v>0</v>
      </c>
      <c r="BJ274" s="14" t="s">
        <v>134</v>
      </c>
      <c r="BK274" s="235">
        <f>ROUND(I274*H274,2)</f>
        <v>0</v>
      </c>
      <c r="BL274" s="14" t="s">
        <v>249</v>
      </c>
      <c r="BM274" s="234" t="s">
        <v>572</v>
      </c>
    </row>
    <row r="275" s="2" customFormat="1" ht="16.5" customHeight="1">
      <c r="A275" s="35"/>
      <c r="B275" s="36"/>
      <c r="C275" s="236" t="s">
        <v>573</v>
      </c>
      <c r="D275" s="236" t="s">
        <v>200</v>
      </c>
      <c r="E275" s="237" t="s">
        <v>574</v>
      </c>
      <c r="F275" s="238" t="s">
        <v>575</v>
      </c>
      <c r="G275" s="239" t="s">
        <v>511</v>
      </c>
      <c r="H275" s="240">
        <v>17417.599999999999</v>
      </c>
      <c r="I275" s="241"/>
      <c r="J275" s="242">
        <f>ROUND(I275*H275,2)</f>
        <v>0</v>
      </c>
      <c r="K275" s="243"/>
      <c r="L275" s="244"/>
      <c r="M275" s="245" t="s">
        <v>1</v>
      </c>
      <c r="N275" s="246" t="s">
        <v>41</v>
      </c>
      <c r="O275" s="94"/>
      <c r="P275" s="232">
        <f>O275*H275</f>
        <v>0</v>
      </c>
      <c r="Q275" s="232">
        <v>0</v>
      </c>
      <c r="R275" s="232">
        <f>Q275*H275</f>
        <v>0</v>
      </c>
      <c r="S275" s="232">
        <v>0</v>
      </c>
      <c r="T275" s="233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4" t="s">
        <v>576</v>
      </c>
      <c r="AT275" s="234" t="s">
        <v>200</v>
      </c>
      <c r="AU275" s="234" t="s">
        <v>134</v>
      </c>
      <c r="AY275" s="14" t="s">
        <v>127</v>
      </c>
      <c r="BE275" s="235">
        <f>IF(N275="základná",J275,0)</f>
        <v>0</v>
      </c>
      <c r="BF275" s="235">
        <f>IF(N275="znížená",J275,0)</f>
        <v>0</v>
      </c>
      <c r="BG275" s="235">
        <f>IF(N275="zákl. prenesená",J275,0)</f>
        <v>0</v>
      </c>
      <c r="BH275" s="235">
        <f>IF(N275="zníž. prenesená",J275,0)</f>
        <v>0</v>
      </c>
      <c r="BI275" s="235">
        <f>IF(N275="nulová",J275,0)</f>
        <v>0</v>
      </c>
      <c r="BJ275" s="14" t="s">
        <v>134</v>
      </c>
      <c r="BK275" s="235">
        <f>ROUND(I275*H275,2)</f>
        <v>0</v>
      </c>
      <c r="BL275" s="14" t="s">
        <v>249</v>
      </c>
      <c r="BM275" s="234" t="s">
        <v>577</v>
      </c>
    </row>
    <row r="276" s="2" customFormat="1" ht="24.15" customHeight="1">
      <c r="A276" s="35"/>
      <c r="B276" s="36"/>
      <c r="C276" s="236" t="s">
        <v>359</v>
      </c>
      <c r="D276" s="236" t="s">
        <v>200</v>
      </c>
      <c r="E276" s="237" t="s">
        <v>578</v>
      </c>
      <c r="F276" s="238" t="s">
        <v>579</v>
      </c>
      <c r="G276" s="239" t="s">
        <v>310</v>
      </c>
      <c r="H276" s="240">
        <v>1</v>
      </c>
      <c r="I276" s="241"/>
      <c r="J276" s="242">
        <f>ROUND(I276*H276,2)</f>
        <v>0</v>
      </c>
      <c r="K276" s="243"/>
      <c r="L276" s="244"/>
      <c r="M276" s="247" t="s">
        <v>1</v>
      </c>
      <c r="N276" s="248" t="s">
        <v>41</v>
      </c>
      <c r="O276" s="249"/>
      <c r="P276" s="250">
        <f>O276*H276</f>
        <v>0</v>
      </c>
      <c r="Q276" s="250">
        <v>0</v>
      </c>
      <c r="R276" s="250">
        <f>Q276*H276</f>
        <v>0</v>
      </c>
      <c r="S276" s="250">
        <v>0</v>
      </c>
      <c r="T276" s="251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4" t="s">
        <v>576</v>
      </c>
      <c r="AT276" s="234" t="s">
        <v>200</v>
      </c>
      <c r="AU276" s="234" t="s">
        <v>134</v>
      </c>
      <c r="AY276" s="14" t="s">
        <v>127</v>
      </c>
      <c r="BE276" s="235">
        <f>IF(N276="základná",J276,0)</f>
        <v>0</v>
      </c>
      <c r="BF276" s="235">
        <f>IF(N276="znížená",J276,0)</f>
        <v>0</v>
      </c>
      <c r="BG276" s="235">
        <f>IF(N276="zákl. prenesená",J276,0)</f>
        <v>0</v>
      </c>
      <c r="BH276" s="235">
        <f>IF(N276="zníž. prenesená",J276,0)</f>
        <v>0</v>
      </c>
      <c r="BI276" s="235">
        <f>IF(N276="nulová",J276,0)</f>
        <v>0</v>
      </c>
      <c r="BJ276" s="14" t="s">
        <v>134</v>
      </c>
      <c r="BK276" s="235">
        <f>ROUND(I276*H276,2)</f>
        <v>0</v>
      </c>
      <c r="BL276" s="14" t="s">
        <v>249</v>
      </c>
      <c r="BM276" s="234" t="s">
        <v>580</v>
      </c>
    </row>
    <row r="277" s="2" customFormat="1" ht="6.96" customHeight="1">
      <c r="A277" s="35"/>
      <c r="B277" s="69"/>
      <c r="C277" s="70"/>
      <c r="D277" s="70"/>
      <c r="E277" s="70"/>
      <c r="F277" s="70"/>
      <c r="G277" s="70"/>
      <c r="H277" s="70"/>
      <c r="I277" s="70"/>
      <c r="J277" s="70"/>
      <c r="K277" s="70"/>
      <c r="L277" s="41"/>
      <c r="M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</row>
  </sheetData>
  <sheetProtection sheet="1" autoFilter="0" formatColumns="0" formatRows="0" objects="1" scenarios="1" spinCount="100000" saltValue="gqz6wrS+Fr3ZhFNQYhkyhY2dqnTEmbHzL8Z7l66aO1jERA4lEr4RV44Q7/QUkWrhveocMshSpKx97L+CsF7KsQ==" hashValue="XNXK9KcvYZSyLdajSMxbgWe1xmIlOvekITU1brNau01MlMoxRcAoE4fVWBNCLBFVPE0q4j19/GPI2wS/LJBD+w==" algorithmName="SHA-512" password="CC35"/>
  <autoFilter ref="C136:K276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DESKTOP-43CD5VO\HP</dc:creator>
  <cp:lastModifiedBy>DESKTOP-43CD5VO\HP</cp:lastModifiedBy>
  <dcterms:created xsi:type="dcterms:W3CDTF">2024-05-09T10:38:32Z</dcterms:created>
  <dcterms:modified xsi:type="dcterms:W3CDTF">2024-05-09T10:38:34Z</dcterms:modified>
</cp:coreProperties>
</file>