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Y:\2024-005_Dopracovanie opravy komunikácií v meste Košice\"/>
    </mc:Choice>
  </mc:AlternateContent>
  <xr:revisionPtr revIDLastSave="0" documentId="13_ncr:1_{A1E0BDA7-45CC-4D7F-9E9C-13DE05D49A63}" xr6:coauthVersionLast="47" xr6:coauthVersionMax="47" xr10:uidLastSave="{00000000-0000-0000-0000-000000000000}"/>
  <bookViews>
    <workbookView xWindow="1930" yWindow="1270" windowWidth="31280" windowHeight="18380" xr2:uid="{00000000-000D-0000-FFFF-FFFF00000000}"/>
  </bookViews>
  <sheets>
    <sheet name="SO 105-00 - Rekonštr. komuni..." sheetId="3" r:id="rId1"/>
  </sheets>
  <definedNames>
    <definedName name="_xlnm._FilterDatabase" localSheetId="0" hidden="1">'SO 105-00 - Rekonštr. komuni...'!$C$123:$K$225</definedName>
    <definedName name="_xlnm.Print_Titles" localSheetId="0">'SO 105-00 - Rekonštr. komuni...'!$123:$123</definedName>
    <definedName name="_xlnm.Print_Area" localSheetId="0">'SO 105-00 - Rekonštr. komuni...'!$C$111:$J$225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J35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09" i="3"/>
  <c r="BH209" i="3"/>
  <c r="BG209" i="3"/>
  <c r="BE209" i="3"/>
  <c r="T209" i="3"/>
  <c r="R209" i="3"/>
  <c r="P209" i="3"/>
  <c r="BI206" i="3"/>
  <c r="BH206" i="3"/>
  <c r="BG206" i="3"/>
  <c r="BE206" i="3"/>
  <c r="T206" i="3"/>
  <c r="R206" i="3"/>
  <c r="P206" i="3"/>
  <c r="BI202" i="3"/>
  <c r="BH202" i="3"/>
  <c r="BG202" i="3"/>
  <c r="BE202" i="3"/>
  <c r="T202" i="3"/>
  <c r="R202" i="3"/>
  <c r="P202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2" i="3"/>
  <c r="BH172" i="3"/>
  <c r="BG172" i="3"/>
  <c r="BE172" i="3"/>
  <c r="T172" i="3"/>
  <c r="R172" i="3"/>
  <c r="P172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4" i="3"/>
  <c r="BH144" i="3"/>
  <c r="BG144" i="3"/>
  <c r="BE144" i="3"/>
  <c r="T144" i="3"/>
  <c r="R144" i="3"/>
  <c r="P144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8" i="3"/>
  <c r="BH138" i="3"/>
  <c r="BG138" i="3"/>
  <c r="BE138" i="3"/>
  <c r="T138" i="3"/>
  <c r="R138" i="3"/>
  <c r="P138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27" i="3"/>
  <c r="BH127" i="3"/>
  <c r="BG127" i="3"/>
  <c r="BE127" i="3"/>
  <c r="T127" i="3"/>
  <c r="T126" i="3"/>
  <c r="R127" i="3"/>
  <c r="R126" i="3" s="1"/>
  <c r="P127" i="3"/>
  <c r="P126" i="3"/>
  <c r="F118" i="3"/>
  <c r="E116" i="3"/>
  <c r="F89" i="3"/>
  <c r="E87" i="3"/>
  <c r="J92" i="3"/>
  <c r="J91" i="3"/>
  <c r="F121" i="3"/>
  <c r="F120" i="3"/>
  <c r="J118" i="3"/>
  <c r="E114" i="3"/>
  <c r="J135" i="3"/>
  <c r="BK206" i="3"/>
  <c r="J193" i="3"/>
  <c r="BK182" i="3"/>
  <c r="BK156" i="3"/>
  <c r="BK151" i="3"/>
  <c r="J149" i="3"/>
  <c r="BK138" i="3"/>
  <c r="J224" i="3"/>
  <c r="J221" i="3"/>
  <c r="J212" i="3"/>
  <c r="BK199" i="3"/>
  <c r="J197" i="3"/>
  <c r="BK195" i="3"/>
  <c r="J185" i="3"/>
  <c r="BK166" i="3"/>
  <c r="BK153" i="3"/>
  <c r="BK149" i="3"/>
  <c r="BK144" i="3"/>
  <c r="J140" i="3"/>
  <c r="J127" i="3"/>
  <c r="J206" i="3"/>
  <c r="J194" i="3"/>
  <c r="BK180" i="3"/>
  <c r="BK172" i="3"/>
  <c r="J166" i="3"/>
  <c r="J151" i="3"/>
  <c r="BK148" i="3"/>
  <c r="J138" i="3"/>
  <c r="BK225" i="3"/>
  <c r="BK224" i="3"/>
  <c r="BK223" i="3"/>
  <c r="BK221" i="3"/>
  <c r="BK212" i="3"/>
  <c r="J202" i="3"/>
  <c r="J199" i="3"/>
  <c r="BK197" i="3"/>
  <c r="J195" i="3"/>
  <c r="BK184" i="3"/>
  <c r="J180" i="3"/>
  <c r="J162" i="3"/>
  <c r="J156" i="3"/>
  <c r="J153" i="3"/>
  <c r="BK134" i="3"/>
  <c r="J209" i="3"/>
  <c r="BK198" i="3"/>
  <c r="BK185" i="3"/>
  <c r="BK179" i="3"/>
  <c r="BK154" i="3"/>
  <c r="J150" i="3"/>
  <c r="J141" i="3"/>
  <c r="BK133" i="3"/>
  <c r="J223" i="3"/>
  <c r="J220" i="3"/>
  <c r="J214" i="3"/>
  <c r="BK209" i="3"/>
  <c r="J196" i="3"/>
  <c r="BK194" i="3"/>
  <c r="J184" i="3"/>
  <c r="J181" i="3"/>
  <c r="J157" i="3"/>
  <c r="J152" i="3"/>
  <c r="J148" i="3"/>
  <c r="BK141" i="3"/>
  <c r="BK135" i="3"/>
  <c r="BK214" i="3"/>
  <c r="BK202" i="3"/>
  <c r="J182" i="3"/>
  <c r="J179" i="3"/>
  <c r="BK162" i="3"/>
  <c r="BK150" i="3"/>
  <c r="BK147" i="3"/>
  <c r="J144" i="3"/>
  <c r="J134" i="3"/>
  <c r="J225" i="3"/>
  <c r="BK220" i="3"/>
  <c r="BK200" i="3"/>
  <c r="J198" i="3"/>
  <c r="BK196" i="3"/>
  <c r="BK193" i="3"/>
  <c r="BK183" i="3"/>
  <c r="J172" i="3"/>
  <c r="BK157" i="3"/>
  <c r="J154" i="3"/>
  <c r="J147" i="3"/>
  <c r="J133" i="3"/>
  <c r="J200" i="3"/>
  <c r="J183" i="3"/>
  <c r="BK181" i="3"/>
  <c r="BK152" i="3"/>
  <c r="BK140" i="3"/>
  <c r="BK127" i="3"/>
  <c r="P132" i="3" l="1"/>
  <c r="BK139" i="3"/>
  <c r="J139" i="3" s="1"/>
  <c r="J100" i="3" s="1"/>
  <c r="BK155" i="3"/>
  <c r="J155" i="3"/>
  <c r="J101" i="3"/>
  <c r="P161" i="3"/>
  <c r="T201" i="3"/>
  <c r="R222" i="3"/>
  <c r="R132" i="3"/>
  <c r="T139" i="3"/>
  <c r="T155" i="3"/>
  <c r="R161" i="3"/>
  <c r="R125" i="3" s="1"/>
  <c r="R124" i="3" s="1"/>
  <c r="BK201" i="3"/>
  <c r="J201" i="3"/>
  <c r="J103" i="3"/>
  <c r="P222" i="3"/>
  <c r="T132" i="3"/>
  <c r="T125" i="3"/>
  <c r="T124" i="3" s="1"/>
  <c r="R139" i="3"/>
  <c r="R155" i="3"/>
  <c r="BK161" i="3"/>
  <c r="J161" i="3" s="1"/>
  <c r="J102" i="3" s="1"/>
  <c r="R201" i="3"/>
  <c r="T222" i="3"/>
  <c r="BK132" i="3"/>
  <c r="J132" i="3" s="1"/>
  <c r="J99" i="3" s="1"/>
  <c r="P139" i="3"/>
  <c r="P155" i="3"/>
  <c r="P125" i="3" s="1"/>
  <c r="P124" i="3" s="1"/>
  <c r="T161" i="3"/>
  <c r="P201" i="3"/>
  <c r="BK222" i="3"/>
  <c r="J222" i="3" s="1"/>
  <c r="J104" i="3" s="1"/>
  <c r="BK126" i="3"/>
  <c r="J126" i="3" s="1"/>
  <c r="J98" i="3" s="1"/>
  <c r="F91" i="3"/>
  <c r="J121" i="3"/>
  <c r="BF138" i="3"/>
  <c r="BF140" i="3"/>
  <c r="BF148" i="3"/>
  <c r="BF149" i="3"/>
  <c r="BF151" i="3"/>
  <c r="BF153" i="3"/>
  <c r="BF182" i="3"/>
  <c r="BF199" i="3"/>
  <c r="F92" i="3"/>
  <c r="J120" i="3"/>
  <c r="BF127" i="3"/>
  <c r="BF133" i="3"/>
  <c r="BF134" i="3"/>
  <c r="BF144" i="3"/>
  <c r="BF147" i="3"/>
  <c r="BF154" i="3"/>
  <c r="BF157" i="3"/>
  <c r="BF162" i="3"/>
  <c r="BF179" i="3"/>
  <c r="BF194" i="3"/>
  <c r="BF195" i="3"/>
  <c r="BF197" i="3"/>
  <c r="BF202" i="3"/>
  <c r="BF206" i="3"/>
  <c r="BF221" i="3"/>
  <c r="BF223" i="3"/>
  <c r="BF225" i="3"/>
  <c r="E85" i="3"/>
  <c r="J89" i="3"/>
  <c r="BF135" i="3"/>
  <c r="BF141" i="3"/>
  <c r="BF150" i="3"/>
  <c r="BF152" i="3"/>
  <c r="BF166" i="3"/>
  <c r="BF172" i="3"/>
  <c r="BF181" i="3"/>
  <c r="BF193" i="3"/>
  <c r="BF196" i="3"/>
  <c r="BF200" i="3"/>
  <c r="BF212" i="3"/>
  <c r="BF156" i="3"/>
  <c r="BF180" i="3"/>
  <c r="BF183" i="3"/>
  <c r="BF184" i="3"/>
  <c r="BF185" i="3"/>
  <c r="BF198" i="3"/>
  <c r="BF209" i="3"/>
  <c r="BF214" i="3"/>
  <c r="BF220" i="3"/>
  <c r="BF224" i="3"/>
  <c r="F35" i="3"/>
  <c r="F33" i="3"/>
  <c r="F37" i="3"/>
  <c r="J33" i="3"/>
  <c r="F36" i="3"/>
  <c r="BK125" i="3" l="1"/>
  <c r="J125" i="3" s="1"/>
  <c r="J97" i="3" s="1"/>
  <c r="F34" i="3"/>
  <c r="J34" i="3"/>
  <c r="BK124" i="3" l="1"/>
  <c r="J124" i="3" s="1"/>
  <c r="J30" i="3" s="1"/>
  <c r="J39" i="3" s="1"/>
  <c r="J96" i="3" l="1"/>
</calcChain>
</file>

<file path=xl/sharedStrings.xml><?xml version="1.0" encoding="utf-8"?>
<sst xmlns="http://schemas.openxmlformats.org/spreadsheetml/2006/main" count="1248" uniqueCount="291">
  <si>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</si>
  <si>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</si>
  <si>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</si>
  <si>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</si>
  <si>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</si>
  <si>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</si>
  <si>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</si>
  <si>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</si>
  <si>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</si>
  <si>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</si>
  <si>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</si>
  <si>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</si>
  <si>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</si>
  <si>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Mesto Košice</t>
  </si>
  <si>
    <t>IČ DPH:</t>
  </si>
  <si>
    <t>Zhotoviteľ:</t>
  </si>
  <si>
    <t>Vyplň údaj</t>
  </si>
  <si>
    <t>Projektant:</t>
  </si>
  <si>
    <t>MP Construct s.r.o.</t>
  </si>
  <si>
    <t>True</t>
  </si>
  <si>
    <t>Spracovateľ:</t>
  </si>
  <si>
    <t>Ing. Michal Matuška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</si>
  <si>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</si>
  <si>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</si>
  <si>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</si>
  <si>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</si>
  <si>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</si>
  <si>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</si>
  <si>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</si>
  <si>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</si>
  <si>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</si>
  <si>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</si>
  <si>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</si>
  <si>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</si>
  <si>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</si>
  <si>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</si>
  <si>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</si>
  <si>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</si>
  <si>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</si>
  <si>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</si>
  <si>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</si>
  <si>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</si>
  <si>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</si>
  <si>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</si>
  <si>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</si>
  <si>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</si>
  <si>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</si>
  <si>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</si>
  <si>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{16385228-008d-415b-a539-3f7171b38963}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</si>
  <si>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</si>
  <si>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</si>
  <si>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</si>
  <si>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</si>
  <si>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</si>
  <si>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</si>
  <si>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</si>
  <si>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</si>
  <si>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</si>
  <si>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1.20 - Búracie práce   </t>
  </si>
  <si>
    <t xml:space="preserve">    5.10 - Komunikácie - vozovka   </t>
  </si>
  <si>
    <t xml:space="preserve">    5.20 - Komunikácie - chodník   </t>
  </si>
  <si>
    <t xml:space="preserve">    5.30 - Komunikácie - ostatné konštrukcie a práce   </t>
  </si>
  <si>
    <t xml:space="preserve">    5.40 - Komunikácie - vodorovné značenie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</si>
  <si>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</si>
  <si>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</si>
  <si>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</si>
  <si>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</si>
  <si>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</si>
  <si>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</si>
  <si>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</si>
  <si>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</si>
  <si>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</si>
  <si>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</si>
  <si>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</si>
  <si>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</si>
  <si>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</si>
  <si>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</si>
  <si>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</si>
  <si>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</si>
  <si>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</si>
  <si>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</si>
  <si>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</si>
  <si>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</si>
  <si>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2</t>
  </si>
  <si>
    <t>VV</t>
  </si>
  <si>
    <t>Súčet</t>
  </si>
  <si>
    <t>131301108</t>
  </si>
  <si>
    <t>Výkop nezapaženej jamy v hornine 3 až 4, do 100 m3, vrátane naloženia na dopravný prostriedok, odvozu do 15 km, zloženia, poplatku za uskladnenie</t>
  </si>
  <si>
    <t xml:space="preserve">Súčet   </t>
  </si>
  <si>
    <t>3</t>
  </si>
  <si>
    <t>m2</t>
  </si>
  <si>
    <t>6</t>
  </si>
  <si>
    <t>8</t>
  </si>
  <si>
    <t>5</t>
  </si>
  <si>
    <t>M</t>
  </si>
  <si>
    <t>10</t>
  </si>
  <si>
    <t>1.20</t>
  </si>
  <si>
    <t xml:space="preserve">Búracie práce   </t>
  </si>
  <si>
    <t>12</t>
  </si>
  <si>
    <t>7</t>
  </si>
  <si>
    <t>113152745</t>
  </si>
  <si>
    <t>Frézovanie asf. podkladu alebo krytu bez prekážok, hr. 100 mm, vrátane naloženia na dopravný prostriedok, odvozu do 15 km, zloženia, poplatku za uskladnenie  -0,254 t</t>
  </si>
  <si>
    <t>14</t>
  </si>
  <si>
    <t>113107247</t>
  </si>
  <si>
    <t>Odstránenie krytu asfaltového, hr. nad 50 do 100 mm, vrátane naloženia na dopravný prostriedok, odvozu do 15 km, zloženia, poplatku za uskladnenie  -0,181 t</t>
  </si>
  <si>
    <t>16</t>
  </si>
  <si>
    <t>9</t>
  </si>
  <si>
    <t>113307228</t>
  </si>
  <si>
    <t>Odstránenie podkladu v ploche do 200 m2 z kameniva hrubého drveného, hr.100 do 200 mm, , vrátane naloženia na dopravný prostriedok, odvozu do 15 km, zloženia, poplatku za uskladnenie  -0,44000t</t>
  </si>
  <si>
    <t>18</t>
  </si>
  <si>
    <t>113307236</t>
  </si>
  <si>
    <t>Odstránenie podkladu v ploche do 200 m2 z betónu prostého, hr. vrstvy 150 mm, , vrátane naloženia na dopravný prostriedok, odvozu do 15 km, zloženia, poplatku za uskladnenie  -0,36000t</t>
  </si>
  <si>
    <t>11</t>
  </si>
  <si>
    <t>m</t>
  </si>
  <si>
    <t>22</t>
  </si>
  <si>
    <t>24</t>
  </si>
  <si>
    <t>5.10</t>
  </si>
  <si>
    <t xml:space="preserve">Komunikácie - vozovka   </t>
  </si>
  <si>
    <t>13</t>
  </si>
  <si>
    <t>181101102.S</t>
  </si>
  <si>
    <t>Úprava pláne v zárezoch v hornine 1-4 so zhutnením</t>
  </si>
  <si>
    <t>26</t>
  </si>
  <si>
    <t>289971211.S</t>
  </si>
  <si>
    <t>Zhotovenie vrstvy z geotextílie na upravenom povrchu sklon do 1 : 5 , šírky od 0 do 3 m</t>
  </si>
  <si>
    <t>28</t>
  </si>
  <si>
    <t>15</t>
  </si>
  <si>
    <t>693110005005</t>
  </si>
  <si>
    <t>Geotextília separačná 200 g/m2</t>
  </si>
  <si>
    <t>30</t>
  </si>
  <si>
    <t>564861111.S</t>
  </si>
  <si>
    <t>Podklad zo štrkodrviny frakcie 0-32 s rozprestretím a zhutnením, po zhutnení hr. 200 mm</t>
  </si>
  <si>
    <t>32</t>
  </si>
  <si>
    <t>17</t>
  </si>
  <si>
    <t>564871111.S</t>
  </si>
  <si>
    <t>Podklad zo štrkodrviny fr. 0-63 s rozprestretím a zhutnením, po zhutnení hr. 300 mm</t>
  </si>
  <si>
    <t>34</t>
  </si>
  <si>
    <t>567124215.S</t>
  </si>
  <si>
    <t>Podklad z podkladového betónu PB II tr. C 16/20 hr. 150 mm</t>
  </si>
  <si>
    <t>36</t>
  </si>
  <si>
    <t>19</t>
  </si>
  <si>
    <t>573111112.1</t>
  </si>
  <si>
    <t>Postrek asfaltový infiltračný s posypom kamenivom z asfaltu cestného v množstve 0,80 kg/m2</t>
  </si>
  <si>
    <t>38</t>
  </si>
  <si>
    <t>573211108.S</t>
  </si>
  <si>
    <t>Postrek asfaltový spojovací bez posypu kamenivom z asfaltu cestného v množstve 0,50 kg/m2</t>
  </si>
  <si>
    <t>40</t>
  </si>
  <si>
    <t>21</t>
  </si>
  <si>
    <t>577134261.S</t>
  </si>
  <si>
    <t>Asfaltový betón vrstva obrusná AC 11 O v pruhu š. nad 3 m z modifik. asfaltu tr. I, po zhutnení hr. 40 mm</t>
  </si>
  <si>
    <t>42</t>
  </si>
  <si>
    <t>577154361.S</t>
  </si>
  <si>
    <t>Asfaltový betón vrstva obrusná alebo ložná AC 16 v pruhu š. nad 3 m z modifik. asfaltu tr. I, po zhutnení hr. 60 mm</t>
  </si>
  <si>
    <t>44</t>
  </si>
  <si>
    <t>5.20</t>
  </si>
  <si>
    <t xml:space="preserve">Komunikácie - chodník   </t>
  </si>
  <si>
    <t>23</t>
  </si>
  <si>
    <t>46</t>
  </si>
  <si>
    <t>25</t>
  </si>
  <si>
    <t>48</t>
  </si>
  <si>
    <t>596911335</t>
  </si>
  <si>
    <t>Kladenie dlažby pre nevidiacich hr. 60 mm do malty, vrátane dodávky malty</t>
  </si>
  <si>
    <t>50</t>
  </si>
  <si>
    <t>27</t>
  </si>
  <si>
    <t>52</t>
  </si>
  <si>
    <t>592460007305</t>
  </si>
  <si>
    <t>Dlažba betónová pre nevidiacich, červená</t>
  </si>
  <si>
    <t>54</t>
  </si>
  <si>
    <t>5.30</t>
  </si>
  <si>
    <t xml:space="preserve">Komunikácie - ostatné konštrukcie a práce   </t>
  </si>
  <si>
    <t>29</t>
  </si>
  <si>
    <t>56</t>
  </si>
  <si>
    <t>58</t>
  </si>
  <si>
    <t>31</t>
  </si>
  <si>
    <t>895941119</t>
  </si>
  <si>
    <t>Úprava kanalizačného vpustu uličného</t>
  </si>
  <si>
    <t>ks</t>
  </si>
  <si>
    <t>60</t>
  </si>
  <si>
    <t xml:space="preserve">" Položka zahŕňa:   </t>
  </si>
  <si>
    <t xml:space="preserve">" - prečistenie   </t>
  </si>
  <si>
    <t xml:space="preserve">" - výmenu kalového koša   </t>
  </si>
  <si>
    <t xml:space="preserve">" - osadenie vyrovnávacieho prstenca   </t>
  </si>
  <si>
    <t xml:space="preserve">" - výškovú úpravu mreže   </t>
  </si>
  <si>
    <t>592230001655</t>
  </si>
  <si>
    <t>Vyrovnávací prstenec pre uličný vpust</t>
  </si>
  <si>
    <t>62</t>
  </si>
  <si>
    <t>33</t>
  </si>
  <si>
    <t>592270007266</t>
  </si>
  <si>
    <t>Kalový kôš k zachytávaniu nečistôt pre uličný vpust</t>
  </si>
  <si>
    <t>64</t>
  </si>
  <si>
    <t>899331115</t>
  </si>
  <si>
    <t>Výšková úprava poklopov šácht</t>
  </si>
  <si>
    <t>66</t>
  </si>
  <si>
    <t>35</t>
  </si>
  <si>
    <t>899331115.1</t>
  </si>
  <si>
    <t>Výšková úprava šupátok</t>
  </si>
  <si>
    <t>68</t>
  </si>
  <si>
    <t>70</t>
  </si>
  <si>
    <t>37</t>
  </si>
  <si>
    <t>72</t>
  </si>
  <si>
    <t>74</t>
  </si>
  <si>
    <t>39</t>
  </si>
  <si>
    <t>76</t>
  </si>
  <si>
    <t>78</t>
  </si>
  <si>
    <t>41</t>
  </si>
  <si>
    <t>80</t>
  </si>
  <si>
    <t>919726174</t>
  </si>
  <si>
    <t>Rezanie priečnych alebo pozdĺžnych škár živič. plôch pre vytvor. komôrky pre zálievku, š. 10 mm, hĺ. 40 mm</t>
  </si>
  <si>
    <t>82</t>
  </si>
  <si>
    <t>43</t>
  </si>
  <si>
    <t>919726174.1</t>
  </si>
  <si>
    <t>Rezanie priečnych alebo pozdĺžnych škár živič. plôch pre vytvor. komôrky pre zálievku, š. 5 mm, hĺ. 60 mm</t>
  </si>
  <si>
    <t>84</t>
  </si>
  <si>
    <t>919726174.2</t>
  </si>
  <si>
    <t>Rezanie priečnych alebo pozdĺžnych škár živič. plôch pre vytvor. komôrky pre zálievku, š. 5 mm, hĺ. 100 mm</t>
  </si>
  <si>
    <t>86</t>
  </si>
  <si>
    <t>45</t>
  </si>
  <si>
    <t>919726545</t>
  </si>
  <si>
    <t>Tesnenie rezaných škár zálievkou asfaltovou trvale pružnou š. 10 mm hl. 40 mm</t>
  </si>
  <si>
    <t>88</t>
  </si>
  <si>
    <t>5.40</t>
  </si>
  <si>
    <t>Komunikácie - vodorovné značenie</t>
  </si>
  <si>
    <t>915711211.S</t>
  </si>
  <si>
    <t>90</t>
  </si>
  <si>
    <t>915715181.S</t>
  </si>
  <si>
    <t>Vodiaca línia 2x3 pruhy frézovaná so zaplnením dvojzložkovým plastom na priechod pre chodcov</t>
  </si>
  <si>
    <t>915721222.1</t>
  </si>
  <si>
    <t>Vodorovné dopravné značenie striekané farbou prechodov pre chodcov, šípky, symboly a pod., farba podľa typu značenia retroreflexná</t>
  </si>
  <si>
    <t>915791111.S</t>
  </si>
  <si>
    <t>Predznačenie pre značenie striekané farbou z náterových hmôt deliace čiary, vodiace prúžky</t>
  </si>
  <si>
    <t>915791112.S</t>
  </si>
  <si>
    <t>Predznačenie pre vodorovné značenie striekané farbou alebo vykonávané z náterových hmôt</t>
  </si>
  <si>
    <t>OST</t>
  </si>
  <si>
    <t>Ostatné</t>
  </si>
  <si>
    <t>OST300013</t>
  </si>
  <si>
    <t>Náklady na vytýčenie inžinierskych sietí na opravovanom úseku</t>
  </si>
  <si>
    <t>kpl</t>
  </si>
  <si>
    <t>262144</t>
  </si>
  <si>
    <t>OST400021</t>
  </si>
  <si>
    <t>Náklady na vypracovanie projektu dočasného dopravného značenia</t>
  </si>
  <si>
    <t>OST600024</t>
  </si>
  <si>
    <t>Dočasné dopravné zanačenie - realizácia počas výstavby</t>
  </si>
  <si>
    <t xml:space="preserve">109,5 "Výkop pre výmenu podložia 0,3 m   </t>
  </si>
  <si>
    <t xml:space="preserve">30,5 "Výkop pre krajnicu hr. 100 mm   </t>
  </si>
  <si>
    <t xml:space="preserve">4 "Výkop pre uličné vpusty   </t>
  </si>
  <si>
    <t xml:space="preserve">73/0,2 "Vybúranie - podklad. vozovky 0,2 m + odvoz na uloženie do 15 km   </t>
  </si>
  <si>
    <t xml:space="preserve">401,5*1,15 "položenie separačnej geotextílie + presahy 15%   </t>
  </si>
  <si>
    <t>569831111.S</t>
  </si>
  <si>
    <t>Spevnenie krajníc alebo komun. pre peších s rozpr. a zhutnením, štrkodrvinou hr. 100 mm</t>
  </si>
  <si>
    <t xml:space="preserve">305 "Spevnenie krajnice ŠD 0-32 hr. 100 mm   </t>
  </si>
  <si>
    <t xml:space="preserve">19 " základné množstvo   </t>
  </si>
  <si>
    <t xml:space="preserve">2 " stratné   </t>
  </si>
  <si>
    <t>871424068</t>
  </si>
  <si>
    <t>Montáž kanalizačného plastového potrubia DN 200, vrátane tvarových kusov+ výkop ryhy a obsyp potrubia 0,5m3/m´</t>
  </si>
  <si>
    <t xml:space="preserve">" Kanalizačné prípojky   </t>
  </si>
  <si>
    <t xml:space="preserve">1 " komplet, celková dĺžka 20,00 m   </t>
  </si>
  <si>
    <t>286140003255</t>
  </si>
  <si>
    <t>Materiál pre kanalizačné prípojky - rúry, tvarové kusy - komplet</t>
  </si>
  <si>
    <t xml:space="preserve">" - plastové rúry priame DN 200   </t>
  </si>
  <si>
    <t xml:space="preserve">" - tvarové kusy , kolená, odbočky podľa situácie na stavenisku   </t>
  </si>
  <si>
    <t xml:space="preserve">1 " komplet pre celkovú dĺžku 20,00 m   </t>
  </si>
  <si>
    <t>895941111.1</t>
  </si>
  <si>
    <t>Demontáž pôvodného a zriadenie nového kanalizačného vpustu uličného z betónových dielcov typ UV-50, UVB-50</t>
  </si>
  <si>
    <t xml:space="preserve">" - vybúranie pôvodného vpustu   </t>
  </si>
  <si>
    <t xml:space="preserve">" - podkladný betón pod spodný diel   </t>
  </si>
  <si>
    <t xml:space="preserve">" - osadenie mreže a kalového koša   </t>
  </si>
  <si>
    <t xml:space="preserve">4 " kusov   </t>
  </si>
  <si>
    <t>592230001404</t>
  </si>
  <si>
    <t>Uličný vpust betónový - horný diel</t>
  </si>
  <si>
    <t>592230001504</t>
  </si>
  <si>
    <t>Uličný vpust betónový - stredný diel</t>
  </si>
  <si>
    <t>592230002104</t>
  </si>
  <si>
    <t>Uličný vpust betónový  - spodný diel</t>
  </si>
  <si>
    <t>552410003504</t>
  </si>
  <si>
    <t>Mreža pre uličný vpust, tr. zaťaženia D400</t>
  </si>
  <si>
    <t xml:space="preserve">11 " kusov   </t>
  </si>
  <si>
    <t>Vodorovné dopravné značenie striekané farbou čiar súvislých šírky do 150 mm, biela retroreflexná</t>
  </si>
  <si>
    <t xml:space="preserve">31 "Vodor značenie 601 (plná čiara)  š 120 mm   </t>
  </si>
  <si>
    <t xml:space="preserve">14 "šikmé čiary 620 hr. 120  mm   </t>
  </si>
  <si>
    <t>915711212.3</t>
  </si>
  <si>
    <t>Vodorovné dopravné značenie striekané farbou deliacich čiar súvislých šírky 500 mm biela retroreflexná</t>
  </si>
  <si>
    <t xml:space="preserve">4 "Vodor značenie 604 stop čiara(plna č.) š 500 mm   </t>
  </si>
  <si>
    <t>915711312.1</t>
  </si>
  <si>
    <t>Vodorovné dopravné značenie striekané farbou čiar prerušovaných šírky do 150 mm, biela retroreflexná</t>
  </si>
  <si>
    <t xml:space="preserve">850 "Vodor značenie602 (prerušovaná č.) š 120 mm   </t>
  </si>
  <si>
    <t>-587147310</t>
  </si>
  <si>
    <t xml:space="preserve">96 " priechod pre chodcov - značenie 610   </t>
  </si>
  <si>
    <t xml:space="preserve">1,2 " smerové šípky 630   </t>
  </si>
  <si>
    <t xml:space="preserve">2 " smerové šípky 631   </t>
  </si>
  <si>
    <t xml:space="preserve">10 " autob. zastávky 621 hr. 120  mm + nápis   </t>
  </si>
  <si>
    <t>Rekonštrukcia pozemných komunikácií v meste Košice - dodávateľský úver časť II</t>
  </si>
  <si>
    <t>SO 105-00 - Rekonštrukcia komunikácie - Mliečna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</si>
</sst>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8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6" fillId="0" borderId="22" xfId="0" applyFont="1" applyBorder="1" applyAlignment="1" applyProtection="1">
      <alignment horizontal="center" vertical="center"/>
      <protection locked="0"/>
    </xf>
    <xf numFmtId="49" fontId="26" fillId="0" borderId="22" xfId="0" applyNumberFormat="1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left" vertical="center" wrapText="1"/>
      <protection locked="0"/>
    </xf>
    <xf numFmtId="0" fontId="26" fillId="0" borderId="22" xfId="0" applyFont="1" applyBorder="1" applyAlignment="1" applyProtection="1">
      <alignment horizontal="center" vertical="center" wrapText="1"/>
      <protection locked="0"/>
    </xf>
    <xf numFmtId="167" fontId="26" fillId="0" borderId="22" xfId="0" applyNumberFormat="1" applyFont="1" applyBorder="1" applyAlignment="1" applyProtection="1">
      <alignment vertical="center"/>
      <protection locked="0"/>
    </xf>
    <xf numFmtId="4" fontId="26" fillId="3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  <protection locked="0"/>
    </xf>
    <xf numFmtId="0" fontId="27" fillId="0" borderId="22" xfId="0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6" fillId="3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center"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6"/>
  <sheetViews>
    <sheetView showGridLines="0" tabSelected="1" workbookViewId="0">
      <selection activeCell="E18" sqref="E18:H18"/>
    </sheetView>
  </sheetViews>
  <sheetFormatPr defaultRowHeight="10" x14ac:dyDescent="0.2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44" t="s">
        <v>2</v>
      </c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0" t="s">
        <v>48</v>
      </c>
    </row>
    <row r="3" spans="2:46" ht="7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46</v>
      </c>
    </row>
    <row r="4" spans="2:46" ht="25" customHeight="1" x14ac:dyDescent="0.2">
      <c r="B4" s="13"/>
      <c r="D4" s="14" t="s">
        <v>49</v>
      </c>
      <c r="L4" s="13"/>
      <c r="M4" s="40" t="s">
        <v>4</v>
      </c>
      <c r="AT4" s="10" t="s">
        <v>1</v>
      </c>
    </row>
    <row r="5" spans="2:46" ht="7" customHeight="1" x14ac:dyDescent="0.2">
      <c r="B5" s="13"/>
      <c r="L5" s="13"/>
    </row>
    <row r="6" spans="2:46" ht="12" customHeight="1" x14ac:dyDescent="0.2">
      <c r="B6" s="13"/>
      <c r="D6" s="16" t="s">
        <v>5</v>
      </c>
      <c r="L6" s="13"/>
    </row>
    <row r="7" spans="2:46" ht="16.5" customHeight="1" x14ac:dyDescent="0.2">
      <c r="B7" s="13"/>
      <c r="E7" s="142" t="s">
        <v>289</v>
      </c>
      <c r="F7" s="143"/>
      <c r="G7" s="143"/>
      <c r="H7" s="143"/>
      <c r="L7" s="13"/>
    </row>
    <row r="8" spans="2:46" s="1" customFormat="1" ht="12" customHeight="1" x14ac:dyDescent="0.2">
      <c r="B8" s="19"/>
      <c r="D8" s="16" t="s">
        <v>50</v>
      </c>
      <c r="L8" s="19"/>
    </row>
    <row r="9" spans="2:46" s="1" customFormat="1" ht="16.5" customHeight="1" x14ac:dyDescent="0.2">
      <c r="B9" s="19"/>
      <c r="E9" s="140" t="s">
        <v>290</v>
      </c>
      <c r="F9" s="141"/>
      <c r="G9" s="141"/>
      <c r="H9" s="141"/>
      <c r="L9" s="19"/>
    </row>
    <row r="10" spans="2:46" s="1" customFormat="1" x14ac:dyDescent="0.2">
      <c r="B10" s="19"/>
      <c r="L10" s="19"/>
    </row>
    <row r="11" spans="2:46" s="1" customFormat="1" ht="12" customHeight="1" x14ac:dyDescent="0.2">
      <c r="B11" s="19"/>
      <c r="D11" s="16" t="s">
        <v>6</v>
      </c>
      <c r="F11" s="15" t="s">
        <v>0</v>
      </c>
      <c r="I11" s="16" t="s">
        <v>7</v>
      </c>
      <c r="J11" s="15" t="s">
        <v>0</v>
      </c>
      <c r="L11" s="19"/>
    </row>
    <row r="12" spans="2:46" s="1" customFormat="1" ht="12" customHeight="1" x14ac:dyDescent="0.2">
      <c r="B12" s="19"/>
      <c r="D12" s="16" t="s">
        <v>8</v>
      </c>
      <c r="F12" s="15" t="s">
        <v>9</v>
      </c>
      <c r="I12" s="16" t="s">
        <v>10</v>
      </c>
      <c r="J12" s="30">
        <v>45355</v>
      </c>
      <c r="L12" s="19"/>
    </row>
    <row r="13" spans="2:46" s="1" customFormat="1" ht="10.75" customHeight="1" x14ac:dyDescent="0.2">
      <c r="B13" s="19"/>
      <c r="L13" s="19"/>
    </row>
    <row r="14" spans="2:46" s="1" customFormat="1" ht="12" customHeight="1" x14ac:dyDescent="0.2">
      <c r="B14" s="19"/>
      <c r="D14" s="16" t="s">
        <v>11</v>
      </c>
      <c r="I14" s="16" t="s">
        <v>12</v>
      </c>
      <c r="J14" s="15"/>
      <c r="L14" s="19"/>
    </row>
    <row r="15" spans="2:46" s="1" customFormat="1" ht="18" customHeight="1" x14ac:dyDescent="0.2">
      <c r="B15" s="19"/>
      <c r="E15" s="15" t="s">
        <v>13</v>
      </c>
      <c r="I15" s="16" t="s">
        <v>14</v>
      </c>
      <c r="J15" s="15"/>
      <c r="L15" s="19"/>
    </row>
    <row r="16" spans="2:46" s="1" customFormat="1" ht="7" customHeight="1" x14ac:dyDescent="0.2">
      <c r="B16" s="19"/>
      <c r="L16" s="19"/>
    </row>
    <row r="17" spans="2:12" s="1" customFormat="1" ht="12" customHeight="1" x14ac:dyDescent="0.2">
      <c r="B17" s="19"/>
      <c r="D17" s="16" t="s">
        <v>15</v>
      </c>
      <c r="I17" s="16" t="s">
        <v>12</v>
      </c>
      <c r="J17" s="17" t="s">
        <v>16</v>
      </c>
      <c r="L17" s="19"/>
    </row>
    <row r="18" spans="2:12" s="1" customFormat="1" ht="18" customHeight="1" x14ac:dyDescent="0.2">
      <c r="B18" s="19"/>
      <c r="E18" s="146" t="s">
        <v>16</v>
      </c>
      <c r="F18" s="147"/>
      <c r="G18" s="147"/>
      <c r="H18" s="147"/>
      <c r="I18" s="16" t="s">
        <v>14</v>
      </c>
      <c r="J18" s="17" t="s">
        <v>16</v>
      </c>
      <c r="L18" s="19"/>
    </row>
    <row r="19" spans="2:12" s="1" customFormat="1" ht="7" customHeight="1" x14ac:dyDescent="0.2">
      <c r="B19" s="19"/>
      <c r="L19" s="19"/>
    </row>
    <row r="20" spans="2:12" s="1" customFormat="1" ht="12" customHeight="1" x14ac:dyDescent="0.2">
      <c r="B20" s="19"/>
      <c r="D20" s="16" t="s">
        <v>17</v>
      </c>
      <c r="I20" s="16" t="s">
        <v>12</v>
      </c>
      <c r="J20" s="15"/>
      <c r="L20" s="19"/>
    </row>
    <row r="21" spans="2:12" s="1" customFormat="1" ht="18" customHeight="1" x14ac:dyDescent="0.2">
      <c r="B21" s="19"/>
      <c r="E21" s="15" t="s">
        <v>18</v>
      </c>
      <c r="I21" s="16" t="s">
        <v>14</v>
      </c>
      <c r="J21" s="15"/>
      <c r="L21" s="19"/>
    </row>
    <row r="22" spans="2:12" s="1" customFormat="1" ht="7" customHeight="1" x14ac:dyDescent="0.2">
      <c r="B22" s="19"/>
      <c r="L22" s="19"/>
    </row>
    <row r="23" spans="2:12" s="1" customFormat="1" ht="12" customHeight="1" x14ac:dyDescent="0.2">
      <c r="B23" s="19"/>
      <c r="D23" s="16" t="s">
        <v>20</v>
      </c>
      <c r="I23" s="16" t="s">
        <v>12</v>
      </c>
      <c r="J23" s="15"/>
      <c r="L23" s="19"/>
    </row>
    <row r="24" spans="2:12" s="1" customFormat="1" ht="18" customHeight="1" x14ac:dyDescent="0.2">
      <c r="B24" s="19"/>
      <c r="E24" s="15" t="s">
        <v>21</v>
      </c>
      <c r="I24" s="16" t="s">
        <v>14</v>
      </c>
      <c r="J24" s="15"/>
      <c r="L24" s="19"/>
    </row>
    <row r="25" spans="2:12" s="1" customFormat="1" ht="7" customHeight="1" x14ac:dyDescent="0.2">
      <c r="B25" s="19"/>
      <c r="L25" s="19"/>
    </row>
    <row r="26" spans="2:12" s="1" customFormat="1" ht="12" customHeight="1" x14ac:dyDescent="0.2">
      <c r="B26" s="19"/>
      <c r="D26" s="16" t="s">
        <v>22</v>
      </c>
      <c r="L26" s="19"/>
    </row>
    <row r="27" spans="2:12" s="2" customFormat="1" ht="16.5" customHeight="1" x14ac:dyDescent="0.2">
      <c r="B27" s="41"/>
      <c r="E27" s="148" t="s">
        <v>0</v>
      </c>
      <c r="F27" s="148"/>
      <c r="G27" s="148"/>
      <c r="H27" s="148"/>
      <c r="L27" s="41"/>
    </row>
    <row r="28" spans="2:12" s="1" customFormat="1" ht="7" customHeight="1" x14ac:dyDescent="0.2">
      <c r="B28" s="19"/>
      <c r="L28" s="19"/>
    </row>
    <row r="29" spans="2:12" s="1" customFormat="1" ht="7" customHeight="1" x14ac:dyDescent="0.2">
      <c r="B29" s="19"/>
      <c r="D29" s="31"/>
      <c r="E29" s="31"/>
      <c r="F29" s="31"/>
      <c r="G29" s="31"/>
      <c r="H29" s="31"/>
      <c r="I29" s="31"/>
      <c r="J29" s="31"/>
      <c r="K29" s="31"/>
      <c r="L29" s="19"/>
    </row>
    <row r="30" spans="2:12" s="1" customFormat="1" ht="25.4" customHeight="1" x14ac:dyDescent="0.2">
      <c r="B30" s="19"/>
      <c r="D30" s="42" t="s">
        <v>23</v>
      </c>
      <c r="J30" s="39">
        <f>ROUND(J124, 2)</f>
        <v>0</v>
      </c>
      <c r="L30" s="19"/>
    </row>
    <row r="31" spans="2:12" s="1" customFormat="1" ht="7" customHeight="1" x14ac:dyDescent="0.2">
      <c r="B31" s="19"/>
      <c r="D31" s="31"/>
      <c r="E31" s="31"/>
      <c r="F31" s="31"/>
      <c r="G31" s="31"/>
      <c r="H31" s="31"/>
      <c r="I31" s="31"/>
      <c r="J31" s="31"/>
      <c r="K31" s="31"/>
      <c r="L31" s="19"/>
    </row>
    <row r="32" spans="2:12" s="1" customFormat="1" ht="14.4" customHeight="1" x14ac:dyDescent="0.2">
      <c r="B32" s="19"/>
      <c r="F32" s="21" t="s">
        <v>25</v>
      </c>
      <c r="I32" s="21" t="s">
        <v>24</v>
      </c>
      <c r="J32" s="21" t="s">
        <v>26</v>
      </c>
      <c r="L32" s="19"/>
    </row>
    <row r="33" spans="2:12" s="1" customFormat="1" ht="14.4" customHeight="1" x14ac:dyDescent="0.2">
      <c r="B33" s="19"/>
      <c r="D33" s="32" t="s">
        <v>27</v>
      </c>
      <c r="E33" s="22" t="s">
        <v>28</v>
      </c>
      <c r="F33" s="43">
        <f>ROUND((SUM(BE124:BE225)),  2)</f>
        <v>0</v>
      </c>
      <c r="G33" s="44"/>
      <c r="H33" s="44"/>
      <c r="I33" s="45">
        <v>0.2</v>
      </c>
      <c r="J33" s="43">
        <f>ROUND(((SUM(BE124:BE225))*I33),  2)</f>
        <v>0</v>
      </c>
      <c r="L33" s="19"/>
    </row>
    <row r="34" spans="2:12" s="1" customFormat="1" ht="14.4" customHeight="1" x14ac:dyDescent="0.2">
      <c r="B34" s="19"/>
      <c r="E34" s="22" t="s">
        <v>29</v>
      </c>
      <c r="F34" s="43">
        <f>ROUND((SUM(BF124:BF225)),  2)</f>
        <v>0</v>
      </c>
      <c r="G34" s="44"/>
      <c r="H34" s="44"/>
      <c r="I34" s="45">
        <v>0.2</v>
      </c>
      <c r="J34" s="43">
        <f>ROUND(((SUM(BF124:BF225))*I34),  2)</f>
        <v>0</v>
      </c>
      <c r="L34" s="19"/>
    </row>
    <row r="35" spans="2:12" s="1" customFormat="1" ht="14.4" customHeight="1" x14ac:dyDescent="0.2">
      <c r="B35" s="19"/>
      <c r="E35" s="16" t="s">
        <v>30</v>
      </c>
      <c r="F35" s="46">
        <f>ROUND((SUM(BG124:BG225)),  2)</f>
        <v>0</v>
      </c>
      <c r="I35" s="47">
        <v>0.2</v>
      </c>
      <c r="J35" s="46">
        <f>0</f>
        <v>0</v>
      </c>
      <c r="L35" s="19"/>
    </row>
    <row r="36" spans="2:12" s="1" customFormat="1" ht="14.4" customHeight="1" x14ac:dyDescent="0.2">
      <c r="B36" s="19"/>
      <c r="E36" s="16" t="s">
        <v>31</v>
      </c>
      <c r="F36" s="46">
        <f>ROUND((SUM(BH124:BH225)),  2)</f>
        <v>0</v>
      </c>
      <c r="I36" s="47">
        <v>0.2</v>
      </c>
      <c r="J36" s="46">
        <f>0</f>
        <v>0</v>
      </c>
      <c r="L36" s="19"/>
    </row>
    <row r="37" spans="2:12" s="1" customFormat="1" ht="14.4" customHeight="1" x14ac:dyDescent="0.2">
      <c r="B37" s="19"/>
      <c r="E37" s="22" t="s">
        <v>32</v>
      </c>
      <c r="F37" s="43">
        <f>ROUND((SUM(BI124:BI225)),  2)</f>
        <v>0</v>
      </c>
      <c r="G37" s="44"/>
      <c r="H37" s="44"/>
      <c r="I37" s="45">
        <v>0</v>
      </c>
      <c r="J37" s="43">
        <f>0</f>
        <v>0</v>
      </c>
      <c r="L37" s="19"/>
    </row>
    <row r="38" spans="2:12" s="1" customFormat="1" ht="7" customHeight="1" x14ac:dyDescent="0.2">
      <c r="B38" s="19"/>
      <c r="L38" s="19"/>
    </row>
    <row r="39" spans="2:12" s="1" customFormat="1" ht="25.4" customHeight="1" x14ac:dyDescent="0.2">
      <c r="B39" s="19"/>
      <c r="C39" s="48"/>
      <c r="D39" s="49" t="s">
        <v>33</v>
      </c>
      <c r="E39" s="33"/>
      <c r="F39" s="33"/>
      <c r="G39" s="50" t="s">
        <v>34</v>
      </c>
      <c r="H39" s="51" t="s">
        <v>35</v>
      </c>
      <c r="I39" s="33"/>
      <c r="J39" s="52">
        <f>SUM(J30:J37)</f>
        <v>0</v>
      </c>
      <c r="K39" s="53"/>
      <c r="L39" s="19"/>
    </row>
    <row r="40" spans="2:12" s="1" customFormat="1" ht="14.4" customHeight="1" x14ac:dyDescent="0.2">
      <c r="B40" s="19"/>
      <c r="L40" s="19"/>
    </row>
    <row r="41" spans="2:12" ht="14.4" customHeight="1" x14ac:dyDescent="0.2">
      <c r="B41" s="13"/>
      <c r="L41" s="13"/>
    </row>
    <row r="42" spans="2:12" ht="14.4" customHeight="1" x14ac:dyDescent="0.2">
      <c r="B42" s="13"/>
      <c r="L42" s="13"/>
    </row>
    <row r="43" spans="2:12" ht="14.4" customHeight="1" x14ac:dyDescent="0.2">
      <c r="B43" s="13"/>
      <c r="L43" s="13"/>
    </row>
    <row r="44" spans="2:12" ht="14.4" customHeight="1" x14ac:dyDescent="0.2">
      <c r="B44" s="13"/>
      <c r="L44" s="13"/>
    </row>
    <row r="45" spans="2:12" ht="14.4" customHeight="1" x14ac:dyDescent="0.2">
      <c r="B45" s="13"/>
      <c r="L45" s="13"/>
    </row>
    <row r="46" spans="2:12" ht="14.4" customHeight="1" x14ac:dyDescent="0.2">
      <c r="B46" s="13"/>
      <c r="L46" s="13"/>
    </row>
    <row r="47" spans="2:12" ht="14.4" customHeight="1" x14ac:dyDescent="0.2">
      <c r="B47" s="13"/>
      <c r="L47" s="13"/>
    </row>
    <row r="48" spans="2:12" ht="14.4" customHeight="1" x14ac:dyDescent="0.2">
      <c r="B48" s="13"/>
      <c r="L48" s="13"/>
    </row>
    <row r="49" spans="2:12" ht="14.4" customHeight="1" x14ac:dyDescent="0.2">
      <c r="B49" s="13"/>
      <c r="L49" s="13"/>
    </row>
    <row r="50" spans="2:12" s="1" customFormat="1" ht="14.4" customHeight="1" x14ac:dyDescent="0.2">
      <c r="B50" s="19"/>
      <c r="D50" s="23" t="s">
        <v>36</v>
      </c>
      <c r="E50" s="24"/>
      <c r="F50" s="24"/>
      <c r="G50" s="23" t="s">
        <v>37</v>
      </c>
      <c r="H50" s="24"/>
      <c r="I50" s="24"/>
      <c r="J50" s="24"/>
      <c r="K50" s="24"/>
      <c r="L50" s="19"/>
    </row>
    <row r="51" spans="2:12" x14ac:dyDescent="0.2">
      <c r="B51" s="13"/>
      <c r="L51" s="13"/>
    </row>
    <row r="52" spans="2:12" x14ac:dyDescent="0.2">
      <c r="B52" s="13"/>
      <c r="L52" s="13"/>
    </row>
    <row r="53" spans="2:12" x14ac:dyDescent="0.2">
      <c r="B53" s="13"/>
      <c r="L53" s="13"/>
    </row>
    <row r="54" spans="2:12" x14ac:dyDescent="0.2">
      <c r="B54" s="13"/>
      <c r="L54" s="13"/>
    </row>
    <row r="55" spans="2:12" x14ac:dyDescent="0.2">
      <c r="B55" s="13"/>
      <c r="L55" s="13"/>
    </row>
    <row r="56" spans="2:12" x14ac:dyDescent="0.2">
      <c r="B56" s="13"/>
      <c r="L56" s="13"/>
    </row>
    <row r="57" spans="2:12" x14ac:dyDescent="0.2">
      <c r="B57" s="13"/>
      <c r="L57" s="13"/>
    </row>
    <row r="58" spans="2:12" x14ac:dyDescent="0.2">
      <c r="B58" s="13"/>
      <c r="L58" s="13"/>
    </row>
    <row r="59" spans="2:12" x14ac:dyDescent="0.2">
      <c r="B59" s="13"/>
      <c r="L59" s="13"/>
    </row>
    <row r="60" spans="2:12" x14ac:dyDescent="0.2">
      <c r="B60" s="13"/>
      <c r="L60" s="13"/>
    </row>
    <row r="61" spans="2:12" s="1" customFormat="1" ht="12.5" x14ac:dyDescent="0.2">
      <c r="B61" s="19"/>
      <c r="D61" s="25" t="s">
        <v>38</v>
      </c>
      <c r="E61" s="20"/>
      <c r="F61" s="54" t="s">
        <v>39</v>
      </c>
      <c r="G61" s="25" t="s">
        <v>38</v>
      </c>
      <c r="H61" s="20"/>
      <c r="I61" s="20"/>
      <c r="J61" s="55" t="s">
        <v>39</v>
      </c>
      <c r="K61" s="20"/>
      <c r="L61" s="19"/>
    </row>
    <row r="62" spans="2:12" x14ac:dyDescent="0.2">
      <c r="B62" s="13"/>
      <c r="L62" s="13"/>
    </row>
    <row r="63" spans="2:12" x14ac:dyDescent="0.2">
      <c r="B63" s="13"/>
      <c r="L63" s="13"/>
    </row>
    <row r="64" spans="2:12" x14ac:dyDescent="0.2">
      <c r="B64" s="13"/>
      <c r="L64" s="13"/>
    </row>
    <row r="65" spans="2:12" s="1" customFormat="1" ht="13" x14ac:dyDescent="0.2">
      <c r="B65" s="19"/>
      <c r="D65" s="23" t="s">
        <v>40</v>
      </c>
      <c r="E65" s="24"/>
      <c r="F65" s="24"/>
      <c r="G65" s="23" t="s">
        <v>41</v>
      </c>
      <c r="H65" s="24"/>
      <c r="I65" s="24"/>
      <c r="J65" s="24"/>
      <c r="K65" s="24"/>
      <c r="L65" s="19"/>
    </row>
    <row r="66" spans="2:12" x14ac:dyDescent="0.2">
      <c r="B66" s="13"/>
      <c r="L66" s="13"/>
    </row>
    <row r="67" spans="2:12" x14ac:dyDescent="0.2">
      <c r="B67" s="13"/>
      <c r="L67" s="13"/>
    </row>
    <row r="68" spans="2:12" x14ac:dyDescent="0.2">
      <c r="B68" s="13"/>
      <c r="L68" s="13"/>
    </row>
    <row r="69" spans="2:12" x14ac:dyDescent="0.2">
      <c r="B69" s="13"/>
      <c r="L69" s="13"/>
    </row>
    <row r="70" spans="2:12" x14ac:dyDescent="0.2">
      <c r="B70" s="13"/>
      <c r="L70" s="13"/>
    </row>
    <row r="71" spans="2:12" x14ac:dyDescent="0.2">
      <c r="B71" s="13"/>
      <c r="L71" s="13"/>
    </row>
    <row r="72" spans="2:12" x14ac:dyDescent="0.2">
      <c r="B72" s="13"/>
      <c r="L72" s="13"/>
    </row>
    <row r="73" spans="2:12" x14ac:dyDescent="0.2">
      <c r="B73" s="13"/>
      <c r="L73" s="13"/>
    </row>
    <row r="74" spans="2:12" x14ac:dyDescent="0.2">
      <c r="B74" s="13"/>
      <c r="L74" s="13"/>
    </row>
    <row r="75" spans="2:12" x14ac:dyDescent="0.2">
      <c r="B75" s="13"/>
      <c r="L75" s="13"/>
    </row>
    <row r="76" spans="2:12" s="1" customFormat="1" ht="12.5" x14ac:dyDescent="0.2">
      <c r="B76" s="19"/>
      <c r="D76" s="25" t="s">
        <v>38</v>
      </c>
      <c r="E76" s="20"/>
      <c r="F76" s="54" t="s">
        <v>39</v>
      </c>
      <c r="G76" s="25" t="s">
        <v>38</v>
      </c>
      <c r="H76" s="20"/>
      <c r="I76" s="20"/>
      <c r="J76" s="55" t="s">
        <v>39</v>
      </c>
      <c r="K76" s="20"/>
      <c r="L76" s="19"/>
    </row>
    <row r="77" spans="2:12" s="1" customFormat="1" ht="14.4" customHeight="1" x14ac:dyDescent="0.2">
      <c r="B77" s="26"/>
      <c r="C77" s="27"/>
      <c r="D77" s="27"/>
      <c r="E77" s="27"/>
      <c r="F77" s="27"/>
      <c r="G77" s="27"/>
      <c r="H77" s="27"/>
      <c r="I77" s="27"/>
      <c r="J77" s="27"/>
      <c r="K77" s="27"/>
      <c r="L77" s="19"/>
    </row>
    <row r="81" spans="2:47" s="1" customFormat="1" ht="7" customHeight="1" x14ac:dyDescent="0.2">
      <c r="B81" s="28"/>
      <c r="C81" s="29"/>
      <c r="D81" s="29"/>
      <c r="E81" s="29"/>
      <c r="F81" s="29"/>
      <c r="G81" s="29"/>
      <c r="H81" s="29"/>
      <c r="I81" s="29"/>
      <c r="J81" s="29"/>
      <c r="K81" s="29"/>
      <c r="L81" s="19"/>
    </row>
    <row r="82" spans="2:47" s="1" customFormat="1" ht="25" customHeight="1" x14ac:dyDescent="0.2">
      <c r="B82" s="19"/>
      <c r="C82" s="14" t="s">
        <v>51</v>
      </c>
      <c r="L82" s="19"/>
    </row>
    <row r="83" spans="2:47" s="1" customFormat="1" ht="7" customHeight="1" x14ac:dyDescent="0.2">
      <c r="B83" s="19"/>
      <c r="L83" s="19"/>
    </row>
    <row r="84" spans="2:47" s="1" customFormat="1" ht="12" customHeight="1" x14ac:dyDescent="0.2">
      <c r="B84" s="19"/>
      <c r="C84" s="16" t="s">
        <v>5</v>
      </c>
      <c r="L84" s="19"/>
    </row>
    <row r="85" spans="2:47" s="1" customFormat="1" ht="16.5" customHeight="1" x14ac:dyDescent="0.2">
      <c r="B85" s="19"/>
      <c r="E85" s="142" t="str">
        <f>E7</f>
        <v>Rekonštrukcia pozemných komunikácií v meste Košice - dodávateľský úver časť II</v>
      </c>
      <c r="F85" s="143"/>
      <c r="G85" s="143"/>
      <c r="H85" s="143"/>
      <c r="L85" s="19"/>
    </row>
    <row r="86" spans="2:47" s="1" customFormat="1" ht="12" customHeight="1" x14ac:dyDescent="0.2">
      <c r="B86" s="19"/>
      <c r="C86" s="16" t="s">
        <v>50</v>
      </c>
      <c r="L86" s="19"/>
    </row>
    <row r="87" spans="2:47" s="1" customFormat="1" ht="16.5" customHeight="1" x14ac:dyDescent="0.2">
      <c r="B87" s="19"/>
      <c r="E87" s="140" t="str">
        <f>E9</f>
        <v>SO 105-00 - Rekonštrukcia komunikácie - Mliečna</v>
      </c>
      <c r="F87" s="141"/>
      <c r="G87" s="141"/>
      <c r="H87" s="141"/>
      <c r="L87" s="19"/>
    </row>
    <row r="88" spans="2:47" s="1" customFormat="1" ht="7" customHeight="1" x14ac:dyDescent="0.2">
      <c r="B88" s="19"/>
      <c r="L88" s="19"/>
    </row>
    <row r="89" spans="2:47" s="1" customFormat="1" ht="12" customHeight="1" x14ac:dyDescent="0.2">
      <c r="B89" s="19"/>
      <c r="C89" s="16" t="s">
        <v>8</v>
      </c>
      <c r="F89" s="15" t="str">
        <f>F12</f>
        <v xml:space="preserve"> </v>
      </c>
      <c r="I89" s="16" t="s">
        <v>10</v>
      </c>
      <c r="J89" s="30">
        <f>IF(J12="","",J12)</f>
        <v>45355</v>
      </c>
      <c r="L89" s="19"/>
    </row>
    <row r="90" spans="2:47" s="1" customFormat="1" ht="7" customHeight="1" x14ac:dyDescent="0.2">
      <c r="B90" s="19"/>
      <c r="L90" s="19"/>
    </row>
    <row r="91" spans="2:47" s="1" customFormat="1" ht="15.15" customHeight="1" x14ac:dyDescent="0.2">
      <c r="B91" s="19"/>
      <c r="C91" s="16" t="s">
        <v>11</v>
      </c>
      <c r="F91" s="15" t="str">
        <f>E15</f>
        <v>Mesto Košice</v>
      </c>
      <c r="I91" s="16" t="s">
        <v>17</v>
      </c>
      <c r="J91" s="18" t="str">
        <f>E21</f>
        <v>MP Construct s.r.o.</v>
      </c>
      <c r="L91" s="19"/>
    </row>
    <row r="92" spans="2:47" s="1" customFormat="1" ht="15.15" customHeight="1" x14ac:dyDescent="0.2">
      <c r="B92" s="19"/>
      <c r="C92" s="16" t="s">
        <v>15</v>
      </c>
      <c r="F92" s="15" t="str">
        <f>IF(E18="","",E18)</f>
        <v>Vyplň údaj</v>
      </c>
      <c r="I92" s="16" t="s">
        <v>20</v>
      </c>
      <c r="J92" s="18" t="str">
        <f>E24</f>
        <v>Ing. Michal Matuška</v>
      </c>
      <c r="L92" s="19"/>
    </row>
    <row r="93" spans="2:47" s="1" customFormat="1" ht="10.25" customHeight="1" x14ac:dyDescent="0.2">
      <c r="B93" s="19"/>
      <c r="L93" s="19"/>
    </row>
    <row r="94" spans="2:47" s="1" customFormat="1" ht="29.25" customHeight="1" x14ac:dyDescent="0.2">
      <c r="B94" s="19"/>
      <c r="C94" s="56" t="s">
        <v>52</v>
      </c>
      <c r="D94" s="48"/>
      <c r="E94" s="48"/>
      <c r="F94" s="48"/>
      <c r="G94" s="48"/>
      <c r="H94" s="48"/>
      <c r="I94" s="48"/>
      <c r="J94" s="57" t="s">
        <v>53</v>
      </c>
      <c r="K94" s="48"/>
      <c r="L94" s="19"/>
    </row>
    <row r="95" spans="2:47" s="1" customFormat="1" ht="10.25" customHeight="1" x14ac:dyDescent="0.2">
      <c r="B95" s="19"/>
      <c r="L95" s="19"/>
    </row>
    <row r="96" spans="2:47" s="1" customFormat="1" ht="22.75" customHeight="1" x14ac:dyDescent="0.2">
      <c r="B96" s="19"/>
      <c r="C96" s="58" t="s">
        <v>54</v>
      </c>
      <c r="J96" s="39">
        <f>J124</f>
        <v>0</v>
      </c>
      <c r="L96" s="19"/>
      <c r="AU96" s="10" t="s">
        <v>55</v>
      </c>
    </row>
    <row r="97" spans="2:12" s="3" customFormat="1" ht="25" customHeight="1" x14ac:dyDescent="0.2">
      <c r="B97" s="59"/>
      <c r="D97" s="60" t="s">
        <v>56</v>
      </c>
      <c r="E97" s="61"/>
      <c r="F97" s="61"/>
      <c r="G97" s="61"/>
      <c r="H97" s="61"/>
      <c r="I97" s="61"/>
      <c r="J97" s="62">
        <f>J125</f>
        <v>0</v>
      </c>
      <c r="L97" s="59"/>
    </row>
    <row r="98" spans="2:12" s="4" customFormat="1" ht="19.899999999999999" customHeight="1" x14ac:dyDescent="0.2">
      <c r="B98" s="63"/>
      <c r="D98" s="64" t="s">
        <v>57</v>
      </c>
      <c r="E98" s="65"/>
      <c r="F98" s="65"/>
      <c r="G98" s="65"/>
      <c r="H98" s="65"/>
      <c r="I98" s="65"/>
      <c r="J98" s="66">
        <f>J126</f>
        <v>0</v>
      </c>
      <c r="L98" s="63"/>
    </row>
    <row r="99" spans="2:12" s="4" customFormat="1" ht="19.899999999999999" customHeight="1" x14ac:dyDescent="0.2">
      <c r="B99" s="63"/>
      <c r="D99" s="64" t="s">
        <v>58</v>
      </c>
      <c r="E99" s="65"/>
      <c r="F99" s="65"/>
      <c r="G99" s="65"/>
      <c r="H99" s="65"/>
      <c r="I99" s="65"/>
      <c r="J99" s="66">
        <f>J132</f>
        <v>0</v>
      </c>
      <c r="L99" s="63"/>
    </row>
    <row r="100" spans="2:12" s="4" customFormat="1" ht="19.899999999999999" customHeight="1" x14ac:dyDescent="0.2">
      <c r="B100" s="63"/>
      <c r="D100" s="64" t="s">
        <v>59</v>
      </c>
      <c r="E100" s="65"/>
      <c r="F100" s="65"/>
      <c r="G100" s="65"/>
      <c r="H100" s="65"/>
      <c r="I100" s="65"/>
      <c r="J100" s="66">
        <f>J139</f>
        <v>0</v>
      </c>
      <c r="L100" s="63"/>
    </row>
    <row r="101" spans="2:12" s="4" customFormat="1" ht="19.899999999999999" customHeight="1" x14ac:dyDescent="0.2">
      <c r="B101" s="63"/>
      <c r="D101" s="64" t="s">
        <v>60</v>
      </c>
      <c r="E101" s="65"/>
      <c r="F101" s="65"/>
      <c r="G101" s="65"/>
      <c r="H101" s="65"/>
      <c r="I101" s="65"/>
      <c r="J101" s="66">
        <f>J155</f>
        <v>0</v>
      </c>
      <c r="L101" s="63"/>
    </row>
    <row r="102" spans="2:12" s="4" customFormat="1" ht="19.899999999999999" customHeight="1" x14ac:dyDescent="0.2">
      <c r="B102" s="63"/>
      <c r="D102" s="64" t="s">
        <v>61</v>
      </c>
      <c r="E102" s="65"/>
      <c r="F102" s="65"/>
      <c r="G102" s="65"/>
      <c r="H102" s="65"/>
      <c r="I102" s="65"/>
      <c r="J102" s="66">
        <f>J161</f>
        <v>0</v>
      </c>
      <c r="L102" s="63"/>
    </row>
    <row r="103" spans="2:12" s="4" customFormat="1" ht="19.899999999999999" customHeight="1" x14ac:dyDescent="0.2">
      <c r="B103" s="63"/>
      <c r="D103" s="64" t="s">
        <v>62</v>
      </c>
      <c r="E103" s="65"/>
      <c r="F103" s="65"/>
      <c r="G103" s="65"/>
      <c r="H103" s="65"/>
      <c r="I103" s="65"/>
      <c r="J103" s="66">
        <f>J201</f>
        <v>0</v>
      </c>
      <c r="L103" s="63"/>
    </row>
    <row r="104" spans="2:12" s="3" customFormat="1" ht="25" customHeight="1" x14ac:dyDescent="0.2">
      <c r="B104" s="59"/>
      <c r="D104" s="60" t="s">
        <v>63</v>
      </c>
      <c r="E104" s="61"/>
      <c r="F104" s="61"/>
      <c r="G104" s="61"/>
      <c r="H104" s="61"/>
      <c r="I104" s="61"/>
      <c r="J104" s="62">
        <f>J222</f>
        <v>0</v>
      </c>
      <c r="L104" s="59"/>
    </row>
    <row r="105" spans="2:12" s="1" customFormat="1" ht="21.75" customHeight="1" x14ac:dyDescent="0.2">
      <c r="B105" s="19"/>
      <c r="L105" s="19"/>
    </row>
    <row r="106" spans="2:12" s="1" customFormat="1" ht="7" customHeight="1" x14ac:dyDescent="0.2">
      <c r="B106" s="26"/>
      <c r="C106" s="27"/>
      <c r="D106" s="27"/>
      <c r="E106" s="27"/>
      <c r="F106" s="27"/>
      <c r="G106" s="27"/>
      <c r="H106" s="27"/>
      <c r="I106" s="27"/>
      <c r="J106" s="27"/>
      <c r="K106" s="27"/>
      <c r="L106" s="19"/>
    </row>
    <row r="110" spans="2:12" s="1" customFormat="1" ht="7" customHeight="1" x14ac:dyDescent="0.2">
      <c r="B110" s="28"/>
      <c r="C110" s="29"/>
      <c r="D110" s="29"/>
      <c r="E110" s="29"/>
      <c r="F110" s="29"/>
      <c r="G110" s="29"/>
      <c r="H110" s="29"/>
      <c r="I110" s="29"/>
      <c r="J110" s="29"/>
      <c r="K110" s="29"/>
      <c r="L110" s="19"/>
    </row>
    <row r="111" spans="2:12" s="1" customFormat="1" ht="25" customHeight="1" x14ac:dyDescent="0.2">
      <c r="B111" s="19"/>
      <c r="C111" s="14" t="s">
        <v>64</v>
      </c>
      <c r="L111" s="19"/>
    </row>
    <row r="112" spans="2:12" s="1" customFormat="1" ht="7" customHeight="1" x14ac:dyDescent="0.2">
      <c r="B112" s="19"/>
      <c r="L112" s="19"/>
    </row>
    <row r="113" spans="2:65" s="1" customFormat="1" ht="12" customHeight="1" x14ac:dyDescent="0.2">
      <c r="B113" s="19"/>
      <c r="C113" s="16" t="s">
        <v>5</v>
      </c>
      <c r="L113" s="19"/>
    </row>
    <row r="114" spans="2:65" s="1" customFormat="1" ht="16.5" customHeight="1" x14ac:dyDescent="0.2">
      <c r="B114" s="19"/>
      <c r="E114" s="142" t="str">
        <f>E7</f>
        <v>Rekonštrukcia pozemných komunikácií v meste Košice - dodávateľský úver časť II</v>
      </c>
      <c r="F114" s="143"/>
      <c r="G114" s="143"/>
      <c r="H114" s="143"/>
      <c r="L114" s="19"/>
    </row>
    <row r="115" spans="2:65" s="1" customFormat="1" ht="12" customHeight="1" x14ac:dyDescent="0.2">
      <c r="B115" s="19"/>
      <c r="C115" s="16" t="s">
        <v>50</v>
      </c>
      <c r="L115" s="19"/>
    </row>
    <row r="116" spans="2:65" s="1" customFormat="1" ht="16.5" customHeight="1" x14ac:dyDescent="0.2">
      <c r="B116" s="19"/>
      <c r="E116" s="140" t="str">
        <f>E9</f>
        <v>SO 105-00 - Rekonštrukcia komunikácie - Mliečna</v>
      </c>
      <c r="F116" s="141"/>
      <c r="G116" s="141"/>
      <c r="H116" s="141"/>
      <c r="L116" s="19"/>
    </row>
    <row r="117" spans="2:65" s="1" customFormat="1" ht="7" customHeight="1" x14ac:dyDescent="0.2">
      <c r="B117" s="19"/>
      <c r="L117" s="19"/>
    </row>
    <row r="118" spans="2:65" s="1" customFormat="1" ht="12" customHeight="1" x14ac:dyDescent="0.2">
      <c r="B118" s="19"/>
      <c r="C118" s="16" t="s">
        <v>8</v>
      </c>
      <c r="F118" s="15" t="str">
        <f>F12</f>
        <v xml:space="preserve"> </v>
      </c>
      <c r="I118" s="16" t="s">
        <v>10</v>
      </c>
      <c r="J118" s="30">
        <f>IF(J12="","",J12)</f>
        <v>45355</v>
      </c>
      <c r="L118" s="19"/>
    </row>
    <row r="119" spans="2:65" s="1" customFormat="1" ht="7" customHeight="1" x14ac:dyDescent="0.2">
      <c r="B119" s="19"/>
      <c r="L119" s="19"/>
    </row>
    <row r="120" spans="2:65" s="1" customFormat="1" ht="15.15" customHeight="1" x14ac:dyDescent="0.2">
      <c r="B120" s="19"/>
      <c r="C120" s="16" t="s">
        <v>11</v>
      </c>
      <c r="F120" s="15" t="str">
        <f>E15</f>
        <v>Mesto Košice</v>
      </c>
      <c r="I120" s="16" t="s">
        <v>17</v>
      </c>
      <c r="J120" s="18" t="str">
        <f>E21</f>
        <v>MP Construct s.r.o.</v>
      </c>
      <c r="L120" s="19"/>
    </row>
    <row r="121" spans="2:65" s="1" customFormat="1" ht="15.15" customHeight="1" x14ac:dyDescent="0.2">
      <c r="B121" s="19"/>
      <c r="C121" s="16" t="s">
        <v>15</v>
      </c>
      <c r="F121" s="15" t="str">
        <f>IF(E18="","",E18)</f>
        <v>Vyplň údaj</v>
      </c>
      <c r="I121" s="16" t="s">
        <v>20</v>
      </c>
      <c r="J121" s="18" t="str">
        <f>E24</f>
        <v>Ing. Michal Matuška</v>
      </c>
      <c r="L121" s="19"/>
    </row>
    <row r="122" spans="2:65" s="1" customFormat="1" ht="10.25" customHeight="1" x14ac:dyDescent="0.2">
      <c r="B122" s="19"/>
      <c r="L122" s="19"/>
    </row>
    <row r="123" spans="2:65" s="5" customFormat="1" ht="29.25" customHeight="1" x14ac:dyDescent="0.2">
      <c r="B123" s="67"/>
      <c r="C123" s="68" t="s">
        <v>65</v>
      </c>
      <c r="D123" s="69" t="s">
        <v>44</v>
      </c>
      <c r="E123" s="69" t="s">
        <v>42</v>
      </c>
      <c r="F123" s="69" t="s">
        <v>43</v>
      </c>
      <c r="G123" s="69" t="s">
        <v>66</v>
      </c>
      <c r="H123" s="69" t="s">
        <v>67</v>
      </c>
      <c r="I123" s="69" t="s">
        <v>68</v>
      </c>
      <c r="J123" s="70" t="s">
        <v>53</v>
      </c>
      <c r="K123" s="71" t="s">
        <v>69</v>
      </c>
      <c r="L123" s="67"/>
      <c r="M123" s="34" t="s">
        <v>0</v>
      </c>
      <c r="N123" s="35" t="s">
        <v>27</v>
      </c>
      <c r="O123" s="35" t="s">
        <v>70</v>
      </c>
      <c r="P123" s="35" t="s">
        <v>71</v>
      </c>
      <c r="Q123" s="35" t="s">
        <v>72</v>
      </c>
      <c r="R123" s="35" t="s">
        <v>73</v>
      </c>
      <c r="S123" s="35" t="s">
        <v>74</v>
      </c>
      <c r="T123" s="36" t="s">
        <v>75</v>
      </c>
    </row>
    <row r="124" spans="2:65" s="1" customFormat="1" ht="22.75" customHeight="1" x14ac:dyDescent="0.35">
      <c r="B124" s="19"/>
      <c r="C124" s="38" t="s">
        <v>54</v>
      </c>
      <c r="J124" s="72">
        <f>BK124</f>
        <v>0</v>
      </c>
      <c r="L124" s="19"/>
      <c r="M124" s="37"/>
      <c r="N124" s="31"/>
      <c r="O124" s="31"/>
      <c r="P124" s="73">
        <f>P125+P222</f>
        <v>0</v>
      </c>
      <c r="Q124" s="31"/>
      <c r="R124" s="73">
        <f>R125+R222</f>
        <v>2224.0829400625003</v>
      </c>
      <c r="S124" s="31"/>
      <c r="T124" s="74">
        <f>T125+T222</f>
        <v>0</v>
      </c>
      <c r="AT124" s="10" t="s">
        <v>45</v>
      </c>
      <c r="AU124" s="10" t="s">
        <v>55</v>
      </c>
      <c r="BK124" s="75">
        <f>BK125+BK222</f>
        <v>0</v>
      </c>
    </row>
    <row r="125" spans="2:65" s="6" customFormat="1" ht="25.9" customHeight="1" x14ac:dyDescent="0.35">
      <c r="B125" s="76"/>
      <c r="D125" s="77" t="s">
        <v>45</v>
      </c>
      <c r="E125" s="78" t="s">
        <v>76</v>
      </c>
      <c r="F125" s="78" t="s">
        <v>77</v>
      </c>
      <c r="I125" s="79"/>
      <c r="J125" s="80">
        <f>BK125</f>
        <v>0</v>
      </c>
      <c r="L125" s="76"/>
      <c r="M125" s="81"/>
      <c r="P125" s="82">
        <f>P126+P132+P139+P155+P161+P201</f>
        <v>0</v>
      </c>
      <c r="R125" s="82">
        <f>R126+R132+R139+R155+R161+R201</f>
        <v>2224.0829400625003</v>
      </c>
      <c r="T125" s="83">
        <f>T126+T132+T139+T155+T161+T201</f>
        <v>0</v>
      </c>
      <c r="AR125" s="77" t="s">
        <v>47</v>
      </c>
      <c r="AT125" s="84" t="s">
        <v>45</v>
      </c>
      <c r="AU125" s="84" t="s">
        <v>46</v>
      </c>
      <c r="AY125" s="77" t="s">
        <v>78</v>
      </c>
      <c r="BK125" s="85">
        <f>BK126+BK132+BK139+BK155+BK161+BK201</f>
        <v>0</v>
      </c>
    </row>
    <row r="126" spans="2:65" s="6" customFormat="1" ht="22.75" customHeight="1" x14ac:dyDescent="0.25">
      <c r="B126" s="76"/>
      <c r="D126" s="77" t="s">
        <v>45</v>
      </c>
      <c r="E126" s="86" t="s">
        <v>47</v>
      </c>
      <c r="F126" s="86" t="s">
        <v>79</v>
      </c>
      <c r="I126" s="79"/>
      <c r="J126" s="87">
        <f>BK126</f>
        <v>0</v>
      </c>
      <c r="L126" s="76"/>
      <c r="M126" s="81"/>
      <c r="P126" s="82">
        <f>SUM(P127:P131)</f>
        <v>0</v>
      </c>
      <c r="R126" s="82">
        <f>SUM(R127:R131)</f>
        <v>0</v>
      </c>
      <c r="T126" s="83">
        <f>SUM(T127:T131)</f>
        <v>0</v>
      </c>
      <c r="AR126" s="77" t="s">
        <v>47</v>
      </c>
      <c r="AT126" s="84" t="s">
        <v>45</v>
      </c>
      <c r="AU126" s="84" t="s">
        <v>47</v>
      </c>
      <c r="AY126" s="77" t="s">
        <v>78</v>
      </c>
      <c r="BK126" s="85">
        <f>SUM(BK127:BK131)</f>
        <v>0</v>
      </c>
    </row>
    <row r="127" spans="2:65" s="1" customFormat="1" ht="44.25" customHeight="1" x14ac:dyDescent="0.2">
      <c r="B127" s="88"/>
      <c r="C127" s="89" t="s">
        <v>47</v>
      </c>
      <c r="D127" s="89" t="s">
        <v>80</v>
      </c>
      <c r="E127" s="90" t="s">
        <v>86</v>
      </c>
      <c r="F127" s="91" t="s">
        <v>87</v>
      </c>
      <c r="G127" s="92" t="s">
        <v>81</v>
      </c>
      <c r="H127" s="93">
        <v>144</v>
      </c>
      <c r="I127" s="94"/>
      <c r="J127" s="95">
        <f>ROUND(I127*H127,2)</f>
        <v>0</v>
      </c>
      <c r="K127" s="96"/>
      <c r="L127" s="19"/>
      <c r="M127" s="97" t="s">
        <v>0</v>
      </c>
      <c r="N127" s="98" t="s">
        <v>29</v>
      </c>
      <c r="P127" s="99">
        <f>O127*H127</f>
        <v>0</v>
      </c>
      <c r="Q127" s="99">
        <v>0</v>
      </c>
      <c r="R127" s="99">
        <f>Q127*H127</f>
        <v>0</v>
      </c>
      <c r="S127" s="99">
        <v>0</v>
      </c>
      <c r="T127" s="100">
        <f>S127*H127</f>
        <v>0</v>
      </c>
      <c r="AR127" s="101" t="s">
        <v>82</v>
      </c>
      <c r="AT127" s="101" t="s">
        <v>80</v>
      </c>
      <c r="AU127" s="101" t="s">
        <v>83</v>
      </c>
      <c r="AY127" s="10" t="s">
        <v>78</v>
      </c>
      <c r="BE127" s="102">
        <f>IF(N127="základná",J127,0)</f>
        <v>0</v>
      </c>
      <c r="BF127" s="102">
        <f>IF(N127="znížená",J127,0)</f>
        <v>0</v>
      </c>
      <c r="BG127" s="102">
        <f>IF(N127="zákl. prenesená",J127,0)</f>
        <v>0</v>
      </c>
      <c r="BH127" s="102">
        <f>IF(N127="zníž. prenesená",J127,0)</f>
        <v>0</v>
      </c>
      <c r="BI127" s="102">
        <f>IF(N127="nulová",J127,0)</f>
        <v>0</v>
      </c>
      <c r="BJ127" s="10" t="s">
        <v>83</v>
      </c>
      <c r="BK127" s="102">
        <f>ROUND(I127*H127,2)</f>
        <v>0</v>
      </c>
      <c r="BL127" s="10" t="s">
        <v>82</v>
      </c>
      <c r="BM127" s="101" t="s">
        <v>83</v>
      </c>
    </row>
    <row r="128" spans="2:65" s="8" customFormat="1" x14ac:dyDescent="0.2">
      <c r="B128" s="110"/>
      <c r="D128" s="104" t="s">
        <v>84</v>
      </c>
      <c r="E128" s="111" t="s">
        <v>0</v>
      </c>
      <c r="F128" s="112" t="s">
        <v>241</v>
      </c>
      <c r="H128" s="113">
        <v>109.5</v>
      </c>
      <c r="I128" s="114"/>
      <c r="L128" s="110"/>
      <c r="M128" s="115"/>
      <c r="T128" s="116"/>
      <c r="AT128" s="111" t="s">
        <v>84</v>
      </c>
      <c r="AU128" s="111" t="s">
        <v>83</v>
      </c>
      <c r="AV128" s="8" t="s">
        <v>83</v>
      </c>
      <c r="AW128" s="8" t="s">
        <v>19</v>
      </c>
      <c r="AX128" s="8" t="s">
        <v>46</v>
      </c>
      <c r="AY128" s="111" t="s">
        <v>78</v>
      </c>
    </row>
    <row r="129" spans="2:65" s="8" customFormat="1" x14ac:dyDescent="0.2">
      <c r="B129" s="110"/>
      <c r="D129" s="104" t="s">
        <v>84</v>
      </c>
      <c r="E129" s="111" t="s">
        <v>0</v>
      </c>
      <c r="F129" s="112" t="s">
        <v>242</v>
      </c>
      <c r="H129" s="113">
        <v>30.5</v>
      </c>
      <c r="I129" s="114"/>
      <c r="L129" s="110"/>
      <c r="M129" s="115"/>
      <c r="T129" s="116"/>
      <c r="AT129" s="111" t="s">
        <v>84</v>
      </c>
      <c r="AU129" s="111" t="s">
        <v>83</v>
      </c>
      <c r="AV129" s="8" t="s">
        <v>83</v>
      </c>
      <c r="AW129" s="8" t="s">
        <v>19</v>
      </c>
      <c r="AX129" s="8" t="s">
        <v>46</v>
      </c>
      <c r="AY129" s="111" t="s">
        <v>78</v>
      </c>
    </row>
    <row r="130" spans="2:65" s="8" customFormat="1" x14ac:dyDescent="0.2">
      <c r="B130" s="110"/>
      <c r="D130" s="104" t="s">
        <v>84</v>
      </c>
      <c r="E130" s="111" t="s">
        <v>0</v>
      </c>
      <c r="F130" s="112" t="s">
        <v>243</v>
      </c>
      <c r="H130" s="113">
        <v>4</v>
      </c>
      <c r="I130" s="114"/>
      <c r="L130" s="110"/>
      <c r="M130" s="115"/>
      <c r="T130" s="116"/>
      <c r="AT130" s="111" t="s">
        <v>84</v>
      </c>
      <c r="AU130" s="111" t="s">
        <v>83</v>
      </c>
      <c r="AV130" s="8" t="s">
        <v>83</v>
      </c>
      <c r="AW130" s="8" t="s">
        <v>19</v>
      </c>
      <c r="AX130" s="8" t="s">
        <v>46</v>
      </c>
      <c r="AY130" s="111" t="s">
        <v>78</v>
      </c>
    </row>
    <row r="131" spans="2:65" s="9" customFormat="1" x14ac:dyDescent="0.2">
      <c r="B131" s="117"/>
      <c r="D131" s="104" t="s">
        <v>84</v>
      </c>
      <c r="E131" s="118" t="s">
        <v>0</v>
      </c>
      <c r="F131" s="119" t="s">
        <v>88</v>
      </c>
      <c r="H131" s="120">
        <v>144</v>
      </c>
      <c r="I131" s="121"/>
      <c r="L131" s="117"/>
      <c r="M131" s="122"/>
      <c r="T131" s="123"/>
      <c r="AT131" s="118" t="s">
        <v>84</v>
      </c>
      <c r="AU131" s="118" t="s">
        <v>83</v>
      </c>
      <c r="AV131" s="9" t="s">
        <v>82</v>
      </c>
      <c r="AW131" s="9" t="s">
        <v>19</v>
      </c>
      <c r="AX131" s="9" t="s">
        <v>47</v>
      </c>
      <c r="AY131" s="118" t="s">
        <v>78</v>
      </c>
    </row>
    <row r="132" spans="2:65" s="6" customFormat="1" ht="22.75" customHeight="1" x14ac:dyDescent="0.25">
      <c r="B132" s="76"/>
      <c r="D132" s="77" t="s">
        <v>45</v>
      </c>
      <c r="E132" s="86" t="s">
        <v>96</v>
      </c>
      <c r="F132" s="86" t="s">
        <v>97</v>
      </c>
      <c r="I132" s="79"/>
      <c r="J132" s="87">
        <f>BK132</f>
        <v>0</v>
      </c>
      <c r="L132" s="76"/>
      <c r="M132" s="81"/>
      <c r="P132" s="82">
        <f>SUM(P133:P138)</f>
        <v>0</v>
      </c>
      <c r="R132" s="82">
        <f>SUM(R133:R138)</f>
        <v>1.7652729600000001</v>
      </c>
      <c r="T132" s="83">
        <f>SUM(T133:T138)</f>
        <v>0</v>
      </c>
      <c r="AR132" s="77" t="s">
        <v>47</v>
      </c>
      <c r="AT132" s="84" t="s">
        <v>45</v>
      </c>
      <c r="AU132" s="84" t="s">
        <v>47</v>
      </c>
      <c r="AY132" s="77" t="s">
        <v>78</v>
      </c>
      <c r="BK132" s="85">
        <f>SUM(BK133:BK138)</f>
        <v>0</v>
      </c>
    </row>
    <row r="133" spans="2:65" s="1" customFormat="1" ht="49" customHeight="1" x14ac:dyDescent="0.2">
      <c r="B133" s="88"/>
      <c r="C133" s="89" t="s">
        <v>83</v>
      </c>
      <c r="D133" s="89" t="s">
        <v>80</v>
      </c>
      <c r="E133" s="90" t="s">
        <v>100</v>
      </c>
      <c r="F133" s="91" t="s">
        <v>101</v>
      </c>
      <c r="G133" s="92" t="s">
        <v>90</v>
      </c>
      <c r="H133" s="93">
        <v>6660</v>
      </c>
      <c r="I133" s="94"/>
      <c r="J133" s="95">
        <f>ROUND(I133*H133,2)</f>
        <v>0</v>
      </c>
      <c r="K133" s="96"/>
      <c r="L133" s="19"/>
      <c r="M133" s="97" t="s">
        <v>0</v>
      </c>
      <c r="N133" s="98" t="s">
        <v>29</v>
      </c>
      <c r="P133" s="99">
        <f>O133*H133</f>
        <v>0</v>
      </c>
      <c r="Q133" s="99">
        <v>2.65056E-4</v>
      </c>
      <c r="R133" s="99">
        <f>Q133*H133</f>
        <v>1.7652729600000001</v>
      </c>
      <c r="S133" s="99">
        <v>0</v>
      </c>
      <c r="T133" s="100">
        <f>S133*H133</f>
        <v>0</v>
      </c>
      <c r="AR133" s="101" t="s">
        <v>82</v>
      </c>
      <c r="AT133" s="101" t="s">
        <v>80</v>
      </c>
      <c r="AU133" s="101" t="s">
        <v>83</v>
      </c>
      <c r="AY133" s="10" t="s">
        <v>78</v>
      </c>
      <c r="BE133" s="102">
        <f>IF(N133="základná",J133,0)</f>
        <v>0</v>
      </c>
      <c r="BF133" s="102">
        <f>IF(N133="znížená",J133,0)</f>
        <v>0</v>
      </c>
      <c r="BG133" s="102">
        <f>IF(N133="zákl. prenesená",J133,0)</f>
        <v>0</v>
      </c>
      <c r="BH133" s="102">
        <f>IF(N133="zníž. prenesená",J133,0)</f>
        <v>0</v>
      </c>
      <c r="BI133" s="102">
        <f>IF(N133="nulová",J133,0)</f>
        <v>0</v>
      </c>
      <c r="BJ133" s="10" t="s">
        <v>83</v>
      </c>
      <c r="BK133" s="102">
        <f>ROUND(I133*H133,2)</f>
        <v>0</v>
      </c>
      <c r="BL133" s="10" t="s">
        <v>82</v>
      </c>
      <c r="BM133" s="101" t="s">
        <v>82</v>
      </c>
    </row>
    <row r="134" spans="2:65" s="1" customFormat="1" ht="44.25" customHeight="1" x14ac:dyDescent="0.2">
      <c r="B134" s="88"/>
      <c r="C134" s="89" t="s">
        <v>89</v>
      </c>
      <c r="D134" s="89" t="s">
        <v>80</v>
      </c>
      <c r="E134" s="90" t="s">
        <v>103</v>
      </c>
      <c r="F134" s="91" t="s">
        <v>104</v>
      </c>
      <c r="G134" s="92" t="s">
        <v>90</v>
      </c>
      <c r="H134" s="93">
        <v>261</v>
      </c>
      <c r="I134" s="94"/>
      <c r="J134" s="95">
        <f>ROUND(I134*H134,2)</f>
        <v>0</v>
      </c>
      <c r="K134" s="96"/>
      <c r="L134" s="19"/>
      <c r="M134" s="97" t="s">
        <v>0</v>
      </c>
      <c r="N134" s="98" t="s">
        <v>29</v>
      </c>
      <c r="P134" s="99">
        <f>O134*H134</f>
        <v>0</v>
      </c>
      <c r="Q134" s="99">
        <v>0</v>
      </c>
      <c r="R134" s="99">
        <f>Q134*H134</f>
        <v>0</v>
      </c>
      <c r="S134" s="99">
        <v>0</v>
      </c>
      <c r="T134" s="100">
        <f>S134*H134</f>
        <v>0</v>
      </c>
      <c r="AR134" s="101" t="s">
        <v>82</v>
      </c>
      <c r="AT134" s="101" t="s">
        <v>80</v>
      </c>
      <c r="AU134" s="101" t="s">
        <v>83</v>
      </c>
      <c r="AY134" s="10" t="s">
        <v>78</v>
      </c>
      <c r="BE134" s="102">
        <f>IF(N134="základná",J134,0)</f>
        <v>0</v>
      </c>
      <c r="BF134" s="102">
        <f>IF(N134="znížená",J134,0)</f>
        <v>0</v>
      </c>
      <c r="BG134" s="102">
        <f>IF(N134="zákl. prenesená",J134,0)</f>
        <v>0</v>
      </c>
      <c r="BH134" s="102">
        <f>IF(N134="zníž. prenesená",J134,0)</f>
        <v>0</v>
      </c>
      <c r="BI134" s="102">
        <f>IF(N134="nulová",J134,0)</f>
        <v>0</v>
      </c>
      <c r="BJ134" s="10" t="s">
        <v>83</v>
      </c>
      <c r="BK134" s="102">
        <f>ROUND(I134*H134,2)</f>
        <v>0</v>
      </c>
      <c r="BL134" s="10" t="s">
        <v>82</v>
      </c>
      <c r="BM134" s="101" t="s">
        <v>91</v>
      </c>
    </row>
    <row r="135" spans="2:65" s="1" customFormat="1" ht="55.5" customHeight="1" x14ac:dyDescent="0.2">
      <c r="B135" s="88"/>
      <c r="C135" s="89" t="s">
        <v>82</v>
      </c>
      <c r="D135" s="89" t="s">
        <v>80</v>
      </c>
      <c r="E135" s="90" t="s">
        <v>107</v>
      </c>
      <c r="F135" s="91" t="s">
        <v>108</v>
      </c>
      <c r="G135" s="92" t="s">
        <v>90</v>
      </c>
      <c r="H135" s="93">
        <v>365</v>
      </c>
      <c r="I135" s="94"/>
      <c r="J135" s="95">
        <f>ROUND(I135*H135,2)</f>
        <v>0</v>
      </c>
      <c r="K135" s="96"/>
      <c r="L135" s="19"/>
      <c r="M135" s="97" t="s">
        <v>0</v>
      </c>
      <c r="N135" s="98" t="s">
        <v>29</v>
      </c>
      <c r="P135" s="99">
        <f>O135*H135</f>
        <v>0</v>
      </c>
      <c r="Q135" s="99">
        <v>0</v>
      </c>
      <c r="R135" s="99">
        <f>Q135*H135</f>
        <v>0</v>
      </c>
      <c r="S135" s="99">
        <v>0</v>
      </c>
      <c r="T135" s="100">
        <f>S135*H135</f>
        <v>0</v>
      </c>
      <c r="AR135" s="101" t="s">
        <v>82</v>
      </c>
      <c r="AT135" s="101" t="s">
        <v>80</v>
      </c>
      <c r="AU135" s="101" t="s">
        <v>83</v>
      </c>
      <c r="AY135" s="10" t="s">
        <v>78</v>
      </c>
      <c r="BE135" s="102">
        <f>IF(N135="základná",J135,0)</f>
        <v>0</v>
      </c>
      <c r="BF135" s="102">
        <f>IF(N135="znížená",J135,0)</f>
        <v>0</v>
      </c>
      <c r="BG135" s="102">
        <f>IF(N135="zákl. prenesená",J135,0)</f>
        <v>0</v>
      </c>
      <c r="BH135" s="102">
        <f>IF(N135="zníž. prenesená",J135,0)</f>
        <v>0</v>
      </c>
      <c r="BI135" s="102">
        <f>IF(N135="nulová",J135,0)</f>
        <v>0</v>
      </c>
      <c r="BJ135" s="10" t="s">
        <v>83</v>
      </c>
      <c r="BK135" s="102">
        <f>ROUND(I135*H135,2)</f>
        <v>0</v>
      </c>
      <c r="BL135" s="10" t="s">
        <v>82</v>
      </c>
      <c r="BM135" s="101" t="s">
        <v>92</v>
      </c>
    </row>
    <row r="136" spans="2:65" s="8" customFormat="1" ht="20" x14ac:dyDescent="0.2">
      <c r="B136" s="110"/>
      <c r="D136" s="104" t="s">
        <v>84</v>
      </c>
      <c r="E136" s="111" t="s">
        <v>0</v>
      </c>
      <c r="F136" s="112" t="s">
        <v>244</v>
      </c>
      <c r="H136" s="113">
        <v>365</v>
      </c>
      <c r="I136" s="114"/>
      <c r="L136" s="110"/>
      <c r="M136" s="115"/>
      <c r="T136" s="116"/>
      <c r="AT136" s="111" t="s">
        <v>84</v>
      </c>
      <c r="AU136" s="111" t="s">
        <v>83</v>
      </c>
      <c r="AV136" s="8" t="s">
        <v>83</v>
      </c>
      <c r="AW136" s="8" t="s">
        <v>19</v>
      </c>
      <c r="AX136" s="8" t="s">
        <v>46</v>
      </c>
      <c r="AY136" s="111" t="s">
        <v>78</v>
      </c>
    </row>
    <row r="137" spans="2:65" s="9" customFormat="1" x14ac:dyDescent="0.2">
      <c r="B137" s="117"/>
      <c r="D137" s="104" t="s">
        <v>84</v>
      </c>
      <c r="E137" s="118" t="s">
        <v>0</v>
      </c>
      <c r="F137" s="119" t="s">
        <v>85</v>
      </c>
      <c r="H137" s="120">
        <v>365</v>
      </c>
      <c r="I137" s="121"/>
      <c r="L137" s="117"/>
      <c r="M137" s="122"/>
      <c r="T137" s="123"/>
      <c r="AT137" s="118" t="s">
        <v>84</v>
      </c>
      <c r="AU137" s="118" t="s">
        <v>83</v>
      </c>
      <c r="AV137" s="9" t="s">
        <v>82</v>
      </c>
      <c r="AW137" s="9" t="s">
        <v>19</v>
      </c>
      <c r="AX137" s="9" t="s">
        <v>47</v>
      </c>
      <c r="AY137" s="118" t="s">
        <v>78</v>
      </c>
    </row>
    <row r="138" spans="2:65" s="1" customFormat="1" ht="55.5" customHeight="1" x14ac:dyDescent="0.2">
      <c r="B138" s="88"/>
      <c r="C138" s="89" t="s">
        <v>93</v>
      </c>
      <c r="D138" s="89" t="s">
        <v>80</v>
      </c>
      <c r="E138" s="90" t="s">
        <v>110</v>
      </c>
      <c r="F138" s="91" t="s">
        <v>111</v>
      </c>
      <c r="G138" s="92" t="s">
        <v>90</v>
      </c>
      <c r="H138" s="93">
        <v>365</v>
      </c>
      <c r="I138" s="94"/>
      <c r="J138" s="95">
        <f>ROUND(I138*H138,2)</f>
        <v>0</v>
      </c>
      <c r="K138" s="96"/>
      <c r="L138" s="19"/>
      <c r="M138" s="97" t="s">
        <v>0</v>
      </c>
      <c r="N138" s="98" t="s">
        <v>29</v>
      </c>
      <c r="P138" s="99">
        <f>O138*H138</f>
        <v>0</v>
      </c>
      <c r="Q138" s="99">
        <v>0</v>
      </c>
      <c r="R138" s="99">
        <f>Q138*H138</f>
        <v>0</v>
      </c>
      <c r="S138" s="99">
        <v>0</v>
      </c>
      <c r="T138" s="100">
        <f>S138*H138</f>
        <v>0</v>
      </c>
      <c r="AR138" s="101" t="s">
        <v>82</v>
      </c>
      <c r="AT138" s="101" t="s">
        <v>80</v>
      </c>
      <c r="AU138" s="101" t="s">
        <v>83</v>
      </c>
      <c r="AY138" s="10" t="s">
        <v>78</v>
      </c>
      <c r="BE138" s="102">
        <f>IF(N138="základná",J138,0)</f>
        <v>0</v>
      </c>
      <c r="BF138" s="102">
        <f>IF(N138="znížená",J138,0)</f>
        <v>0</v>
      </c>
      <c r="BG138" s="102">
        <f>IF(N138="zákl. prenesená",J138,0)</f>
        <v>0</v>
      </c>
      <c r="BH138" s="102">
        <f>IF(N138="zníž. prenesená",J138,0)</f>
        <v>0</v>
      </c>
      <c r="BI138" s="102">
        <f>IF(N138="nulová",J138,0)</f>
        <v>0</v>
      </c>
      <c r="BJ138" s="10" t="s">
        <v>83</v>
      </c>
      <c r="BK138" s="102">
        <f>ROUND(I138*H138,2)</f>
        <v>0</v>
      </c>
      <c r="BL138" s="10" t="s">
        <v>82</v>
      </c>
      <c r="BM138" s="101" t="s">
        <v>95</v>
      </c>
    </row>
    <row r="139" spans="2:65" s="6" customFormat="1" ht="22.75" customHeight="1" x14ac:dyDescent="0.25">
      <c r="B139" s="76"/>
      <c r="D139" s="77" t="s">
        <v>45</v>
      </c>
      <c r="E139" s="86" t="s">
        <v>116</v>
      </c>
      <c r="F139" s="86" t="s">
        <v>117</v>
      </c>
      <c r="I139" s="79"/>
      <c r="J139" s="87">
        <f>BK139</f>
        <v>0</v>
      </c>
      <c r="L139" s="76"/>
      <c r="M139" s="81"/>
      <c r="P139" s="82">
        <f>SUM(P140:P154)</f>
        <v>0</v>
      </c>
      <c r="R139" s="82">
        <f>SUM(R140:R154)</f>
        <v>2219.4828109874998</v>
      </c>
      <c r="T139" s="83">
        <f>SUM(T140:T154)</f>
        <v>0</v>
      </c>
      <c r="AR139" s="77" t="s">
        <v>47</v>
      </c>
      <c r="AT139" s="84" t="s">
        <v>45</v>
      </c>
      <c r="AU139" s="84" t="s">
        <v>47</v>
      </c>
      <c r="AY139" s="77" t="s">
        <v>78</v>
      </c>
      <c r="BK139" s="85">
        <f>SUM(BK140:BK154)</f>
        <v>0</v>
      </c>
    </row>
    <row r="140" spans="2:65" s="1" customFormat="1" ht="21.75" customHeight="1" x14ac:dyDescent="0.2">
      <c r="B140" s="88"/>
      <c r="C140" s="89" t="s">
        <v>91</v>
      </c>
      <c r="D140" s="89" t="s">
        <v>80</v>
      </c>
      <c r="E140" s="90" t="s">
        <v>119</v>
      </c>
      <c r="F140" s="91" t="s">
        <v>120</v>
      </c>
      <c r="G140" s="92" t="s">
        <v>90</v>
      </c>
      <c r="H140" s="93">
        <v>365</v>
      </c>
      <c r="I140" s="94"/>
      <c r="J140" s="95">
        <f>ROUND(I140*H140,2)</f>
        <v>0</v>
      </c>
      <c r="K140" s="96"/>
      <c r="L140" s="19"/>
      <c r="M140" s="97" t="s">
        <v>0</v>
      </c>
      <c r="N140" s="98" t="s">
        <v>29</v>
      </c>
      <c r="P140" s="99">
        <f>O140*H140</f>
        <v>0</v>
      </c>
      <c r="Q140" s="99">
        <v>0</v>
      </c>
      <c r="R140" s="99">
        <f>Q140*H140</f>
        <v>0</v>
      </c>
      <c r="S140" s="99">
        <v>0</v>
      </c>
      <c r="T140" s="100">
        <f>S140*H140</f>
        <v>0</v>
      </c>
      <c r="AR140" s="101" t="s">
        <v>82</v>
      </c>
      <c r="AT140" s="101" t="s">
        <v>80</v>
      </c>
      <c r="AU140" s="101" t="s">
        <v>83</v>
      </c>
      <c r="AY140" s="10" t="s">
        <v>78</v>
      </c>
      <c r="BE140" s="102">
        <f>IF(N140="základná",J140,0)</f>
        <v>0</v>
      </c>
      <c r="BF140" s="102">
        <f>IF(N140="znížená",J140,0)</f>
        <v>0</v>
      </c>
      <c r="BG140" s="102">
        <f>IF(N140="zákl. prenesená",J140,0)</f>
        <v>0</v>
      </c>
      <c r="BH140" s="102">
        <f>IF(N140="zníž. prenesená",J140,0)</f>
        <v>0</v>
      </c>
      <c r="BI140" s="102">
        <f>IF(N140="nulová",J140,0)</f>
        <v>0</v>
      </c>
      <c r="BJ140" s="10" t="s">
        <v>83</v>
      </c>
      <c r="BK140" s="102">
        <f>ROUND(I140*H140,2)</f>
        <v>0</v>
      </c>
      <c r="BL140" s="10" t="s">
        <v>82</v>
      </c>
      <c r="BM140" s="101" t="s">
        <v>98</v>
      </c>
    </row>
    <row r="141" spans="2:65" s="1" customFormat="1" ht="24.15" customHeight="1" x14ac:dyDescent="0.2">
      <c r="B141" s="88"/>
      <c r="C141" s="89" t="s">
        <v>99</v>
      </c>
      <c r="D141" s="89" t="s">
        <v>80</v>
      </c>
      <c r="E141" s="90" t="s">
        <v>122</v>
      </c>
      <c r="F141" s="91" t="s">
        <v>123</v>
      </c>
      <c r="G141" s="92" t="s">
        <v>90</v>
      </c>
      <c r="H141" s="93">
        <v>461.72500000000002</v>
      </c>
      <c r="I141" s="94"/>
      <c r="J141" s="95">
        <f>ROUND(I141*H141,2)</f>
        <v>0</v>
      </c>
      <c r="K141" s="96"/>
      <c r="L141" s="19"/>
      <c r="M141" s="97" t="s">
        <v>0</v>
      </c>
      <c r="N141" s="98" t="s">
        <v>29</v>
      </c>
      <c r="P141" s="99">
        <f>O141*H141</f>
        <v>0</v>
      </c>
      <c r="Q141" s="99">
        <v>3.3000000000000003E-5</v>
      </c>
      <c r="R141" s="99">
        <f>Q141*H141</f>
        <v>1.5236925000000002E-2</v>
      </c>
      <c r="S141" s="99">
        <v>0</v>
      </c>
      <c r="T141" s="100">
        <f>S141*H141</f>
        <v>0</v>
      </c>
      <c r="AR141" s="101" t="s">
        <v>82</v>
      </c>
      <c r="AT141" s="101" t="s">
        <v>80</v>
      </c>
      <c r="AU141" s="101" t="s">
        <v>83</v>
      </c>
      <c r="AY141" s="10" t="s">
        <v>78</v>
      </c>
      <c r="BE141" s="102">
        <f>IF(N141="základná",J141,0)</f>
        <v>0</v>
      </c>
      <c r="BF141" s="102">
        <f>IF(N141="znížená",J141,0)</f>
        <v>0</v>
      </c>
      <c r="BG141" s="102">
        <f>IF(N141="zákl. prenesená",J141,0)</f>
        <v>0</v>
      </c>
      <c r="BH141" s="102">
        <f>IF(N141="zníž. prenesená",J141,0)</f>
        <v>0</v>
      </c>
      <c r="BI141" s="102">
        <f>IF(N141="nulová",J141,0)</f>
        <v>0</v>
      </c>
      <c r="BJ141" s="10" t="s">
        <v>83</v>
      </c>
      <c r="BK141" s="102">
        <f>ROUND(I141*H141,2)</f>
        <v>0</v>
      </c>
      <c r="BL141" s="10" t="s">
        <v>82</v>
      </c>
      <c r="BM141" s="101" t="s">
        <v>102</v>
      </c>
    </row>
    <row r="142" spans="2:65" s="8" customFormat="1" x14ac:dyDescent="0.2">
      <c r="B142" s="110"/>
      <c r="D142" s="104" t="s">
        <v>84</v>
      </c>
      <c r="E142" s="111" t="s">
        <v>0</v>
      </c>
      <c r="F142" s="112" t="s">
        <v>245</v>
      </c>
      <c r="H142" s="113">
        <v>461.72500000000002</v>
      </c>
      <c r="I142" s="114"/>
      <c r="L142" s="110"/>
      <c r="M142" s="115"/>
      <c r="T142" s="116"/>
      <c r="AT142" s="111" t="s">
        <v>84</v>
      </c>
      <c r="AU142" s="111" t="s">
        <v>83</v>
      </c>
      <c r="AV142" s="8" t="s">
        <v>83</v>
      </c>
      <c r="AW142" s="8" t="s">
        <v>19</v>
      </c>
      <c r="AX142" s="8" t="s">
        <v>46</v>
      </c>
      <c r="AY142" s="111" t="s">
        <v>78</v>
      </c>
    </row>
    <row r="143" spans="2:65" s="9" customFormat="1" x14ac:dyDescent="0.2">
      <c r="B143" s="117"/>
      <c r="D143" s="104" t="s">
        <v>84</v>
      </c>
      <c r="E143" s="118" t="s">
        <v>0</v>
      </c>
      <c r="F143" s="119" t="s">
        <v>85</v>
      </c>
      <c r="H143" s="120">
        <v>461.72500000000002</v>
      </c>
      <c r="I143" s="121"/>
      <c r="L143" s="117"/>
      <c r="M143" s="122"/>
      <c r="T143" s="123"/>
      <c r="AT143" s="118" t="s">
        <v>84</v>
      </c>
      <c r="AU143" s="118" t="s">
        <v>83</v>
      </c>
      <c r="AV143" s="9" t="s">
        <v>82</v>
      </c>
      <c r="AW143" s="9" t="s">
        <v>19</v>
      </c>
      <c r="AX143" s="9" t="s">
        <v>47</v>
      </c>
      <c r="AY143" s="118" t="s">
        <v>78</v>
      </c>
    </row>
    <row r="144" spans="2:65" s="1" customFormat="1" ht="24.15" customHeight="1" x14ac:dyDescent="0.2">
      <c r="B144" s="88"/>
      <c r="C144" s="89" t="s">
        <v>92</v>
      </c>
      <c r="D144" s="89" t="s">
        <v>80</v>
      </c>
      <c r="E144" s="90" t="s">
        <v>246</v>
      </c>
      <c r="F144" s="91" t="s">
        <v>247</v>
      </c>
      <c r="G144" s="92" t="s">
        <v>90</v>
      </c>
      <c r="H144" s="93">
        <v>305</v>
      </c>
      <c r="I144" s="94"/>
      <c r="J144" s="95">
        <f>ROUND(I144*H144,2)</f>
        <v>0</v>
      </c>
      <c r="K144" s="96"/>
      <c r="L144" s="19"/>
      <c r="M144" s="97" t="s">
        <v>0</v>
      </c>
      <c r="N144" s="98" t="s">
        <v>29</v>
      </c>
      <c r="P144" s="99">
        <f>O144*H144</f>
        <v>0</v>
      </c>
      <c r="Q144" s="99">
        <v>0.18776000000000001</v>
      </c>
      <c r="R144" s="99">
        <f>Q144*H144</f>
        <v>57.266800000000003</v>
      </c>
      <c r="S144" s="99">
        <v>0</v>
      </c>
      <c r="T144" s="100">
        <f>S144*H144</f>
        <v>0</v>
      </c>
      <c r="AR144" s="101" t="s">
        <v>82</v>
      </c>
      <c r="AT144" s="101" t="s">
        <v>80</v>
      </c>
      <c r="AU144" s="101" t="s">
        <v>83</v>
      </c>
      <c r="AY144" s="10" t="s">
        <v>78</v>
      </c>
      <c r="BE144" s="102">
        <f>IF(N144="základná",J144,0)</f>
        <v>0</v>
      </c>
      <c r="BF144" s="102">
        <f>IF(N144="znížená",J144,0)</f>
        <v>0</v>
      </c>
      <c r="BG144" s="102">
        <f>IF(N144="zákl. prenesená",J144,0)</f>
        <v>0</v>
      </c>
      <c r="BH144" s="102">
        <f>IF(N144="zníž. prenesená",J144,0)</f>
        <v>0</v>
      </c>
      <c r="BI144" s="102">
        <f>IF(N144="nulová",J144,0)</f>
        <v>0</v>
      </c>
      <c r="BJ144" s="10" t="s">
        <v>83</v>
      </c>
      <c r="BK144" s="102">
        <f>ROUND(I144*H144,2)</f>
        <v>0</v>
      </c>
      <c r="BL144" s="10" t="s">
        <v>82</v>
      </c>
      <c r="BM144" s="101" t="s">
        <v>105</v>
      </c>
    </row>
    <row r="145" spans="2:65" s="8" customFormat="1" x14ac:dyDescent="0.2">
      <c r="B145" s="110"/>
      <c r="D145" s="104" t="s">
        <v>84</v>
      </c>
      <c r="E145" s="111" t="s">
        <v>0</v>
      </c>
      <c r="F145" s="112" t="s">
        <v>248</v>
      </c>
      <c r="H145" s="113">
        <v>305</v>
      </c>
      <c r="I145" s="114"/>
      <c r="L145" s="110"/>
      <c r="M145" s="115"/>
      <c r="T145" s="116"/>
      <c r="AT145" s="111" t="s">
        <v>84</v>
      </c>
      <c r="AU145" s="111" t="s">
        <v>83</v>
      </c>
      <c r="AV145" s="8" t="s">
        <v>83</v>
      </c>
      <c r="AW145" s="8" t="s">
        <v>19</v>
      </c>
      <c r="AX145" s="8" t="s">
        <v>46</v>
      </c>
      <c r="AY145" s="111" t="s">
        <v>78</v>
      </c>
    </row>
    <row r="146" spans="2:65" s="9" customFormat="1" x14ac:dyDescent="0.2">
      <c r="B146" s="117"/>
      <c r="D146" s="104" t="s">
        <v>84</v>
      </c>
      <c r="E146" s="118" t="s">
        <v>0</v>
      </c>
      <c r="F146" s="119" t="s">
        <v>85</v>
      </c>
      <c r="H146" s="120">
        <v>305</v>
      </c>
      <c r="I146" s="121"/>
      <c r="L146" s="117"/>
      <c r="M146" s="122"/>
      <c r="T146" s="123"/>
      <c r="AT146" s="118" t="s">
        <v>84</v>
      </c>
      <c r="AU146" s="118" t="s">
        <v>83</v>
      </c>
      <c r="AV146" s="9" t="s">
        <v>82</v>
      </c>
      <c r="AW146" s="9" t="s">
        <v>19</v>
      </c>
      <c r="AX146" s="9" t="s">
        <v>47</v>
      </c>
      <c r="AY146" s="118" t="s">
        <v>78</v>
      </c>
    </row>
    <row r="147" spans="2:65" s="1" customFormat="1" ht="16.5" customHeight="1" x14ac:dyDescent="0.2">
      <c r="B147" s="88"/>
      <c r="C147" s="124" t="s">
        <v>106</v>
      </c>
      <c r="D147" s="124" t="s">
        <v>94</v>
      </c>
      <c r="E147" s="125" t="s">
        <v>126</v>
      </c>
      <c r="F147" s="126" t="s">
        <v>127</v>
      </c>
      <c r="G147" s="127" t="s">
        <v>0</v>
      </c>
      <c r="H147" s="128">
        <v>461.72500000000002</v>
      </c>
      <c r="I147" s="129"/>
      <c r="J147" s="130">
        <f t="shared" ref="J147:J154" si="0">ROUND(I147*H147,2)</f>
        <v>0</v>
      </c>
      <c r="K147" s="131"/>
      <c r="L147" s="132"/>
      <c r="M147" s="133" t="s">
        <v>0</v>
      </c>
      <c r="N147" s="134" t="s">
        <v>29</v>
      </c>
      <c r="P147" s="99">
        <f t="shared" ref="P147:P154" si="1">O147*H147</f>
        <v>0</v>
      </c>
      <c r="Q147" s="99">
        <v>0</v>
      </c>
      <c r="R147" s="99">
        <f t="shared" ref="R147:R154" si="2">Q147*H147</f>
        <v>0</v>
      </c>
      <c r="S147" s="99">
        <v>0</v>
      </c>
      <c r="T147" s="100">
        <f t="shared" ref="T147:T154" si="3">S147*H147</f>
        <v>0</v>
      </c>
      <c r="AR147" s="101" t="s">
        <v>92</v>
      </c>
      <c r="AT147" s="101" t="s">
        <v>94</v>
      </c>
      <c r="AU147" s="101" t="s">
        <v>83</v>
      </c>
      <c r="AY147" s="10" t="s">
        <v>78</v>
      </c>
      <c r="BE147" s="102">
        <f t="shared" ref="BE147:BE154" si="4">IF(N147="základná",J147,0)</f>
        <v>0</v>
      </c>
      <c r="BF147" s="102">
        <f t="shared" ref="BF147:BF154" si="5">IF(N147="znížená",J147,0)</f>
        <v>0</v>
      </c>
      <c r="BG147" s="102">
        <f t="shared" ref="BG147:BG154" si="6">IF(N147="zákl. prenesená",J147,0)</f>
        <v>0</v>
      </c>
      <c r="BH147" s="102">
        <f t="shared" ref="BH147:BH154" si="7">IF(N147="zníž. prenesená",J147,0)</f>
        <v>0</v>
      </c>
      <c r="BI147" s="102">
        <f t="shared" ref="BI147:BI154" si="8">IF(N147="nulová",J147,0)</f>
        <v>0</v>
      </c>
      <c r="BJ147" s="10" t="s">
        <v>83</v>
      </c>
      <c r="BK147" s="102">
        <f t="shared" ref="BK147:BK154" si="9">ROUND(I147*H147,2)</f>
        <v>0</v>
      </c>
      <c r="BL147" s="10" t="s">
        <v>82</v>
      </c>
      <c r="BM147" s="101" t="s">
        <v>109</v>
      </c>
    </row>
    <row r="148" spans="2:65" s="1" customFormat="1" ht="33" customHeight="1" x14ac:dyDescent="0.2">
      <c r="B148" s="88"/>
      <c r="C148" s="89" t="s">
        <v>95</v>
      </c>
      <c r="D148" s="89" t="s">
        <v>80</v>
      </c>
      <c r="E148" s="90" t="s">
        <v>129</v>
      </c>
      <c r="F148" s="91" t="s">
        <v>130</v>
      </c>
      <c r="G148" s="92" t="s">
        <v>90</v>
      </c>
      <c r="H148" s="93">
        <v>365</v>
      </c>
      <c r="I148" s="94"/>
      <c r="J148" s="95">
        <f t="shared" si="0"/>
        <v>0</v>
      </c>
      <c r="K148" s="96"/>
      <c r="L148" s="19"/>
      <c r="M148" s="97" t="s">
        <v>0</v>
      </c>
      <c r="N148" s="98" t="s">
        <v>29</v>
      </c>
      <c r="P148" s="99">
        <f t="shared" si="1"/>
        <v>0</v>
      </c>
      <c r="Q148" s="99">
        <v>0.37080000000000002</v>
      </c>
      <c r="R148" s="99">
        <f t="shared" si="2"/>
        <v>135.34200000000001</v>
      </c>
      <c r="S148" s="99">
        <v>0</v>
      </c>
      <c r="T148" s="100">
        <f t="shared" si="3"/>
        <v>0</v>
      </c>
      <c r="AR148" s="101" t="s">
        <v>82</v>
      </c>
      <c r="AT148" s="101" t="s">
        <v>80</v>
      </c>
      <c r="AU148" s="101" t="s">
        <v>83</v>
      </c>
      <c r="AY148" s="10" t="s">
        <v>78</v>
      </c>
      <c r="BE148" s="102">
        <f t="shared" si="4"/>
        <v>0</v>
      </c>
      <c r="BF148" s="102">
        <f t="shared" si="5"/>
        <v>0</v>
      </c>
      <c r="BG148" s="102">
        <f t="shared" si="6"/>
        <v>0</v>
      </c>
      <c r="BH148" s="102">
        <f t="shared" si="7"/>
        <v>0</v>
      </c>
      <c r="BI148" s="102">
        <f t="shared" si="8"/>
        <v>0</v>
      </c>
      <c r="BJ148" s="10" t="s">
        <v>83</v>
      </c>
      <c r="BK148" s="102">
        <f t="shared" si="9"/>
        <v>0</v>
      </c>
      <c r="BL148" s="10" t="s">
        <v>82</v>
      </c>
      <c r="BM148" s="101" t="s">
        <v>3</v>
      </c>
    </row>
    <row r="149" spans="2:65" s="1" customFormat="1" ht="24.15" customHeight="1" x14ac:dyDescent="0.2">
      <c r="B149" s="88"/>
      <c r="C149" s="89" t="s">
        <v>112</v>
      </c>
      <c r="D149" s="89" t="s">
        <v>80</v>
      </c>
      <c r="E149" s="90" t="s">
        <v>133</v>
      </c>
      <c r="F149" s="91" t="s">
        <v>134</v>
      </c>
      <c r="G149" s="92" t="s">
        <v>90</v>
      </c>
      <c r="H149" s="93">
        <v>365</v>
      </c>
      <c r="I149" s="94"/>
      <c r="J149" s="95">
        <f t="shared" si="0"/>
        <v>0</v>
      </c>
      <c r="K149" s="96"/>
      <c r="L149" s="19"/>
      <c r="M149" s="97" t="s">
        <v>0</v>
      </c>
      <c r="N149" s="98" t="s">
        <v>29</v>
      </c>
      <c r="P149" s="99">
        <f t="shared" si="1"/>
        <v>0</v>
      </c>
      <c r="Q149" s="99">
        <v>0.46166000000000001</v>
      </c>
      <c r="R149" s="99">
        <f t="shared" si="2"/>
        <v>168.5059</v>
      </c>
      <c r="S149" s="99">
        <v>0</v>
      </c>
      <c r="T149" s="100">
        <f t="shared" si="3"/>
        <v>0</v>
      </c>
      <c r="AR149" s="101" t="s">
        <v>82</v>
      </c>
      <c r="AT149" s="101" t="s">
        <v>80</v>
      </c>
      <c r="AU149" s="101" t="s">
        <v>83</v>
      </c>
      <c r="AY149" s="10" t="s">
        <v>78</v>
      </c>
      <c r="BE149" s="102">
        <f t="shared" si="4"/>
        <v>0</v>
      </c>
      <c r="BF149" s="102">
        <f t="shared" si="5"/>
        <v>0</v>
      </c>
      <c r="BG149" s="102">
        <f t="shared" si="6"/>
        <v>0</v>
      </c>
      <c r="BH149" s="102">
        <f t="shared" si="7"/>
        <v>0</v>
      </c>
      <c r="BI149" s="102">
        <f t="shared" si="8"/>
        <v>0</v>
      </c>
      <c r="BJ149" s="10" t="s">
        <v>83</v>
      </c>
      <c r="BK149" s="102">
        <f t="shared" si="9"/>
        <v>0</v>
      </c>
      <c r="BL149" s="10" t="s">
        <v>82</v>
      </c>
      <c r="BM149" s="101" t="s">
        <v>114</v>
      </c>
    </row>
    <row r="150" spans="2:65" s="1" customFormat="1" ht="24.15" customHeight="1" x14ac:dyDescent="0.2">
      <c r="B150" s="88"/>
      <c r="C150" s="89" t="s">
        <v>98</v>
      </c>
      <c r="D150" s="89" t="s">
        <v>80</v>
      </c>
      <c r="E150" s="90" t="s">
        <v>136</v>
      </c>
      <c r="F150" s="91" t="s">
        <v>137</v>
      </c>
      <c r="G150" s="92" t="s">
        <v>90</v>
      </c>
      <c r="H150" s="93">
        <v>365</v>
      </c>
      <c r="I150" s="94"/>
      <c r="J150" s="95">
        <f t="shared" si="0"/>
        <v>0</v>
      </c>
      <c r="K150" s="96"/>
      <c r="L150" s="19"/>
      <c r="M150" s="97" t="s">
        <v>0</v>
      </c>
      <c r="N150" s="98" t="s">
        <v>29</v>
      </c>
      <c r="P150" s="99">
        <f t="shared" si="1"/>
        <v>0</v>
      </c>
      <c r="Q150" s="99">
        <v>0.3357643125</v>
      </c>
      <c r="R150" s="99">
        <f t="shared" si="2"/>
        <v>122.5539740625</v>
      </c>
      <c r="S150" s="99">
        <v>0</v>
      </c>
      <c r="T150" s="100">
        <f t="shared" si="3"/>
        <v>0</v>
      </c>
      <c r="AR150" s="101" t="s">
        <v>82</v>
      </c>
      <c r="AT150" s="101" t="s">
        <v>80</v>
      </c>
      <c r="AU150" s="101" t="s">
        <v>83</v>
      </c>
      <c r="AY150" s="10" t="s">
        <v>78</v>
      </c>
      <c r="BE150" s="102">
        <f t="shared" si="4"/>
        <v>0</v>
      </c>
      <c r="BF150" s="102">
        <f t="shared" si="5"/>
        <v>0</v>
      </c>
      <c r="BG150" s="102">
        <f t="shared" si="6"/>
        <v>0</v>
      </c>
      <c r="BH150" s="102">
        <f t="shared" si="7"/>
        <v>0</v>
      </c>
      <c r="BI150" s="102">
        <f t="shared" si="8"/>
        <v>0</v>
      </c>
      <c r="BJ150" s="10" t="s">
        <v>83</v>
      </c>
      <c r="BK150" s="102">
        <f t="shared" si="9"/>
        <v>0</v>
      </c>
      <c r="BL150" s="10" t="s">
        <v>82</v>
      </c>
      <c r="BM150" s="101" t="s">
        <v>115</v>
      </c>
    </row>
    <row r="151" spans="2:65" s="1" customFormat="1" ht="33" customHeight="1" x14ac:dyDescent="0.2">
      <c r="B151" s="88"/>
      <c r="C151" s="89" t="s">
        <v>118</v>
      </c>
      <c r="D151" s="89" t="s">
        <v>80</v>
      </c>
      <c r="E151" s="90" t="s">
        <v>140</v>
      </c>
      <c r="F151" s="91" t="s">
        <v>141</v>
      </c>
      <c r="G151" s="92" t="s">
        <v>90</v>
      </c>
      <c r="H151" s="93">
        <v>365</v>
      </c>
      <c r="I151" s="94"/>
      <c r="J151" s="95">
        <f t="shared" si="0"/>
        <v>0</v>
      </c>
      <c r="K151" s="96"/>
      <c r="L151" s="19"/>
      <c r="M151" s="97" t="s">
        <v>0</v>
      </c>
      <c r="N151" s="98" t="s">
        <v>29</v>
      </c>
      <c r="P151" s="99">
        <f t="shared" si="1"/>
        <v>0</v>
      </c>
      <c r="Q151" s="99">
        <v>5.8100000000000001E-3</v>
      </c>
      <c r="R151" s="99">
        <f t="shared" si="2"/>
        <v>2.1206499999999999</v>
      </c>
      <c r="S151" s="99">
        <v>0</v>
      </c>
      <c r="T151" s="100">
        <f t="shared" si="3"/>
        <v>0</v>
      </c>
      <c r="AR151" s="101" t="s">
        <v>82</v>
      </c>
      <c r="AT151" s="101" t="s">
        <v>80</v>
      </c>
      <c r="AU151" s="101" t="s">
        <v>83</v>
      </c>
      <c r="AY151" s="10" t="s">
        <v>78</v>
      </c>
      <c r="BE151" s="102">
        <f t="shared" si="4"/>
        <v>0</v>
      </c>
      <c r="BF151" s="102">
        <f t="shared" si="5"/>
        <v>0</v>
      </c>
      <c r="BG151" s="102">
        <f t="shared" si="6"/>
        <v>0</v>
      </c>
      <c r="BH151" s="102">
        <f t="shared" si="7"/>
        <v>0</v>
      </c>
      <c r="BI151" s="102">
        <f t="shared" si="8"/>
        <v>0</v>
      </c>
      <c r="BJ151" s="10" t="s">
        <v>83</v>
      </c>
      <c r="BK151" s="102">
        <f t="shared" si="9"/>
        <v>0</v>
      </c>
      <c r="BL151" s="10" t="s">
        <v>82</v>
      </c>
      <c r="BM151" s="101" t="s">
        <v>121</v>
      </c>
    </row>
    <row r="152" spans="2:65" s="1" customFormat="1" ht="33" customHeight="1" x14ac:dyDescent="0.2">
      <c r="B152" s="88"/>
      <c r="C152" s="89" t="s">
        <v>102</v>
      </c>
      <c r="D152" s="89" t="s">
        <v>80</v>
      </c>
      <c r="E152" s="90" t="s">
        <v>143</v>
      </c>
      <c r="F152" s="91" t="s">
        <v>144</v>
      </c>
      <c r="G152" s="92" t="s">
        <v>90</v>
      </c>
      <c r="H152" s="93">
        <v>12955</v>
      </c>
      <c r="I152" s="94"/>
      <c r="J152" s="95">
        <f t="shared" si="0"/>
        <v>0</v>
      </c>
      <c r="K152" s="96"/>
      <c r="L152" s="19"/>
      <c r="M152" s="97" t="s">
        <v>0</v>
      </c>
      <c r="N152" s="98" t="s">
        <v>29</v>
      </c>
      <c r="P152" s="99">
        <f t="shared" si="1"/>
        <v>0</v>
      </c>
      <c r="Q152" s="99">
        <v>5.1000000000000004E-4</v>
      </c>
      <c r="R152" s="99">
        <f t="shared" si="2"/>
        <v>6.6070500000000001</v>
      </c>
      <c r="S152" s="99">
        <v>0</v>
      </c>
      <c r="T152" s="100">
        <f t="shared" si="3"/>
        <v>0</v>
      </c>
      <c r="AR152" s="101" t="s">
        <v>82</v>
      </c>
      <c r="AT152" s="101" t="s">
        <v>80</v>
      </c>
      <c r="AU152" s="101" t="s">
        <v>83</v>
      </c>
      <c r="AY152" s="10" t="s">
        <v>78</v>
      </c>
      <c r="BE152" s="102">
        <f t="shared" si="4"/>
        <v>0</v>
      </c>
      <c r="BF152" s="102">
        <f t="shared" si="5"/>
        <v>0</v>
      </c>
      <c r="BG152" s="102">
        <f t="shared" si="6"/>
        <v>0</v>
      </c>
      <c r="BH152" s="102">
        <f t="shared" si="7"/>
        <v>0</v>
      </c>
      <c r="BI152" s="102">
        <f t="shared" si="8"/>
        <v>0</v>
      </c>
      <c r="BJ152" s="10" t="s">
        <v>83</v>
      </c>
      <c r="BK152" s="102">
        <f t="shared" si="9"/>
        <v>0</v>
      </c>
      <c r="BL152" s="10" t="s">
        <v>82</v>
      </c>
      <c r="BM152" s="101" t="s">
        <v>124</v>
      </c>
    </row>
    <row r="153" spans="2:65" s="1" customFormat="1" ht="33" customHeight="1" x14ac:dyDescent="0.2">
      <c r="B153" s="88"/>
      <c r="C153" s="89" t="s">
        <v>125</v>
      </c>
      <c r="D153" s="89" t="s">
        <v>80</v>
      </c>
      <c r="E153" s="90" t="s">
        <v>147</v>
      </c>
      <c r="F153" s="91" t="s">
        <v>148</v>
      </c>
      <c r="G153" s="92" t="s">
        <v>90</v>
      </c>
      <c r="H153" s="93">
        <v>6660</v>
      </c>
      <c r="I153" s="94"/>
      <c r="J153" s="95">
        <f t="shared" si="0"/>
        <v>0</v>
      </c>
      <c r="K153" s="96"/>
      <c r="L153" s="19"/>
      <c r="M153" s="97" t="s">
        <v>0</v>
      </c>
      <c r="N153" s="98" t="s">
        <v>29</v>
      </c>
      <c r="P153" s="99">
        <f t="shared" si="1"/>
        <v>0</v>
      </c>
      <c r="Q153" s="99">
        <v>0.10373</v>
      </c>
      <c r="R153" s="99">
        <f t="shared" si="2"/>
        <v>690.84180000000003</v>
      </c>
      <c r="S153" s="99">
        <v>0</v>
      </c>
      <c r="T153" s="100">
        <f t="shared" si="3"/>
        <v>0</v>
      </c>
      <c r="AR153" s="101" t="s">
        <v>82</v>
      </c>
      <c r="AT153" s="101" t="s">
        <v>80</v>
      </c>
      <c r="AU153" s="101" t="s">
        <v>83</v>
      </c>
      <c r="AY153" s="10" t="s">
        <v>78</v>
      </c>
      <c r="BE153" s="102">
        <f t="shared" si="4"/>
        <v>0</v>
      </c>
      <c r="BF153" s="102">
        <f t="shared" si="5"/>
        <v>0</v>
      </c>
      <c r="BG153" s="102">
        <f t="shared" si="6"/>
        <v>0</v>
      </c>
      <c r="BH153" s="102">
        <f t="shared" si="7"/>
        <v>0</v>
      </c>
      <c r="BI153" s="102">
        <f t="shared" si="8"/>
        <v>0</v>
      </c>
      <c r="BJ153" s="10" t="s">
        <v>83</v>
      </c>
      <c r="BK153" s="102">
        <f t="shared" si="9"/>
        <v>0</v>
      </c>
      <c r="BL153" s="10" t="s">
        <v>82</v>
      </c>
      <c r="BM153" s="101" t="s">
        <v>128</v>
      </c>
    </row>
    <row r="154" spans="2:65" s="1" customFormat="1" ht="37.75" customHeight="1" x14ac:dyDescent="0.2">
      <c r="B154" s="88"/>
      <c r="C154" s="89" t="s">
        <v>105</v>
      </c>
      <c r="D154" s="89" t="s">
        <v>80</v>
      </c>
      <c r="E154" s="90" t="s">
        <v>150</v>
      </c>
      <c r="F154" s="91" t="s">
        <v>151</v>
      </c>
      <c r="G154" s="92" t="s">
        <v>90</v>
      </c>
      <c r="H154" s="93">
        <v>6660</v>
      </c>
      <c r="I154" s="94"/>
      <c r="J154" s="95">
        <f t="shared" si="0"/>
        <v>0</v>
      </c>
      <c r="K154" s="96"/>
      <c r="L154" s="19"/>
      <c r="M154" s="97" t="s">
        <v>0</v>
      </c>
      <c r="N154" s="98" t="s">
        <v>29</v>
      </c>
      <c r="P154" s="99">
        <f t="shared" si="1"/>
        <v>0</v>
      </c>
      <c r="Q154" s="99">
        <v>0.15559000000000001</v>
      </c>
      <c r="R154" s="99">
        <f t="shared" si="2"/>
        <v>1036.2293999999999</v>
      </c>
      <c r="S154" s="99">
        <v>0</v>
      </c>
      <c r="T154" s="100">
        <f t="shared" si="3"/>
        <v>0</v>
      </c>
      <c r="AR154" s="101" t="s">
        <v>82</v>
      </c>
      <c r="AT154" s="101" t="s">
        <v>80</v>
      </c>
      <c r="AU154" s="101" t="s">
        <v>83</v>
      </c>
      <c r="AY154" s="10" t="s">
        <v>78</v>
      </c>
      <c r="BE154" s="102">
        <f t="shared" si="4"/>
        <v>0</v>
      </c>
      <c r="BF154" s="102">
        <f t="shared" si="5"/>
        <v>0</v>
      </c>
      <c r="BG154" s="102">
        <f t="shared" si="6"/>
        <v>0</v>
      </c>
      <c r="BH154" s="102">
        <f t="shared" si="7"/>
        <v>0</v>
      </c>
      <c r="BI154" s="102">
        <f t="shared" si="8"/>
        <v>0</v>
      </c>
      <c r="BJ154" s="10" t="s">
        <v>83</v>
      </c>
      <c r="BK154" s="102">
        <f t="shared" si="9"/>
        <v>0</v>
      </c>
      <c r="BL154" s="10" t="s">
        <v>82</v>
      </c>
      <c r="BM154" s="101" t="s">
        <v>131</v>
      </c>
    </row>
    <row r="155" spans="2:65" s="6" customFormat="1" ht="22.75" customHeight="1" x14ac:dyDescent="0.25">
      <c r="B155" s="76"/>
      <c r="D155" s="77" t="s">
        <v>45</v>
      </c>
      <c r="E155" s="86" t="s">
        <v>153</v>
      </c>
      <c r="F155" s="86" t="s">
        <v>154</v>
      </c>
      <c r="I155" s="79"/>
      <c r="J155" s="87">
        <f>BK155</f>
        <v>0</v>
      </c>
      <c r="L155" s="76"/>
      <c r="M155" s="81"/>
      <c r="P155" s="82">
        <f>SUM(P156:P160)</f>
        <v>0</v>
      </c>
      <c r="R155" s="82">
        <f>SUM(R156:R160)</f>
        <v>2.1280000000000001</v>
      </c>
      <c r="T155" s="83">
        <f>SUM(T156:T160)</f>
        <v>0</v>
      </c>
      <c r="AR155" s="77" t="s">
        <v>47</v>
      </c>
      <c r="AT155" s="84" t="s">
        <v>45</v>
      </c>
      <c r="AU155" s="84" t="s">
        <v>47</v>
      </c>
      <c r="AY155" s="77" t="s">
        <v>78</v>
      </c>
      <c r="BK155" s="85">
        <f>SUM(BK156:BK160)</f>
        <v>0</v>
      </c>
    </row>
    <row r="156" spans="2:65" s="1" customFormat="1" ht="24.15" customHeight="1" x14ac:dyDescent="0.2">
      <c r="B156" s="88"/>
      <c r="C156" s="89" t="s">
        <v>132</v>
      </c>
      <c r="D156" s="89" t="s">
        <v>80</v>
      </c>
      <c r="E156" s="90" t="s">
        <v>159</v>
      </c>
      <c r="F156" s="91" t="s">
        <v>160</v>
      </c>
      <c r="G156" s="92" t="s">
        <v>90</v>
      </c>
      <c r="H156" s="93">
        <v>19</v>
      </c>
      <c r="I156" s="94"/>
      <c r="J156" s="95">
        <f>ROUND(I156*H156,2)</f>
        <v>0</v>
      </c>
      <c r="K156" s="96"/>
      <c r="L156" s="19"/>
      <c r="M156" s="97" t="s">
        <v>0</v>
      </c>
      <c r="N156" s="98" t="s">
        <v>29</v>
      </c>
      <c r="P156" s="99">
        <f>O156*H156</f>
        <v>0</v>
      </c>
      <c r="Q156" s="99">
        <v>0.112</v>
      </c>
      <c r="R156" s="99">
        <f>Q156*H156</f>
        <v>2.1280000000000001</v>
      </c>
      <c r="S156" s="99">
        <v>0</v>
      </c>
      <c r="T156" s="100">
        <f>S156*H156</f>
        <v>0</v>
      </c>
      <c r="AR156" s="101" t="s">
        <v>82</v>
      </c>
      <c r="AT156" s="101" t="s">
        <v>80</v>
      </c>
      <c r="AU156" s="101" t="s">
        <v>83</v>
      </c>
      <c r="AY156" s="10" t="s">
        <v>78</v>
      </c>
      <c r="BE156" s="102">
        <f>IF(N156="základná",J156,0)</f>
        <v>0</v>
      </c>
      <c r="BF156" s="102">
        <f>IF(N156="znížená",J156,0)</f>
        <v>0</v>
      </c>
      <c r="BG156" s="102">
        <f>IF(N156="zákl. prenesená",J156,0)</f>
        <v>0</v>
      </c>
      <c r="BH156" s="102">
        <f>IF(N156="zníž. prenesená",J156,0)</f>
        <v>0</v>
      </c>
      <c r="BI156" s="102">
        <f>IF(N156="nulová",J156,0)</f>
        <v>0</v>
      </c>
      <c r="BJ156" s="10" t="s">
        <v>83</v>
      </c>
      <c r="BK156" s="102">
        <f>ROUND(I156*H156,2)</f>
        <v>0</v>
      </c>
      <c r="BL156" s="10" t="s">
        <v>82</v>
      </c>
      <c r="BM156" s="101" t="s">
        <v>135</v>
      </c>
    </row>
    <row r="157" spans="2:65" s="1" customFormat="1" ht="16.5" customHeight="1" x14ac:dyDescent="0.2">
      <c r="B157" s="88"/>
      <c r="C157" s="124" t="s">
        <v>109</v>
      </c>
      <c r="D157" s="124" t="s">
        <v>94</v>
      </c>
      <c r="E157" s="125" t="s">
        <v>164</v>
      </c>
      <c r="F157" s="126" t="s">
        <v>165</v>
      </c>
      <c r="G157" s="127" t="s">
        <v>90</v>
      </c>
      <c r="H157" s="128">
        <v>21</v>
      </c>
      <c r="I157" s="129"/>
      <c r="J157" s="130">
        <f>ROUND(I157*H157,2)</f>
        <v>0</v>
      </c>
      <c r="K157" s="131"/>
      <c r="L157" s="132"/>
      <c r="M157" s="133" t="s">
        <v>0</v>
      </c>
      <c r="N157" s="134" t="s">
        <v>29</v>
      </c>
      <c r="P157" s="99">
        <f>O157*H157</f>
        <v>0</v>
      </c>
      <c r="Q157" s="99">
        <v>0</v>
      </c>
      <c r="R157" s="99">
        <f>Q157*H157</f>
        <v>0</v>
      </c>
      <c r="S157" s="99">
        <v>0</v>
      </c>
      <c r="T157" s="100">
        <f>S157*H157</f>
        <v>0</v>
      </c>
      <c r="AR157" s="101" t="s">
        <v>92</v>
      </c>
      <c r="AT157" s="101" t="s">
        <v>94</v>
      </c>
      <c r="AU157" s="101" t="s">
        <v>83</v>
      </c>
      <c r="AY157" s="10" t="s">
        <v>78</v>
      </c>
      <c r="BE157" s="102">
        <f>IF(N157="základná",J157,0)</f>
        <v>0</v>
      </c>
      <c r="BF157" s="102">
        <f>IF(N157="znížená",J157,0)</f>
        <v>0</v>
      </c>
      <c r="BG157" s="102">
        <f>IF(N157="zákl. prenesená",J157,0)</f>
        <v>0</v>
      </c>
      <c r="BH157" s="102">
        <f>IF(N157="zníž. prenesená",J157,0)</f>
        <v>0</v>
      </c>
      <c r="BI157" s="102">
        <f>IF(N157="nulová",J157,0)</f>
        <v>0</v>
      </c>
      <c r="BJ157" s="10" t="s">
        <v>83</v>
      </c>
      <c r="BK157" s="102">
        <f>ROUND(I157*H157,2)</f>
        <v>0</v>
      </c>
      <c r="BL157" s="10" t="s">
        <v>82</v>
      </c>
      <c r="BM157" s="101" t="s">
        <v>138</v>
      </c>
    </row>
    <row r="158" spans="2:65" s="8" customFormat="1" x14ac:dyDescent="0.2">
      <c r="B158" s="110"/>
      <c r="D158" s="104" t="s">
        <v>84</v>
      </c>
      <c r="E158" s="111" t="s">
        <v>0</v>
      </c>
      <c r="F158" s="112" t="s">
        <v>249</v>
      </c>
      <c r="H158" s="113">
        <v>19</v>
      </c>
      <c r="I158" s="114"/>
      <c r="L158" s="110"/>
      <c r="M158" s="115"/>
      <c r="T158" s="116"/>
      <c r="AT158" s="111" t="s">
        <v>84</v>
      </c>
      <c r="AU158" s="111" t="s">
        <v>83</v>
      </c>
      <c r="AV158" s="8" t="s">
        <v>83</v>
      </c>
      <c r="AW158" s="8" t="s">
        <v>19</v>
      </c>
      <c r="AX158" s="8" t="s">
        <v>46</v>
      </c>
      <c r="AY158" s="111" t="s">
        <v>78</v>
      </c>
    </row>
    <row r="159" spans="2:65" s="8" customFormat="1" x14ac:dyDescent="0.2">
      <c r="B159" s="110"/>
      <c r="D159" s="104" t="s">
        <v>84</v>
      </c>
      <c r="E159" s="111" t="s">
        <v>0</v>
      </c>
      <c r="F159" s="112" t="s">
        <v>250</v>
      </c>
      <c r="H159" s="113">
        <v>2</v>
      </c>
      <c r="I159" s="114"/>
      <c r="L159" s="110"/>
      <c r="M159" s="115"/>
      <c r="T159" s="116"/>
      <c r="AT159" s="111" t="s">
        <v>84</v>
      </c>
      <c r="AU159" s="111" t="s">
        <v>83</v>
      </c>
      <c r="AV159" s="8" t="s">
        <v>83</v>
      </c>
      <c r="AW159" s="8" t="s">
        <v>19</v>
      </c>
      <c r="AX159" s="8" t="s">
        <v>46</v>
      </c>
      <c r="AY159" s="111" t="s">
        <v>78</v>
      </c>
    </row>
    <row r="160" spans="2:65" s="9" customFormat="1" x14ac:dyDescent="0.2">
      <c r="B160" s="117"/>
      <c r="D160" s="104" t="s">
        <v>84</v>
      </c>
      <c r="E160" s="118" t="s">
        <v>0</v>
      </c>
      <c r="F160" s="119" t="s">
        <v>88</v>
      </c>
      <c r="H160" s="120">
        <v>21</v>
      </c>
      <c r="I160" s="121"/>
      <c r="L160" s="117"/>
      <c r="M160" s="122"/>
      <c r="T160" s="123"/>
      <c r="AT160" s="118" t="s">
        <v>84</v>
      </c>
      <c r="AU160" s="118" t="s">
        <v>83</v>
      </c>
      <c r="AV160" s="9" t="s">
        <v>82</v>
      </c>
      <c r="AW160" s="9" t="s">
        <v>19</v>
      </c>
      <c r="AX160" s="9" t="s">
        <v>47</v>
      </c>
      <c r="AY160" s="118" t="s">
        <v>78</v>
      </c>
    </row>
    <row r="161" spans="2:65" s="6" customFormat="1" ht="22.75" customHeight="1" x14ac:dyDescent="0.25">
      <c r="B161" s="76"/>
      <c r="D161" s="77" t="s">
        <v>45</v>
      </c>
      <c r="E161" s="86" t="s">
        <v>167</v>
      </c>
      <c r="F161" s="86" t="s">
        <v>168</v>
      </c>
      <c r="I161" s="79"/>
      <c r="J161" s="87">
        <f>BK161</f>
        <v>0</v>
      </c>
      <c r="L161" s="76"/>
      <c r="M161" s="81"/>
      <c r="P161" s="82">
        <f>SUM(P162:P200)</f>
        <v>0</v>
      </c>
      <c r="R161" s="82">
        <f>SUM(R162:R200)</f>
        <v>0.43279469500000001</v>
      </c>
      <c r="T161" s="83">
        <f>SUM(T162:T200)</f>
        <v>0</v>
      </c>
      <c r="AR161" s="77" t="s">
        <v>47</v>
      </c>
      <c r="AT161" s="84" t="s">
        <v>45</v>
      </c>
      <c r="AU161" s="84" t="s">
        <v>47</v>
      </c>
      <c r="AY161" s="77" t="s">
        <v>78</v>
      </c>
      <c r="BK161" s="85">
        <f>SUM(BK162:BK200)</f>
        <v>0</v>
      </c>
    </row>
    <row r="162" spans="2:65" s="1" customFormat="1" ht="37.75" customHeight="1" x14ac:dyDescent="0.2">
      <c r="B162" s="88"/>
      <c r="C162" s="89" t="s">
        <v>139</v>
      </c>
      <c r="D162" s="89" t="s">
        <v>80</v>
      </c>
      <c r="E162" s="90" t="s">
        <v>251</v>
      </c>
      <c r="F162" s="91" t="s">
        <v>252</v>
      </c>
      <c r="G162" s="92" t="s">
        <v>235</v>
      </c>
      <c r="H162" s="93">
        <v>1</v>
      </c>
      <c r="I162" s="94"/>
      <c r="J162" s="95">
        <f>ROUND(I162*H162,2)</f>
        <v>0</v>
      </c>
      <c r="K162" s="96"/>
      <c r="L162" s="19"/>
      <c r="M162" s="97" t="s">
        <v>0</v>
      </c>
      <c r="N162" s="98" t="s">
        <v>29</v>
      </c>
      <c r="P162" s="99">
        <f>O162*H162</f>
        <v>0</v>
      </c>
      <c r="Q162" s="99">
        <v>0</v>
      </c>
      <c r="R162" s="99">
        <f>Q162*H162</f>
        <v>0</v>
      </c>
      <c r="S162" s="99">
        <v>0</v>
      </c>
      <c r="T162" s="100">
        <f>S162*H162</f>
        <v>0</v>
      </c>
      <c r="AR162" s="101" t="s">
        <v>82</v>
      </c>
      <c r="AT162" s="101" t="s">
        <v>80</v>
      </c>
      <c r="AU162" s="101" t="s">
        <v>83</v>
      </c>
      <c r="AY162" s="10" t="s">
        <v>78</v>
      </c>
      <c r="BE162" s="102">
        <f>IF(N162="základná",J162,0)</f>
        <v>0</v>
      </c>
      <c r="BF162" s="102">
        <f>IF(N162="znížená",J162,0)</f>
        <v>0</v>
      </c>
      <c r="BG162" s="102">
        <f>IF(N162="zákl. prenesená",J162,0)</f>
        <v>0</v>
      </c>
      <c r="BH162" s="102">
        <f>IF(N162="zníž. prenesená",J162,0)</f>
        <v>0</v>
      </c>
      <c r="BI162" s="102">
        <f>IF(N162="nulová",J162,0)</f>
        <v>0</v>
      </c>
      <c r="BJ162" s="10" t="s">
        <v>83</v>
      </c>
      <c r="BK162" s="102">
        <f>ROUND(I162*H162,2)</f>
        <v>0</v>
      </c>
      <c r="BL162" s="10" t="s">
        <v>82</v>
      </c>
      <c r="BM162" s="101" t="s">
        <v>142</v>
      </c>
    </row>
    <row r="163" spans="2:65" s="7" customFormat="1" x14ac:dyDescent="0.2">
      <c r="B163" s="103"/>
      <c r="D163" s="104" t="s">
        <v>84</v>
      </c>
      <c r="E163" s="105" t="s">
        <v>0</v>
      </c>
      <c r="F163" s="106" t="s">
        <v>253</v>
      </c>
      <c r="H163" s="105" t="s">
        <v>0</v>
      </c>
      <c r="I163" s="107"/>
      <c r="L163" s="103"/>
      <c r="M163" s="108"/>
      <c r="T163" s="109"/>
      <c r="AT163" s="105" t="s">
        <v>84</v>
      </c>
      <c r="AU163" s="105" t="s">
        <v>83</v>
      </c>
      <c r="AV163" s="7" t="s">
        <v>47</v>
      </c>
      <c r="AW163" s="7" t="s">
        <v>19</v>
      </c>
      <c r="AX163" s="7" t="s">
        <v>46</v>
      </c>
      <c r="AY163" s="105" t="s">
        <v>78</v>
      </c>
    </row>
    <row r="164" spans="2:65" s="8" customFormat="1" x14ac:dyDescent="0.2">
      <c r="B164" s="110"/>
      <c r="D164" s="104" t="s">
        <v>84</v>
      </c>
      <c r="E164" s="111" t="s">
        <v>0</v>
      </c>
      <c r="F164" s="112" t="s">
        <v>254</v>
      </c>
      <c r="H164" s="113">
        <v>1</v>
      </c>
      <c r="I164" s="114"/>
      <c r="L164" s="110"/>
      <c r="M164" s="115"/>
      <c r="T164" s="116"/>
      <c r="AT164" s="111" t="s">
        <v>84</v>
      </c>
      <c r="AU164" s="111" t="s">
        <v>83</v>
      </c>
      <c r="AV164" s="8" t="s">
        <v>83</v>
      </c>
      <c r="AW164" s="8" t="s">
        <v>19</v>
      </c>
      <c r="AX164" s="8" t="s">
        <v>46</v>
      </c>
      <c r="AY164" s="111" t="s">
        <v>78</v>
      </c>
    </row>
    <row r="165" spans="2:65" s="9" customFormat="1" x14ac:dyDescent="0.2">
      <c r="B165" s="117"/>
      <c r="D165" s="104" t="s">
        <v>84</v>
      </c>
      <c r="E165" s="118" t="s">
        <v>0</v>
      </c>
      <c r="F165" s="119" t="s">
        <v>85</v>
      </c>
      <c r="H165" s="120">
        <v>1</v>
      </c>
      <c r="I165" s="121"/>
      <c r="L165" s="117"/>
      <c r="M165" s="122"/>
      <c r="T165" s="123"/>
      <c r="AT165" s="118" t="s">
        <v>84</v>
      </c>
      <c r="AU165" s="118" t="s">
        <v>83</v>
      </c>
      <c r="AV165" s="9" t="s">
        <v>82</v>
      </c>
      <c r="AW165" s="9" t="s">
        <v>19</v>
      </c>
      <c r="AX165" s="9" t="s">
        <v>47</v>
      </c>
      <c r="AY165" s="118" t="s">
        <v>78</v>
      </c>
    </row>
    <row r="166" spans="2:65" s="1" customFormat="1" ht="24.15" customHeight="1" x14ac:dyDescent="0.2">
      <c r="B166" s="88"/>
      <c r="C166" s="124" t="s">
        <v>3</v>
      </c>
      <c r="D166" s="124" t="s">
        <v>94</v>
      </c>
      <c r="E166" s="125" t="s">
        <v>255</v>
      </c>
      <c r="F166" s="126" t="s">
        <v>256</v>
      </c>
      <c r="G166" s="127" t="s">
        <v>235</v>
      </c>
      <c r="H166" s="128">
        <v>1</v>
      </c>
      <c r="I166" s="129"/>
      <c r="J166" s="130">
        <f>ROUND(I166*H166,2)</f>
        <v>0</v>
      </c>
      <c r="K166" s="131"/>
      <c r="L166" s="132"/>
      <c r="M166" s="133" t="s">
        <v>0</v>
      </c>
      <c r="N166" s="134" t="s">
        <v>29</v>
      </c>
      <c r="P166" s="99">
        <f>O166*H166</f>
        <v>0</v>
      </c>
      <c r="Q166" s="99">
        <v>0</v>
      </c>
      <c r="R166" s="99">
        <f>Q166*H166</f>
        <v>0</v>
      </c>
      <c r="S166" s="99">
        <v>0</v>
      </c>
      <c r="T166" s="100">
        <f>S166*H166</f>
        <v>0</v>
      </c>
      <c r="AR166" s="101" t="s">
        <v>92</v>
      </c>
      <c r="AT166" s="101" t="s">
        <v>94</v>
      </c>
      <c r="AU166" s="101" t="s">
        <v>83</v>
      </c>
      <c r="AY166" s="10" t="s">
        <v>78</v>
      </c>
      <c r="BE166" s="102">
        <f>IF(N166="základná",J166,0)</f>
        <v>0</v>
      </c>
      <c r="BF166" s="102">
        <f>IF(N166="znížená",J166,0)</f>
        <v>0</v>
      </c>
      <c r="BG166" s="102">
        <f>IF(N166="zákl. prenesená",J166,0)</f>
        <v>0</v>
      </c>
      <c r="BH166" s="102">
        <f>IF(N166="zníž. prenesená",J166,0)</f>
        <v>0</v>
      </c>
      <c r="BI166" s="102">
        <f>IF(N166="nulová",J166,0)</f>
        <v>0</v>
      </c>
      <c r="BJ166" s="10" t="s">
        <v>83</v>
      </c>
      <c r="BK166" s="102">
        <f>ROUND(I166*H166,2)</f>
        <v>0</v>
      </c>
      <c r="BL166" s="10" t="s">
        <v>82</v>
      </c>
      <c r="BM166" s="101" t="s">
        <v>145</v>
      </c>
    </row>
    <row r="167" spans="2:65" s="7" customFormat="1" x14ac:dyDescent="0.2">
      <c r="B167" s="103"/>
      <c r="D167" s="104" t="s">
        <v>84</v>
      </c>
      <c r="E167" s="105" t="s">
        <v>0</v>
      </c>
      <c r="F167" s="106" t="s">
        <v>177</v>
      </c>
      <c r="H167" s="105" t="s">
        <v>0</v>
      </c>
      <c r="I167" s="107"/>
      <c r="L167" s="103"/>
      <c r="M167" s="108"/>
      <c r="T167" s="109"/>
      <c r="AT167" s="105" t="s">
        <v>84</v>
      </c>
      <c r="AU167" s="105" t="s">
        <v>83</v>
      </c>
      <c r="AV167" s="7" t="s">
        <v>47</v>
      </c>
      <c r="AW167" s="7" t="s">
        <v>19</v>
      </c>
      <c r="AX167" s="7" t="s">
        <v>46</v>
      </c>
      <c r="AY167" s="105" t="s">
        <v>78</v>
      </c>
    </row>
    <row r="168" spans="2:65" s="7" customFormat="1" x14ac:dyDescent="0.2">
      <c r="B168" s="103"/>
      <c r="D168" s="104" t="s">
        <v>84</v>
      </c>
      <c r="E168" s="105" t="s">
        <v>0</v>
      </c>
      <c r="F168" s="106" t="s">
        <v>257</v>
      </c>
      <c r="H168" s="105" t="s">
        <v>0</v>
      </c>
      <c r="I168" s="107"/>
      <c r="L168" s="103"/>
      <c r="M168" s="108"/>
      <c r="T168" s="109"/>
      <c r="AT168" s="105" t="s">
        <v>84</v>
      </c>
      <c r="AU168" s="105" t="s">
        <v>83</v>
      </c>
      <c r="AV168" s="7" t="s">
        <v>47</v>
      </c>
      <c r="AW168" s="7" t="s">
        <v>19</v>
      </c>
      <c r="AX168" s="7" t="s">
        <v>46</v>
      </c>
      <c r="AY168" s="105" t="s">
        <v>78</v>
      </c>
    </row>
    <row r="169" spans="2:65" s="7" customFormat="1" x14ac:dyDescent="0.2">
      <c r="B169" s="103"/>
      <c r="D169" s="104" t="s">
        <v>84</v>
      </c>
      <c r="E169" s="105" t="s">
        <v>0</v>
      </c>
      <c r="F169" s="106" t="s">
        <v>258</v>
      </c>
      <c r="H169" s="105" t="s">
        <v>0</v>
      </c>
      <c r="I169" s="107"/>
      <c r="L169" s="103"/>
      <c r="M169" s="108"/>
      <c r="T169" s="109"/>
      <c r="AT169" s="105" t="s">
        <v>84</v>
      </c>
      <c r="AU169" s="105" t="s">
        <v>83</v>
      </c>
      <c r="AV169" s="7" t="s">
        <v>47</v>
      </c>
      <c r="AW169" s="7" t="s">
        <v>19</v>
      </c>
      <c r="AX169" s="7" t="s">
        <v>46</v>
      </c>
      <c r="AY169" s="105" t="s">
        <v>78</v>
      </c>
    </row>
    <row r="170" spans="2:65" s="8" customFormat="1" x14ac:dyDescent="0.2">
      <c r="B170" s="110"/>
      <c r="D170" s="104" t="s">
        <v>84</v>
      </c>
      <c r="E170" s="111" t="s">
        <v>0</v>
      </c>
      <c r="F170" s="112" t="s">
        <v>259</v>
      </c>
      <c r="H170" s="113">
        <v>1</v>
      </c>
      <c r="I170" s="114"/>
      <c r="L170" s="110"/>
      <c r="M170" s="115"/>
      <c r="T170" s="116"/>
      <c r="AT170" s="111" t="s">
        <v>84</v>
      </c>
      <c r="AU170" s="111" t="s">
        <v>83</v>
      </c>
      <c r="AV170" s="8" t="s">
        <v>83</v>
      </c>
      <c r="AW170" s="8" t="s">
        <v>19</v>
      </c>
      <c r="AX170" s="8" t="s">
        <v>46</v>
      </c>
      <c r="AY170" s="111" t="s">
        <v>78</v>
      </c>
    </row>
    <row r="171" spans="2:65" s="9" customFormat="1" x14ac:dyDescent="0.2">
      <c r="B171" s="117"/>
      <c r="D171" s="104" t="s">
        <v>84</v>
      </c>
      <c r="E171" s="118" t="s">
        <v>0</v>
      </c>
      <c r="F171" s="119" t="s">
        <v>85</v>
      </c>
      <c r="H171" s="120">
        <v>1</v>
      </c>
      <c r="I171" s="121"/>
      <c r="L171" s="117"/>
      <c r="M171" s="122"/>
      <c r="T171" s="123"/>
      <c r="AT171" s="118" t="s">
        <v>84</v>
      </c>
      <c r="AU171" s="118" t="s">
        <v>83</v>
      </c>
      <c r="AV171" s="9" t="s">
        <v>82</v>
      </c>
      <c r="AW171" s="9" t="s">
        <v>19</v>
      </c>
      <c r="AX171" s="9" t="s">
        <v>47</v>
      </c>
      <c r="AY171" s="118" t="s">
        <v>78</v>
      </c>
    </row>
    <row r="172" spans="2:65" s="1" customFormat="1" ht="37.75" customHeight="1" x14ac:dyDescent="0.2">
      <c r="B172" s="88"/>
      <c r="C172" s="89" t="s">
        <v>146</v>
      </c>
      <c r="D172" s="89" t="s">
        <v>80</v>
      </c>
      <c r="E172" s="90" t="s">
        <v>260</v>
      </c>
      <c r="F172" s="91" t="s">
        <v>261</v>
      </c>
      <c r="G172" s="92" t="s">
        <v>175</v>
      </c>
      <c r="H172" s="93">
        <v>4</v>
      </c>
      <c r="I172" s="94"/>
      <c r="J172" s="95">
        <f>ROUND(I172*H172,2)</f>
        <v>0</v>
      </c>
      <c r="K172" s="96"/>
      <c r="L172" s="19"/>
      <c r="M172" s="97" t="s">
        <v>0</v>
      </c>
      <c r="N172" s="98" t="s">
        <v>29</v>
      </c>
      <c r="P172" s="99">
        <f>O172*H172</f>
        <v>0</v>
      </c>
      <c r="Q172" s="99">
        <v>0</v>
      </c>
      <c r="R172" s="99">
        <f>Q172*H172</f>
        <v>0</v>
      </c>
      <c r="S172" s="99">
        <v>0</v>
      </c>
      <c r="T172" s="100">
        <f>S172*H172</f>
        <v>0</v>
      </c>
      <c r="AR172" s="101" t="s">
        <v>82</v>
      </c>
      <c r="AT172" s="101" t="s">
        <v>80</v>
      </c>
      <c r="AU172" s="101" t="s">
        <v>83</v>
      </c>
      <c r="AY172" s="10" t="s">
        <v>78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0" t="s">
        <v>83</v>
      </c>
      <c r="BK172" s="102">
        <f>ROUND(I172*H172,2)</f>
        <v>0</v>
      </c>
      <c r="BL172" s="10" t="s">
        <v>82</v>
      </c>
      <c r="BM172" s="101" t="s">
        <v>149</v>
      </c>
    </row>
    <row r="173" spans="2:65" s="7" customFormat="1" x14ac:dyDescent="0.2">
      <c r="B173" s="103"/>
      <c r="D173" s="104" t="s">
        <v>84</v>
      </c>
      <c r="E173" s="105" t="s">
        <v>0</v>
      </c>
      <c r="F173" s="106" t="s">
        <v>177</v>
      </c>
      <c r="H173" s="105" t="s">
        <v>0</v>
      </c>
      <c r="I173" s="107"/>
      <c r="L173" s="103"/>
      <c r="M173" s="108"/>
      <c r="T173" s="109"/>
      <c r="AT173" s="105" t="s">
        <v>84</v>
      </c>
      <c r="AU173" s="105" t="s">
        <v>83</v>
      </c>
      <c r="AV173" s="7" t="s">
        <v>47</v>
      </c>
      <c r="AW173" s="7" t="s">
        <v>19</v>
      </c>
      <c r="AX173" s="7" t="s">
        <v>46</v>
      </c>
      <c r="AY173" s="105" t="s">
        <v>78</v>
      </c>
    </row>
    <row r="174" spans="2:65" s="7" customFormat="1" x14ac:dyDescent="0.2">
      <c r="B174" s="103"/>
      <c r="D174" s="104" t="s">
        <v>84</v>
      </c>
      <c r="E174" s="105" t="s">
        <v>0</v>
      </c>
      <c r="F174" s="106" t="s">
        <v>262</v>
      </c>
      <c r="H174" s="105" t="s">
        <v>0</v>
      </c>
      <c r="I174" s="107"/>
      <c r="L174" s="103"/>
      <c r="M174" s="108"/>
      <c r="T174" s="109"/>
      <c r="AT174" s="105" t="s">
        <v>84</v>
      </c>
      <c r="AU174" s="105" t="s">
        <v>83</v>
      </c>
      <c r="AV174" s="7" t="s">
        <v>47</v>
      </c>
      <c r="AW174" s="7" t="s">
        <v>19</v>
      </c>
      <c r="AX174" s="7" t="s">
        <v>46</v>
      </c>
      <c r="AY174" s="105" t="s">
        <v>78</v>
      </c>
    </row>
    <row r="175" spans="2:65" s="7" customFormat="1" x14ac:dyDescent="0.2">
      <c r="B175" s="103"/>
      <c r="D175" s="104" t="s">
        <v>84</v>
      </c>
      <c r="E175" s="105" t="s">
        <v>0</v>
      </c>
      <c r="F175" s="106" t="s">
        <v>263</v>
      </c>
      <c r="H175" s="105" t="s">
        <v>0</v>
      </c>
      <c r="I175" s="107"/>
      <c r="L175" s="103"/>
      <c r="M175" s="108"/>
      <c r="T175" s="109"/>
      <c r="AT175" s="105" t="s">
        <v>84</v>
      </c>
      <c r="AU175" s="105" t="s">
        <v>83</v>
      </c>
      <c r="AV175" s="7" t="s">
        <v>47</v>
      </c>
      <c r="AW175" s="7" t="s">
        <v>19</v>
      </c>
      <c r="AX175" s="7" t="s">
        <v>46</v>
      </c>
      <c r="AY175" s="105" t="s">
        <v>78</v>
      </c>
    </row>
    <row r="176" spans="2:65" s="7" customFormat="1" x14ac:dyDescent="0.2">
      <c r="B176" s="103"/>
      <c r="D176" s="104" t="s">
        <v>84</v>
      </c>
      <c r="E176" s="105" t="s">
        <v>0</v>
      </c>
      <c r="F176" s="106" t="s">
        <v>264</v>
      </c>
      <c r="H176" s="105" t="s">
        <v>0</v>
      </c>
      <c r="I176" s="107"/>
      <c r="L176" s="103"/>
      <c r="M176" s="108"/>
      <c r="T176" s="109"/>
      <c r="AT176" s="105" t="s">
        <v>84</v>
      </c>
      <c r="AU176" s="105" t="s">
        <v>83</v>
      </c>
      <c r="AV176" s="7" t="s">
        <v>47</v>
      </c>
      <c r="AW176" s="7" t="s">
        <v>19</v>
      </c>
      <c r="AX176" s="7" t="s">
        <v>46</v>
      </c>
      <c r="AY176" s="105" t="s">
        <v>78</v>
      </c>
    </row>
    <row r="177" spans="2:65" s="8" customFormat="1" x14ac:dyDescent="0.2">
      <c r="B177" s="110"/>
      <c r="D177" s="104" t="s">
        <v>84</v>
      </c>
      <c r="E177" s="111" t="s">
        <v>0</v>
      </c>
      <c r="F177" s="112" t="s">
        <v>265</v>
      </c>
      <c r="H177" s="113">
        <v>4</v>
      </c>
      <c r="I177" s="114"/>
      <c r="L177" s="110"/>
      <c r="M177" s="115"/>
      <c r="T177" s="116"/>
      <c r="AT177" s="111" t="s">
        <v>84</v>
      </c>
      <c r="AU177" s="111" t="s">
        <v>83</v>
      </c>
      <c r="AV177" s="8" t="s">
        <v>83</v>
      </c>
      <c r="AW177" s="8" t="s">
        <v>19</v>
      </c>
      <c r="AX177" s="8" t="s">
        <v>46</v>
      </c>
      <c r="AY177" s="111" t="s">
        <v>78</v>
      </c>
    </row>
    <row r="178" spans="2:65" s="9" customFormat="1" x14ac:dyDescent="0.2">
      <c r="B178" s="117"/>
      <c r="D178" s="104" t="s">
        <v>84</v>
      </c>
      <c r="E178" s="118" t="s">
        <v>0</v>
      </c>
      <c r="F178" s="119" t="s">
        <v>85</v>
      </c>
      <c r="H178" s="120">
        <v>4</v>
      </c>
      <c r="I178" s="121"/>
      <c r="L178" s="117"/>
      <c r="M178" s="122"/>
      <c r="T178" s="123"/>
      <c r="AT178" s="118" t="s">
        <v>84</v>
      </c>
      <c r="AU178" s="118" t="s">
        <v>83</v>
      </c>
      <c r="AV178" s="9" t="s">
        <v>82</v>
      </c>
      <c r="AW178" s="9" t="s">
        <v>19</v>
      </c>
      <c r="AX178" s="9" t="s">
        <v>47</v>
      </c>
      <c r="AY178" s="118" t="s">
        <v>78</v>
      </c>
    </row>
    <row r="179" spans="2:65" s="1" customFormat="1" ht="16.5" customHeight="1" x14ac:dyDescent="0.2">
      <c r="B179" s="88"/>
      <c r="C179" s="124" t="s">
        <v>114</v>
      </c>
      <c r="D179" s="124" t="s">
        <v>94</v>
      </c>
      <c r="E179" s="125" t="s">
        <v>266</v>
      </c>
      <c r="F179" s="126" t="s">
        <v>267</v>
      </c>
      <c r="G179" s="127" t="s">
        <v>175</v>
      </c>
      <c r="H179" s="128">
        <v>4</v>
      </c>
      <c r="I179" s="129"/>
      <c r="J179" s="130">
        <f t="shared" ref="J179:J185" si="10">ROUND(I179*H179,2)</f>
        <v>0</v>
      </c>
      <c r="K179" s="131"/>
      <c r="L179" s="132"/>
      <c r="M179" s="133" t="s">
        <v>0</v>
      </c>
      <c r="N179" s="134" t="s">
        <v>29</v>
      </c>
      <c r="P179" s="99">
        <f t="shared" ref="P179:P185" si="11">O179*H179</f>
        <v>0</v>
      </c>
      <c r="Q179" s="99">
        <v>0</v>
      </c>
      <c r="R179" s="99">
        <f t="shared" ref="R179:R185" si="12">Q179*H179</f>
        <v>0</v>
      </c>
      <c r="S179" s="99">
        <v>0</v>
      </c>
      <c r="T179" s="100">
        <f t="shared" ref="T179:T185" si="13">S179*H179</f>
        <v>0</v>
      </c>
      <c r="AR179" s="101" t="s">
        <v>92</v>
      </c>
      <c r="AT179" s="101" t="s">
        <v>94</v>
      </c>
      <c r="AU179" s="101" t="s">
        <v>83</v>
      </c>
      <c r="AY179" s="10" t="s">
        <v>78</v>
      </c>
      <c r="BE179" s="102">
        <f t="shared" ref="BE179:BE185" si="14">IF(N179="základná",J179,0)</f>
        <v>0</v>
      </c>
      <c r="BF179" s="102">
        <f t="shared" ref="BF179:BF185" si="15">IF(N179="znížená",J179,0)</f>
        <v>0</v>
      </c>
      <c r="BG179" s="102">
        <f t="shared" ref="BG179:BG185" si="16">IF(N179="zákl. prenesená",J179,0)</f>
        <v>0</v>
      </c>
      <c r="BH179" s="102">
        <f t="shared" ref="BH179:BH185" si="17">IF(N179="zníž. prenesená",J179,0)</f>
        <v>0</v>
      </c>
      <c r="BI179" s="102">
        <f t="shared" ref="BI179:BI185" si="18">IF(N179="nulová",J179,0)</f>
        <v>0</v>
      </c>
      <c r="BJ179" s="10" t="s">
        <v>83</v>
      </c>
      <c r="BK179" s="102">
        <f t="shared" ref="BK179:BK185" si="19">ROUND(I179*H179,2)</f>
        <v>0</v>
      </c>
      <c r="BL179" s="10" t="s">
        <v>82</v>
      </c>
      <c r="BM179" s="101" t="s">
        <v>152</v>
      </c>
    </row>
    <row r="180" spans="2:65" s="1" customFormat="1" ht="16.5" customHeight="1" x14ac:dyDescent="0.2">
      <c r="B180" s="88"/>
      <c r="C180" s="124" t="s">
        <v>155</v>
      </c>
      <c r="D180" s="124" t="s">
        <v>94</v>
      </c>
      <c r="E180" s="125" t="s">
        <v>268</v>
      </c>
      <c r="F180" s="126" t="s">
        <v>269</v>
      </c>
      <c r="G180" s="127" t="s">
        <v>175</v>
      </c>
      <c r="H180" s="128">
        <v>4</v>
      </c>
      <c r="I180" s="129"/>
      <c r="J180" s="130">
        <f t="shared" si="10"/>
        <v>0</v>
      </c>
      <c r="K180" s="131"/>
      <c r="L180" s="132"/>
      <c r="M180" s="133" t="s">
        <v>0</v>
      </c>
      <c r="N180" s="134" t="s">
        <v>29</v>
      </c>
      <c r="P180" s="99">
        <f t="shared" si="11"/>
        <v>0</v>
      </c>
      <c r="Q180" s="99">
        <v>0</v>
      </c>
      <c r="R180" s="99">
        <f t="shared" si="12"/>
        <v>0</v>
      </c>
      <c r="S180" s="99">
        <v>0</v>
      </c>
      <c r="T180" s="100">
        <f t="shared" si="13"/>
        <v>0</v>
      </c>
      <c r="AR180" s="101" t="s">
        <v>92</v>
      </c>
      <c r="AT180" s="101" t="s">
        <v>94</v>
      </c>
      <c r="AU180" s="101" t="s">
        <v>83</v>
      </c>
      <c r="AY180" s="10" t="s">
        <v>78</v>
      </c>
      <c r="BE180" s="102">
        <f t="shared" si="14"/>
        <v>0</v>
      </c>
      <c r="BF180" s="102">
        <f t="shared" si="15"/>
        <v>0</v>
      </c>
      <c r="BG180" s="102">
        <f t="shared" si="16"/>
        <v>0</v>
      </c>
      <c r="BH180" s="102">
        <f t="shared" si="17"/>
        <v>0</v>
      </c>
      <c r="BI180" s="102">
        <f t="shared" si="18"/>
        <v>0</v>
      </c>
      <c r="BJ180" s="10" t="s">
        <v>83</v>
      </c>
      <c r="BK180" s="102">
        <f t="shared" si="19"/>
        <v>0</v>
      </c>
      <c r="BL180" s="10" t="s">
        <v>82</v>
      </c>
      <c r="BM180" s="101" t="s">
        <v>156</v>
      </c>
    </row>
    <row r="181" spans="2:65" s="1" customFormat="1" ht="16.5" customHeight="1" x14ac:dyDescent="0.2">
      <c r="B181" s="88"/>
      <c r="C181" s="124" t="s">
        <v>115</v>
      </c>
      <c r="D181" s="124" t="s">
        <v>94</v>
      </c>
      <c r="E181" s="125" t="s">
        <v>270</v>
      </c>
      <c r="F181" s="126" t="s">
        <v>271</v>
      </c>
      <c r="G181" s="127" t="s">
        <v>175</v>
      </c>
      <c r="H181" s="128">
        <v>4</v>
      </c>
      <c r="I181" s="129"/>
      <c r="J181" s="130">
        <f t="shared" si="10"/>
        <v>0</v>
      </c>
      <c r="K181" s="131"/>
      <c r="L181" s="132"/>
      <c r="M181" s="133" t="s">
        <v>0</v>
      </c>
      <c r="N181" s="134" t="s">
        <v>29</v>
      </c>
      <c r="P181" s="99">
        <f t="shared" si="11"/>
        <v>0</v>
      </c>
      <c r="Q181" s="99">
        <v>0</v>
      </c>
      <c r="R181" s="99">
        <f t="shared" si="12"/>
        <v>0</v>
      </c>
      <c r="S181" s="99">
        <v>0</v>
      </c>
      <c r="T181" s="100">
        <f t="shared" si="13"/>
        <v>0</v>
      </c>
      <c r="AR181" s="101" t="s">
        <v>92</v>
      </c>
      <c r="AT181" s="101" t="s">
        <v>94</v>
      </c>
      <c r="AU181" s="101" t="s">
        <v>83</v>
      </c>
      <c r="AY181" s="10" t="s">
        <v>78</v>
      </c>
      <c r="BE181" s="102">
        <f t="shared" si="14"/>
        <v>0</v>
      </c>
      <c r="BF181" s="102">
        <f t="shared" si="15"/>
        <v>0</v>
      </c>
      <c r="BG181" s="102">
        <f t="shared" si="16"/>
        <v>0</v>
      </c>
      <c r="BH181" s="102">
        <f t="shared" si="17"/>
        <v>0</v>
      </c>
      <c r="BI181" s="102">
        <f t="shared" si="18"/>
        <v>0</v>
      </c>
      <c r="BJ181" s="10" t="s">
        <v>83</v>
      </c>
      <c r="BK181" s="102">
        <f t="shared" si="19"/>
        <v>0</v>
      </c>
      <c r="BL181" s="10" t="s">
        <v>82</v>
      </c>
      <c r="BM181" s="101" t="s">
        <v>158</v>
      </c>
    </row>
    <row r="182" spans="2:65" s="1" customFormat="1" ht="16.5" customHeight="1" x14ac:dyDescent="0.2">
      <c r="B182" s="88"/>
      <c r="C182" s="124" t="s">
        <v>157</v>
      </c>
      <c r="D182" s="124" t="s">
        <v>94</v>
      </c>
      <c r="E182" s="125" t="s">
        <v>182</v>
      </c>
      <c r="F182" s="126" t="s">
        <v>183</v>
      </c>
      <c r="G182" s="127" t="s">
        <v>175</v>
      </c>
      <c r="H182" s="128">
        <v>4</v>
      </c>
      <c r="I182" s="129"/>
      <c r="J182" s="130">
        <f t="shared" si="10"/>
        <v>0</v>
      </c>
      <c r="K182" s="131"/>
      <c r="L182" s="132"/>
      <c r="M182" s="133" t="s">
        <v>0</v>
      </c>
      <c r="N182" s="134" t="s">
        <v>29</v>
      </c>
      <c r="P182" s="99">
        <f t="shared" si="11"/>
        <v>0</v>
      </c>
      <c r="Q182" s="99">
        <v>0</v>
      </c>
      <c r="R182" s="99">
        <f t="shared" si="12"/>
        <v>0</v>
      </c>
      <c r="S182" s="99">
        <v>0</v>
      </c>
      <c r="T182" s="100">
        <f t="shared" si="13"/>
        <v>0</v>
      </c>
      <c r="AR182" s="101" t="s">
        <v>92</v>
      </c>
      <c r="AT182" s="101" t="s">
        <v>94</v>
      </c>
      <c r="AU182" s="101" t="s">
        <v>83</v>
      </c>
      <c r="AY182" s="10" t="s">
        <v>78</v>
      </c>
      <c r="BE182" s="102">
        <f t="shared" si="14"/>
        <v>0</v>
      </c>
      <c r="BF182" s="102">
        <f t="shared" si="15"/>
        <v>0</v>
      </c>
      <c r="BG182" s="102">
        <f t="shared" si="16"/>
        <v>0</v>
      </c>
      <c r="BH182" s="102">
        <f t="shared" si="17"/>
        <v>0</v>
      </c>
      <c r="BI182" s="102">
        <f t="shared" si="18"/>
        <v>0</v>
      </c>
      <c r="BJ182" s="10" t="s">
        <v>83</v>
      </c>
      <c r="BK182" s="102">
        <f t="shared" si="19"/>
        <v>0</v>
      </c>
      <c r="BL182" s="10" t="s">
        <v>82</v>
      </c>
      <c r="BM182" s="101" t="s">
        <v>161</v>
      </c>
    </row>
    <row r="183" spans="2:65" s="1" customFormat="1" ht="21.75" customHeight="1" x14ac:dyDescent="0.2">
      <c r="B183" s="88"/>
      <c r="C183" s="124" t="s">
        <v>121</v>
      </c>
      <c r="D183" s="124" t="s">
        <v>94</v>
      </c>
      <c r="E183" s="125" t="s">
        <v>186</v>
      </c>
      <c r="F183" s="126" t="s">
        <v>187</v>
      </c>
      <c r="G183" s="127" t="s">
        <v>175</v>
      </c>
      <c r="H183" s="128">
        <v>4</v>
      </c>
      <c r="I183" s="129"/>
      <c r="J183" s="130">
        <f t="shared" si="10"/>
        <v>0</v>
      </c>
      <c r="K183" s="131"/>
      <c r="L183" s="132"/>
      <c r="M183" s="133" t="s">
        <v>0</v>
      </c>
      <c r="N183" s="134" t="s">
        <v>29</v>
      </c>
      <c r="P183" s="99">
        <f t="shared" si="11"/>
        <v>0</v>
      </c>
      <c r="Q183" s="99">
        <v>0</v>
      </c>
      <c r="R183" s="99">
        <f t="shared" si="12"/>
        <v>0</v>
      </c>
      <c r="S183" s="99">
        <v>0</v>
      </c>
      <c r="T183" s="100">
        <f t="shared" si="13"/>
        <v>0</v>
      </c>
      <c r="AR183" s="101" t="s">
        <v>92</v>
      </c>
      <c r="AT183" s="101" t="s">
        <v>94</v>
      </c>
      <c r="AU183" s="101" t="s">
        <v>83</v>
      </c>
      <c r="AY183" s="10" t="s">
        <v>78</v>
      </c>
      <c r="BE183" s="102">
        <f t="shared" si="14"/>
        <v>0</v>
      </c>
      <c r="BF183" s="102">
        <f t="shared" si="15"/>
        <v>0</v>
      </c>
      <c r="BG183" s="102">
        <f t="shared" si="16"/>
        <v>0</v>
      </c>
      <c r="BH183" s="102">
        <f t="shared" si="17"/>
        <v>0</v>
      </c>
      <c r="BI183" s="102">
        <f t="shared" si="18"/>
        <v>0</v>
      </c>
      <c r="BJ183" s="10" t="s">
        <v>83</v>
      </c>
      <c r="BK183" s="102">
        <f t="shared" si="19"/>
        <v>0</v>
      </c>
      <c r="BL183" s="10" t="s">
        <v>82</v>
      </c>
      <c r="BM183" s="101" t="s">
        <v>163</v>
      </c>
    </row>
    <row r="184" spans="2:65" s="1" customFormat="1" ht="16.5" customHeight="1" x14ac:dyDescent="0.2">
      <c r="B184" s="88"/>
      <c r="C184" s="124" t="s">
        <v>162</v>
      </c>
      <c r="D184" s="124" t="s">
        <v>94</v>
      </c>
      <c r="E184" s="125" t="s">
        <v>272</v>
      </c>
      <c r="F184" s="126" t="s">
        <v>273</v>
      </c>
      <c r="G184" s="127" t="s">
        <v>175</v>
      </c>
      <c r="H184" s="128">
        <v>4</v>
      </c>
      <c r="I184" s="129"/>
      <c r="J184" s="130">
        <f t="shared" si="10"/>
        <v>0</v>
      </c>
      <c r="K184" s="131"/>
      <c r="L184" s="132"/>
      <c r="M184" s="133" t="s">
        <v>0</v>
      </c>
      <c r="N184" s="134" t="s">
        <v>29</v>
      </c>
      <c r="P184" s="99">
        <f t="shared" si="11"/>
        <v>0</v>
      </c>
      <c r="Q184" s="99">
        <v>0</v>
      </c>
      <c r="R184" s="99">
        <f t="shared" si="12"/>
        <v>0</v>
      </c>
      <c r="S184" s="99">
        <v>0</v>
      </c>
      <c r="T184" s="100">
        <f t="shared" si="13"/>
        <v>0</v>
      </c>
      <c r="AR184" s="101" t="s">
        <v>92</v>
      </c>
      <c r="AT184" s="101" t="s">
        <v>94</v>
      </c>
      <c r="AU184" s="101" t="s">
        <v>83</v>
      </c>
      <c r="AY184" s="10" t="s">
        <v>78</v>
      </c>
      <c r="BE184" s="102">
        <f t="shared" si="14"/>
        <v>0</v>
      </c>
      <c r="BF184" s="102">
        <f t="shared" si="15"/>
        <v>0</v>
      </c>
      <c r="BG184" s="102">
        <f t="shared" si="16"/>
        <v>0</v>
      </c>
      <c r="BH184" s="102">
        <f t="shared" si="17"/>
        <v>0</v>
      </c>
      <c r="BI184" s="102">
        <f t="shared" si="18"/>
        <v>0</v>
      </c>
      <c r="BJ184" s="10" t="s">
        <v>83</v>
      </c>
      <c r="BK184" s="102">
        <f t="shared" si="19"/>
        <v>0</v>
      </c>
      <c r="BL184" s="10" t="s">
        <v>82</v>
      </c>
      <c r="BM184" s="101" t="s">
        <v>166</v>
      </c>
    </row>
    <row r="185" spans="2:65" s="1" customFormat="1" ht="16.5" customHeight="1" x14ac:dyDescent="0.2">
      <c r="B185" s="88"/>
      <c r="C185" s="89" t="s">
        <v>124</v>
      </c>
      <c r="D185" s="89" t="s">
        <v>80</v>
      </c>
      <c r="E185" s="90" t="s">
        <v>173</v>
      </c>
      <c r="F185" s="91" t="s">
        <v>174</v>
      </c>
      <c r="G185" s="92" t="s">
        <v>175</v>
      </c>
      <c r="H185" s="93">
        <v>11</v>
      </c>
      <c r="I185" s="94"/>
      <c r="J185" s="95">
        <f t="shared" si="10"/>
        <v>0</v>
      </c>
      <c r="K185" s="96"/>
      <c r="L185" s="19"/>
      <c r="M185" s="97" t="s">
        <v>0</v>
      </c>
      <c r="N185" s="98" t="s">
        <v>29</v>
      </c>
      <c r="P185" s="99">
        <f t="shared" si="11"/>
        <v>0</v>
      </c>
      <c r="Q185" s="99">
        <v>0</v>
      </c>
      <c r="R185" s="99">
        <f t="shared" si="12"/>
        <v>0</v>
      </c>
      <c r="S185" s="99">
        <v>0</v>
      </c>
      <c r="T185" s="100">
        <f t="shared" si="13"/>
        <v>0</v>
      </c>
      <c r="AR185" s="101" t="s">
        <v>82</v>
      </c>
      <c r="AT185" s="101" t="s">
        <v>80</v>
      </c>
      <c r="AU185" s="101" t="s">
        <v>83</v>
      </c>
      <c r="AY185" s="10" t="s">
        <v>78</v>
      </c>
      <c r="BE185" s="102">
        <f t="shared" si="14"/>
        <v>0</v>
      </c>
      <c r="BF185" s="102">
        <f t="shared" si="15"/>
        <v>0</v>
      </c>
      <c r="BG185" s="102">
        <f t="shared" si="16"/>
        <v>0</v>
      </c>
      <c r="BH185" s="102">
        <f t="shared" si="17"/>
        <v>0</v>
      </c>
      <c r="BI185" s="102">
        <f t="shared" si="18"/>
        <v>0</v>
      </c>
      <c r="BJ185" s="10" t="s">
        <v>83</v>
      </c>
      <c r="BK185" s="102">
        <f t="shared" si="19"/>
        <v>0</v>
      </c>
      <c r="BL185" s="10" t="s">
        <v>82</v>
      </c>
      <c r="BM185" s="101" t="s">
        <v>170</v>
      </c>
    </row>
    <row r="186" spans="2:65" s="7" customFormat="1" x14ac:dyDescent="0.2">
      <c r="B186" s="103"/>
      <c r="D186" s="104" t="s">
        <v>84</v>
      </c>
      <c r="E186" s="105" t="s">
        <v>0</v>
      </c>
      <c r="F186" s="106" t="s">
        <v>177</v>
      </c>
      <c r="H186" s="105" t="s">
        <v>0</v>
      </c>
      <c r="I186" s="107"/>
      <c r="L186" s="103"/>
      <c r="M186" s="108"/>
      <c r="T186" s="109"/>
      <c r="AT186" s="105" t="s">
        <v>84</v>
      </c>
      <c r="AU186" s="105" t="s">
        <v>83</v>
      </c>
      <c r="AV186" s="7" t="s">
        <v>47</v>
      </c>
      <c r="AW186" s="7" t="s">
        <v>19</v>
      </c>
      <c r="AX186" s="7" t="s">
        <v>46</v>
      </c>
      <c r="AY186" s="105" t="s">
        <v>78</v>
      </c>
    </row>
    <row r="187" spans="2:65" s="7" customFormat="1" x14ac:dyDescent="0.2">
      <c r="B187" s="103"/>
      <c r="D187" s="104" t="s">
        <v>84</v>
      </c>
      <c r="E187" s="105" t="s">
        <v>0</v>
      </c>
      <c r="F187" s="106" t="s">
        <v>178</v>
      </c>
      <c r="H187" s="105" t="s">
        <v>0</v>
      </c>
      <c r="I187" s="107"/>
      <c r="L187" s="103"/>
      <c r="M187" s="108"/>
      <c r="T187" s="109"/>
      <c r="AT187" s="105" t="s">
        <v>84</v>
      </c>
      <c r="AU187" s="105" t="s">
        <v>83</v>
      </c>
      <c r="AV187" s="7" t="s">
        <v>47</v>
      </c>
      <c r="AW187" s="7" t="s">
        <v>19</v>
      </c>
      <c r="AX187" s="7" t="s">
        <v>46</v>
      </c>
      <c r="AY187" s="105" t="s">
        <v>78</v>
      </c>
    </row>
    <row r="188" spans="2:65" s="7" customFormat="1" x14ac:dyDescent="0.2">
      <c r="B188" s="103"/>
      <c r="D188" s="104" t="s">
        <v>84</v>
      </c>
      <c r="E188" s="105" t="s">
        <v>0</v>
      </c>
      <c r="F188" s="106" t="s">
        <v>179</v>
      </c>
      <c r="H188" s="105" t="s">
        <v>0</v>
      </c>
      <c r="I188" s="107"/>
      <c r="L188" s="103"/>
      <c r="M188" s="108"/>
      <c r="T188" s="109"/>
      <c r="AT188" s="105" t="s">
        <v>84</v>
      </c>
      <c r="AU188" s="105" t="s">
        <v>83</v>
      </c>
      <c r="AV188" s="7" t="s">
        <v>47</v>
      </c>
      <c r="AW188" s="7" t="s">
        <v>19</v>
      </c>
      <c r="AX188" s="7" t="s">
        <v>46</v>
      </c>
      <c r="AY188" s="105" t="s">
        <v>78</v>
      </c>
    </row>
    <row r="189" spans="2:65" s="7" customFormat="1" x14ac:dyDescent="0.2">
      <c r="B189" s="103"/>
      <c r="D189" s="104" t="s">
        <v>84</v>
      </c>
      <c r="E189" s="105" t="s">
        <v>0</v>
      </c>
      <c r="F189" s="106" t="s">
        <v>180</v>
      </c>
      <c r="H189" s="105" t="s">
        <v>0</v>
      </c>
      <c r="I189" s="107"/>
      <c r="L189" s="103"/>
      <c r="M189" s="108"/>
      <c r="T189" s="109"/>
      <c r="AT189" s="105" t="s">
        <v>84</v>
      </c>
      <c r="AU189" s="105" t="s">
        <v>83</v>
      </c>
      <c r="AV189" s="7" t="s">
        <v>47</v>
      </c>
      <c r="AW189" s="7" t="s">
        <v>19</v>
      </c>
      <c r="AX189" s="7" t="s">
        <v>46</v>
      </c>
      <c r="AY189" s="105" t="s">
        <v>78</v>
      </c>
    </row>
    <row r="190" spans="2:65" s="7" customFormat="1" x14ac:dyDescent="0.2">
      <c r="B190" s="103"/>
      <c r="D190" s="104" t="s">
        <v>84</v>
      </c>
      <c r="E190" s="105" t="s">
        <v>0</v>
      </c>
      <c r="F190" s="106" t="s">
        <v>181</v>
      </c>
      <c r="H190" s="105" t="s">
        <v>0</v>
      </c>
      <c r="I190" s="107"/>
      <c r="L190" s="103"/>
      <c r="M190" s="108"/>
      <c r="T190" s="109"/>
      <c r="AT190" s="105" t="s">
        <v>84</v>
      </c>
      <c r="AU190" s="105" t="s">
        <v>83</v>
      </c>
      <c r="AV190" s="7" t="s">
        <v>47</v>
      </c>
      <c r="AW190" s="7" t="s">
        <v>19</v>
      </c>
      <c r="AX190" s="7" t="s">
        <v>46</v>
      </c>
      <c r="AY190" s="105" t="s">
        <v>78</v>
      </c>
    </row>
    <row r="191" spans="2:65" s="8" customFormat="1" x14ac:dyDescent="0.2">
      <c r="B191" s="110"/>
      <c r="D191" s="104" t="s">
        <v>84</v>
      </c>
      <c r="E191" s="111" t="s">
        <v>0</v>
      </c>
      <c r="F191" s="112" t="s">
        <v>274</v>
      </c>
      <c r="H191" s="113">
        <v>11</v>
      </c>
      <c r="I191" s="114"/>
      <c r="L191" s="110"/>
      <c r="M191" s="115"/>
      <c r="T191" s="116"/>
      <c r="AT191" s="111" t="s">
        <v>84</v>
      </c>
      <c r="AU191" s="111" t="s">
        <v>83</v>
      </c>
      <c r="AV191" s="8" t="s">
        <v>83</v>
      </c>
      <c r="AW191" s="8" t="s">
        <v>19</v>
      </c>
      <c r="AX191" s="8" t="s">
        <v>46</v>
      </c>
      <c r="AY191" s="111" t="s">
        <v>78</v>
      </c>
    </row>
    <row r="192" spans="2:65" s="9" customFormat="1" x14ac:dyDescent="0.2">
      <c r="B192" s="117"/>
      <c r="D192" s="104" t="s">
        <v>84</v>
      </c>
      <c r="E192" s="118" t="s">
        <v>0</v>
      </c>
      <c r="F192" s="119" t="s">
        <v>85</v>
      </c>
      <c r="H192" s="120">
        <v>11</v>
      </c>
      <c r="I192" s="121"/>
      <c r="L192" s="117"/>
      <c r="M192" s="122"/>
      <c r="T192" s="123"/>
      <c r="AT192" s="118" t="s">
        <v>84</v>
      </c>
      <c r="AU192" s="118" t="s">
        <v>83</v>
      </c>
      <c r="AV192" s="9" t="s">
        <v>82</v>
      </c>
      <c r="AW192" s="9" t="s">
        <v>19</v>
      </c>
      <c r="AX192" s="9" t="s">
        <v>47</v>
      </c>
      <c r="AY192" s="118" t="s">
        <v>78</v>
      </c>
    </row>
    <row r="193" spans="2:65" s="1" customFormat="1" ht="16.5" customHeight="1" x14ac:dyDescent="0.2">
      <c r="B193" s="88"/>
      <c r="C193" s="124" t="s">
        <v>169</v>
      </c>
      <c r="D193" s="124" t="s">
        <v>94</v>
      </c>
      <c r="E193" s="125" t="s">
        <v>182</v>
      </c>
      <c r="F193" s="126" t="s">
        <v>183</v>
      </c>
      <c r="G193" s="127" t="s">
        <v>175</v>
      </c>
      <c r="H193" s="128">
        <v>11</v>
      </c>
      <c r="I193" s="129"/>
      <c r="J193" s="130">
        <f t="shared" ref="J193:J200" si="20">ROUND(I193*H193,2)</f>
        <v>0</v>
      </c>
      <c r="K193" s="131"/>
      <c r="L193" s="132"/>
      <c r="M193" s="133" t="s">
        <v>0</v>
      </c>
      <c r="N193" s="134" t="s">
        <v>29</v>
      </c>
      <c r="P193" s="99">
        <f t="shared" ref="P193:P200" si="21">O193*H193</f>
        <v>0</v>
      </c>
      <c r="Q193" s="99">
        <v>0</v>
      </c>
      <c r="R193" s="99">
        <f t="shared" ref="R193:R200" si="22">Q193*H193</f>
        <v>0</v>
      </c>
      <c r="S193" s="99">
        <v>0</v>
      </c>
      <c r="T193" s="100">
        <f t="shared" ref="T193:T200" si="23">S193*H193</f>
        <v>0</v>
      </c>
      <c r="AR193" s="101" t="s">
        <v>92</v>
      </c>
      <c r="AT193" s="101" t="s">
        <v>94</v>
      </c>
      <c r="AU193" s="101" t="s">
        <v>83</v>
      </c>
      <c r="AY193" s="10" t="s">
        <v>78</v>
      </c>
      <c r="BE193" s="102">
        <f t="shared" ref="BE193:BE200" si="24">IF(N193="základná",J193,0)</f>
        <v>0</v>
      </c>
      <c r="BF193" s="102">
        <f t="shared" ref="BF193:BF200" si="25">IF(N193="znížená",J193,0)</f>
        <v>0</v>
      </c>
      <c r="BG193" s="102">
        <f t="shared" ref="BG193:BG200" si="26">IF(N193="zákl. prenesená",J193,0)</f>
        <v>0</v>
      </c>
      <c r="BH193" s="102">
        <f t="shared" ref="BH193:BH200" si="27">IF(N193="zníž. prenesená",J193,0)</f>
        <v>0</v>
      </c>
      <c r="BI193" s="102">
        <f t="shared" ref="BI193:BI200" si="28">IF(N193="nulová",J193,0)</f>
        <v>0</v>
      </c>
      <c r="BJ193" s="10" t="s">
        <v>83</v>
      </c>
      <c r="BK193" s="102">
        <f t="shared" ref="BK193:BK200" si="29">ROUND(I193*H193,2)</f>
        <v>0</v>
      </c>
      <c r="BL193" s="10" t="s">
        <v>82</v>
      </c>
      <c r="BM193" s="101" t="s">
        <v>171</v>
      </c>
    </row>
    <row r="194" spans="2:65" s="1" customFormat="1" ht="21.75" customHeight="1" x14ac:dyDescent="0.2">
      <c r="B194" s="88"/>
      <c r="C194" s="124" t="s">
        <v>128</v>
      </c>
      <c r="D194" s="124" t="s">
        <v>94</v>
      </c>
      <c r="E194" s="125" t="s">
        <v>186</v>
      </c>
      <c r="F194" s="126" t="s">
        <v>187</v>
      </c>
      <c r="G194" s="127" t="s">
        <v>175</v>
      </c>
      <c r="H194" s="128">
        <v>11</v>
      </c>
      <c r="I194" s="129"/>
      <c r="J194" s="130">
        <f t="shared" si="20"/>
        <v>0</v>
      </c>
      <c r="K194" s="131"/>
      <c r="L194" s="132"/>
      <c r="M194" s="133" t="s">
        <v>0</v>
      </c>
      <c r="N194" s="134" t="s">
        <v>29</v>
      </c>
      <c r="P194" s="99">
        <f t="shared" si="21"/>
        <v>0</v>
      </c>
      <c r="Q194" s="99">
        <v>0</v>
      </c>
      <c r="R194" s="99">
        <f t="shared" si="22"/>
        <v>0</v>
      </c>
      <c r="S194" s="99">
        <v>0</v>
      </c>
      <c r="T194" s="100">
        <f t="shared" si="23"/>
        <v>0</v>
      </c>
      <c r="AR194" s="101" t="s">
        <v>92</v>
      </c>
      <c r="AT194" s="101" t="s">
        <v>94</v>
      </c>
      <c r="AU194" s="101" t="s">
        <v>83</v>
      </c>
      <c r="AY194" s="10" t="s">
        <v>78</v>
      </c>
      <c r="BE194" s="102">
        <f t="shared" si="24"/>
        <v>0</v>
      </c>
      <c r="BF194" s="102">
        <f t="shared" si="25"/>
        <v>0</v>
      </c>
      <c r="BG194" s="102">
        <f t="shared" si="26"/>
        <v>0</v>
      </c>
      <c r="BH194" s="102">
        <f t="shared" si="27"/>
        <v>0</v>
      </c>
      <c r="BI194" s="102">
        <f t="shared" si="28"/>
        <v>0</v>
      </c>
      <c r="BJ194" s="10" t="s">
        <v>83</v>
      </c>
      <c r="BK194" s="102">
        <f t="shared" si="29"/>
        <v>0</v>
      </c>
      <c r="BL194" s="10" t="s">
        <v>82</v>
      </c>
      <c r="BM194" s="101" t="s">
        <v>176</v>
      </c>
    </row>
    <row r="195" spans="2:65" s="1" customFormat="1" ht="16.5" customHeight="1" x14ac:dyDescent="0.2">
      <c r="B195" s="88"/>
      <c r="C195" s="89" t="s">
        <v>172</v>
      </c>
      <c r="D195" s="89" t="s">
        <v>80</v>
      </c>
      <c r="E195" s="90" t="s">
        <v>189</v>
      </c>
      <c r="F195" s="91" t="s">
        <v>190</v>
      </c>
      <c r="G195" s="92" t="s">
        <v>175</v>
      </c>
      <c r="H195" s="93">
        <v>20</v>
      </c>
      <c r="I195" s="94"/>
      <c r="J195" s="95">
        <f t="shared" si="20"/>
        <v>0</v>
      </c>
      <c r="K195" s="96"/>
      <c r="L195" s="19"/>
      <c r="M195" s="97" t="s">
        <v>0</v>
      </c>
      <c r="N195" s="98" t="s">
        <v>29</v>
      </c>
      <c r="P195" s="99">
        <f t="shared" si="21"/>
        <v>0</v>
      </c>
      <c r="Q195" s="99">
        <v>0</v>
      </c>
      <c r="R195" s="99">
        <f t="shared" si="22"/>
        <v>0</v>
      </c>
      <c r="S195" s="99">
        <v>0</v>
      </c>
      <c r="T195" s="100">
        <f t="shared" si="23"/>
        <v>0</v>
      </c>
      <c r="AR195" s="101" t="s">
        <v>82</v>
      </c>
      <c r="AT195" s="101" t="s">
        <v>80</v>
      </c>
      <c r="AU195" s="101" t="s">
        <v>83</v>
      </c>
      <c r="AY195" s="10" t="s">
        <v>78</v>
      </c>
      <c r="BE195" s="102">
        <f t="shared" si="24"/>
        <v>0</v>
      </c>
      <c r="BF195" s="102">
        <f t="shared" si="25"/>
        <v>0</v>
      </c>
      <c r="BG195" s="102">
        <f t="shared" si="26"/>
        <v>0</v>
      </c>
      <c r="BH195" s="102">
        <f t="shared" si="27"/>
        <v>0</v>
      </c>
      <c r="BI195" s="102">
        <f t="shared" si="28"/>
        <v>0</v>
      </c>
      <c r="BJ195" s="10" t="s">
        <v>83</v>
      </c>
      <c r="BK195" s="102">
        <f t="shared" si="29"/>
        <v>0</v>
      </c>
      <c r="BL195" s="10" t="s">
        <v>82</v>
      </c>
      <c r="BM195" s="101" t="s">
        <v>184</v>
      </c>
    </row>
    <row r="196" spans="2:65" s="1" customFormat="1" ht="16.5" customHeight="1" x14ac:dyDescent="0.2">
      <c r="B196" s="88"/>
      <c r="C196" s="89" t="s">
        <v>131</v>
      </c>
      <c r="D196" s="89" t="s">
        <v>80</v>
      </c>
      <c r="E196" s="90" t="s">
        <v>193</v>
      </c>
      <c r="F196" s="91" t="s">
        <v>194</v>
      </c>
      <c r="G196" s="92" t="s">
        <v>175</v>
      </c>
      <c r="H196" s="93">
        <v>30</v>
      </c>
      <c r="I196" s="94"/>
      <c r="J196" s="95">
        <f t="shared" si="20"/>
        <v>0</v>
      </c>
      <c r="K196" s="96"/>
      <c r="L196" s="19"/>
      <c r="M196" s="97" t="s">
        <v>0</v>
      </c>
      <c r="N196" s="98" t="s">
        <v>29</v>
      </c>
      <c r="P196" s="99">
        <f t="shared" si="21"/>
        <v>0</v>
      </c>
      <c r="Q196" s="99">
        <v>0</v>
      </c>
      <c r="R196" s="99">
        <f t="shared" si="22"/>
        <v>0</v>
      </c>
      <c r="S196" s="99">
        <v>0</v>
      </c>
      <c r="T196" s="100">
        <f t="shared" si="23"/>
        <v>0</v>
      </c>
      <c r="AR196" s="101" t="s">
        <v>82</v>
      </c>
      <c r="AT196" s="101" t="s">
        <v>80</v>
      </c>
      <c r="AU196" s="101" t="s">
        <v>83</v>
      </c>
      <c r="AY196" s="10" t="s">
        <v>78</v>
      </c>
      <c r="BE196" s="102">
        <f t="shared" si="24"/>
        <v>0</v>
      </c>
      <c r="BF196" s="102">
        <f t="shared" si="25"/>
        <v>0</v>
      </c>
      <c r="BG196" s="102">
        <f t="shared" si="26"/>
        <v>0</v>
      </c>
      <c r="BH196" s="102">
        <f t="shared" si="27"/>
        <v>0</v>
      </c>
      <c r="BI196" s="102">
        <f t="shared" si="28"/>
        <v>0</v>
      </c>
      <c r="BJ196" s="10" t="s">
        <v>83</v>
      </c>
      <c r="BK196" s="102">
        <f t="shared" si="29"/>
        <v>0</v>
      </c>
      <c r="BL196" s="10" t="s">
        <v>82</v>
      </c>
      <c r="BM196" s="101" t="s">
        <v>188</v>
      </c>
    </row>
    <row r="197" spans="2:65" s="1" customFormat="1" ht="33" customHeight="1" x14ac:dyDescent="0.2">
      <c r="B197" s="88"/>
      <c r="C197" s="89" t="s">
        <v>185</v>
      </c>
      <c r="D197" s="89" t="s">
        <v>80</v>
      </c>
      <c r="E197" s="90" t="s">
        <v>205</v>
      </c>
      <c r="F197" s="91" t="s">
        <v>206</v>
      </c>
      <c r="G197" s="92" t="s">
        <v>113</v>
      </c>
      <c r="H197" s="93">
        <v>940</v>
      </c>
      <c r="I197" s="94"/>
      <c r="J197" s="95">
        <f t="shared" si="20"/>
        <v>0</v>
      </c>
      <c r="K197" s="96"/>
      <c r="L197" s="19"/>
      <c r="M197" s="97" t="s">
        <v>0</v>
      </c>
      <c r="N197" s="98" t="s">
        <v>29</v>
      </c>
      <c r="P197" s="99">
        <f t="shared" si="21"/>
        <v>0</v>
      </c>
      <c r="Q197" s="99">
        <v>1.75E-6</v>
      </c>
      <c r="R197" s="99">
        <f t="shared" si="22"/>
        <v>1.645E-3</v>
      </c>
      <c r="S197" s="99">
        <v>0</v>
      </c>
      <c r="T197" s="100">
        <f t="shared" si="23"/>
        <v>0</v>
      </c>
      <c r="AR197" s="101" t="s">
        <v>82</v>
      </c>
      <c r="AT197" s="101" t="s">
        <v>80</v>
      </c>
      <c r="AU197" s="101" t="s">
        <v>83</v>
      </c>
      <c r="AY197" s="10" t="s">
        <v>78</v>
      </c>
      <c r="BE197" s="102">
        <f t="shared" si="24"/>
        <v>0</v>
      </c>
      <c r="BF197" s="102">
        <f t="shared" si="25"/>
        <v>0</v>
      </c>
      <c r="BG197" s="102">
        <f t="shared" si="26"/>
        <v>0</v>
      </c>
      <c r="BH197" s="102">
        <f t="shared" si="27"/>
        <v>0</v>
      </c>
      <c r="BI197" s="102">
        <f t="shared" si="28"/>
        <v>0</v>
      </c>
      <c r="BJ197" s="10" t="s">
        <v>83</v>
      </c>
      <c r="BK197" s="102">
        <f t="shared" si="29"/>
        <v>0</v>
      </c>
      <c r="BL197" s="10" t="s">
        <v>82</v>
      </c>
      <c r="BM197" s="101" t="s">
        <v>191</v>
      </c>
    </row>
    <row r="198" spans="2:65" s="1" customFormat="1" ht="33" customHeight="1" x14ac:dyDescent="0.2">
      <c r="B198" s="88"/>
      <c r="C198" s="89" t="s">
        <v>135</v>
      </c>
      <c r="D198" s="89" t="s">
        <v>80</v>
      </c>
      <c r="E198" s="90" t="s">
        <v>209</v>
      </c>
      <c r="F198" s="91" t="s">
        <v>210</v>
      </c>
      <c r="G198" s="92" t="s">
        <v>113</v>
      </c>
      <c r="H198" s="93">
        <v>51</v>
      </c>
      <c r="I198" s="94"/>
      <c r="J198" s="95">
        <f t="shared" si="20"/>
        <v>0</v>
      </c>
      <c r="K198" s="96"/>
      <c r="L198" s="19"/>
      <c r="M198" s="97" t="s">
        <v>0</v>
      </c>
      <c r="N198" s="98" t="s">
        <v>29</v>
      </c>
      <c r="P198" s="99">
        <f t="shared" si="21"/>
        <v>0</v>
      </c>
      <c r="Q198" s="99">
        <v>3.0450000000000001E-6</v>
      </c>
      <c r="R198" s="99">
        <f t="shared" si="22"/>
        <v>1.5529500000000001E-4</v>
      </c>
      <c r="S198" s="99">
        <v>0</v>
      </c>
      <c r="T198" s="100">
        <f t="shared" si="23"/>
        <v>0</v>
      </c>
      <c r="AR198" s="101" t="s">
        <v>82</v>
      </c>
      <c r="AT198" s="101" t="s">
        <v>80</v>
      </c>
      <c r="AU198" s="101" t="s">
        <v>83</v>
      </c>
      <c r="AY198" s="10" t="s">
        <v>78</v>
      </c>
      <c r="BE198" s="102">
        <f t="shared" si="24"/>
        <v>0</v>
      </c>
      <c r="BF198" s="102">
        <f t="shared" si="25"/>
        <v>0</v>
      </c>
      <c r="BG198" s="102">
        <f t="shared" si="26"/>
        <v>0</v>
      </c>
      <c r="BH198" s="102">
        <f t="shared" si="27"/>
        <v>0</v>
      </c>
      <c r="BI198" s="102">
        <f t="shared" si="28"/>
        <v>0</v>
      </c>
      <c r="BJ198" s="10" t="s">
        <v>83</v>
      </c>
      <c r="BK198" s="102">
        <f t="shared" si="29"/>
        <v>0</v>
      </c>
      <c r="BL198" s="10" t="s">
        <v>82</v>
      </c>
      <c r="BM198" s="101" t="s">
        <v>195</v>
      </c>
    </row>
    <row r="199" spans="2:65" s="1" customFormat="1" ht="33" customHeight="1" x14ac:dyDescent="0.2">
      <c r="B199" s="88"/>
      <c r="C199" s="89" t="s">
        <v>192</v>
      </c>
      <c r="D199" s="89" t="s">
        <v>80</v>
      </c>
      <c r="E199" s="90" t="s">
        <v>212</v>
      </c>
      <c r="F199" s="91" t="s">
        <v>213</v>
      </c>
      <c r="G199" s="92" t="s">
        <v>113</v>
      </c>
      <c r="H199" s="93">
        <v>53</v>
      </c>
      <c r="I199" s="94"/>
      <c r="J199" s="95">
        <f t="shared" si="20"/>
        <v>0</v>
      </c>
      <c r="K199" s="96"/>
      <c r="L199" s="19"/>
      <c r="M199" s="97" t="s">
        <v>0</v>
      </c>
      <c r="N199" s="98" t="s">
        <v>29</v>
      </c>
      <c r="P199" s="99">
        <f t="shared" si="21"/>
        <v>0</v>
      </c>
      <c r="Q199" s="99">
        <v>6.9999999999999999E-6</v>
      </c>
      <c r="R199" s="99">
        <f t="shared" si="22"/>
        <v>3.7100000000000002E-4</v>
      </c>
      <c r="S199" s="99">
        <v>0</v>
      </c>
      <c r="T199" s="100">
        <f t="shared" si="23"/>
        <v>0</v>
      </c>
      <c r="AR199" s="101" t="s">
        <v>82</v>
      </c>
      <c r="AT199" s="101" t="s">
        <v>80</v>
      </c>
      <c r="AU199" s="101" t="s">
        <v>83</v>
      </c>
      <c r="AY199" s="10" t="s">
        <v>78</v>
      </c>
      <c r="BE199" s="102">
        <f t="shared" si="24"/>
        <v>0</v>
      </c>
      <c r="BF199" s="102">
        <f t="shared" si="25"/>
        <v>0</v>
      </c>
      <c r="BG199" s="102">
        <f t="shared" si="26"/>
        <v>0</v>
      </c>
      <c r="BH199" s="102">
        <f t="shared" si="27"/>
        <v>0</v>
      </c>
      <c r="BI199" s="102">
        <f t="shared" si="28"/>
        <v>0</v>
      </c>
      <c r="BJ199" s="10" t="s">
        <v>83</v>
      </c>
      <c r="BK199" s="102">
        <f t="shared" si="29"/>
        <v>0</v>
      </c>
      <c r="BL199" s="10" t="s">
        <v>82</v>
      </c>
      <c r="BM199" s="101" t="s">
        <v>196</v>
      </c>
    </row>
    <row r="200" spans="2:65" s="1" customFormat="1" ht="24.15" customHeight="1" x14ac:dyDescent="0.2">
      <c r="B200" s="88"/>
      <c r="C200" s="89" t="s">
        <v>138</v>
      </c>
      <c r="D200" s="89" t="s">
        <v>80</v>
      </c>
      <c r="E200" s="90" t="s">
        <v>216</v>
      </c>
      <c r="F200" s="91" t="s">
        <v>217</v>
      </c>
      <c r="G200" s="92" t="s">
        <v>113</v>
      </c>
      <c r="H200" s="93">
        <v>940</v>
      </c>
      <c r="I200" s="94"/>
      <c r="J200" s="95">
        <f t="shared" si="20"/>
        <v>0</v>
      </c>
      <c r="K200" s="96"/>
      <c r="L200" s="19"/>
      <c r="M200" s="97" t="s">
        <v>0</v>
      </c>
      <c r="N200" s="98" t="s">
        <v>29</v>
      </c>
      <c r="P200" s="99">
        <f t="shared" si="21"/>
        <v>0</v>
      </c>
      <c r="Q200" s="99">
        <v>4.5811000000000002E-4</v>
      </c>
      <c r="R200" s="99">
        <f t="shared" si="22"/>
        <v>0.43062339999999999</v>
      </c>
      <c r="S200" s="99">
        <v>0</v>
      </c>
      <c r="T200" s="100">
        <f t="shared" si="23"/>
        <v>0</v>
      </c>
      <c r="AR200" s="101" t="s">
        <v>82</v>
      </c>
      <c r="AT200" s="101" t="s">
        <v>80</v>
      </c>
      <c r="AU200" s="101" t="s">
        <v>83</v>
      </c>
      <c r="AY200" s="10" t="s">
        <v>78</v>
      </c>
      <c r="BE200" s="102">
        <f t="shared" si="24"/>
        <v>0</v>
      </c>
      <c r="BF200" s="102">
        <f t="shared" si="25"/>
        <v>0</v>
      </c>
      <c r="BG200" s="102">
        <f t="shared" si="26"/>
        <v>0</v>
      </c>
      <c r="BH200" s="102">
        <f t="shared" si="27"/>
        <v>0</v>
      </c>
      <c r="BI200" s="102">
        <f t="shared" si="28"/>
        <v>0</v>
      </c>
      <c r="BJ200" s="10" t="s">
        <v>83</v>
      </c>
      <c r="BK200" s="102">
        <f t="shared" si="29"/>
        <v>0</v>
      </c>
      <c r="BL200" s="10" t="s">
        <v>82</v>
      </c>
      <c r="BM200" s="101" t="s">
        <v>198</v>
      </c>
    </row>
    <row r="201" spans="2:65" s="6" customFormat="1" ht="22.75" customHeight="1" x14ac:dyDescent="0.25">
      <c r="B201" s="76"/>
      <c r="D201" s="77" t="s">
        <v>45</v>
      </c>
      <c r="E201" s="86" t="s">
        <v>219</v>
      </c>
      <c r="F201" s="86" t="s">
        <v>220</v>
      </c>
      <c r="I201" s="79"/>
      <c r="J201" s="87">
        <f>BK201</f>
        <v>0</v>
      </c>
      <c r="L201" s="76"/>
      <c r="M201" s="81"/>
      <c r="P201" s="82">
        <f>SUM(P202:P221)</f>
        <v>0</v>
      </c>
      <c r="R201" s="82">
        <f>SUM(R202:R221)</f>
        <v>0.27406142000000006</v>
      </c>
      <c r="T201" s="83">
        <f>SUM(T202:T221)</f>
        <v>0</v>
      </c>
      <c r="AR201" s="77" t="s">
        <v>47</v>
      </c>
      <c r="AT201" s="84" t="s">
        <v>45</v>
      </c>
      <c r="AU201" s="84" t="s">
        <v>47</v>
      </c>
      <c r="AY201" s="77" t="s">
        <v>78</v>
      </c>
      <c r="BK201" s="85">
        <f>SUM(BK202:BK221)</f>
        <v>0</v>
      </c>
    </row>
    <row r="202" spans="2:65" s="1" customFormat="1" ht="33" customHeight="1" x14ac:dyDescent="0.2">
      <c r="B202" s="88"/>
      <c r="C202" s="89" t="s">
        <v>197</v>
      </c>
      <c r="D202" s="89" t="s">
        <v>80</v>
      </c>
      <c r="E202" s="90" t="s">
        <v>221</v>
      </c>
      <c r="F202" s="91" t="s">
        <v>275</v>
      </c>
      <c r="G202" s="92" t="s">
        <v>113</v>
      </c>
      <c r="H202" s="93">
        <v>45</v>
      </c>
      <c r="I202" s="94"/>
      <c r="J202" s="95">
        <f>ROUND(I202*H202,2)</f>
        <v>0</v>
      </c>
      <c r="K202" s="96"/>
      <c r="L202" s="19"/>
      <c r="M202" s="97" t="s">
        <v>0</v>
      </c>
      <c r="N202" s="98" t="s">
        <v>29</v>
      </c>
      <c r="P202" s="99">
        <f>O202*H202</f>
        <v>0</v>
      </c>
      <c r="Q202" s="99">
        <v>1.08E-4</v>
      </c>
      <c r="R202" s="99">
        <f>Q202*H202</f>
        <v>4.8599999999999997E-3</v>
      </c>
      <c r="S202" s="99">
        <v>0</v>
      </c>
      <c r="T202" s="100">
        <f>S202*H202</f>
        <v>0</v>
      </c>
      <c r="AR202" s="101" t="s">
        <v>82</v>
      </c>
      <c r="AT202" s="101" t="s">
        <v>80</v>
      </c>
      <c r="AU202" s="101" t="s">
        <v>83</v>
      </c>
      <c r="AY202" s="10" t="s">
        <v>78</v>
      </c>
      <c r="BE202" s="102">
        <f>IF(N202="základná",J202,0)</f>
        <v>0</v>
      </c>
      <c r="BF202" s="102">
        <f>IF(N202="znížená",J202,0)</f>
        <v>0</v>
      </c>
      <c r="BG202" s="102">
        <f>IF(N202="zákl. prenesená",J202,0)</f>
        <v>0</v>
      </c>
      <c r="BH202" s="102">
        <f>IF(N202="zníž. prenesená",J202,0)</f>
        <v>0</v>
      </c>
      <c r="BI202" s="102">
        <f>IF(N202="nulová",J202,0)</f>
        <v>0</v>
      </c>
      <c r="BJ202" s="10" t="s">
        <v>83</v>
      </c>
      <c r="BK202" s="102">
        <f>ROUND(I202*H202,2)</f>
        <v>0</v>
      </c>
      <c r="BL202" s="10" t="s">
        <v>82</v>
      </c>
      <c r="BM202" s="101" t="s">
        <v>199</v>
      </c>
    </row>
    <row r="203" spans="2:65" s="8" customFormat="1" x14ac:dyDescent="0.2">
      <c r="B203" s="110"/>
      <c r="D203" s="104" t="s">
        <v>84</v>
      </c>
      <c r="E203" s="111" t="s">
        <v>0</v>
      </c>
      <c r="F203" s="112" t="s">
        <v>276</v>
      </c>
      <c r="H203" s="113">
        <v>31</v>
      </c>
      <c r="I203" s="114"/>
      <c r="L203" s="110"/>
      <c r="M203" s="115"/>
      <c r="T203" s="116"/>
      <c r="AT203" s="111" t="s">
        <v>84</v>
      </c>
      <c r="AU203" s="111" t="s">
        <v>83</v>
      </c>
      <c r="AV203" s="8" t="s">
        <v>83</v>
      </c>
      <c r="AW203" s="8" t="s">
        <v>19</v>
      </c>
      <c r="AX203" s="8" t="s">
        <v>46</v>
      </c>
      <c r="AY203" s="111" t="s">
        <v>78</v>
      </c>
    </row>
    <row r="204" spans="2:65" s="8" customFormat="1" x14ac:dyDescent="0.2">
      <c r="B204" s="110"/>
      <c r="D204" s="104" t="s">
        <v>84</v>
      </c>
      <c r="E204" s="111" t="s">
        <v>0</v>
      </c>
      <c r="F204" s="112" t="s">
        <v>277</v>
      </c>
      <c r="H204" s="113">
        <v>14</v>
      </c>
      <c r="I204" s="114"/>
      <c r="L204" s="110"/>
      <c r="M204" s="115"/>
      <c r="T204" s="116"/>
      <c r="AT204" s="111" t="s">
        <v>84</v>
      </c>
      <c r="AU204" s="111" t="s">
        <v>83</v>
      </c>
      <c r="AV204" s="8" t="s">
        <v>83</v>
      </c>
      <c r="AW204" s="8" t="s">
        <v>19</v>
      </c>
      <c r="AX204" s="8" t="s">
        <v>46</v>
      </c>
      <c r="AY204" s="111" t="s">
        <v>78</v>
      </c>
    </row>
    <row r="205" spans="2:65" s="9" customFormat="1" x14ac:dyDescent="0.2">
      <c r="B205" s="117"/>
      <c r="D205" s="104" t="s">
        <v>84</v>
      </c>
      <c r="E205" s="118" t="s">
        <v>0</v>
      </c>
      <c r="F205" s="119" t="s">
        <v>88</v>
      </c>
      <c r="H205" s="120">
        <v>45</v>
      </c>
      <c r="I205" s="121"/>
      <c r="L205" s="117"/>
      <c r="M205" s="122"/>
      <c r="T205" s="123"/>
      <c r="AT205" s="118" t="s">
        <v>84</v>
      </c>
      <c r="AU205" s="118" t="s">
        <v>83</v>
      </c>
      <c r="AV205" s="9" t="s">
        <v>82</v>
      </c>
      <c r="AW205" s="9" t="s">
        <v>19</v>
      </c>
      <c r="AX205" s="9" t="s">
        <v>47</v>
      </c>
      <c r="AY205" s="118" t="s">
        <v>78</v>
      </c>
    </row>
    <row r="206" spans="2:65" s="1" customFormat="1" ht="37.75" customHeight="1" x14ac:dyDescent="0.2">
      <c r="B206" s="88"/>
      <c r="C206" s="89" t="s">
        <v>142</v>
      </c>
      <c r="D206" s="89" t="s">
        <v>80</v>
      </c>
      <c r="E206" s="90" t="s">
        <v>278</v>
      </c>
      <c r="F206" s="91" t="s">
        <v>279</v>
      </c>
      <c r="G206" s="92" t="s">
        <v>113</v>
      </c>
      <c r="H206" s="93">
        <v>4</v>
      </c>
      <c r="I206" s="94"/>
      <c r="J206" s="95">
        <f>ROUND(I206*H206,2)</f>
        <v>0</v>
      </c>
      <c r="K206" s="96"/>
      <c r="L206" s="19"/>
      <c r="M206" s="97" t="s">
        <v>0</v>
      </c>
      <c r="N206" s="98" t="s">
        <v>29</v>
      </c>
      <c r="P206" s="99">
        <f>O206*H206</f>
        <v>0</v>
      </c>
      <c r="Q206" s="99">
        <v>0</v>
      </c>
      <c r="R206" s="99">
        <f>Q206*H206</f>
        <v>0</v>
      </c>
      <c r="S206" s="99">
        <v>0</v>
      </c>
      <c r="T206" s="100">
        <f>S206*H206</f>
        <v>0</v>
      </c>
      <c r="AR206" s="101" t="s">
        <v>82</v>
      </c>
      <c r="AT206" s="101" t="s">
        <v>80</v>
      </c>
      <c r="AU206" s="101" t="s">
        <v>83</v>
      </c>
      <c r="AY206" s="10" t="s">
        <v>78</v>
      </c>
      <c r="BE206" s="102">
        <f>IF(N206="základná",J206,0)</f>
        <v>0</v>
      </c>
      <c r="BF206" s="102">
        <f>IF(N206="znížená",J206,0)</f>
        <v>0</v>
      </c>
      <c r="BG206" s="102">
        <f>IF(N206="zákl. prenesená",J206,0)</f>
        <v>0</v>
      </c>
      <c r="BH206" s="102">
        <f>IF(N206="zníž. prenesená",J206,0)</f>
        <v>0</v>
      </c>
      <c r="BI206" s="102">
        <f>IF(N206="nulová",J206,0)</f>
        <v>0</v>
      </c>
      <c r="BJ206" s="10" t="s">
        <v>83</v>
      </c>
      <c r="BK206" s="102">
        <f>ROUND(I206*H206,2)</f>
        <v>0</v>
      </c>
      <c r="BL206" s="10" t="s">
        <v>82</v>
      </c>
      <c r="BM206" s="101" t="s">
        <v>201</v>
      </c>
    </row>
    <row r="207" spans="2:65" s="8" customFormat="1" x14ac:dyDescent="0.2">
      <c r="B207" s="110"/>
      <c r="D207" s="104" t="s">
        <v>84</v>
      </c>
      <c r="E207" s="111" t="s">
        <v>0</v>
      </c>
      <c r="F207" s="112" t="s">
        <v>280</v>
      </c>
      <c r="H207" s="113">
        <v>4</v>
      </c>
      <c r="I207" s="114"/>
      <c r="L207" s="110"/>
      <c r="M207" s="115"/>
      <c r="T207" s="116"/>
      <c r="AT207" s="111" t="s">
        <v>84</v>
      </c>
      <c r="AU207" s="111" t="s">
        <v>83</v>
      </c>
      <c r="AV207" s="8" t="s">
        <v>83</v>
      </c>
      <c r="AW207" s="8" t="s">
        <v>19</v>
      </c>
      <c r="AX207" s="8" t="s">
        <v>46</v>
      </c>
      <c r="AY207" s="111" t="s">
        <v>78</v>
      </c>
    </row>
    <row r="208" spans="2:65" s="9" customFormat="1" x14ac:dyDescent="0.2">
      <c r="B208" s="117"/>
      <c r="D208" s="104" t="s">
        <v>84</v>
      </c>
      <c r="E208" s="118" t="s">
        <v>0</v>
      </c>
      <c r="F208" s="119" t="s">
        <v>85</v>
      </c>
      <c r="H208" s="120">
        <v>4</v>
      </c>
      <c r="I208" s="121"/>
      <c r="L208" s="117"/>
      <c r="M208" s="122"/>
      <c r="T208" s="123"/>
      <c r="AT208" s="118" t="s">
        <v>84</v>
      </c>
      <c r="AU208" s="118" t="s">
        <v>83</v>
      </c>
      <c r="AV208" s="9" t="s">
        <v>82</v>
      </c>
      <c r="AW208" s="9" t="s">
        <v>19</v>
      </c>
      <c r="AX208" s="9" t="s">
        <v>47</v>
      </c>
      <c r="AY208" s="118" t="s">
        <v>78</v>
      </c>
    </row>
    <row r="209" spans="2:65" s="1" customFormat="1" ht="33" customHeight="1" x14ac:dyDescent="0.2">
      <c r="B209" s="88"/>
      <c r="C209" s="89" t="s">
        <v>200</v>
      </c>
      <c r="D209" s="89" t="s">
        <v>80</v>
      </c>
      <c r="E209" s="90" t="s">
        <v>281</v>
      </c>
      <c r="F209" s="91" t="s">
        <v>282</v>
      </c>
      <c r="G209" s="92" t="s">
        <v>113</v>
      </c>
      <c r="H209" s="93">
        <v>850</v>
      </c>
      <c r="I209" s="94"/>
      <c r="J209" s="95">
        <f>ROUND(I209*H209,2)</f>
        <v>0</v>
      </c>
      <c r="K209" s="96"/>
      <c r="L209" s="19"/>
      <c r="M209" s="97" t="s">
        <v>0</v>
      </c>
      <c r="N209" s="98" t="s">
        <v>29</v>
      </c>
      <c r="P209" s="99">
        <f>O209*H209</f>
        <v>0</v>
      </c>
      <c r="Q209" s="99">
        <v>1.014E-4</v>
      </c>
      <c r="R209" s="99">
        <f>Q209*H209</f>
        <v>8.6190000000000003E-2</v>
      </c>
      <c r="S209" s="99">
        <v>0</v>
      </c>
      <c r="T209" s="100">
        <f>S209*H209</f>
        <v>0</v>
      </c>
      <c r="AR209" s="101" t="s">
        <v>82</v>
      </c>
      <c r="AT209" s="101" t="s">
        <v>80</v>
      </c>
      <c r="AU209" s="101" t="s">
        <v>83</v>
      </c>
      <c r="AY209" s="10" t="s">
        <v>78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0" t="s">
        <v>83</v>
      </c>
      <c r="BK209" s="102">
        <f>ROUND(I209*H209,2)</f>
        <v>0</v>
      </c>
      <c r="BL209" s="10" t="s">
        <v>82</v>
      </c>
      <c r="BM209" s="101" t="s">
        <v>202</v>
      </c>
    </row>
    <row r="210" spans="2:65" s="8" customFormat="1" x14ac:dyDescent="0.2">
      <c r="B210" s="110"/>
      <c r="D210" s="104" t="s">
        <v>84</v>
      </c>
      <c r="E210" s="111" t="s">
        <v>0</v>
      </c>
      <c r="F210" s="112" t="s">
        <v>283</v>
      </c>
      <c r="H210" s="113">
        <v>850</v>
      </c>
      <c r="I210" s="114"/>
      <c r="L210" s="110"/>
      <c r="M210" s="115"/>
      <c r="T210" s="116"/>
      <c r="AT210" s="111" t="s">
        <v>84</v>
      </c>
      <c r="AU210" s="111" t="s">
        <v>83</v>
      </c>
      <c r="AV210" s="8" t="s">
        <v>83</v>
      </c>
      <c r="AW210" s="8" t="s">
        <v>19</v>
      </c>
      <c r="AX210" s="8" t="s">
        <v>46</v>
      </c>
      <c r="AY210" s="111" t="s">
        <v>78</v>
      </c>
    </row>
    <row r="211" spans="2:65" s="9" customFormat="1" x14ac:dyDescent="0.2">
      <c r="B211" s="117"/>
      <c r="D211" s="104" t="s">
        <v>84</v>
      </c>
      <c r="E211" s="118" t="s">
        <v>0</v>
      </c>
      <c r="F211" s="119" t="s">
        <v>85</v>
      </c>
      <c r="H211" s="120">
        <v>850</v>
      </c>
      <c r="I211" s="121"/>
      <c r="L211" s="117"/>
      <c r="M211" s="122"/>
      <c r="T211" s="123"/>
      <c r="AT211" s="118" t="s">
        <v>84</v>
      </c>
      <c r="AU211" s="118" t="s">
        <v>83</v>
      </c>
      <c r="AV211" s="9" t="s">
        <v>82</v>
      </c>
      <c r="AW211" s="9" t="s">
        <v>19</v>
      </c>
      <c r="AX211" s="9" t="s">
        <v>47</v>
      </c>
      <c r="AY211" s="118" t="s">
        <v>78</v>
      </c>
    </row>
    <row r="212" spans="2:65" s="1" customFormat="1" ht="24.15" customHeight="1" x14ac:dyDescent="0.2">
      <c r="B212" s="88"/>
      <c r="C212" s="89" t="s">
        <v>145</v>
      </c>
      <c r="D212" s="89" t="s">
        <v>80</v>
      </c>
      <c r="E212" s="90" t="s">
        <v>223</v>
      </c>
      <c r="F212" s="91" t="s">
        <v>224</v>
      </c>
      <c r="G212" s="92" t="s">
        <v>113</v>
      </c>
      <c r="H212" s="93">
        <v>32</v>
      </c>
      <c r="I212" s="94"/>
      <c r="J212" s="95">
        <f>ROUND(I212*H212,2)</f>
        <v>0</v>
      </c>
      <c r="K212" s="96"/>
      <c r="L212" s="19"/>
      <c r="M212" s="97" t="s">
        <v>0</v>
      </c>
      <c r="N212" s="98" t="s">
        <v>29</v>
      </c>
      <c r="P212" s="99">
        <f>O212*H212</f>
        <v>0</v>
      </c>
      <c r="Q212" s="99">
        <v>2.5161699999999999E-3</v>
      </c>
      <c r="R212" s="99">
        <f>Q212*H212</f>
        <v>8.0517439999999996E-2</v>
      </c>
      <c r="S212" s="99">
        <v>0</v>
      </c>
      <c r="T212" s="100">
        <f>S212*H212</f>
        <v>0</v>
      </c>
      <c r="AR212" s="101" t="s">
        <v>82</v>
      </c>
      <c r="AT212" s="101" t="s">
        <v>80</v>
      </c>
      <c r="AU212" s="101" t="s">
        <v>83</v>
      </c>
      <c r="AY212" s="10" t="s">
        <v>78</v>
      </c>
      <c r="BE212" s="102">
        <f>IF(N212="základná",J212,0)</f>
        <v>0</v>
      </c>
      <c r="BF212" s="102">
        <f>IF(N212="znížená",J212,0)</f>
        <v>0</v>
      </c>
      <c r="BG212" s="102">
        <f>IF(N212="zákl. prenesená",J212,0)</f>
        <v>0</v>
      </c>
      <c r="BH212" s="102">
        <f>IF(N212="zníž. prenesená",J212,0)</f>
        <v>0</v>
      </c>
      <c r="BI212" s="102">
        <f>IF(N212="nulová",J212,0)</f>
        <v>0</v>
      </c>
      <c r="BJ212" s="10" t="s">
        <v>83</v>
      </c>
      <c r="BK212" s="102">
        <f>ROUND(I212*H212,2)</f>
        <v>0</v>
      </c>
      <c r="BL212" s="10" t="s">
        <v>82</v>
      </c>
      <c r="BM212" s="101" t="s">
        <v>284</v>
      </c>
    </row>
    <row r="213" spans="2:65" s="8" customFormat="1" x14ac:dyDescent="0.2">
      <c r="B213" s="110"/>
      <c r="D213" s="104" t="s">
        <v>84</v>
      </c>
      <c r="E213" s="111" t="s">
        <v>0</v>
      </c>
      <c r="F213" s="112" t="s">
        <v>131</v>
      </c>
      <c r="H213" s="113">
        <v>32</v>
      </c>
      <c r="I213" s="114"/>
      <c r="L213" s="110"/>
      <c r="M213" s="115"/>
      <c r="T213" s="116"/>
      <c r="AT213" s="111" t="s">
        <v>84</v>
      </c>
      <c r="AU213" s="111" t="s">
        <v>83</v>
      </c>
      <c r="AV213" s="8" t="s">
        <v>83</v>
      </c>
      <c r="AW213" s="8" t="s">
        <v>19</v>
      </c>
      <c r="AX213" s="8" t="s">
        <v>47</v>
      </c>
      <c r="AY213" s="111" t="s">
        <v>78</v>
      </c>
    </row>
    <row r="214" spans="2:65" s="1" customFormat="1" ht="37.75" customHeight="1" x14ac:dyDescent="0.2">
      <c r="B214" s="88"/>
      <c r="C214" s="89" t="s">
        <v>203</v>
      </c>
      <c r="D214" s="89" t="s">
        <v>80</v>
      </c>
      <c r="E214" s="90" t="s">
        <v>225</v>
      </c>
      <c r="F214" s="91" t="s">
        <v>226</v>
      </c>
      <c r="G214" s="92" t="s">
        <v>90</v>
      </c>
      <c r="H214" s="93">
        <v>109.2</v>
      </c>
      <c r="I214" s="94"/>
      <c r="J214" s="95">
        <f>ROUND(I214*H214,2)</f>
        <v>0</v>
      </c>
      <c r="K214" s="96"/>
      <c r="L214" s="19"/>
      <c r="M214" s="97" t="s">
        <v>0</v>
      </c>
      <c r="N214" s="98" t="s">
        <v>29</v>
      </c>
      <c r="P214" s="99">
        <f>O214*H214</f>
        <v>0</v>
      </c>
      <c r="Q214" s="99">
        <v>8.9999999999999998E-4</v>
      </c>
      <c r="R214" s="99">
        <f>Q214*H214</f>
        <v>9.8280000000000006E-2</v>
      </c>
      <c r="S214" s="99">
        <v>0</v>
      </c>
      <c r="T214" s="100">
        <f>S214*H214</f>
        <v>0</v>
      </c>
      <c r="AR214" s="101" t="s">
        <v>82</v>
      </c>
      <c r="AT214" s="101" t="s">
        <v>80</v>
      </c>
      <c r="AU214" s="101" t="s">
        <v>83</v>
      </c>
      <c r="AY214" s="10" t="s">
        <v>78</v>
      </c>
      <c r="BE214" s="102">
        <f>IF(N214="základná",J214,0)</f>
        <v>0</v>
      </c>
      <c r="BF214" s="102">
        <f>IF(N214="znížená",J214,0)</f>
        <v>0</v>
      </c>
      <c r="BG214" s="102">
        <f>IF(N214="zákl. prenesená",J214,0)</f>
        <v>0</v>
      </c>
      <c r="BH214" s="102">
        <f>IF(N214="zníž. prenesená",J214,0)</f>
        <v>0</v>
      </c>
      <c r="BI214" s="102">
        <f>IF(N214="nulová",J214,0)</f>
        <v>0</v>
      </c>
      <c r="BJ214" s="10" t="s">
        <v>83</v>
      </c>
      <c r="BK214" s="102">
        <f>ROUND(I214*H214,2)</f>
        <v>0</v>
      </c>
      <c r="BL214" s="10" t="s">
        <v>82</v>
      </c>
      <c r="BM214" s="101" t="s">
        <v>204</v>
      </c>
    </row>
    <row r="215" spans="2:65" s="8" customFormat="1" x14ac:dyDescent="0.2">
      <c r="B215" s="110"/>
      <c r="D215" s="104" t="s">
        <v>84</v>
      </c>
      <c r="E215" s="111" t="s">
        <v>0</v>
      </c>
      <c r="F215" s="112" t="s">
        <v>285</v>
      </c>
      <c r="H215" s="113">
        <v>96</v>
      </c>
      <c r="I215" s="114"/>
      <c r="L215" s="110"/>
      <c r="M215" s="115"/>
      <c r="T215" s="116"/>
      <c r="AT215" s="111" t="s">
        <v>84</v>
      </c>
      <c r="AU215" s="111" t="s">
        <v>83</v>
      </c>
      <c r="AV215" s="8" t="s">
        <v>83</v>
      </c>
      <c r="AW215" s="8" t="s">
        <v>19</v>
      </c>
      <c r="AX215" s="8" t="s">
        <v>46</v>
      </c>
      <c r="AY215" s="111" t="s">
        <v>78</v>
      </c>
    </row>
    <row r="216" spans="2:65" s="8" customFormat="1" x14ac:dyDescent="0.2">
      <c r="B216" s="110"/>
      <c r="D216" s="104" t="s">
        <v>84</v>
      </c>
      <c r="E216" s="111" t="s">
        <v>0</v>
      </c>
      <c r="F216" s="112" t="s">
        <v>286</v>
      </c>
      <c r="H216" s="113">
        <v>1.2</v>
      </c>
      <c r="I216" s="114"/>
      <c r="L216" s="110"/>
      <c r="M216" s="115"/>
      <c r="T216" s="116"/>
      <c r="AT216" s="111" t="s">
        <v>84</v>
      </c>
      <c r="AU216" s="111" t="s">
        <v>83</v>
      </c>
      <c r="AV216" s="8" t="s">
        <v>83</v>
      </c>
      <c r="AW216" s="8" t="s">
        <v>19</v>
      </c>
      <c r="AX216" s="8" t="s">
        <v>46</v>
      </c>
      <c r="AY216" s="111" t="s">
        <v>78</v>
      </c>
    </row>
    <row r="217" spans="2:65" s="8" customFormat="1" x14ac:dyDescent="0.2">
      <c r="B217" s="110"/>
      <c r="D217" s="104" t="s">
        <v>84</v>
      </c>
      <c r="E217" s="111" t="s">
        <v>0</v>
      </c>
      <c r="F217" s="112" t="s">
        <v>287</v>
      </c>
      <c r="H217" s="113">
        <v>2</v>
      </c>
      <c r="I217" s="114"/>
      <c r="L217" s="110"/>
      <c r="M217" s="115"/>
      <c r="T217" s="116"/>
      <c r="AT217" s="111" t="s">
        <v>84</v>
      </c>
      <c r="AU217" s="111" t="s">
        <v>83</v>
      </c>
      <c r="AV217" s="8" t="s">
        <v>83</v>
      </c>
      <c r="AW217" s="8" t="s">
        <v>19</v>
      </c>
      <c r="AX217" s="8" t="s">
        <v>46</v>
      </c>
      <c r="AY217" s="111" t="s">
        <v>78</v>
      </c>
    </row>
    <row r="218" spans="2:65" s="8" customFormat="1" x14ac:dyDescent="0.2">
      <c r="B218" s="110"/>
      <c r="D218" s="104" t="s">
        <v>84</v>
      </c>
      <c r="E218" s="111" t="s">
        <v>0</v>
      </c>
      <c r="F218" s="112" t="s">
        <v>288</v>
      </c>
      <c r="H218" s="113">
        <v>10</v>
      </c>
      <c r="I218" s="114"/>
      <c r="L218" s="110"/>
      <c r="M218" s="115"/>
      <c r="T218" s="116"/>
      <c r="AT218" s="111" t="s">
        <v>84</v>
      </c>
      <c r="AU218" s="111" t="s">
        <v>83</v>
      </c>
      <c r="AV218" s="8" t="s">
        <v>83</v>
      </c>
      <c r="AW218" s="8" t="s">
        <v>19</v>
      </c>
      <c r="AX218" s="8" t="s">
        <v>46</v>
      </c>
      <c r="AY218" s="111" t="s">
        <v>78</v>
      </c>
    </row>
    <row r="219" spans="2:65" s="9" customFormat="1" x14ac:dyDescent="0.2">
      <c r="B219" s="117"/>
      <c r="D219" s="104" t="s">
        <v>84</v>
      </c>
      <c r="E219" s="118" t="s">
        <v>0</v>
      </c>
      <c r="F219" s="119" t="s">
        <v>88</v>
      </c>
      <c r="H219" s="120">
        <v>109.2</v>
      </c>
      <c r="I219" s="121"/>
      <c r="L219" s="117"/>
      <c r="M219" s="122"/>
      <c r="T219" s="123"/>
      <c r="AT219" s="118" t="s">
        <v>84</v>
      </c>
      <c r="AU219" s="118" t="s">
        <v>83</v>
      </c>
      <c r="AV219" s="9" t="s">
        <v>82</v>
      </c>
      <c r="AW219" s="9" t="s">
        <v>19</v>
      </c>
      <c r="AX219" s="9" t="s">
        <v>47</v>
      </c>
      <c r="AY219" s="118" t="s">
        <v>78</v>
      </c>
    </row>
    <row r="220" spans="2:65" s="1" customFormat="1" ht="24.15" customHeight="1" x14ac:dyDescent="0.2">
      <c r="B220" s="88"/>
      <c r="C220" s="89" t="s">
        <v>149</v>
      </c>
      <c r="D220" s="89" t="s">
        <v>80</v>
      </c>
      <c r="E220" s="90" t="s">
        <v>227</v>
      </c>
      <c r="F220" s="91" t="s">
        <v>228</v>
      </c>
      <c r="G220" s="92" t="s">
        <v>113</v>
      </c>
      <c r="H220" s="93">
        <v>850</v>
      </c>
      <c r="I220" s="94"/>
      <c r="J220" s="95">
        <f>ROUND(I220*H220,2)</f>
        <v>0</v>
      </c>
      <c r="K220" s="96"/>
      <c r="L220" s="19"/>
      <c r="M220" s="97" t="s">
        <v>0</v>
      </c>
      <c r="N220" s="98" t="s">
        <v>29</v>
      </c>
      <c r="P220" s="99">
        <f>O220*H220</f>
        <v>0</v>
      </c>
      <c r="Q220" s="99">
        <v>3.7500000000000001E-6</v>
      </c>
      <c r="R220" s="99">
        <f>Q220*H220</f>
        <v>3.1875000000000002E-3</v>
      </c>
      <c r="S220" s="99">
        <v>0</v>
      </c>
      <c r="T220" s="100">
        <f>S220*H220</f>
        <v>0</v>
      </c>
      <c r="AR220" s="101" t="s">
        <v>82</v>
      </c>
      <c r="AT220" s="101" t="s">
        <v>80</v>
      </c>
      <c r="AU220" s="101" t="s">
        <v>83</v>
      </c>
      <c r="AY220" s="10" t="s">
        <v>78</v>
      </c>
      <c r="BE220" s="102">
        <f>IF(N220="základná",J220,0)</f>
        <v>0</v>
      </c>
      <c r="BF220" s="102">
        <f>IF(N220="znížená",J220,0)</f>
        <v>0</v>
      </c>
      <c r="BG220" s="102">
        <f>IF(N220="zákl. prenesená",J220,0)</f>
        <v>0</v>
      </c>
      <c r="BH220" s="102">
        <f>IF(N220="zníž. prenesená",J220,0)</f>
        <v>0</v>
      </c>
      <c r="BI220" s="102">
        <f>IF(N220="nulová",J220,0)</f>
        <v>0</v>
      </c>
      <c r="BJ220" s="10" t="s">
        <v>83</v>
      </c>
      <c r="BK220" s="102">
        <f>ROUND(I220*H220,2)</f>
        <v>0</v>
      </c>
      <c r="BL220" s="10" t="s">
        <v>82</v>
      </c>
      <c r="BM220" s="101" t="s">
        <v>207</v>
      </c>
    </row>
    <row r="221" spans="2:65" s="1" customFormat="1" ht="24.15" customHeight="1" x14ac:dyDescent="0.2">
      <c r="B221" s="88"/>
      <c r="C221" s="89" t="s">
        <v>208</v>
      </c>
      <c r="D221" s="89" t="s">
        <v>80</v>
      </c>
      <c r="E221" s="90" t="s">
        <v>229</v>
      </c>
      <c r="F221" s="91" t="s">
        <v>230</v>
      </c>
      <c r="G221" s="92" t="s">
        <v>90</v>
      </c>
      <c r="H221" s="93">
        <v>109.2</v>
      </c>
      <c r="I221" s="94"/>
      <c r="J221" s="95">
        <f>ROUND(I221*H221,2)</f>
        <v>0</v>
      </c>
      <c r="K221" s="96"/>
      <c r="L221" s="19"/>
      <c r="M221" s="97" t="s">
        <v>0</v>
      </c>
      <c r="N221" s="98" t="s">
        <v>29</v>
      </c>
      <c r="P221" s="99">
        <f>O221*H221</f>
        <v>0</v>
      </c>
      <c r="Q221" s="99">
        <v>9.3999999999999998E-6</v>
      </c>
      <c r="R221" s="99">
        <f>Q221*H221</f>
        <v>1.02648E-3</v>
      </c>
      <c r="S221" s="99">
        <v>0</v>
      </c>
      <c r="T221" s="100">
        <f>S221*H221</f>
        <v>0</v>
      </c>
      <c r="AR221" s="101" t="s">
        <v>82</v>
      </c>
      <c r="AT221" s="101" t="s">
        <v>80</v>
      </c>
      <c r="AU221" s="101" t="s">
        <v>83</v>
      </c>
      <c r="AY221" s="10" t="s">
        <v>78</v>
      </c>
      <c r="BE221" s="102">
        <f>IF(N221="základná",J221,0)</f>
        <v>0</v>
      </c>
      <c r="BF221" s="102">
        <f>IF(N221="znížená",J221,0)</f>
        <v>0</v>
      </c>
      <c r="BG221" s="102">
        <f>IF(N221="zákl. prenesená",J221,0)</f>
        <v>0</v>
      </c>
      <c r="BH221" s="102">
        <f>IF(N221="zníž. prenesená",J221,0)</f>
        <v>0</v>
      </c>
      <c r="BI221" s="102">
        <f>IF(N221="nulová",J221,0)</f>
        <v>0</v>
      </c>
      <c r="BJ221" s="10" t="s">
        <v>83</v>
      </c>
      <c r="BK221" s="102">
        <f>ROUND(I221*H221,2)</f>
        <v>0</v>
      </c>
      <c r="BL221" s="10" t="s">
        <v>82</v>
      </c>
      <c r="BM221" s="101" t="s">
        <v>211</v>
      </c>
    </row>
    <row r="222" spans="2:65" s="6" customFormat="1" ht="25.9" customHeight="1" x14ac:dyDescent="0.35">
      <c r="B222" s="76"/>
      <c r="D222" s="77" t="s">
        <v>45</v>
      </c>
      <c r="E222" s="78" t="s">
        <v>231</v>
      </c>
      <c r="F222" s="78" t="s">
        <v>232</v>
      </c>
      <c r="I222" s="79"/>
      <c r="J222" s="80">
        <f>BK222</f>
        <v>0</v>
      </c>
      <c r="L222" s="76"/>
      <c r="M222" s="81"/>
      <c r="P222" s="82">
        <f>SUM(P223:P225)</f>
        <v>0</v>
      </c>
      <c r="R222" s="82">
        <f>SUM(R223:R225)</f>
        <v>0</v>
      </c>
      <c r="T222" s="83">
        <f>SUM(T223:T225)</f>
        <v>0</v>
      </c>
      <c r="AR222" s="77" t="s">
        <v>82</v>
      </c>
      <c r="AT222" s="84" t="s">
        <v>45</v>
      </c>
      <c r="AU222" s="84" t="s">
        <v>46</v>
      </c>
      <c r="AY222" s="77" t="s">
        <v>78</v>
      </c>
      <c r="BK222" s="85">
        <f>SUM(BK223:BK225)</f>
        <v>0</v>
      </c>
    </row>
    <row r="223" spans="2:65" s="1" customFormat="1" ht="24.15" customHeight="1" x14ac:dyDescent="0.2">
      <c r="B223" s="88"/>
      <c r="C223" s="89" t="s">
        <v>152</v>
      </c>
      <c r="D223" s="89" t="s">
        <v>80</v>
      </c>
      <c r="E223" s="90" t="s">
        <v>233</v>
      </c>
      <c r="F223" s="91" t="s">
        <v>234</v>
      </c>
      <c r="G223" s="92" t="s">
        <v>235</v>
      </c>
      <c r="H223" s="93">
        <v>1</v>
      </c>
      <c r="I223" s="94"/>
      <c r="J223" s="95">
        <f>ROUND(I223*H223,2)</f>
        <v>0</v>
      </c>
      <c r="K223" s="96"/>
      <c r="L223" s="19"/>
      <c r="M223" s="97" t="s">
        <v>0</v>
      </c>
      <c r="N223" s="98" t="s">
        <v>29</v>
      </c>
      <c r="P223" s="99">
        <f>O223*H223</f>
        <v>0</v>
      </c>
      <c r="Q223" s="99">
        <v>0</v>
      </c>
      <c r="R223" s="99">
        <f>Q223*H223</f>
        <v>0</v>
      </c>
      <c r="S223" s="99">
        <v>0</v>
      </c>
      <c r="T223" s="100">
        <f>S223*H223</f>
        <v>0</v>
      </c>
      <c r="AR223" s="101" t="s">
        <v>236</v>
      </c>
      <c r="AT223" s="101" t="s">
        <v>80</v>
      </c>
      <c r="AU223" s="101" t="s">
        <v>47</v>
      </c>
      <c r="AY223" s="10" t="s">
        <v>78</v>
      </c>
      <c r="BE223" s="102">
        <f>IF(N223="základná",J223,0)</f>
        <v>0</v>
      </c>
      <c r="BF223" s="102">
        <f>IF(N223="znížená",J223,0)</f>
        <v>0</v>
      </c>
      <c r="BG223" s="102">
        <f>IF(N223="zákl. prenesená",J223,0)</f>
        <v>0</v>
      </c>
      <c r="BH223" s="102">
        <f>IF(N223="zníž. prenesená",J223,0)</f>
        <v>0</v>
      </c>
      <c r="BI223" s="102">
        <f>IF(N223="nulová",J223,0)</f>
        <v>0</v>
      </c>
      <c r="BJ223" s="10" t="s">
        <v>83</v>
      </c>
      <c r="BK223" s="102">
        <f>ROUND(I223*H223,2)</f>
        <v>0</v>
      </c>
      <c r="BL223" s="10" t="s">
        <v>236</v>
      </c>
      <c r="BM223" s="101" t="s">
        <v>214</v>
      </c>
    </row>
    <row r="224" spans="2:65" s="1" customFormat="1" ht="24.15" customHeight="1" x14ac:dyDescent="0.2">
      <c r="B224" s="88"/>
      <c r="C224" s="89" t="s">
        <v>215</v>
      </c>
      <c r="D224" s="89" t="s">
        <v>80</v>
      </c>
      <c r="E224" s="90" t="s">
        <v>237</v>
      </c>
      <c r="F224" s="91" t="s">
        <v>238</v>
      </c>
      <c r="G224" s="92" t="s">
        <v>235</v>
      </c>
      <c r="H224" s="93">
        <v>1</v>
      </c>
      <c r="I224" s="94"/>
      <c r="J224" s="95">
        <f>ROUND(I224*H224,2)</f>
        <v>0</v>
      </c>
      <c r="K224" s="96"/>
      <c r="L224" s="19"/>
      <c r="M224" s="97" t="s">
        <v>0</v>
      </c>
      <c r="N224" s="98" t="s">
        <v>29</v>
      </c>
      <c r="P224" s="99">
        <f>O224*H224</f>
        <v>0</v>
      </c>
      <c r="Q224" s="99">
        <v>0</v>
      </c>
      <c r="R224" s="99">
        <f>Q224*H224</f>
        <v>0</v>
      </c>
      <c r="S224" s="99">
        <v>0</v>
      </c>
      <c r="T224" s="100">
        <f>S224*H224</f>
        <v>0</v>
      </c>
      <c r="AR224" s="101" t="s">
        <v>236</v>
      </c>
      <c r="AT224" s="101" t="s">
        <v>80</v>
      </c>
      <c r="AU224" s="101" t="s">
        <v>47</v>
      </c>
      <c r="AY224" s="10" t="s">
        <v>78</v>
      </c>
      <c r="BE224" s="102">
        <f>IF(N224="základná",J224,0)</f>
        <v>0</v>
      </c>
      <c r="BF224" s="102">
        <f>IF(N224="znížená",J224,0)</f>
        <v>0</v>
      </c>
      <c r="BG224" s="102">
        <f>IF(N224="zákl. prenesená",J224,0)</f>
        <v>0</v>
      </c>
      <c r="BH224" s="102">
        <f>IF(N224="zníž. prenesená",J224,0)</f>
        <v>0</v>
      </c>
      <c r="BI224" s="102">
        <f>IF(N224="nulová",J224,0)</f>
        <v>0</v>
      </c>
      <c r="BJ224" s="10" t="s">
        <v>83</v>
      </c>
      <c r="BK224" s="102">
        <f>ROUND(I224*H224,2)</f>
        <v>0</v>
      </c>
      <c r="BL224" s="10" t="s">
        <v>236</v>
      </c>
      <c r="BM224" s="101" t="s">
        <v>218</v>
      </c>
    </row>
    <row r="225" spans="2:65" s="1" customFormat="1" ht="24.15" customHeight="1" x14ac:dyDescent="0.2">
      <c r="B225" s="88"/>
      <c r="C225" s="89" t="s">
        <v>156</v>
      </c>
      <c r="D225" s="89" t="s">
        <v>80</v>
      </c>
      <c r="E225" s="90" t="s">
        <v>239</v>
      </c>
      <c r="F225" s="91" t="s">
        <v>240</v>
      </c>
      <c r="G225" s="92" t="s">
        <v>235</v>
      </c>
      <c r="H225" s="93">
        <v>1</v>
      </c>
      <c r="I225" s="94"/>
      <c r="J225" s="95">
        <f>ROUND(I225*H225,2)</f>
        <v>0</v>
      </c>
      <c r="K225" s="96"/>
      <c r="L225" s="19"/>
      <c r="M225" s="135" t="s">
        <v>0</v>
      </c>
      <c r="N225" s="136" t="s">
        <v>29</v>
      </c>
      <c r="O225" s="137"/>
      <c r="P225" s="138">
        <f>O225*H225</f>
        <v>0</v>
      </c>
      <c r="Q225" s="138">
        <v>0</v>
      </c>
      <c r="R225" s="138">
        <f>Q225*H225</f>
        <v>0</v>
      </c>
      <c r="S225" s="138">
        <v>0</v>
      </c>
      <c r="T225" s="139">
        <f>S225*H225</f>
        <v>0</v>
      </c>
      <c r="AR225" s="101" t="s">
        <v>236</v>
      </c>
      <c r="AT225" s="101" t="s">
        <v>80</v>
      </c>
      <c r="AU225" s="101" t="s">
        <v>47</v>
      </c>
      <c r="AY225" s="10" t="s">
        <v>78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0" t="s">
        <v>83</v>
      </c>
      <c r="BK225" s="102">
        <f>ROUND(I225*H225,2)</f>
        <v>0</v>
      </c>
      <c r="BL225" s="10" t="s">
        <v>236</v>
      </c>
      <c r="BM225" s="101" t="s">
        <v>222</v>
      </c>
    </row>
    <row r="226" spans="2:65" s="1" customFormat="1" ht="7" customHeight="1" x14ac:dyDescent="0.2">
      <c r="B226" s="26"/>
      <c r="C226" s="27"/>
      <c r="D226" s="27"/>
      <c r="E226" s="27"/>
      <c r="F226" s="27"/>
      <c r="G226" s="27"/>
      <c r="H226" s="27"/>
      <c r="I226" s="27"/>
      <c r="J226" s="27"/>
      <c r="K226" s="27"/>
      <c r="L226" s="19"/>
    </row>
  </sheetData>
  <autoFilter ref="C123:K225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SO 105-00 - Rekonštr. komuni...</vt:lpstr>
      <vt:lpstr>'SO 105-00 - Rekonštr. komuni...'!Názvy_tlače</vt:lpstr>
      <vt:lpstr>'SO 105-00 - Rekonštr. komuni...'!Oblasť_tlače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michal Matuska</cp:lastModifiedBy>
  <dcterms:created xsi:type="dcterms:W3CDTF">2024-03-04T12:55:38Z</dcterms:created>
  <dcterms:modified xsi:type="dcterms:W3CDTF">2024-03-22T07:50:43Z</dcterms:modified>
</cp:coreProperties>
</file>