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Martevent - Rekreačná chata\po oprave\"/>
    </mc:Choice>
  </mc:AlternateContent>
  <bookViews>
    <workbookView xWindow="0" yWindow="0" windowWidth="0" windowHeight="0"/>
  </bookViews>
  <sheets>
    <sheet name="Rekapitulácia stavby" sheetId="1" r:id="rId1"/>
    <sheet name="01 - SO-01.1  Architektúr..." sheetId="2" r:id="rId2"/>
    <sheet name="02 - SO-01.2  Drevená terasa" sheetId="3" r:id="rId3"/>
    <sheet name="03 - SO-01.3  Zdravotechnika" sheetId="4" r:id="rId4"/>
    <sheet name="04 - SO-01.4  Elektroinšt..." sheetId="5" r:id="rId5"/>
    <sheet name="05 - SO-01.5  Bleskozvod" sheetId="6" r:id="rId6"/>
    <sheet name="01 - SO-02.1  Vodovodná p..." sheetId="7" r:id="rId7"/>
    <sheet name="02 - SO-02.2  Vonkajší do..." sheetId="8" r:id="rId8"/>
    <sheet name="03 - SO-02.3  Vodomerná š..." sheetId="9" r:id="rId9"/>
    <sheet name="04 - SO-02.4  Armatúrna š..." sheetId="10" r:id="rId10"/>
    <sheet name="01 - SO-03.1  Vonkajšia d..." sheetId="11" r:id="rId11"/>
    <sheet name="02 - SO-03.2  Žumpa" sheetId="12" r:id="rId12"/>
    <sheet name="01 - SO-04.1  Elektrická ..." sheetId="13" r:id="rId13"/>
    <sheet name="02 - SO-04.2  Vonkajšie r..." sheetId="14" r:id="rId14"/>
    <sheet name="05 - SO-05  Spevnené plochy" sheetId="15" r:id="rId15"/>
  </sheets>
  <definedNames>
    <definedName name="_xlnm.Print_Area" localSheetId="0">'Rekapitulácia stavby'!$D$4:$AO$76,'Rekapitulácia stavby'!$C$82:$AQ$113</definedName>
    <definedName name="_xlnm.Print_Titles" localSheetId="0">'Rekapitulácia stavby'!$92:$92</definedName>
    <definedName name="_xlnm._FilterDatabase" localSheetId="1" hidden="1">'01 - SO-01.1  Architektúr...'!$C$141:$K$869</definedName>
    <definedName name="_xlnm.Print_Area" localSheetId="1">'01 - SO-01.1  Architektúr...'!$C$4:$J$76,'01 - SO-01.1  Architektúr...'!$C$82:$J$121,'01 - SO-01.1  Architektúr...'!$C$127:$J$869</definedName>
    <definedName name="_xlnm.Print_Titles" localSheetId="1">'01 - SO-01.1  Architektúr...'!$141:$141</definedName>
    <definedName name="_xlnm._FilterDatabase" localSheetId="2" hidden="1">'02 - SO-01.2  Drevená terasa'!$C$127:$K$308</definedName>
    <definedName name="_xlnm.Print_Area" localSheetId="2">'02 - SO-01.2  Drevená terasa'!$C$4:$J$76,'02 - SO-01.2  Drevená terasa'!$C$82:$J$107,'02 - SO-01.2  Drevená terasa'!$C$113:$J$308</definedName>
    <definedName name="_xlnm.Print_Titles" localSheetId="2">'02 - SO-01.2  Drevená terasa'!$127:$127</definedName>
    <definedName name="_xlnm._FilterDatabase" localSheetId="3" hidden="1">'03 - SO-01.3  Zdravotechnika'!$C$128:$K$291</definedName>
    <definedName name="_xlnm.Print_Area" localSheetId="3">'03 - SO-01.3  Zdravotechnika'!$C$4:$J$76,'03 - SO-01.3  Zdravotechnika'!$C$82:$J$108,'03 - SO-01.3  Zdravotechnika'!$C$114:$J$291</definedName>
    <definedName name="_xlnm.Print_Titles" localSheetId="3">'03 - SO-01.3  Zdravotechnika'!$128:$128</definedName>
    <definedName name="_xlnm._FilterDatabase" localSheetId="4" hidden="1">'04 - SO-01.4  Elektroinšt...'!$C$123:$K$173</definedName>
    <definedName name="_xlnm.Print_Area" localSheetId="4">'04 - SO-01.4  Elektroinšt...'!$C$4:$J$76,'04 - SO-01.4  Elektroinšt...'!$C$82:$J$103,'04 - SO-01.4  Elektroinšt...'!$C$109:$J$173</definedName>
    <definedName name="_xlnm.Print_Titles" localSheetId="4">'04 - SO-01.4  Elektroinšt...'!$123:$123</definedName>
    <definedName name="_xlnm._FilterDatabase" localSheetId="5" hidden="1">'05 - SO-01.5  Bleskozvod'!$C$122:$K$174</definedName>
    <definedName name="_xlnm.Print_Area" localSheetId="5">'05 - SO-01.5  Bleskozvod'!$C$4:$J$76,'05 - SO-01.5  Bleskozvod'!$C$82:$J$102,'05 - SO-01.5  Bleskozvod'!$C$108:$J$174</definedName>
    <definedName name="_xlnm.Print_Titles" localSheetId="5">'05 - SO-01.5  Bleskozvod'!$122:$122</definedName>
    <definedName name="_xlnm._FilterDatabase" localSheetId="6" hidden="1">'01 - SO-02.1  Vodovodná p...'!$C$124:$K$186</definedName>
    <definedName name="_xlnm.Print_Area" localSheetId="6">'01 - SO-02.1  Vodovodná p...'!$C$4:$J$76,'01 - SO-02.1  Vodovodná p...'!$C$82:$J$104,'01 - SO-02.1  Vodovodná p...'!$C$110:$J$186</definedName>
    <definedName name="_xlnm.Print_Titles" localSheetId="6">'01 - SO-02.1  Vodovodná p...'!$124:$124</definedName>
    <definedName name="_xlnm._FilterDatabase" localSheetId="7" hidden="1">'02 - SO-02.2  Vonkajší do...'!$C$124:$K$181</definedName>
    <definedName name="_xlnm.Print_Area" localSheetId="7">'02 - SO-02.2  Vonkajší do...'!$C$4:$J$76,'02 - SO-02.2  Vonkajší do...'!$C$82:$J$104,'02 - SO-02.2  Vonkajší do...'!$C$110:$J$181</definedName>
    <definedName name="_xlnm.Print_Titles" localSheetId="7">'02 - SO-02.2  Vonkajší do...'!$124:$124</definedName>
    <definedName name="_xlnm._FilterDatabase" localSheetId="8" hidden="1">'03 - SO-02.3  Vodomerná š...'!$C$127:$K$184</definedName>
    <definedName name="_xlnm.Print_Area" localSheetId="8">'03 - SO-02.3  Vodomerná š...'!$C$4:$J$76,'03 - SO-02.3  Vodomerná š...'!$C$82:$J$107,'03 - SO-02.3  Vodomerná š...'!$C$113:$J$184</definedName>
    <definedName name="_xlnm.Print_Titles" localSheetId="8">'03 - SO-02.3  Vodomerná š...'!$127:$127</definedName>
    <definedName name="_xlnm._FilterDatabase" localSheetId="9" hidden="1">'04 - SO-02.4  Armatúrna š...'!$C$127:$K$184</definedName>
    <definedName name="_xlnm.Print_Area" localSheetId="9">'04 - SO-02.4  Armatúrna š...'!$C$4:$J$76,'04 - SO-02.4  Armatúrna š...'!$C$82:$J$107,'04 - SO-02.4  Armatúrna š...'!$C$113:$J$184</definedName>
    <definedName name="_xlnm.Print_Titles" localSheetId="9">'04 - SO-02.4  Armatúrna š...'!$127:$127</definedName>
    <definedName name="_xlnm._FilterDatabase" localSheetId="10" hidden="1">'01 - SO-03.1  Vonkajšia d...'!$C$124:$K$167</definedName>
    <definedName name="_xlnm.Print_Area" localSheetId="10">'01 - SO-03.1  Vonkajšia d...'!$C$4:$J$76,'01 - SO-03.1  Vonkajšia d...'!$C$82:$J$104,'01 - SO-03.1  Vonkajšia d...'!$C$110:$J$167</definedName>
    <definedName name="_xlnm.Print_Titles" localSheetId="10">'01 - SO-03.1  Vonkajšia d...'!$124:$124</definedName>
    <definedName name="_xlnm._FilterDatabase" localSheetId="11" hidden="1">'02 - SO-03.2  Žumpa'!$C$125:$K$182</definedName>
    <definedName name="_xlnm.Print_Area" localSheetId="11">'02 - SO-03.2  Žumpa'!$C$4:$J$76,'02 - SO-03.2  Žumpa'!$C$82:$J$105,'02 - SO-03.2  Žumpa'!$C$111:$J$182</definedName>
    <definedName name="_xlnm.Print_Titles" localSheetId="11">'02 - SO-03.2  Žumpa'!$125:$125</definedName>
    <definedName name="_xlnm._FilterDatabase" localSheetId="12" hidden="1">'01 - SO-04.1  Elektrická ...'!$C$123:$K$169</definedName>
    <definedName name="_xlnm.Print_Area" localSheetId="12">'01 - SO-04.1  Elektrická ...'!$C$4:$J$76,'01 - SO-04.1  Elektrická ...'!$C$82:$J$103,'01 - SO-04.1  Elektrická ...'!$C$109:$J$169</definedName>
    <definedName name="_xlnm.Print_Titles" localSheetId="12">'01 - SO-04.1  Elektrická ...'!$123:$123</definedName>
    <definedName name="_xlnm._FilterDatabase" localSheetId="13" hidden="1">'02 - SO-04.2  Vonkajšie r...'!$C$122:$K$156</definedName>
    <definedName name="_xlnm.Print_Area" localSheetId="13">'02 - SO-04.2  Vonkajšie r...'!$C$4:$J$76,'02 - SO-04.2  Vonkajšie r...'!$C$82:$J$102,'02 - SO-04.2  Vonkajšie r...'!$C$108:$J$156</definedName>
    <definedName name="_xlnm.Print_Titles" localSheetId="13">'02 - SO-04.2  Vonkajšie r...'!$122:$122</definedName>
    <definedName name="_xlnm._FilterDatabase" localSheetId="14" hidden="1">'05 - SO-05  Spevnené plochy'!$C$121:$K$183</definedName>
    <definedName name="_xlnm.Print_Area" localSheetId="14">'05 - SO-05  Spevnené plochy'!$C$4:$J$76,'05 - SO-05  Spevnené plochy'!$C$82:$J$103,'05 - SO-05  Spevnené plochy'!$C$109:$J$183</definedName>
    <definedName name="_xlnm.Print_Titles" localSheetId="14">'05 - SO-05  Spevnené plochy'!$121:$121</definedName>
  </definedNames>
  <calcPr/>
</workbook>
</file>

<file path=xl/calcChain.xml><?xml version="1.0" encoding="utf-8"?>
<calcChain xmlns="http://schemas.openxmlformats.org/spreadsheetml/2006/main">
  <c i="15" l="1" r="J37"/>
  <c r="J36"/>
  <c i="1" r="AY112"/>
  <c i="15" r="J35"/>
  <c i="1" r="AX112"/>
  <c i="15" r="BI183"/>
  <c r="BH183"/>
  <c r="BG183"/>
  <c r="BE183"/>
  <c r="T183"/>
  <c r="T182"/>
  <c r="R183"/>
  <c r="R182"/>
  <c r="P183"/>
  <c r="P182"/>
  <c r="BI178"/>
  <c r="BH178"/>
  <c r="BG178"/>
  <c r="BE178"/>
  <c r="T178"/>
  <c r="R178"/>
  <c r="P178"/>
  <c r="BI173"/>
  <c r="BH173"/>
  <c r="BG173"/>
  <c r="BE173"/>
  <c r="T173"/>
  <c r="R173"/>
  <c r="P173"/>
  <c r="BI168"/>
  <c r="BH168"/>
  <c r="BG168"/>
  <c r="BE168"/>
  <c r="T168"/>
  <c r="R168"/>
  <c r="P168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7"/>
  <c r="BH157"/>
  <c r="BG157"/>
  <c r="BE157"/>
  <c r="T157"/>
  <c r="R157"/>
  <c r="P157"/>
  <c r="BI151"/>
  <c r="BH151"/>
  <c r="BG151"/>
  <c r="BE151"/>
  <c r="T151"/>
  <c r="R151"/>
  <c r="P151"/>
  <c r="BI145"/>
  <c r="BH145"/>
  <c r="BG145"/>
  <c r="BE145"/>
  <c r="T145"/>
  <c r="R145"/>
  <c r="P145"/>
  <c r="BI140"/>
  <c r="BH140"/>
  <c r="BG140"/>
  <c r="BE140"/>
  <c r="T140"/>
  <c r="R140"/>
  <c r="P140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85"/>
  <c i="14" r="J39"/>
  <c r="J38"/>
  <c i="1" r="AY111"/>
  <c i="14" r="J37"/>
  <c i="1" r="AX111"/>
  <c i="14"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J119"/>
  <c r="F119"/>
  <c r="F117"/>
  <c r="E115"/>
  <c r="J93"/>
  <c r="F93"/>
  <c r="F91"/>
  <c r="E89"/>
  <c r="J26"/>
  <c r="E26"/>
  <c r="J120"/>
  <c r="J25"/>
  <c r="J20"/>
  <c r="E20"/>
  <c r="F94"/>
  <c r="J19"/>
  <c r="J14"/>
  <c r="J117"/>
  <c r="E7"/>
  <c r="E85"/>
  <c i="13" r="J39"/>
  <c r="J38"/>
  <c i="1" r="AY110"/>
  <c i="13" r="J37"/>
  <c i="1" r="AX110"/>
  <c i="13"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91"/>
  <c r="E7"/>
  <c r="E112"/>
  <c i="12" r="J39"/>
  <c r="J38"/>
  <c i="1" r="AY108"/>
  <c i="12" r="J37"/>
  <c i="1" r="AX108"/>
  <c i="12" r="BI182"/>
  <c r="BH182"/>
  <c r="BG182"/>
  <c r="BE182"/>
  <c r="T182"/>
  <c r="T181"/>
  <c r="R182"/>
  <c r="R181"/>
  <c r="P182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67"/>
  <c r="BH167"/>
  <c r="BG167"/>
  <c r="BE167"/>
  <c r="T167"/>
  <c r="R167"/>
  <c r="P167"/>
  <c r="BI163"/>
  <c r="BH163"/>
  <c r="BG163"/>
  <c r="BE163"/>
  <c r="T163"/>
  <c r="R163"/>
  <c r="P163"/>
  <c r="BI159"/>
  <c r="BH159"/>
  <c r="BG159"/>
  <c r="BE159"/>
  <c r="T159"/>
  <c r="R159"/>
  <c r="P159"/>
  <c r="BI155"/>
  <c r="BH155"/>
  <c r="BG155"/>
  <c r="BE155"/>
  <c r="T155"/>
  <c r="T154"/>
  <c r="R155"/>
  <c r="R154"/>
  <c r="P155"/>
  <c r="P154"/>
  <c r="BI146"/>
  <c r="BH146"/>
  <c r="BG146"/>
  <c r="BE146"/>
  <c r="T146"/>
  <c r="R146"/>
  <c r="P146"/>
  <c r="BI145"/>
  <c r="BH145"/>
  <c r="BG145"/>
  <c r="BE145"/>
  <c r="T145"/>
  <c r="R145"/>
  <c r="P145"/>
  <c r="BI141"/>
  <c r="BH141"/>
  <c r="BG141"/>
  <c r="BE141"/>
  <c r="T141"/>
  <c r="R141"/>
  <c r="P141"/>
  <c r="BI139"/>
  <c r="BH139"/>
  <c r="BG139"/>
  <c r="BE139"/>
  <c r="T139"/>
  <c r="R139"/>
  <c r="P139"/>
  <c r="BI129"/>
  <c r="BH129"/>
  <c r="BG129"/>
  <c r="BE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91"/>
  <c r="E7"/>
  <c r="E85"/>
  <c i="11" r="J39"/>
  <c r="J38"/>
  <c i="1" r="AY107"/>
  <c i="11" r="J37"/>
  <c i="1" r="AX107"/>
  <c i="11" r="BI167"/>
  <c r="BH167"/>
  <c r="BG167"/>
  <c r="BE167"/>
  <c r="T167"/>
  <c r="T166"/>
  <c r="R167"/>
  <c r="R166"/>
  <c r="P167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2"/>
  <c r="BH152"/>
  <c r="BG152"/>
  <c r="BE152"/>
  <c r="T152"/>
  <c r="T151"/>
  <c r="R152"/>
  <c r="R151"/>
  <c r="P152"/>
  <c r="P151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8"/>
  <c r="BH138"/>
  <c r="BG138"/>
  <c r="BE138"/>
  <c r="T138"/>
  <c r="R138"/>
  <c r="P138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94"/>
  <c r="J25"/>
  <c r="J20"/>
  <c r="E20"/>
  <c r="F122"/>
  <c r="J19"/>
  <c r="J14"/>
  <c r="J91"/>
  <c r="E7"/>
  <c r="E113"/>
  <c i="10" r="J39"/>
  <c r="J38"/>
  <c i="1" r="AY105"/>
  <c i="10" r="J37"/>
  <c i="1" r="AX105"/>
  <c i="10"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45"/>
  <c r="BH145"/>
  <c r="BG145"/>
  <c r="BE145"/>
  <c r="T145"/>
  <c r="R145"/>
  <c r="P145"/>
  <c r="BI144"/>
  <c r="BH144"/>
  <c r="BG144"/>
  <c r="BE144"/>
  <c r="T144"/>
  <c r="R144"/>
  <c r="P144"/>
  <c r="BI140"/>
  <c r="BH140"/>
  <c r="BG140"/>
  <c r="BE140"/>
  <c r="T140"/>
  <c r="R140"/>
  <c r="P140"/>
  <c r="BI138"/>
  <c r="BH138"/>
  <c r="BG138"/>
  <c r="BE138"/>
  <c r="T138"/>
  <c r="R138"/>
  <c r="P138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125"/>
  <c r="J25"/>
  <c r="J20"/>
  <c r="E20"/>
  <c r="F94"/>
  <c r="J19"/>
  <c r="J14"/>
  <c r="J91"/>
  <c r="E7"/>
  <c r="E85"/>
  <c i="9" r="J39"/>
  <c r="J38"/>
  <c i="1" r="AY104"/>
  <c i="9" r="J37"/>
  <c i="1" r="AX104"/>
  <c i="9"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45"/>
  <c r="BH145"/>
  <c r="BG145"/>
  <c r="BE145"/>
  <c r="T145"/>
  <c r="R145"/>
  <c r="P145"/>
  <c r="BI144"/>
  <c r="BH144"/>
  <c r="BG144"/>
  <c r="BE144"/>
  <c r="T144"/>
  <c r="R144"/>
  <c r="P144"/>
  <c r="BI140"/>
  <c r="BH140"/>
  <c r="BG140"/>
  <c r="BE140"/>
  <c r="T140"/>
  <c r="R140"/>
  <c r="P140"/>
  <c r="BI138"/>
  <c r="BH138"/>
  <c r="BG138"/>
  <c r="BE138"/>
  <c r="T138"/>
  <c r="R138"/>
  <c r="P138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94"/>
  <c r="J25"/>
  <c r="J20"/>
  <c r="E20"/>
  <c r="F125"/>
  <c r="J19"/>
  <c r="J14"/>
  <c r="J91"/>
  <c r="E7"/>
  <c r="E85"/>
  <c i="8" r="J39"/>
  <c r="J38"/>
  <c i="1" r="AY103"/>
  <c i="8" r="J37"/>
  <c i="1" r="AX103"/>
  <c i="8"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2"/>
  <c r="BH152"/>
  <c r="BG152"/>
  <c r="BE152"/>
  <c r="T152"/>
  <c r="T151"/>
  <c r="R152"/>
  <c r="R151"/>
  <c r="P152"/>
  <c r="P151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8"/>
  <c r="BH138"/>
  <c r="BG138"/>
  <c r="BE138"/>
  <c r="T138"/>
  <c r="R138"/>
  <c r="P138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122"/>
  <c r="J25"/>
  <c r="J20"/>
  <c r="E20"/>
  <c r="F94"/>
  <c r="J19"/>
  <c r="J14"/>
  <c r="J119"/>
  <c r="E7"/>
  <c r="E113"/>
  <c i="7" r="J39"/>
  <c r="J38"/>
  <c i="1" r="AY102"/>
  <c i="7" r="J37"/>
  <c i="1" r="AX102"/>
  <c i="7" r="BI186"/>
  <c r="BH186"/>
  <c r="BG186"/>
  <c r="BE186"/>
  <c r="T186"/>
  <c r="T185"/>
  <c r="R186"/>
  <c r="R185"/>
  <c r="P186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58"/>
  <c r="BH158"/>
  <c r="BG158"/>
  <c r="BE158"/>
  <c r="T158"/>
  <c r="T157"/>
  <c r="R158"/>
  <c r="R157"/>
  <c r="P158"/>
  <c r="P157"/>
  <c r="BI153"/>
  <c r="BH153"/>
  <c r="BG153"/>
  <c r="BE153"/>
  <c r="T153"/>
  <c r="R153"/>
  <c r="P153"/>
  <c r="BI147"/>
  <c r="BH147"/>
  <c r="BG147"/>
  <c r="BE147"/>
  <c r="T147"/>
  <c r="R147"/>
  <c r="P147"/>
  <c r="BI143"/>
  <c r="BH143"/>
  <c r="BG143"/>
  <c r="BE143"/>
  <c r="T143"/>
  <c r="R143"/>
  <c r="P143"/>
  <c r="BI142"/>
  <c r="BH142"/>
  <c r="BG142"/>
  <c r="BE142"/>
  <c r="T142"/>
  <c r="R142"/>
  <c r="P142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94"/>
  <c r="J25"/>
  <c r="J20"/>
  <c r="E20"/>
  <c r="F94"/>
  <c r="J19"/>
  <c r="J14"/>
  <c r="J119"/>
  <c r="E7"/>
  <c r="E85"/>
  <c i="6" r="J39"/>
  <c r="J38"/>
  <c i="1" r="AY100"/>
  <c i="6" r="J37"/>
  <c i="1" r="AX100"/>
  <c i="6"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3"/>
  <c r="BH163"/>
  <c r="BG163"/>
  <c r="BE163"/>
  <c r="T163"/>
  <c r="R163"/>
  <c r="P163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3"/>
  <c r="F93"/>
  <c r="F91"/>
  <c r="E89"/>
  <c r="J26"/>
  <c r="E26"/>
  <c r="J94"/>
  <c r="J25"/>
  <c r="J20"/>
  <c r="E20"/>
  <c r="F120"/>
  <c r="J19"/>
  <c r="J14"/>
  <c r="J117"/>
  <c r="E7"/>
  <c r="E85"/>
  <c i="5" r="J39"/>
  <c r="J38"/>
  <c i="1" r="AY99"/>
  <c i="5" r="J37"/>
  <c i="1" r="AX99"/>
  <c i="5" r="BI172"/>
  <c r="BH172"/>
  <c r="BG172"/>
  <c r="BE172"/>
  <c r="T172"/>
  <c r="T171"/>
  <c r="R172"/>
  <c r="R171"/>
  <c r="P172"/>
  <c r="P171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121"/>
  <c r="J25"/>
  <c r="J20"/>
  <c r="E20"/>
  <c r="F94"/>
  <c r="J19"/>
  <c r="J14"/>
  <c r="J91"/>
  <c r="E7"/>
  <c r="E112"/>
  <c i="4" r="J39"/>
  <c r="J38"/>
  <c i="1" r="AY98"/>
  <c i="4" r="J37"/>
  <c i="1" r="AX98"/>
  <c i="4"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5"/>
  <c r="BH235"/>
  <c r="BG235"/>
  <c r="BE235"/>
  <c r="T235"/>
  <c r="R235"/>
  <c r="P235"/>
  <c r="BI229"/>
  <c r="BH229"/>
  <c r="BG229"/>
  <c r="BE229"/>
  <c r="T229"/>
  <c r="R229"/>
  <c r="P229"/>
  <c r="BI221"/>
  <c r="BH221"/>
  <c r="BG221"/>
  <c r="BE221"/>
  <c r="T221"/>
  <c r="R221"/>
  <c r="P221"/>
  <c r="BI219"/>
  <c r="BH219"/>
  <c r="BG219"/>
  <c r="BE219"/>
  <c r="T219"/>
  <c r="R219"/>
  <c r="P219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5"/>
  <c r="BH195"/>
  <c r="BG195"/>
  <c r="BE195"/>
  <c r="T195"/>
  <c r="R195"/>
  <c r="P195"/>
  <c r="BI189"/>
  <c r="BH189"/>
  <c r="BG189"/>
  <c r="BE189"/>
  <c r="T189"/>
  <c r="R189"/>
  <c r="P189"/>
  <c r="BI185"/>
  <c r="BH185"/>
  <c r="BG185"/>
  <c r="BE185"/>
  <c r="T185"/>
  <c r="R185"/>
  <c r="P185"/>
  <c r="BI184"/>
  <c r="BH184"/>
  <c r="BG184"/>
  <c r="BE184"/>
  <c r="T184"/>
  <c r="R184"/>
  <c r="P184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69"/>
  <c r="BH169"/>
  <c r="BG169"/>
  <c r="BE169"/>
  <c r="T169"/>
  <c r="R169"/>
  <c r="P169"/>
  <c r="BI162"/>
  <c r="BH162"/>
  <c r="BG162"/>
  <c r="BE162"/>
  <c r="T162"/>
  <c r="R162"/>
  <c r="P162"/>
  <c r="BI160"/>
  <c r="BH160"/>
  <c r="BG160"/>
  <c r="BE160"/>
  <c r="T160"/>
  <c r="R160"/>
  <c r="P160"/>
  <c r="BI156"/>
  <c r="BH156"/>
  <c r="BG156"/>
  <c r="BE156"/>
  <c r="T156"/>
  <c r="R156"/>
  <c r="P156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6"/>
  <c r="BH136"/>
  <c r="BG136"/>
  <c r="BE136"/>
  <c r="T136"/>
  <c r="R136"/>
  <c r="P136"/>
  <c r="BI132"/>
  <c r="BH132"/>
  <c r="BG132"/>
  <c r="BE132"/>
  <c r="T132"/>
  <c r="R132"/>
  <c r="P132"/>
  <c r="J125"/>
  <c r="F125"/>
  <c r="F123"/>
  <c r="E121"/>
  <c r="J93"/>
  <c r="F93"/>
  <c r="F91"/>
  <c r="E89"/>
  <c r="J26"/>
  <c r="E26"/>
  <c r="J126"/>
  <c r="J25"/>
  <c r="J20"/>
  <c r="E20"/>
  <c r="F94"/>
  <c r="J19"/>
  <c r="J14"/>
  <c r="J123"/>
  <c r="E7"/>
  <c r="E85"/>
  <c i="3" r="J39"/>
  <c r="J38"/>
  <c i="1" r="AY97"/>
  <c i="3" r="J37"/>
  <c i="1" r="AX97"/>
  <c i="3" r="BI287"/>
  <c r="BH287"/>
  <c r="BG287"/>
  <c r="BE287"/>
  <c r="T287"/>
  <c r="T286"/>
  <c r="R287"/>
  <c r="R286"/>
  <c r="P287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78"/>
  <c r="BH278"/>
  <c r="BG278"/>
  <c r="BE278"/>
  <c r="T278"/>
  <c r="R278"/>
  <c r="P278"/>
  <c r="BI277"/>
  <c r="BH277"/>
  <c r="BG277"/>
  <c r="BE277"/>
  <c r="T277"/>
  <c r="R277"/>
  <c r="P277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53"/>
  <c r="BH253"/>
  <c r="BG253"/>
  <c r="BE253"/>
  <c r="T253"/>
  <c r="R253"/>
  <c r="P253"/>
  <c r="BI243"/>
  <c r="BH243"/>
  <c r="BG243"/>
  <c r="BE243"/>
  <c r="T243"/>
  <c r="R243"/>
  <c r="P243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25"/>
  <c r="BH225"/>
  <c r="BG225"/>
  <c r="BE225"/>
  <c r="T225"/>
  <c r="R225"/>
  <c r="P225"/>
  <c r="BI223"/>
  <c r="BH223"/>
  <c r="BG223"/>
  <c r="BE223"/>
  <c r="T223"/>
  <c r="R223"/>
  <c r="P223"/>
  <c r="BI219"/>
  <c r="BH219"/>
  <c r="BG219"/>
  <c r="BE219"/>
  <c r="T219"/>
  <c r="R219"/>
  <c r="P219"/>
  <c r="BI217"/>
  <c r="BH217"/>
  <c r="BG217"/>
  <c r="BE217"/>
  <c r="T217"/>
  <c r="R217"/>
  <c r="P217"/>
  <c r="BI213"/>
  <c r="BH213"/>
  <c r="BG213"/>
  <c r="BE213"/>
  <c r="T213"/>
  <c r="R213"/>
  <c r="P213"/>
  <c r="BI211"/>
  <c r="BH211"/>
  <c r="BG211"/>
  <c r="BE211"/>
  <c r="T211"/>
  <c r="R211"/>
  <c r="P211"/>
  <c r="BI206"/>
  <c r="BH206"/>
  <c r="BG206"/>
  <c r="BE206"/>
  <c r="T206"/>
  <c r="R206"/>
  <c r="P206"/>
  <c r="BI185"/>
  <c r="BH185"/>
  <c r="BG185"/>
  <c r="BE185"/>
  <c r="T185"/>
  <c r="R185"/>
  <c r="P185"/>
  <c r="BI165"/>
  <c r="BH165"/>
  <c r="BG165"/>
  <c r="BE165"/>
  <c r="T165"/>
  <c r="R165"/>
  <c r="P165"/>
  <c r="BI164"/>
  <c r="BH164"/>
  <c r="BG164"/>
  <c r="BE164"/>
  <c r="T164"/>
  <c r="R164"/>
  <c r="P164"/>
  <c r="BI160"/>
  <c r="BH160"/>
  <c r="BG160"/>
  <c r="BE160"/>
  <c r="T160"/>
  <c r="R160"/>
  <c r="P160"/>
  <c r="BI139"/>
  <c r="BH139"/>
  <c r="BG139"/>
  <c r="BE139"/>
  <c r="T139"/>
  <c r="R139"/>
  <c r="P139"/>
  <c r="BI136"/>
  <c r="BH136"/>
  <c r="BG136"/>
  <c r="BE136"/>
  <c r="T136"/>
  <c r="T135"/>
  <c r="R136"/>
  <c r="R135"/>
  <c r="P136"/>
  <c r="P135"/>
  <c r="BI133"/>
  <c r="BH133"/>
  <c r="BG133"/>
  <c r="BE133"/>
  <c r="T133"/>
  <c r="R133"/>
  <c r="P133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85"/>
  <c i="2" r="J39"/>
  <c r="J38"/>
  <c i="1" r="AY96"/>
  <c i="2" r="J37"/>
  <c i="1" r="AX96"/>
  <c i="2" r="BI866"/>
  <c r="BH866"/>
  <c r="BG866"/>
  <c r="BE866"/>
  <c r="T866"/>
  <c r="R866"/>
  <c r="P866"/>
  <c r="BI864"/>
  <c r="BH864"/>
  <c r="BG864"/>
  <c r="BE864"/>
  <c r="T864"/>
  <c r="R864"/>
  <c r="P864"/>
  <c r="BI851"/>
  <c r="BH851"/>
  <c r="BG851"/>
  <c r="BE851"/>
  <c r="T851"/>
  <c r="R851"/>
  <c r="P851"/>
  <c r="BI849"/>
  <c r="BH849"/>
  <c r="BG849"/>
  <c r="BE849"/>
  <c r="T849"/>
  <c r="R849"/>
  <c r="P849"/>
  <c r="BI828"/>
  <c r="BH828"/>
  <c r="BG828"/>
  <c r="BE828"/>
  <c r="T828"/>
  <c r="R828"/>
  <c r="P828"/>
  <c r="BI818"/>
  <c r="BH818"/>
  <c r="BG818"/>
  <c r="BE818"/>
  <c r="T818"/>
  <c r="R818"/>
  <c r="P818"/>
  <c r="BI816"/>
  <c r="BH816"/>
  <c r="BG816"/>
  <c r="BE816"/>
  <c r="T816"/>
  <c r="R816"/>
  <c r="P816"/>
  <c r="BI810"/>
  <c r="BH810"/>
  <c r="BG810"/>
  <c r="BE810"/>
  <c r="T810"/>
  <c r="R810"/>
  <c r="P810"/>
  <c r="BI808"/>
  <c r="BH808"/>
  <c r="BG808"/>
  <c r="BE808"/>
  <c r="T808"/>
  <c r="R808"/>
  <c r="P808"/>
  <c r="BI804"/>
  <c r="BH804"/>
  <c r="BG804"/>
  <c r="BE804"/>
  <c r="T804"/>
  <c r="R804"/>
  <c r="P804"/>
  <c r="BI797"/>
  <c r="BH797"/>
  <c r="BG797"/>
  <c r="BE797"/>
  <c r="T797"/>
  <c r="R797"/>
  <c r="P797"/>
  <c r="BI795"/>
  <c r="BH795"/>
  <c r="BG795"/>
  <c r="BE795"/>
  <c r="T795"/>
  <c r="R795"/>
  <c r="P795"/>
  <c r="BI791"/>
  <c r="BH791"/>
  <c r="BG791"/>
  <c r="BE791"/>
  <c r="T791"/>
  <c r="R791"/>
  <c r="P791"/>
  <c r="BI784"/>
  <c r="BH784"/>
  <c r="BG784"/>
  <c r="BE784"/>
  <c r="T784"/>
  <c r="R784"/>
  <c r="P784"/>
  <c r="BI782"/>
  <c r="BH782"/>
  <c r="BG782"/>
  <c r="BE782"/>
  <c r="T782"/>
  <c r="R782"/>
  <c r="P782"/>
  <c r="BI778"/>
  <c r="BH778"/>
  <c r="BG778"/>
  <c r="BE778"/>
  <c r="T778"/>
  <c r="R778"/>
  <c r="P778"/>
  <c r="BI774"/>
  <c r="BH774"/>
  <c r="BG774"/>
  <c r="BE774"/>
  <c r="T774"/>
  <c r="R774"/>
  <c r="P774"/>
  <c r="BI770"/>
  <c r="BH770"/>
  <c r="BG770"/>
  <c r="BE770"/>
  <c r="T770"/>
  <c r="R770"/>
  <c r="P770"/>
  <c r="BI766"/>
  <c r="BH766"/>
  <c r="BG766"/>
  <c r="BE766"/>
  <c r="T766"/>
  <c r="R766"/>
  <c r="P766"/>
  <c r="BI762"/>
  <c r="BH762"/>
  <c r="BG762"/>
  <c r="BE762"/>
  <c r="T762"/>
  <c r="R762"/>
  <c r="P762"/>
  <c r="BI760"/>
  <c r="BH760"/>
  <c r="BG760"/>
  <c r="BE760"/>
  <c r="T760"/>
  <c r="R760"/>
  <c r="P760"/>
  <c r="BI756"/>
  <c r="BH756"/>
  <c r="BG756"/>
  <c r="BE756"/>
  <c r="T756"/>
  <c r="R756"/>
  <c r="P756"/>
  <c r="BI752"/>
  <c r="BH752"/>
  <c r="BG752"/>
  <c r="BE752"/>
  <c r="T752"/>
  <c r="R752"/>
  <c r="P752"/>
  <c r="BI750"/>
  <c r="BH750"/>
  <c r="BG750"/>
  <c r="BE750"/>
  <c r="T750"/>
  <c r="R750"/>
  <c r="P750"/>
  <c r="BI746"/>
  <c r="BH746"/>
  <c r="BG746"/>
  <c r="BE746"/>
  <c r="T746"/>
  <c r="R746"/>
  <c r="P746"/>
  <c r="BI742"/>
  <c r="BH742"/>
  <c r="BG742"/>
  <c r="BE742"/>
  <c r="T742"/>
  <c r="R742"/>
  <c r="P742"/>
  <c r="BI738"/>
  <c r="BH738"/>
  <c r="BG738"/>
  <c r="BE738"/>
  <c r="T738"/>
  <c r="R738"/>
  <c r="P738"/>
  <c r="BI734"/>
  <c r="BH734"/>
  <c r="BG734"/>
  <c r="BE734"/>
  <c r="T734"/>
  <c r="R734"/>
  <c r="P734"/>
  <c r="BI732"/>
  <c r="BH732"/>
  <c r="BG732"/>
  <c r="BE732"/>
  <c r="T732"/>
  <c r="R732"/>
  <c r="P732"/>
  <c r="BI731"/>
  <c r="BH731"/>
  <c r="BG731"/>
  <c r="BE731"/>
  <c r="T731"/>
  <c r="R731"/>
  <c r="P731"/>
  <c r="BI729"/>
  <c r="BH729"/>
  <c r="BG729"/>
  <c r="BE729"/>
  <c r="T729"/>
  <c r="R729"/>
  <c r="P729"/>
  <c r="BI728"/>
  <c r="BH728"/>
  <c r="BG728"/>
  <c r="BE728"/>
  <c r="T728"/>
  <c r="R728"/>
  <c r="P728"/>
  <c r="BI727"/>
  <c r="BH727"/>
  <c r="BG727"/>
  <c r="BE727"/>
  <c r="T727"/>
  <c r="R727"/>
  <c r="P727"/>
  <c r="BI726"/>
  <c r="BH726"/>
  <c r="BG726"/>
  <c r="BE726"/>
  <c r="T726"/>
  <c r="R726"/>
  <c r="P726"/>
  <c r="BI725"/>
  <c r="BH725"/>
  <c r="BG725"/>
  <c r="BE725"/>
  <c r="T725"/>
  <c r="R725"/>
  <c r="P725"/>
  <c r="BI724"/>
  <c r="BH724"/>
  <c r="BG724"/>
  <c r="BE724"/>
  <c r="T724"/>
  <c r="R724"/>
  <c r="P724"/>
  <c r="BI723"/>
  <c r="BH723"/>
  <c r="BG723"/>
  <c r="BE723"/>
  <c r="T723"/>
  <c r="R723"/>
  <c r="P723"/>
  <c r="BI722"/>
  <c r="BH722"/>
  <c r="BG722"/>
  <c r="BE722"/>
  <c r="T722"/>
  <c r="R722"/>
  <c r="P722"/>
  <c r="BI721"/>
  <c r="BH721"/>
  <c r="BG721"/>
  <c r="BE721"/>
  <c r="T721"/>
  <c r="R721"/>
  <c r="P721"/>
  <c r="BI720"/>
  <c r="BH720"/>
  <c r="BG720"/>
  <c r="BE720"/>
  <c r="T720"/>
  <c r="R720"/>
  <c r="P720"/>
  <c r="BI719"/>
  <c r="BH719"/>
  <c r="BG719"/>
  <c r="BE719"/>
  <c r="T719"/>
  <c r="R719"/>
  <c r="P719"/>
  <c r="BI718"/>
  <c r="BH718"/>
  <c r="BG718"/>
  <c r="BE718"/>
  <c r="T718"/>
  <c r="R718"/>
  <c r="P718"/>
  <c r="BI717"/>
  <c r="BH717"/>
  <c r="BG717"/>
  <c r="BE717"/>
  <c r="T717"/>
  <c r="R717"/>
  <c r="P717"/>
  <c r="BI716"/>
  <c r="BH716"/>
  <c r="BG716"/>
  <c r="BE716"/>
  <c r="T716"/>
  <c r="R716"/>
  <c r="P716"/>
  <c r="BI710"/>
  <c r="BH710"/>
  <c r="BG710"/>
  <c r="BE710"/>
  <c r="T710"/>
  <c r="R710"/>
  <c r="P710"/>
  <c r="BI709"/>
  <c r="BH709"/>
  <c r="BG709"/>
  <c r="BE709"/>
  <c r="T709"/>
  <c r="R709"/>
  <c r="P709"/>
  <c r="BI705"/>
  <c r="BH705"/>
  <c r="BG705"/>
  <c r="BE705"/>
  <c r="T705"/>
  <c r="R705"/>
  <c r="P705"/>
  <c r="BI704"/>
  <c r="BH704"/>
  <c r="BG704"/>
  <c r="BE704"/>
  <c r="T704"/>
  <c r="R704"/>
  <c r="P704"/>
  <c r="BI703"/>
  <c r="BH703"/>
  <c r="BG703"/>
  <c r="BE703"/>
  <c r="T703"/>
  <c r="R703"/>
  <c r="P703"/>
  <c r="BI699"/>
  <c r="BH699"/>
  <c r="BG699"/>
  <c r="BE699"/>
  <c r="T699"/>
  <c r="R699"/>
  <c r="P699"/>
  <c r="BI698"/>
  <c r="BH698"/>
  <c r="BG698"/>
  <c r="BE698"/>
  <c r="T698"/>
  <c r="R698"/>
  <c r="P698"/>
  <c r="BI697"/>
  <c r="BH697"/>
  <c r="BG697"/>
  <c r="BE697"/>
  <c r="T697"/>
  <c r="R697"/>
  <c r="P697"/>
  <c r="BI695"/>
  <c r="BH695"/>
  <c r="BG695"/>
  <c r="BE695"/>
  <c r="T695"/>
  <c r="R695"/>
  <c r="P695"/>
  <c r="BI694"/>
  <c r="BH694"/>
  <c r="BG694"/>
  <c r="BE694"/>
  <c r="T694"/>
  <c r="R694"/>
  <c r="P694"/>
  <c r="BI692"/>
  <c r="BH692"/>
  <c r="BG692"/>
  <c r="BE692"/>
  <c r="T692"/>
  <c r="R692"/>
  <c r="P692"/>
  <c r="BI690"/>
  <c r="BH690"/>
  <c r="BG690"/>
  <c r="BE690"/>
  <c r="T690"/>
  <c r="R690"/>
  <c r="P690"/>
  <c r="BI689"/>
  <c r="BH689"/>
  <c r="BG689"/>
  <c r="BE689"/>
  <c r="T689"/>
  <c r="R689"/>
  <c r="P689"/>
  <c r="BI683"/>
  <c r="BH683"/>
  <c r="BG683"/>
  <c r="BE683"/>
  <c r="T683"/>
  <c r="R683"/>
  <c r="P683"/>
  <c r="BI681"/>
  <c r="BH681"/>
  <c r="BG681"/>
  <c r="BE681"/>
  <c r="T681"/>
  <c r="R681"/>
  <c r="P681"/>
  <c r="BI679"/>
  <c r="BH679"/>
  <c r="BG679"/>
  <c r="BE679"/>
  <c r="T679"/>
  <c r="R679"/>
  <c r="P679"/>
  <c r="BI677"/>
  <c r="BH677"/>
  <c r="BG677"/>
  <c r="BE677"/>
  <c r="T677"/>
  <c r="R677"/>
  <c r="P677"/>
  <c r="BI675"/>
  <c r="BH675"/>
  <c r="BG675"/>
  <c r="BE675"/>
  <c r="T675"/>
  <c r="R675"/>
  <c r="P675"/>
  <c r="BI673"/>
  <c r="BH673"/>
  <c r="BG673"/>
  <c r="BE673"/>
  <c r="T673"/>
  <c r="R673"/>
  <c r="P673"/>
  <c r="BI671"/>
  <c r="BH671"/>
  <c r="BG671"/>
  <c r="BE671"/>
  <c r="T671"/>
  <c r="R671"/>
  <c r="P671"/>
  <c r="BI665"/>
  <c r="BH665"/>
  <c r="BG665"/>
  <c r="BE665"/>
  <c r="T665"/>
  <c r="R665"/>
  <c r="P665"/>
  <c r="BI661"/>
  <c r="BH661"/>
  <c r="BG661"/>
  <c r="BE661"/>
  <c r="T661"/>
  <c r="R661"/>
  <c r="P661"/>
  <c r="BI654"/>
  <c r="BH654"/>
  <c r="BG654"/>
  <c r="BE654"/>
  <c r="T654"/>
  <c r="R654"/>
  <c r="P654"/>
  <c r="BI650"/>
  <c r="BH650"/>
  <c r="BG650"/>
  <c r="BE650"/>
  <c r="T650"/>
  <c r="R650"/>
  <c r="P650"/>
  <c r="BI641"/>
  <c r="BH641"/>
  <c r="BG641"/>
  <c r="BE641"/>
  <c r="T641"/>
  <c r="R641"/>
  <c r="P641"/>
  <c r="BI639"/>
  <c r="BH639"/>
  <c r="BG639"/>
  <c r="BE639"/>
  <c r="T639"/>
  <c r="R639"/>
  <c r="P639"/>
  <c r="BI633"/>
  <c r="BH633"/>
  <c r="BG633"/>
  <c r="BE633"/>
  <c r="T633"/>
  <c r="R633"/>
  <c r="P633"/>
  <c r="BI624"/>
  <c r="BH624"/>
  <c r="BG624"/>
  <c r="BE624"/>
  <c r="T624"/>
  <c r="R624"/>
  <c r="P624"/>
  <c r="BI616"/>
  <c r="BH616"/>
  <c r="BG616"/>
  <c r="BE616"/>
  <c r="T616"/>
  <c r="R616"/>
  <c r="P616"/>
  <c r="BI612"/>
  <c r="BH612"/>
  <c r="BG612"/>
  <c r="BE612"/>
  <c r="T612"/>
  <c r="R612"/>
  <c r="P612"/>
  <c r="BI606"/>
  <c r="BH606"/>
  <c r="BG606"/>
  <c r="BE606"/>
  <c r="T606"/>
  <c r="R606"/>
  <c r="P606"/>
  <c r="BI600"/>
  <c r="BH600"/>
  <c r="BG600"/>
  <c r="BE600"/>
  <c r="T600"/>
  <c r="R600"/>
  <c r="P600"/>
  <c r="BI594"/>
  <c r="BH594"/>
  <c r="BG594"/>
  <c r="BE594"/>
  <c r="T594"/>
  <c r="R594"/>
  <c r="P594"/>
  <c r="BI590"/>
  <c r="BH590"/>
  <c r="BG590"/>
  <c r="BE590"/>
  <c r="T590"/>
  <c r="R590"/>
  <c r="P590"/>
  <c r="BI586"/>
  <c r="BH586"/>
  <c r="BG586"/>
  <c r="BE586"/>
  <c r="T586"/>
  <c r="R586"/>
  <c r="P586"/>
  <c r="BI582"/>
  <c r="BH582"/>
  <c r="BG582"/>
  <c r="BE582"/>
  <c r="T582"/>
  <c r="R582"/>
  <c r="P582"/>
  <c r="BI574"/>
  <c r="BH574"/>
  <c r="BG574"/>
  <c r="BE574"/>
  <c r="T574"/>
  <c r="R574"/>
  <c r="P574"/>
  <c r="BI567"/>
  <c r="BH567"/>
  <c r="BG567"/>
  <c r="BE567"/>
  <c r="T567"/>
  <c r="R567"/>
  <c r="P567"/>
  <c r="BI565"/>
  <c r="BH565"/>
  <c r="BG565"/>
  <c r="BE565"/>
  <c r="T565"/>
  <c r="R565"/>
  <c r="P565"/>
  <c r="BI561"/>
  <c r="BH561"/>
  <c r="BG561"/>
  <c r="BE561"/>
  <c r="T561"/>
  <c r="R561"/>
  <c r="P561"/>
  <c r="BI559"/>
  <c r="BH559"/>
  <c r="BG559"/>
  <c r="BE559"/>
  <c r="T559"/>
  <c r="R559"/>
  <c r="P559"/>
  <c r="BI555"/>
  <c r="BH555"/>
  <c r="BG555"/>
  <c r="BE555"/>
  <c r="T555"/>
  <c r="R555"/>
  <c r="P555"/>
  <c r="BI553"/>
  <c r="BH553"/>
  <c r="BG553"/>
  <c r="BE553"/>
  <c r="T553"/>
  <c r="R553"/>
  <c r="P553"/>
  <c r="BI547"/>
  <c r="BH547"/>
  <c r="BG547"/>
  <c r="BE547"/>
  <c r="T547"/>
  <c r="R547"/>
  <c r="P547"/>
  <c r="BI532"/>
  <c r="BH532"/>
  <c r="BG532"/>
  <c r="BE532"/>
  <c r="T532"/>
  <c r="R532"/>
  <c r="P532"/>
  <c r="BI521"/>
  <c r="BH521"/>
  <c r="BG521"/>
  <c r="BE521"/>
  <c r="T521"/>
  <c r="R521"/>
  <c r="P521"/>
  <c r="BI507"/>
  <c r="BH507"/>
  <c r="BG507"/>
  <c r="BE507"/>
  <c r="T507"/>
  <c r="R507"/>
  <c r="P507"/>
  <c r="BI505"/>
  <c r="BH505"/>
  <c r="BG505"/>
  <c r="BE505"/>
  <c r="T505"/>
  <c r="R505"/>
  <c r="P505"/>
  <c r="BI487"/>
  <c r="BH487"/>
  <c r="BG487"/>
  <c r="BE487"/>
  <c r="T487"/>
  <c r="R487"/>
  <c r="P487"/>
  <c r="BI470"/>
  <c r="BH470"/>
  <c r="BG470"/>
  <c r="BE470"/>
  <c r="T470"/>
  <c r="R470"/>
  <c r="P470"/>
  <c r="BI450"/>
  <c r="BH450"/>
  <c r="BG450"/>
  <c r="BE450"/>
  <c r="T450"/>
  <c r="R450"/>
  <c r="P450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4"/>
  <c r="BH444"/>
  <c r="BG444"/>
  <c r="BE444"/>
  <c r="T444"/>
  <c r="R444"/>
  <c r="P444"/>
  <c r="BI442"/>
  <c r="BH442"/>
  <c r="BG442"/>
  <c r="BE442"/>
  <c r="T442"/>
  <c r="R442"/>
  <c r="P442"/>
  <c r="BI438"/>
  <c r="BH438"/>
  <c r="BG438"/>
  <c r="BE438"/>
  <c r="T438"/>
  <c r="R438"/>
  <c r="P438"/>
  <c r="BI432"/>
  <c r="BH432"/>
  <c r="BG432"/>
  <c r="BE432"/>
  <c r="T432"/>
  <c r="R432"/>
  <c r="P432"/>
  <c r="BI428"/>
  <c r="BH428"/>
  <c r="BG428"/>
  <c r="BE428"/>
  <c r="T428"/>
  <c r="R428"/>
  <c r="P428"/>
  <c r="BI421"/>
  <c r="BH421"/>
  <c r="BG421"/>
  <c r="BE421"/>
  <c r="T421"/>
  <c r="R421"/>
  <c r="P421"/>
  <c r="BI419"/>
  <c r="BH419"/>
  <c r="BG419"/>
  <c r="BE419"/>
  <c r="T419"/>
  <c r="R419"/>
  <c r="P419"/>
  <c r="BI412"/>
  <c r="BH412"/>
  <c r="BG412"/>
  <c r="BE412"/>
  <c r="T412"/>
  <c r="R412"/>
  <c r="P412"/>
  <c r="BI408"/>
  <c r="BH408"/>
  <c r="BG408"/>
  <c r="BE408"/>
  <c r="T408"/>
  <c r="R408"/>
  <c r="P408"/>
  <c r="BI404"/>
  <c r="BH404"/>
  <c r="BG404"/>
  <c r="BE404"/>
  <c r="T404"/>
  <c r="R404"/>
  <c r="P404"/>
  <c r="BI396"/>
  <c r="BH396"/>
  <c r="BG396"/>
  <c r="BE396"/>
  <c r="T396"/>
  <c r="R396"/>
  <c r="P396"/>
  <c r="BI392"/>
  <c r="BH392"/>
  <c r="BG392"/>
  <c r="BE392"/>
  <c r="T392"/>
  <c r="R392"/>
  <c r="P392"/>
  <c r="BI388"/>
  <c r="BH388"/>
  <c r="BG388"/>
  <c r="BE388"/>
  <c r="T388"/>
  <c r="R388"/>
  <c r="P388"/>
  <c r="BI384"/>
  <c r="BH384"/>
  <c r="BG384"/>
  <c r="BE384"/>
  <c r="T384"/>
  <c r="R384"/>
  <c r="P384"/>
  <c r="BI380"/>
  <c r="BH380"/>
  <c r="BG380"/>
  <c r="BE380"/>
  <c r="T380"/>
  <c r="R380"/>
  <c r="P380"/>
  <c r="BI376"/>
  <c r="BH376"/>
  <c r="BG376"/>
  <c r="BE376"/>
  <c r="T376"/>
  <c r="R376"/>
  <c r="P376"/>
  <c r="BI372"/>
  <c r="BH372"/>
  <c r="BG372"/>
  <c r="BE372"/>
  <c r="T372"/>
  <c r="R372"/>
  <c r="P372"/>
  <c r="BI370"/>
  <c r="BH370"/>
  <c r="BG370"/>
  <c r="BE370"/>
  <c r="T370"/>
  <c r="R370"/>
  <c r="P370"/>
  <c r="BI366"/>
  <c r="BH366"/>
  <c r="BG366"/>
  <c r="BE366"/>
  <c r="T366"/>
  <c r="R366"/>
  <c r="P366"/>
  <c r="BI362"/>
  <c r="BH362"/>
  <c r="BG362"/>
  <c r="BE362"/>
  <c r="T362"/>
  <c r="R362"/>
  <c r="P362"/>
  <c r="BI354"/>
  <c r="BH354"/>
  <c r="BG354"/>
  <c r="BE354"/>
  <c r="T354"/>
  <c r="R354"/>
  <c r="P354"/>
  <c r="BI352"/>
  <c r="BH352"/>
  <c r="BG352"/>
  <c r="BE352"/>
  <c r="T352"/>
  <c r="R352"/>
  <c r="P352"/>
  <c r="BI348"/>
  <c r="BH348"/>
  <c r="BG348"/>
  <c r="BE348"/>
  <c r="T348"/>
  <c r="R348"/>
  <c r="P348"/>
  <c r="BI346"/>
  <c r="BH346"/>
  <c r="BG346"/>
  <c r="BE346"/>
  <c r="T346"/>
  <c r="R346"/>
  <c r="P346"/>
  <c r="BI342"/>
  <c r="BH342"/>
  <c r="BG342"/>
  <c r="BE342"/>
  <c r="T342"/>
  <c r="R342"/>
  <c r="P342"/>
  <c r="BI340"/>
  <c r="BH340"/>
  <c r="BG340"/>
  <c r="BE340"/>
  <c r="T340"/>
  <c r="R340"/>
  <c r="P340"/>
  <c r="BI336"/>
  <c r="BH336"/>
  <c r="BG336"/>
  <c r="BE336"/>
  <c r="T336"/>
  <c r="R336"/>
  <c r="P336"/>
  <c r="BI329"/>
  <c r="BH329"/>
  <c r="BG329"/>
  <c r="BE329"/>
  <c r="T329"/>
  <c r="R329"/>
  <c r="P329"/>
  <c r="BI327"/>
  <c r="BH327"/>
  <c r="BG327"/>
  <c r="BE327"/>
  <c r="T327"/>
  <c r="R327"/>
  <c r="P327"/>
  <c r="BI323"/>
  <c r="BH323"/>
  <c r="BG323"/>
  <c r="BE323"/>
  <c r="T323"/>
  <c r="R323"/>
  <c r="P323"/>
  <c r="BI321"/>
  <c r="BH321"/>
  <c r="BG321"/>
  <c r="BE321"/>
  <c r="T321"/>
  <c r="R321"/>
  <c r="P321"/>
  <c r="BI319"/>
  <c r="BH319"/>
  <c r="BG319"/>
  <c r="BE319"/>
  <c r="T319"/>
  <c r="R319"/>
  <c r="P319"/>
  <c r="BI316"/>
  <c r="BH316"/>
  <c r="BG316"/>
  <c r="BE316"/>
  <c r="T316"/>
  <c r="T315"/>
  <c r="R316"/>
  <c r="R315"/>
  <c r="P316"/>
  <c r="P315"/>
  <c r="BI314"/>
  <c r="BH314"/>
  <c r="BG314"/>
  <c r="BE314"/>
  <c r="T314"/>
  <c r="R314"/>
  <c r="P314"/>
  <c r="BI306"/>
  <c r="BH306"/>
  <c r="BG306"/>
  <c r="BE306"/>
  <c r="T306"/>
  <c r="R306"/>
  <c r="P306"/>
  <c r="BI302"/>
  <c r="BH302"/>
  <c r="BG302"/>
  <c r="BE302"/>
  <c r="T302"/>
  <c r="R302"/>
  <c r="P302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2"/>
  <c r="BH282"/>
  <c r="BG282"/>
  <c r="BE282"/>
  <c r="T282"/>
  <c r="R282"/>
  <c r="P282"/>
  <c r="BI278"/>
  <c r="BH278"/>
  <c r="BG278"/>
  <c r="BE278"/>
  <c r="T278"/>
  <c r="R278"/>
  <c r="P278"/>
  <c r="BI274"/>
  <c r="BH274"/>
  <c r="BG274"/>
  <c r="BE274"/>
  <c r="T274"/>
  <c r="R274"/>
  <c r="P274"/>
  <c r="BI270"/>
  <c r="BH270"/>
  <c r="BG270"/>
  <c r="BE270"/>
  <c r="T270"/>
  <c r="R270"/>
  <c r="P270"/>
  <c r="BI263"/>
  <c r="BH263"/>
  <c r="BG263"/>
  <c r="BE263"/>
  <c r="T263"/>
  <c r="R263"/>
  <c r="P263"/>
  <c r="BI259"/>
  <c r="BH259"/>
  <c r="BG259"/>
  <c r="BE259"/>
  <c r="T259"/>
  <c r="R259"/>
  <c r="P259"/>
  <c r="BI252"/>
  <c r="BH252"/>
  <c r="BG252"/>
  <c r="BE252"/>
  <c r="T252"/>
  <c r="R252"/>
  <c r="P252"/>
  <c r="BI251"/>
  <c r="BH251"/>
  <c r="BG251"/>
  <c r="BE251"/>
  <c r="T251"/>
  <c r="R251"/>
  <c r="P251"/>
  <c r="BI246"/>
  <c r="BH246"/>
  <c r="BG246"/>
  <c r="BE246"/>
  <c r="T246"/>
  <c r="R246"/>
  <c r="P246"/>
  <c r="BI239"/>
  <c r="BH239"/>
  <c r="BG239"/>
  <c r="BE239"/>
  <c r="T239"/>
  <c r="R239"/>
  <c r="P239"/>
  <c r="BI236"/>
  <c r="BH236"/>
  <c r="BG236"/>
  <c r="BE236"/>
  <c r="T236"/>
  <c r="R236"/>
  <c r="P236"/>
  <c r="BI234"/>
  <c r="BH234"/>
  <c r="BG234"/>
  <c r="BE234"/>
  <c r="T234"/>
  <c r="R234"/>
  <c r="P234"/>
  <c r="BI230"/>
  <c r="BH230"/>
  <c r="BG230"/>
  <c r="BE230"/>
  <c r="T230"/>
  <c r="R230"/>
  <c r="P230"/>
  <c r="BI226"/>
  <c r="BH226"/>
  <c r="BG226"/>
  <c r="BE226"/>
  <c r="T226"/>
  <c r="R226"/>
  <c r="P226"/>
  <c r="BI214"/>
  <c r="BH214"/>
  <c r="BG214"/>
  <c r="BE214"/>
  <c r="T214"/>
  <c r="R214"/>
  <c r="P214"/>
  <c r="BI208"/>
  <c r="BH208"/>
  <c r="BG208"/>
  <c r="BE208"/>
  <c r="T208"/>
  <c r="R208"/>
  <c r="P208"/>
  <c r="BI204"/>
  <c r="BH204"/>
  <c r="BG204"/>
  <c r="BE204"/>
  <c r="T204"/>
  <c r="R204"/>
  <c r="P204"/>
  <c r="BI197"/>
  <c r="BH197"/>
  <c r="BG197"/>
  <c r="BE197"/>
  <c r="T197"/>
  <c r="R197"/>
  <c r="P197"/>
  <c r="BI196"/>
  <c r="BH196"/>
  <c r="BG196"/>
  <c r="BE196"/>
  <c r="T196"/>
  <c r="R196"/>
  <c r="P196"/>
  <c r="BI193"/>
  <c r="BH193"/>
  <c r="BG193"/>
  <c r="BE193"/>
  <c r="T193"/>
  <c r="R193"/>
  <c r="P193"/>
  <c r="BI187"/>
  <c r="BH187"/>
  <c r="BG187"/>
  <c r="BE187"/>
  <c r="T187"/>
  <c r="R187"/>
  <c r="P187"/>
  <c r="BI183"/>
  <c r="BH183"/>
  <c r="BG183"/>
  <c r="BE183"/>
  <c r="T183"/>
  <c r="R183"/>
  <c r="P183"/>
  <c r="BI178"/>
  <c r="BH178"/>
  <c r="BG178"/>
  <c r="BE178"/>
  <c r="T178"/>
  <c r="R178"/>
  <c r="P178"/>
  <c r="BI174"/>
  <c r="BH174"/>
  <c r="BG174"/>
  <c r="BE174"/>
  <c r="T174"/>
  <c r="R174"/>
  <c r="P174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1"/>
  <c r="BH151"/>
  <c r="BG151"/>
  <c r="BE151"/>
  <c r="T151"/>
  <c r="R151"/>
  <c r="P151"/>
  <c r="BI145"/>
  <c r="BH145"/>
  <c r="BG145"/>
  <c r="BE145"/>
  <c r="T145"/>
  <c r="R145"/>
  <c r="P145"/>
  <c r="J138"/>
  <c r="F138"/>
  <c r="F136"/>
  <c r="E134"/>
  <c r="J93"/>
  <c r="F93"/>
  <c r="F91"/>
  <c r="E89"/>
  <c r="J26"/>
  <c r="E26"/>
  <c r="J139"/>
  <c r="J25"/>
  <c r="J20"/>
  <c r="E20"/>
  <c r="F139"/>
  <c r="J19"/>
  <c r="J14"/>
  <c r="J136"/>
  <c r="E7"/>
  <c r="E85"/>
  <c i="1" r="L90"/>
  <c r="AM90"/>
  <c r="AM89"/>
  <c r="L89"/>
  <c r="AM87"/>
  <c r="L87"/>
  <c r="L85"/>
  <c r="L84"/>
  <c i="2" r="J804"/>
  <c r="J760"/>
  <c r="J729"/>
  <c r="J722"/>
  <c r="J704"/>
  <c r="BK694"/>
  <c r="BK675"/>
  <c r="J650"/>
  <c r="J624"/>
  <c r="J574"/>
  <c r="J553"/>
  <c r="J447"/>
  <c r="J372"/>
  <c r="J348"/>
  <c r="BK321"/>
  <c r="BK290"/>
  <c r="J236"/>
  <c r="BK166"/>
  <c r="BK866"/>
  <c r="J864"/>
  <c r="BK849"/>
  <c r="J810"/>
  <c r="J795"/>
  <c r="J756"/>
  <c r="J738"/>
  <c r="J719"/>
  <c r="J709"/>
  <c r="BK697"/>
  <c r="J683"/>
  <c r="BK654"/>
  <c r="BK594"/>
  <c r="J555"/>
  <c r="J521"/>
  <c r="J444"/>
  <c r="BK428"/>
  <c r="BK384"/>
  <c r="BK342"/>
  <c r="J321"/>
  <c r="BK282"/>
  <c r="J246"/>
  <c r="BK196"/>
  <c r="BK183"/>
  <c i="1" r="AS109"/>
  <c i="2" r="J766"/>
  <c r="BK746"/>
  <c r="J728"/>
  <c r="J724"/>
  <c r="BK717"/>
  <c r="BK689"/>
  <c r="BK650"/>
  <c r="J582"/>
  <c r="BK505"/>
  <c r="BK448"/>
  <c r="BK438"/>
  <c r="J388"/>
  <c r="BK366"/>
  <c r="J327"/>
  <c r="J287"/>
  <c r="BK274"/>
  <c r="J252"/>
  <c r="BK234"/>
  <c r="BK214"/>
  <c r="BK174"/>
  <c r="J151"/>
  <c r="J816"/>
  <c r="J797"/>
  <c r="J784"/>
  <c r="BK770"/>
  <c r="BK734"/>
  <c r="BK723"/>
  <c r="BK709"/>
  <c r="BK692"/>
  <c r="J671"/>
  <c r="J616"/>
  <c r="J594"/>
  <c r="BK553"/>
  <c r="BK470"/>
  <c r="J421"/>
  <c r="BK396"/>
  <c r="BK372"/>
  <c r="BK352"/>
  <c r="BK319"/>
  <c r="BK297"/>
  <c r="J208"/>
  <c r="BK187"/>
  <c r="J161"/>
  <c i="3" r="BK287"/>
  <c r="J282"/>
  <c r="J267"/>
  <c r="J243"/>
  <c r="J217"/>
  <c r="J164"/>
  <c r="J285"/>
  <c r="BK269"/>
  <c r="J239"/>
  <c r="J223"/>
  <c r="J211"/>
  <c r="J160"/>
  <c r="J284"/>
  <c r="BK270"/>
  <c r="BK267"/>
  <c r="J219"/>
  <c r="BK133"/>
  <c i="4" r="BK291"/>
  <c r="J279"/>
  <c r="J270"/>
  <c r="BK264"/>
  <c r="BK258"/>
  <c r="J248"/>
  <c r="BK243"/>
  <c r="J235"/>
  <c r="J205"/>
  <c r="BK184"/>
  <c r="BK142"/>
  <c r="BK286"/>
  <c r="BK280"/>
  <c r="BK270"/>
  <c r="J263"/>
  <c r="J252"/>
  <c r="J244"/>
  <c r="BK211"/>
  <c r="J180"/>
  <c r="BK146"/>
  <c r="J140"/>
  <c r="BK290"/>
  <c r="J284"/>
  <c r="J277"/>
  <c r="BK265"/>
  <c r="J255"/>
  <c r="BK241"/>
  <c r="BK214"/>
  <c r="BK209"/>
  <c r="J185"/>
  <c r="J162"/>
  <c r="J146"/>
  <c r="BK132"/>
  <c r="J275"/>
  <c r="BK266"/>
  <c r="BK260"/>
  <c r="BK252"/>
  <c r="BK245"/>
  <c r="BK219"/>
  <c r="J207"/>
  <c r="BK185"/>
  <c r="J160"/>
  <c r="J136"/>
  <c i="5" r="BK167"/>
  <c r="BK152"/>
  <c r="J146"/>
  <c r="J160"/>
  <c r="BK156"/>
  <c r="J148"/>
  <c r="BK134"/>
  <c r="J161"/>
  <c r="BK149"/>
  <c r="BK141"/>
  <c r="BK135"/>
  <c r="BK172"/>
  <c r="BK159"/>
  <c r="J152"/>
  <c r="J142"/>
  <c r="J135"/>
  <c i="6" r="J174"/>
  <c r="J156"/>
  <c r="BK150"/>
  <c r="BK141"/>
  <c r="BK174"/>
  <c r="BK169"/>
  <c r="BK149"/>
  <c r="J143"/>
  <c r="BK136"/>
  <c r="BK172"/>
  <c r="J151"/>
  <c r="BK143"/>
  <c r="BK140"/>
  <c r="BK128"/>
  <c r="J167"/>
  <c r="BK153"/>
  <c r="J142"/>
  <c i="7" r="J186"/>
  <c r="BK176"/>
  <c r="BK170"/>
  <c r="J153"/>
  <c r="J138"/>
  <c r="BK134"/>
  <c r="BK180"/>
  <c r="BK174"/>
  <c r="BK158"/>
  <c r="BK179"/>
  <c r="J171"/>
  <c r="BK128"/>
  <c r="BK173"/>
  <c r="BK153"/>
  <c r="BK137"/>
  <c i="8" r="BK166"/>
  <c r="J152"/>
  <c r="J139"/>
  <c r="J179"/>
  <c r="BK167"/>
  <c r="J147"/>
  <c r="J173"/>
  <c r="J143"/>
  <c r="J178"/>
  <c r="BK173"/>
  <c r="J162"/>
  <c r="BK152"/>
  <c r="J132"/>
  <c i="9" r="J177"/>
  <c r="BK164"/>
  <c r="J140"/>
  <c r="J174"/>
  <c r="J160"/>
  <c r="BK184"/>
  <c r="J180"/>
  <c r="BK160"/>
  <c r="J131"/>
  <c r="BK177"/>
  <c r="J164"/>
  <c r="BK144"/>
  <c i="10" r="BK181"/>
  <c r="BK170"/>
  <c r="J153"/>
  <c r="BK131"/>
  <c r="BK156"/>
  <c r="J145"/>
  <c r="J183"/>
  <c r="J177"/>
  <c r="BK160"/>
  <c r="J179"/>
  <c i="11" r="J167"/>
  <c r="J160"/>
  <c r="BK128"/>
  <c r="BK157"/>
  <c r="J138"/>
  <c r="BK159"/>
  <c r="J132"/>
  <c r="BK165"/>
  <c r="J161"/>
  <c r="BK132"/>
  <c i="12" r="BK182"/>
  <c r="J173"/>
  <c r="BK145"/>
  <c r="BK180"/>
  <c r="BK173"/>
  <c r="BK146"/>
  <c r="BK177"/>
  <c r="J175"/>
  <c r="BK139"/>
  <c i="13" r="J165"/>
  <c r="BK157"/>
  <c r="BK151"/>
  <c r="J140"/>
  <c r="BK134"/>
  <c r="J127"/>
  <c r="J157"/>
  <c r="BK140"/>
  <c r="BK137"/>
  <c r="BK167"/>
  <c r="BK158"/>
  <c r="J144"/>
  <c r="J137"/>
  <c r="BK131"/>
  <c i="14" r="J142"/>
  <c r="BK131"/>
  <c r="BK151"/>
  <c r="BK140"/>
  <c r="J126"/>
  <c r="BK144"/>
  <c r="BK126"/>
  <c r="J146"/>
  <c r="BK128"/>
  <c i="15" r="J165"/>
  <c r="J157"/>
  <c r="J134"/>
  <c r="BK125"/>
  <c r="J168"/>
  <c r="BK163"/>
  <c r="J140"/>
  <c r="BK129"/>
  <c i="2" r="BK791"/>
  <c r="BK784"/>
  <c r="BK738"/>
  <c r="J723"/>
  <c r="J703"/>
  <c r="J692"/>
  <c r="BK679"/>
  <c r="J661"/>
  <c r="BK633"/>
  <c r="J567"/>
  <c r="J505"/>
  <c r="BK408"/>
  <c r="BK370"/>
  <c r="BK346"/>
  <c r="J314"/>
  <c r="J288"/>
  <c r="BK246"/>
  <c r="J178"/>
  <c i="1" r="AS95"/>
  <c i="2" r="J742"/>
  <c r="J720"/>
  <c r="J710"/>
  <c r="BK698"/>
  <c r="J694"/>
  <c r="J673"/>
  <c r="BK612"/>
  <c r="J559"/>
  <c r="J507"/>
  <c r="BK442"/>
  <c r="BK419"/>
  <c r="BK388"/>
  <c r="J346"/>
  <c r="J329"/>
  <c r="J296"/>
  <c r="BK288"/>
  <c r="J263"/>
  <c r="J239"/>
  <c r="J197"/>
  <c r="BK163"/>
  <c r="BK828"/>
  <c r="BK795"/>
  <c r="J770"/>
  <c r="BK760"/>
  <c r="J732"/>
  <c r="J726"/>
  <c r="J721"/>
  <c r="J697"/>
  <c r="J675"/>
  <c r="J590"/>
  <c r="BK521"/>
  <c r="J450"/>
  <c r="BK444"/>
  <c r="BK404"/>
  <c r="J370"/>
  <c r="J336"/>
  <c r="BK306"/>
  <c r="J282"/>
  <c r="J259"/>
  <c r="BK230"/>
  <c r="J196"/>
  <c r="BK167"/>
  <c i="1" r="AS106"/>
  <c i="2" r="BK782"/>
  <c r="J746"/>
  <c r="BK729"/>
  <c r="BK721"/>
  <c r="J705"/>
  <c r="BK683"/>
  <c r="BK673"/>
  <c r="J633"/>
  <c r="J612"/>
  <c r="BK559"/>
  <c r="BK450"/>
  <c r="BK432"/>
  <c r="J412"/>
  <c r="J380"/>
  <c r="BK354"/>
  <c r="J323"/>
  <c r="J306"/>
  <c r="BK263"/>
  <c r="J234"/>
  <c r="BK193"/>
  <c r="J166"/>
  <c i="1" r="AS101"/>
  <c i="3" r="J264"/>
  <c r="BK239"/>
  <c r="BK211"/>
  <c r="BK136"/>
  <c r="BK272"/>
  <c r="BK264"/>
  <c r="J232"/>
  <c r="BK217"/>
  <c r="J206"/>
  <c r="J133"/>
  <c r="BK277"/>
  <c r="BK223"/>
  <c r="BK164"/>
  <c r="J139"/>
  <c i="4" r="BK288"/>
  <c r="J274"/>
  <c r="BK269"/>
  <c r="BK261"/>
  <c r="BK251"/>
  <c r="J245"/>
  <c r="J241"/>
  <c r="BK221"/>
  <c r="BK195"/>
  <c r="BK160"/>
  <c r="J141"/>
  <c r="BK285"/>
  <c r="BK277"/>
  <c r="J267"/>
  <c r="J260"/>
  <c r="J247"/>
  <c r="BK212"/>
  <c r="BK179"/>
  <c r="BK152"/>
  <c r="BK141"/>
  <c r="J287"/>
  <c r="J281"/>
  <c r="J276"/>
  <c r="BK268"/>
  <c r="BK259"/>
  <c r="BK247"/>
  <c r="J211"/>
  <c r="BK203"/>
  <c r="J184"/>
  <c r="J149"/>
  <c r="J143"/>
  <c r="J283"/>
  <c r="BK278"/>
  <c r="J273"/>
  <c r="J264"/>
  <c r="J256"/>
  <c r="J250"/>
  <c r="BK242"/>
  <c r="J213"/>
  <c r="BK205"/>
  <c r="BK180"/>
  <c r="J156"/>
  <c i="5" r="BK170"/>
  <c r="BK160"/>
  <c r="BK144"/>
  <c r="J141"/>
  <c r="J140"/>
  <c r="J138"/>
  <c r="BK137"/>
  <c r="BK131"/>
  <c r="J172"/>
  <c r="BK168"/>
  <c r="J159"/>
  <c r="J150"/>
  <c r="BK139"/>
  <c r="J170"/>
  <c r="BK153"/>
  <c r="J147"/>
  <c r="BK143"/>
  <c r="BK132"/>
  <c r="BK161"/>
  <c r="BK154"/>
  <c r="J143"/>
  <c r="J134"/>
  <c i="6" r="BK171"/>
  <c r="BK154"/>
  <c r="BK146"/>
  <c r="BK139"/>
  <c r="J172"/>
  <c r="BK151"/>
  <c r="BK145"/>
  <c r="J138"/>
  <c r="J126"/>
  <c r="BK152"/>
  <c r="J144"/>
  <c r="J136"/>
  <c r="BK170"/>
  <c r="BK163"/>
  <c r="BK147"/>
  <c r="BK138"/>
  <c i="7" r="BK183"/>
  <c r="BK178"/>
  <c r="BK172"/>
  <c r="BK167"/>
  <c r="BK143"/>
  <c r="J136"/>
  <c r="BK181"/>
  <c r="J175"/>
  <c r="BK169"/>
  <c r="J181"/>
  <c r="J165"/>
  <c r="BK186"/>
  <c r="J170"/>
  <c r="BK147"/>
  <c i="8" r="BK178"/>
  <c r="J172"/>
  <c r="J158"/>
  <c r="J134"/>
  <c r="BK162"/>
  <c r="BK128"/>
  <c r="BK172"/>
  <c r="BK160"/>
  <c r="BK134"/>
  <c i="9" r="J184"/>
  <c r="J170"/>
  <c r="BK182"/>
  <c r="BK168"/>
  <c r="BK131"/>
  <c r="J181"/>
  <c r="BK170"/>
  <c r="BK140"/>
  <c r="BK180"/>
  <c r="BK156"/>
  <c i="10" r="BK184"/>
  <c r="BK177"/>
  <c r="J168"/>
  <c r="BK145"/>
  <c r="BK138"/>
  <c r="BK171"/>
  <c r="J184"/>
  <c r="BK179"/>
  <c r="J170"/>
  <c r="BK144"/>
  <c r="BK174"/>
  <c i="11" r="BK163"/>
  <c r="BK143"/>
  <c r="J165"/>
  <c r="J159"/>
  <c r="BK134"/>
  <c r="BK147"/>
  <c r="J128"/>
  <c r="J163"/>
  <c r="J157"/>
  <c r="J134"/>
  <c i="12" r="J167"/>
  <c r="J180"/>
  <c r="BK167"/>
  <c r="J182"/>
  <c r="BK175"/>
  <c r="J155"/>
  <c r="J129"/>
  <c r="BK155"/>
  <c i="13" r="BK169"/>
  <c r="J162"/>
  <c r="BK152"/>
  <c r="BK143"/>
  <c r="J135"/>
  <c r="BK132"/>
  <c r="J169"/>
  <c r="J158"/>
  <c r="BK141"/>
  <c r="BK133"/>
  <c r="BK163"/>
  <c r="J152"/>
  <c r="J141"/>
  <c r="BK135"/>
  <c i="14" r="J152"/>
  <c r="J140"/>
  <c r="BK156"/>
  <c r="BK146"/>
  <c r="J129"/>
  <c r="BK152"/>
  <c r="BK129"/>
  <c r="BK153"/>
  <c r="J130"/>
  <c i="15" r="BK168"/>
  <c r="J162"/>
  <c r="BK145"/>
  <c r="BK131"/>
  <c r="BK178"/>
  <c r="BK162"/>
  <c r="J145"/>
  <c r="J131"/>
  <c r="BK183"/>
  <c i="2" r="J808"/>
  <c r="J782"/>
  <c r="BK732"/>
  <c r="J725"/>
  <c r="BK716"/>
  <c r="BK695"/>
  <c r="J689"/>
  <c r="BK665"/>
  <c r="J641"/>
  <c r="BK582"/>
  <c r="BK555"/>
  <c r="J448"/>
  <c r="J376"/>
  <c r="BK362"/>
  <c r="BK336"/>
  <c r="J319"/>
  <c r="J297"/>
  <c r="BK278"/>
  <c r="J167"/>
  <c r="J866"/>
  <c r="BK851"/>
  <c r="J849"/>
  <c r="BK808"/>
  <c r="BK762"/>
  <c r="J750"/>
  <c r="BK728"/>
  <c r="J716"/>
  <c r="BK705"/>
  <c r="J695"/>
  <c r="J679"/>
  <c r="BK641"/>
  <c r="BK586"/>
  <c r="J565"/>
  <c r="J532"/>
  <c r="BK447"/>
  <c r="J432"/>
  <c r="BK412"/>
  <c r="J362"/>
  <c r="BK340"/>
  <c r="J302"/>
  <c r="J290"/>
  <c r="J274"/>
  <c r="J251"/>
  <c r="J226"/>
  <c r="BK178"/>
  <c r="BK145"/>
  <c r="BK816"/>
  <c r="BK774"/>
  <c r="J762"/>
  <c r="J734"/>
  <c r="J727"/>
  <c r="BK722"/>
  <c r="J718"/>
  <c r="J677"/>
  <c r="BK616"/>
  <c r="BK567"/>
  <c r="J487"/>
  <c r="J446"/>
  <c r="J408"/>
  <c r="J384"/>
  <c r="J340"/>
  <c r="BK316"/>
  <c r="J286"/>
  <c r="J270"/>
  <c r="BK239"/>
  <c r="BK208"/>
  <c r="J183"/>
  <c r="J145"/>
  <c r="BK810"/>
  <c r="J791"/>
  <c r="J774"/>
  <c r="BK742"/>
  <c r="BK727"/>
  <c r="BK710"/>
  <c r="J698"/>
  <c r="BK677"/>
  <c r="J639"/>
  <c r="BK606"/>
  <c r="J586"/>
  <c r="BK547"/>
  <c r="BK446"/>
  <c r="J419"/>
  <c r="J392"/>
  <c r="J366"/>
  <c r="J342"/>
  <c r="BK314"/>
  <c r="BK270"/>
  <c r="BK236"/>
  <c r="BK204"/>
  <c r="J174"/>
  <c r="BK151"/>
  <c i="3" r="BK284"/>
  <c r="J270"/>
  <c r="BK253"/>
  <c r="J225"/>
  <c r="J165"/>
  <c r="J287"/>
  <c r="J277"/>
  <c r="J265"/>
  <c r="BK235"/>
  <c r="BK219"/>
  <c r="BK185"/>
  <c r="BK139"/>
  <c r="BK282"/>
  <c r="J269"/>
  <c r="BK232"/>
  <c r="BK206"/>
  <c r="BK131"/>
  <c i="4" r="J290"/>
  <c r="J286"/>
  <c r="J272"/>
  <c r="J268"/>
  <c r="J259"/>
  <c r="BK250"/>
  <c r="J246"/>
  <c r="J242"/>
  <c r="BK229"/>
  <c r="J203"/>
  <c r="J179"/>
  <c r="J132"/>
  <c r="BK282"/>
  <c r="J269"/>
  <c r="BK262"/>
  <c r="J251"/>
  <c r="J239"/>
  <c r="J195"/>
  <c r="BK162"/>
  <c r="BK143"/>
  <c r="BK136"/>
  <c r="J285"/>
  <c r="J280"/>
  <c r="BK275"/>
  <c r="J261"/>
  <c r="BK253"/>
  <c r="J229"/>
  <c r="BK213"/>
  <c r="BK207"/>
  <c r="BK169"/>
  <c r="J152"/>
  <c r="BK140"/>
  <c r="BK281"/>
  <c r="BK276"/>
  <c r="J271"/>
  <c r="BK263"/>
  <c r="J253"/>
  <c r="J243"/>
  <c r="J221"/>
  <c r="J210"/>
  <c r="J189"/>
  <c r="J169"/>
  <c r="BK149"/>
  <c i="5" r="J162"/>
  <c r="BK148"/>
  <c r="J167"/>
  <c r="BK157"/>
  <c r="J149"/>
  <c r="BK142"/>
  <c r="BK162"/>
  <c r="J151"/>
  <c r="BK146"/>
  <c r="J139"/>
  <c r="BK127"/>
  <c r="J158"/>
  <c r="BK151"/>
  <c r="BK140"/>
  <c r="J132"/>
  <c i="6" r="J168"/>
  <c r="J153"/>
  <c r="J145"/>
  <c r="BK126"/>
  <c r="BK167"/>
  <c r="J148"/>
  <c r="J140"/>
  <c r="BK127"/>
  <c r="J155"/>
  <c r="J146"/>
  <c r="BK142"/>
  <c r="J134"/>
  <c r="BK168"/>
  <c r="J154"/>
  <c r="BK144"/>
  <c r="BK134"/>
  <c i="7" r="J179"/>
  <c r="J173"/>
  <c r="J169"/>
  <c r="J147"/>
  <c r="J137"/>
  <c r="J183"/>
  <c r="J176"/>
  <c r="J172"/>
  <c r="J134"/>
  <c r="J177"/>
  <c r="BK136"/>
  <c r="J178"/>
  <c r="J158"/>
  <c r="BK142"/>
  <c i="8" r="J177"/>
  <c r="J157"/>
  <c r="BK132"/>
  <c r="BK177"/>
  <c r="J166"/>
  <c r="BK139"/>
  <c r="BK168"/>
  <c r="BK179"/>
  <c r="J174"/>
  <c r="J167"/>
  <c r="BK147"/>
  <c i="9" r="BK171"/>
  <c r="J145"/>
  <c r="BK181"/>
  <c r="J171"/>
  <c r="J183"/>
  <c r="BK179"/>
  <c r="BK153"/>
  <c r="BK183"/>
  <c r="BK174"/>
  <c r="J153"/>
  <c i="10" r="BK182"/>
  <c r="J174"/>
  <c r="J164"/>
  <c r="J144"/>
  <c r="BK183"/>
  <c r="BK153"/>
  <c r="BK140"/>
  <c r="J182"/>
  <c r="BK164"/>
  <c r="J138"/>
  <c r="BK168"/>
  <c i="11" r="BK161"/>
  <c r="BK138"/>
  <c r="BK160"/>
  <c r="J147"/>
  <c r="J164"/>
  <c r="J143"/>
  <c r="BK167"/>
  <c r="BK162"/>
  <c r="BK152"/>
  <c i="12" r="BK178"/>
  <c r="J163"/>
  <c r="J178"/>
  <c r="J171"/>
  <c r="BK141"/>
  <c r="BK179"/>
  <c r="J174"/>
  <c r="J145"/>
  <c r="J179"/>
  <c r="J146"/>
  <c i="13" r="J163"/>
  <c r="J153"/>
  <c r="BK144"/>
  <c r="J136"/>
  <c r="J131"/>
  <c r="J167"/>
  <c r="J143"/>
  <c r="J138"/>
  <c r="J132"/>
  <c r="BK162"/>
  <c r="J151"/>
  <c r="BK136"/>
  <c i="14" r="BK154"/>
  <c r="J141"/>
  <c r="J154"/>
  <c r="BK147"/>
  <c r="J128"/>
  <c r="J151"/>
  <c i="15" r="J178"/>
  <c r="J163"/>
  <c r="BK140"/>
  <c r="J129"/>
  <c r="BK173"/>
  <c r="J164"/>
  <c r="BK151"/>
  <c r="J133"/>
  <c i="2" r="BK797"/>
  <c r="BK756"/>
  <c r="BK726"/>
  <c r="BK720"/>
  <c r="BK699"/>
  <c r="BK690"/>
  <c r="BK671"/>
  <c r="BK661"/>
  <c r="BK639"/>
  <c r="BK590"/>
  <c r="J561"/>
  <c r="BK507"/>
  <c r="J442"/>
  <c r="J354"/>
  <c r="BK327"/>
  <c r="J298"/>
  <c r="BK286"/>
  <c r="J204"/>
  <c r="BK161"/>
  <c r="BK864"/>
  <c r="J851"/>
  <c r="J818"/>
  <c r="BK766"/>
  <c r="BK752"/>
  <c r="BK731"/>
  <c r="J717"/>
  <c r="BK703"/>
  <c r="J690"/>
  <c r="J665"/>
  <c r="J600"/>
  <c r="BK574"/>
  <c r="J547"/>
  <c r="BK487"/>
  <c r="J438"/>
  <c r="J396"/>
  <c r="J352"/>
  <c r="BK323"/>
  <c r="BK298"/>
  <c r="BK287"/>
  <c r="BK259"/>
  <c r="J230"/>
  <c r="J193"/>
  <c r="BK159"/>
  <c r="BK818"/>
  <c r="BK778"/>
  <c r="J752"/>
  <c r="J731"/>
  <c r="BK725"/>
  <c r="BK719"/>
  <c r="BK704"/>
  <c r="J681"/>
  <c r="J606"/>
  <c r="BK565"/>
  <c r="J470"/>
  <c r="BK421"/>
  <c r="BK392"/>
  <c r="BK380"/>
  <c r="BK329"/>
  <c r="BK296"/>
  <c r="J278"/>
  <c r="BK251"/>
  <c r="BK226"/>
  <c r="J187"/>
  <c r="J159"/>
  <c r="J828"/>
  <c r="BK804"/>
  <c r="J778"/>
  <c r="BK750"/>
  <c r="BK724"/>
  <c r="BK718"/>
  <c r="J699"/>
  <c r="BK681"/>
  <c r="J654"/>
  <c r="BK624"/>
  <c r="BK600"/>
  <c r="BK561"/>
  <c r="BK532"/>
  <c r="J428"/>
  <c r="J404"/>
  <c r="BK376"/>
  <c r="BK348"/>
  <c r="J316"/>
  <c r="BK302"/>
  <c r="BK252"/>
  <c r="J214"/>
  <c r="BK197"/>
  <c r="J163"/>
  <c i="3" r="BK285"/>
  <c r="J272"/>
  <c r="BK265"/>
  <c r="J235"/>
  <c r="J185"/>
  <c r="BK160"/>
  <c r="J278"/>
  <c r="BK243"/>
  <c r="BK225"/>
  <c r="J213"/>
  <c r="BK165"/>
  <c r="J131"/>
  <c r="BK278"/>
  <c r="J253"/>
  <c r="BK213"/>
  <c r="J136"/>
  <c i="4" r="BK287"/>
  <c r="BK273"/>
  <c r="BK267"/>
  <c r="BK255"/>
  <c r="J249"/>
  <c r="BK244"/>
  <c r="BK239"/>
  <c r="J214"/>
  <c r="BK189"/>
  <c r="BK144"/>
  <c r="J288"/>
  <c r="BK283"/>
  <c r="BK272"/>
  <c r="J266"/>
  <c r="BK256"/>
  <c r="BK246"/>
  <c r="J209"/>
  <c r="J175"/>
  <c r="J150"/>
  <c r="J142"/>
  <c r="J291"/>
  <c r="J282"/>
  <c r="J278"/>
  <c r="BK271"/>
  <c r="J262"/>
  <c r="BK248"/>
  <c r="J219"/>
  <c r="BK210"/>
  <c r="J201"/>
  <c r="BK156"/>
  <c r="J144"/>
  <c r="BK284"/>
  <c r="BK279"/>
  <c r="BK274"/>
  <c r="J265"/>
  <c r="J258"/>
  <c r="BK249"/>
  <c r="BK235"/>
  <c r="J212"/>
  <c r="BK201"/>
  <c r="BK175"/>
  <c r="BK150"/>
  <c i="5" r="J168"/>
  <c r="J157"/>
  <c r="BK147"/>
  <c r="BK163"/>
  <c r="BK158"/>
  <c r="J153"/>
  <c r="J145"/>
  <c r="J127"/>
  <c r="J154"/>
  <c r="BK150"/>
  <c r="J144"/>
  <c r="J137"/>
  <c r="J163"/>
  <c r="J156"/>
  <c r="BK145"/>
  <c r="BK138"/>
  <c r="J131"/>
  <c i="6" r="J170"/>
  <c r="BK155"/>
  <c r="J149"/>
  <c r="J127"/>
  <c r="J171"/>
  <c r="J152"/>
  <c r="J147"/>
  <c r="J139"/>
  <c r="J132"/>
  <c r="J163"/>
  <c r="J150"/>
  <c r="J141"/>
  <c r="BK132"/>
  <c r="J169"/>
  <c r="BK156"/>
  <c r="BK148"/>
  <c r="J128"/>
  <c i="7" r="J180"/>
  <c r="J174"/>
  <c r="BK171"/>
  <c r="BK165"/>
  <c r="J142"/>
  <c r="J128"/>
  <c r="BK177"/>
  <c r="BK138"/>
  <c r="BK182"/>
  <c r="BK175"/>
  <c r="J182"/>
  <c r="J167"/>
  <c r="J143"/>
  <c i="8" r="BK181"/>
  <c r="BK158"/>
  <c r="BK143"/>
  <c r="J181"/>
  <c r="BK174"/>
  <c r="J160"/>
  <c r="J176"/>
  <c r="BK138"/>
  <c r="BK176"/>
  <c r="J168"/>
  <c r="BK157"/>
  <c r="J138"/>
  <c r="J128"/>
  <c i="9" r="BK172"/>
  <c r="J144"/>
  <c r="J179"/>
  <c r="J156"/>
  <c r="J182"/>
  <c r="J172"/>
  <c r="J138"/>
  <c r="J168"/>
  <c r="BK145"/>
  <c r="BK138"/>
  <c i="10" r="BK180"/>
  <c r="BK172"/>
  <c r="J160"/>
  <c r="J140"/>
  <c r="J181"/>
  <c r="J131"/>
  <c r="J180"/>
  <c r="J172"/>
  <c r="J156"/>
  <c r="J171"/>
  <c i="11" r="J162"/>
  <c r="J139"/>
  <c r="BK164"/>
  <c r="J152"/>
  <c r="BK139"/>
  <c i="12" r="J177"/>
  <c r="BK159"/>
  <c r="BK174"/>
  <c r="J159"/>
  <c r="J139"/>
  <c r="BK176"/>
  <c r="BK171"/>
  <c r="J141"/>
  <c r="J176"/>
  <c r="BK163"/>
  <c r="BK129"/>
  <c i="13" r="BK164"/>
  <c r="J155"/>
  <c r="BK145"/>
  <c r="BK138"/>
  <c r="J133"/>
  <c r="BK165"/>
  <c r="BK155"/>
  <c r="J139"/>
  <c r="BK127"/>
  <c r="J164"/>
  <c r="BK153"/>
  <c r="J145"/>
  <c r="BK139"/>
  <c r="J134"/>
  <c i="14" r="BK141"/>
  <c r="BK130"/>
  <c r="J147"/>
  <c r="J131"/>
  <c r="J153"/>
  <c r="BK142"/>
  <c r="J156"/>
  <c r="J144"/>
  <c i="15" r="J173"/>
  <c r="BK164"/>
  <c r="J151"/>
  <c r="BK133"/>
  <c r="J183"/>
  <c r="BK165"/>
  <c r="BK157"/>
  <c r="BK134"/>
  <c r="J125"/>
  <c r="F33"/>
  <c i="2" l="1" r="R144"/>
  <c r="T182"/>
  <c r="R238"/>
  <c r="R289"/>
  <c r="R318"/>
  <c r="T353"/>
  <c r="BK371"/>
  <c r="J371"/>
  <c r="J108"/>
  <c r="BK445"/>
  <c r="J445"/>
  <c r="J109"/>
  <c r="T445"/>
  <c r="P449"/>
  <c r="R640"/>
  <c r="P672"/>
  <c r="BK682"/>
  <c r="J682"/>
  <c r="J113"/>
  <c r="P696"/>
  <c r="R733"/>
  <c r="P751"/>
  <c r="P783"/>
  <c r="R796"/>
  <c r="P809"/>
  <c r="P863"/>
  <c i="3" r="BK130"/>
  <c r="J130"/>
  <c r="J100"/>
  <c r="T138"/>
  <c r="R266"/>
  <c r="T271"/>
  <c i="4" r="BK131"/>
  <c r="T148"/>
  <c r="P161"/>
  <c r="R220"/>
  <c r="P257"/>
  <c r="P289"/>
  <c i="5" r="T126"/>
  <c r="T125"/>
  <c r="T124"/>
  <c i="6" r="T125"/>
  <c r="T124"/>
  <c r="T123"/>
  <c i="7" r="BK127"/>
  <c r="J127"/>
  <c r="J100"/>
  <c r="BK164"/>
  <c r="J164"/>
  <c r="J102"/>
  <c i="8" r="BK127"/>
  <c r="J127"/>
  <c r="J100"/>
  <c r="P156"/>
  <c i="9" r="BK130"/>
  <c r="J130"/>
  <c r="J100"/>
  <c r="BK155"/>
  <c r="J155"/>
  <c r="J102"/>
  <c r="BK169"/>
  <c r="J169"/>
  <c r="J103"/>
  <c r="P176"/>
  <c r="P175"/>
  <c i="10" r="BK130"/>
  <c r="J130"/>
  <c r="J100"/>
  <c r="BK155"/>
  <c r="J155"/>
  <c r="J102"/>
  <c r="BK169"/>
  <c r="J169"/>
  <c r="J103"/>
  <c r="R176"/>
  <c r="R175"/>
  <c i="11" r="P127"/>
  <c r="P126"/>
  <c r="P125"/>
  <c i="1" r="AU107"/>
  <c i="11" r="P156"/>
  <c i="12" r="BK128"/>
  <c r="J128"/>
  <c r="J100"/>
  <c r="T158"/>
  <c r="P172"/>
  <c i="13" r="P126"/>
  <c r="BK154"/>
  <c r="J154"/>
  <c r="J101"/>
  <c i="14" r="P125"/>
  <c r="P143"/>
  <c i="15" r="BK124"/>
  <c r="BK144"/>
  <c r="J144"/>
  <c r="J99"/>
  <c r="BK161"/>
  <c r="J161"/>
  <c r="J100"/>
  <c r="BK172"/>
  <c r="J172"/>
  <c r="J101"/>
  <c i="2" r="T144"/>
  <c r="P182"/>
  <c r="BK238"/>
  <c r="J238"/>
  <c r="J102"/>
  <c r="BK289"/>
  <c r="J289"/>
  <c r="J103"/>
  <c r="T318"/>
  <c r="R353"/>
  <c r="P371"/>
  <c r="T449"/>
  <c r="BK640"/>
  <c r="J640"/>
  <c r="J111"/>
  <c r="T672"/>
  <c r="T682"/>
  <c r="T696"/>
  <c r="P733"/>
  <c r="R751"/>
  <c r="BK783"/>
  <c r="J783"/>
  <c r="J117"/>
  <c r="P796"/>
  <c r="BK809"/>
  <c r="J809"/>
  <c r="J119"/>
  <c r="BK863"/>
  <c r="J863"/>
  <c r="J120"/>
  <c i="3" r="T130"/>
  <c r="T129"/>
  <c r="R138"/>
  <c r="T266"/>
  <c r="BK271"/>
  <c r="J271"/>
  <c r="J105"/>
  <c i="4" r="P131"/>
  <c r="P130"/>
  <c r="R148"/>
  <c r="BK161"/>
  <c r="J161"/>
  <c r="J104"/>
  <c r="P220"/>
  <c r="BK257"/>
  <c r="J257"/>
  <c r="J106"/>
  <c r="R289"/>
  <c i="5" r="P126"/>
  <c r="P125"/>
  <c r="P124"/>
  <c i="1" r="AU99"/>
  <c i="6" r="R125"/>
  <c r="R124"/>
  <c r="R123"/>
  <c i="7" r="R127"/>
  <c r="P164"/>
  <c i="8" r="R127"/>
  <c r="BK156"/>
  <c r="J156"/>
  <c r="J102"/>
  <c i="9" r="R130"/>
  <c r="T155"/>
  <c r="T169"/>
  <c r="T176"/>
  <c r="T175"/>
  <c i="10" r="P130"/>
  <c r="P129"/>
  <c r="P155"/>
  <c r="P169"/>
  <c r="T176"/>
  <c r="T175"/>
  <c i="11" r="BK127"/>
  <c r="J127"/>
  <c r="J100"/>
  <c r="BK156"/>
  <c r="J156"/>
  <c r="J102"/>
  <c i="12" r="R128"/>
  <c r="R127"/>
  <c r="R126"/>
  <c r="R158"/>
  <c r="R172"/>
  <c i="13" r="R126"/>
  <c r="R125"/>
  <c r="R124"/>
  <c r="R154"/>
  <c i="14" r="T125"/>
  <c r="R143"/>
  <c i="15" r="T124"/>
  <c r="T144"/>
  <c r="T161"/>
  <c r="T172"/>
  <c i="2" r="BK144"/>
  <c r="BK182"/>
  <c r="J182"/>
  <c r="J101"/>
  <c r="P238"/>
  <c r="T289"/>
  <c r="P318"/>
  <c r="BK353"/>
  <c r="J353"/>
  <c r="J107"/>
  <c r="R371"/>
  <c r="P445"/>
  <c r="R449"/>
  <c r="T640"/>
  <c r="R672"/>
  <c r="P682"/>
  <c r="BK696"/>
  <c r="J696"/>
  <c r="J114"/>
  <c r="T733"/>
  <c r="T751"/>
  <c r="T783"/>
  <c r="BK796"/>
  <c r="J796"/>
  <c r="J118"/>
  <c r="R809"/>
  <c r="T863"/>
  <c i="3" r="P130"/>
  <c r="P129"/>
  <c r="P138"/>
  <c r="P137"/>
  <c r="P266"/>
  <c r="P271"/>
  <c i="4" r="R131"/>
  <c r="R130"/>
  <c r="P148"/>
  <c r="P147"/>
  <c r="R161"/>
  <c r="BK220"/>
  <c r="J220"/>
  <c r="J105"/>
  <c r="T257"/>
  <c r="T289"/>
  <c i="5" r="BK126"/>
  <c r="J126"/>
  <c r="J100"/>
  <c i="6" r="P125"/>
  <c r="P124"/>
  <c r="P123"/>
  <c i="1" r="AU100"/>
  <c i="7" r="P127"/>
  <c r="P126"/>
  <c r="P125"/>
  <c i="1" r="AU102"/>
  <c i="7" r="R164"/>
  <c i="8" r="T127"/>
  <c r="T156"/>
  <c i="9" r="P130"/>
  <c r="P155"/>
  <c r="R169"/>
  <c r="BK176"/>
  <c r="J176"/>
  <c r="J106"/>
  <c i="10" r="R130"/>
  <c r="R129"/>
  <c r="R128"/>
  <c r="R155"/>
  <c r="R169"/>
  <c r="P176"/>
  <c r="P175"/>
  <c i="11" r="R127"/>
  <c r="T156"/>
  <c i="12" r="P128"/>
  <c r="BK158"/>
  <c r="J158"/>
  <c r="J102"/>
  <c r="BK172"/>
  <c r="J172"/>
  <c r="J103"/>
  <c i="13" r="BK126"/>
  <c r="J126"/>
  <c r="J100"/>
  <c r="T154"/>
  <c i="14" r="BK125"/>
  <c r="J125"/>
  <c r="J100"/>
  <c r="BK143"/>
  <c r="J143"/>
  <c r="J101"/>
  <c i="15" r="P124"/>
  <c r="R144"/>
  <c r="R161"/>
  <c r="R172"/>
  <c i="2" r="P144"/>
  <c r="P143"/>
  <c r="R182"/>
  <c r="T238"/>
  <c r="P289"/>
  <c r="BK318"/>
  <c r="J318"/>
  <c r="J106"/>
  <c r="P353"/>
  <c r="T371"/>
  <c r="R445"/>
  <c r="BK449"/>
  <c r="J449"/>
  <c r="J110"/>
  <c r="P640"/>
  <c r="BK672"/>
  <c r="J672"/>
  <c r="J112"/>
  <c r="R682"/>
  <c r="R696"/>
  <c r="BK733"/>
  <c r="J733"/>
  <c r="J115"/>
  <c r="BK751"/>
  <c r="J751"/>
  <c r="J116"/>
  <c r="R783"/>
  <c r="T796"/>
  <c r="T809"/>
  <c r="R863"/>
  <c i="3" r="R130"/>
  <c r="R129"/>
  <c r="BK138"/>
  <c r="J138"/>
  <c r="J103"/>
  <c r="BK266"/>
  <c r="J266"/>
  <c r="J104"/>
  <c r="R271"/>
  <c i="4" r="T131"/>
  <c r="T130"/>
  <c r="BK148"/>
  <c r="J148"/>
  <c r="J103"/>
  <c r="T161"/>
  <c r="T220"/>
  <c r="R257"/>
  <c r="BK289"/>
  <c r="J289"/>
  <c r="J107"/>
  <c i="5" r="R126"/>
  <c r="R125"/>
  <c r="R124"/>
  <c i="6" r="BK125"/>
  <c r="J125"/>
  <c r="J100"/>
  <c i="7" r="T127"/>
  <c r="T126"/>
  <c r="T125"/>
  <c r="T164"/>
  <c i="8" r="P127"/>
  <c r="P126"/>
  <c r="P125"/>
  <c i="1" r="AU103"/>
  <c i="8" r="R156"/>
  <c i="9" r="T130"/>
  <c r="T129"/>
  <c r="T128"/>
  <c r="R155"/>
  <c r="P169"/>
  <c r="R176"/>
  <c r="R175"/>
  <c i="10" r="T130"/>
  <c r="T129"/>
  <c r="T128"/>
  <c r="T155"/>
  <c r="T169"/>
  <c r="BK176"/>
  <c r="J176"/>
  <c r="J106"/>
  <c i="11" r="T127"/>
  <c r="T126"/>
  <c r="T125"/>
  <c r="R156"/>
  <c i="12" r="T128"/>
  <c r="T127"/>
  <c r="T126"/>
  <c r="P158"/>
  <c r="T172"/>
  <c i="13" r="T126"/>
  <c r="T125"/>
  <c r="T124"/>
  <c r="P154"/>
  <c i="14" r="R125"/>
  <c r="R124"/>
  <c r="R123"/>
  <c r="T143"/>
  <c i="15" r="R124"/>
  <c r="R123"/>
  <c r="R122"/>
  <c r="P144"/>
  <c r="P161"/>
  <c r="P172"/>
  <c i="3" r="BK135"/>
  <c r="J135"/>
  <c r="J101"/>
  <c i="4" r="BK145"/>
  <c r="J145"/>
  <c r="J101"/>
  <c i="7" r="BK185"/>
  <c r="J185"/>
  <c r="J103"/>
  <c i="9" r="BK152"/>
  <c r="J152"/>
  <c r="J101"/>
  <c i="10" r="BK152"/>
  <c r="J152"/>
  <c r="J101"/>
  <c i="11" r="BK151"/>
  <c r="J151"/>
  <c r="J101"/>
  <c r="BK166"/>
  <c r="J166"/>
  <c r="J103"/>
  <c i="2" r="BK315"/>
  <c r="J315"/>
  <c r="J104"/>
  <c i="5" r="BK171"/>
  <c r="J171"/>
  <c r="J102"/>
  <c i="8" r="BK180"/>
  <c r="J180"/>
  <c r="J103"/>
  <c i="10" r="BK173"/>
  <c r="J173"/>
  <c r="J104"/>
  <c i="12" r="BK154"/>
  <c r="J154"/>
  <c r="J101"/>
  <c i="3" r="BK286"/>
  <c r="J286"/>
  <c r="J106"/>
  <c i="5" r="BK169"/>
  <c r="J169"/>
  <c r="J101"/>
  <c i="6" r="BK173"/>
  <c r="J173"/>
  <c r="J101"/>
  <c i="12" r="BK181"/>
  <c r="J181"/>
  <c r="J104"/>
  <c i="13" r="BK168"/>
  <c r="J168"/>
  <c r="J102"/>
  <c i="7" r="BK157"/>
  <c r="J157"/>
  <c r="J101"/>
  <c i="8" r="BK151"/>
  <c r="J151"/>
  <c r="J101"/>
  <c i="9" r="BK173"/>
  <c r="J173"/>
  <c r="J104"/>
  <c i="15" r="BK182"/>
  <c r="J182"/>
  <c r="J102"/>
  <c i="14" r="BK124"/>
  <c r="BK123"/>
  <c r="J123"/>
  <c r="J98"/>
  <c i="1" r="AZ112"/>
  <c i="15" r="J89"/>
  <c r="F92"/>
  <c r="E112"/>
  <c r="BF131"/>
  <c r="BF165"/>
  <c r="BF183"/>
  <c r="J92"/>
  <c r="BF125"/>
  <c r="BF129"/>
  <c r="BF133"/>
  <c r="BF134"/>
  <c r="BF140"/>
  <c r="BF145"/>
  <c r="BF151"/>
  <c r="BF157"/>
  <c r="BF162"/>
  <c r="BF163"/>
  <c r="BF164"/>
  <c r="BF168"/>
  <c r="BF173"/>
  <c r="BF178"/>
  <c i="14" r="E111"/>
  <c r="BF147"/>
  <c r="J94"/>
  <c r="F120"/>
  <c r="BF128"/>
  <c r="BF130"/>
  <c r="BF131"/>
  <c r="BF142"/>
  <c r="BF151"/>
  <c r="BF152"/>
  <c r="BF153"/>
  <c r="BF154"/>
  <c r="J91"/>
  <c r="BF129"/>
  <c r="BF140"/>
  <c r="BF146"/>
  <c r="BF156"/>
  <c r="BF126"/>
  <c r="BF141"/>
  <c r="BF144"/>
  <c i="13" r="J94"/>
  <c r="BF131"/>
  <c r="BF132"/>
  <c r="BF137"/>
  <c r="BF138"/>
  <c r="BF139"/>
  <c r="BF143"/>
  <c r="BF151"/>
  <c r="BF153"/>
  <c r="BF155"/>
  <c r="BF162"/>
  <c r="BF163"/>
  <c r="BF164"/>
  <c r="E85"/>
  <c r="F94"/>
  <c r="J118"/>
  <c r="BF127"/>
  <c r="BF133"/>
  <c r="BF134"/>
  <c r="BF135"/>
  <c r="BF141"/>
  <c i="12" r="BK127"/>
  <c r="J127"/>
  <c r="J99"/>
  <c i="13" r="BF136"/>
  <c r="BF140"/>
  <c r="BF144"/>
  <c r="BF145"/>
  <c r="BF152"/>
  <c r="BF157"/>
  <c r="BF158"/>
  <c r="BF165"/>
  <c r="BF167"/>
  <c r="BF169"/>
  <c i="12" r="F94"/>
  <c r="BF174"/>
  <c r="BF178"/>
  <c r="BF180"/>
  <c r="E114"/>
  <c r="BF141"/>
  <c r="BF145"/>
  <c r="BF167"/>
  <c r="BF171"/>
  <c r="BF173"/>
  <c r="J94"/>
  <c r="J120"/>
  <c r="BF129"/>
  <c r="BF139"/>
  <c r="BF159"/>
  <c r="BF175"/>
  <c r="BF179"/>
  <c r="BF182"/>
  <c r="BF146"/>
  <c r="BF155"/>
  <c r="BF163"/>
  <c r="BF176"/>
  <c r="BF177"/>
  <c i="11" r="E85"/>
  <c r="F94"/>
  <c r="J119"/>
  <c r="J122"/>
  <c r="BF132"/>
  <c r="BF160"/>
  <c r="BF162"/>
  <c r="BF128"/>
  <c r="BF139"/>
  <c r="BF163"/>
  <c r="BF134"/>
  <c r="BF147"/>
  <c r="BF157"/>
  <c r="BF159"/>
  <c r="BF161"/>
  <c r="BF164"/>
  <c r="BF167"/>
  <c r="BF138"/>
  <c r="BF143"/>
  <c r="BF152"/>
  <c r="BF165"/>
  <c i="10" r="E116"/>
  <c r="F125"/>
  <c r="BF177"/>
  <c r="J94"/>
  <c r="J122"/>
  <c r="BF131"/>
  <c r="BF164"/>
  <c r="BF170"/>
  <c r="BF179"/>
  <c r="BF181"/>
  <c r="BF183"/>
  <c r="BF144"/>
  <c r="BF145"/>
  <c r="BF153"/>
  <c r="BF168"/>
  <c r="BF171"/>
  <c r="BF174"/>
  <c r="BF180"/>
  <c r="BF182"/>
  <c r="BF138"/>
  <c r="BF140"/>
  <c r="BF156"/>
  <c r="BF160"/>
  <c r="BF172"/>
  <c r="BF184"/>
  <c i="9" r="E116"/>
  <c r="J125"/>
  <c r="BF144"/>
  <c r="BF145"/>
  <c r="BF156"/>
  <c r="BF164"/>
  <c r="BF171"/>
  <c r="BF172"/>
  <c r="BF177"/>
  <c r="J122"/>
  <c r="BF131"/>
  <c r="BF153"/>
  <c r="BF180"/>
  <c r="BF182"/>
  <c r="F94"/>
  <c r="BF170"/>
  <c r="BF174"/>
  <c r="BF179"/>
  <c r="BF181"/>
  <c r="BF138"/>
  <c r="BF140"/>
  <c r="BF160"/>
  <c r="BF168"/>
  <c r="BF183"/>
  <c r="BF184"/>
  <c i="8" r="BF160"/>
  <c r="BF162"/>
  <c r="BF173"/>
  <c r="BF177"/>
  <c r="BF178"/>
  <c r="BF179"/>
  <c r="J91"/>
  <c r="J94"/>
  <c r="F122"/>
  <c r="BF134"/>
  <c r="BF152"/>
  <c r="BF166"/>
  <c r="BF174"/>
  <c r="BF132"/>
  <c r="BF143"/>
  <c r="BF167"/>
  <c r="BF168"/>
  <c r="BF172"/>
  <c r="E85"/>
  <c r="BF128"/>
  <c r="BF138"/>
  <c r="BF139"/>
  <c r="BF147"/>
  <c r="BF157"/>
  <c r="BF158"/>
  <c r="BF176"/>
  <c r="BF181"/>
  <c i="7" r="E113"/>
  <c r="F122"/>
  <c r="BF147"/>
  <c r="BF153"/>
  <c r="BF169"/>
  <c r="BF173"/>
  <c r="BF177"/>
  <c r="BF180"/>
  <c r="BF183"/>
  <c r="BF128"/>
  <c r="BF158"/>
  <c r="BF165"/>
  <c r="BF167"/>
  <c r="BF176"/>
  <c r="BF181"/>
  <c r="J122"/>
  <c r="BF134"/>
  <c r="BF136"/>
  <c r="BF142"/>
  <c r="BF170"/>
  <c r="BF171"/>
  <c r="BF174"/>
  <c r="BF175"/>
  <c r="BF179"/>
  <c r="BF182"/>
  <c r="J91"/>
  <c r="BF137"/>
  <c r="BF138"/>
  <c r="BF143"/>
  <c r="BF172"/>
  <c r="BF178"/>
  <c r="BF186"/>
  <c i="6" r="E111"/>
  <c r="BF126"/>
  <c r="BF127"/>
  <c r="BF134"/>
  <c r="BF141"/>
  <c r="BF151"/>
  <c r="BF170"/>
  <c r="J91"/>
  <c r="J120"/>
  <c r="BF132"/>
  <c r="BF140"/>
  <c r="BF143"/>
  <c r="BF145"/>
  <c r="BF149"/>
  <c r="BF150"/>
  <c r="BF153"/>
  <c r="BF156"/>
  <c r="BF168"/>
  <c r="BF171"/>
  <c r="BF128"/>
  <c r="BF138"/>
  <c r="BF139"/>
  <c r="BF146"/>
  <c r="BF147"/>
  <c r="BF148"/>
  <c r="BF154"/>
  <c r="BF169"/>
  <c r="BF174"/>
  <c r="F94"/>
  <c r="BF136"/>
  <c r="BF142"/>
  <c r="BF144"/>
  <c r="BF152"/>
  <c r="BF155"/>
  <c r="BF163"/>
  <c r="BF167"/>
  <c r="BF172"/>
  <c i="5" r="E85"/>
  <c r="J94"/>
  <c r="J118"/>
  <c r="F121"/>
  <c r="BF127"/>
  <c r="BF131"/>
  <c r="BF134"/>
  <c r="BF138"/>
  <c r="BF141"/>
  <c r="BF157"/>
  <c r="BF167"/>
  <c i="4" r="J131"/>
  <c r="J100"/>
  <c i="5" r="BF132"/>
  <c r="BF135"/>
  <c r="BF142"/>
  <c r="BF143"/>
  <c r="BF146"/>
  <c r="BF151"/>
  <c r="BF153"/>
  <c r="BF154"/>
  <c r="BF160"/>
  <c r="BF144"/>
  <c r="BF145"/>
  <c r="BF148"/>
  <c r="BF158"/>
  <c r="BF159"/>
  <c r="BF162"/>
  <c r="BF163"/>
  <c r="BF168"/>
  <c r="BF170"/>
  <c r="BF137"/>
  <c r="BF139"/>
  <c r="BF140"/>
  <c r="BF147"/>
  <c r="BF149"/>
  <c r="BF150"/>
  <c r="BF152"/>
  <c r="BF156"/>
  <c r="BF161"/>
  <c r="BF172"/>
  <c i="4" r="J91"/>
  <c r="J94"/>
  <c r="BF146"/>
  <c r="BF185"/>
  <c r="BF209"/>
  <c r="BF212"/>
  <c r="BF219"/>
  <c r="BF235"/>
  <c r="BF249"/>
  <c r="BF252"/>
  <c r="BF256"/>
  <c r="BF259"/>
  <c r="BF262"/>
  <c r="BF263"/>
  <c r="BF267"/>
  <c r="BF273"/>
  <c r="BF274"/>
  <c r="BF283"/>
  <c r="BF287"/>
  <c r="E117"/>
  <c r="BF142"/>
  <c r="BF143"/>
  <c r="BF150"/>
  <c r="BF160"/>
  <c r="BF179"/>
  <c r="BF184"/>
  <c r="BF189"/>
  <c r="BF201"/>
  <c r="BF207"/>
  <c r="BF210"/>
  <c r="BF213"/>
  <c r="BF214"/>
  <c r="BF221"/>
  <c r="BF246"/>
  <c r="BF251"/>
  <c r="BF255"/>
  <c r="BF261"/>
  <c r="BF264"/>
  <c r="BF275"/>
  <c r="BF280"/>
  <c r="BF281"/>
  <c r="BF284"/>
  <c r="BF285"/>
  <c r="BF286"/>
  <c r="F126"/>
  <c r="BF132"/>
  <c r="BF136"/>
  <c r="BF141"/>
  <c r="BF149"/>
  <c r="BF156"/>
  <c r="BF169"/>
  <c r="BF203"/>
  <c r="BF211"/>
  <c r="BF229"/>
  <c r="BF241"/>
  <c r="BF243"/>
  <c r="BF248"/>
  <c r="BF250"/>
  <c r="BF253"/>
  <c r="BF265"/>
  <c r="BF268"/>
  <c r="BF270"/>
  <c r="BF271"/>
  <c r="BF272"/>
  <c r="BF276"/>
  <c r="BF277"/>
  <c r="BF278"/>
  <c r="BF279"/>
  <c r="BF282"/>
  <c r="BF140"/>
  <c r="BF144"/>
  <c r="BF152"/>
  <c r="BF162"/>
  <c r="BF175"/>
  <c r="BF180"/>
  <c r="BF195"/>
  <c r="BF205"/>
  <c r="BF239"/>
  <c r="BF242"/>
  <c r="BF244"/>
  <c r="BF245"/>
  <c r="BF247"/>
  <c r="BF258"/>
  <c r="BF260"/>
  <c r="BF266"/>
  <c r="BF269"/>
  <c r="BF288"/>
  <c r="BF290"/>
  <c r="BF291"/>
  <c i="2" r="J144"/>
  <c r="J100"/>
  <c i="3" r="E116"/>
  <c r="J91"/>
  <c r="J94"/>
  <c r="BF133"/>
  <c r="BF139"/>
  <c r="BF160"/>
  <c r="BF164"/>
  <c r="BF165"/>
  <c r="BF206"/>
  <c r="BF213"/>
  <c r="BF223"/>
  <c r="BF232"/>
  <c r="BF235"/>
  <c r="BF239"/>
  <c r="BF253"/>
  <c r="BF264"/>
  <c r="BF265"/>
  <c r="BF270"/>
  <c r="BF278"/>
  <c r="F94"/>
  <c r="BF131"/>
  <c r="BF185"/>
  <c r="BF243"/>
  <c r="BF269"/>
  <c r="BF282"/>
  <c r="BF284"/>
  <c r="BF285"/>
  <c r="BF136"/>
  <c r="BF211"/>
  <c r="BF217"/>
  <c r="BF219"/>
  <c r="BF225"/>
  <c r="BF267"/>
  <c r="BF272"/>
  <c r="BF277"/>
  <c r="BF287"/>
  <c i="2" r="J91"/>
  <c r="J94"/>
  <c r="BF159"/>
  <c r="BF163"/>
  <c r="BF167"/>
  <c r="BF174"/>
  <c r="BF187"/>
  <c r="BF196"/>
  <c r="BF204"/>
  <c r="BF263"/>
  <c r="BF270"/>
  <c r="BF302"/>
  <c r="BF306"/>
  <c r="BF321"/>
  <c r="BF348"/>
  <c r="BF372"/>
  <c r="BF376"/>
  <c r="BF380"/>
  <c r="BF388"/>
  <c r="BF392"/>
  <c r="BF419"/>
  <c r="BF421"/>
  <c r="BF450"/>
  <c r="BF565"/>
  <c r="BF582"/>
  <c r="BF590"/>
  <c r="BF606"/>
  <c r="BF616"/>
  <c r="BF624"/>
  <c r="BF633"/>
  <c r="BF665"/>
  <c r="BF719"/>
  <c r="BF723"/>
  <c r="BF725"/>
  <c r="BF782"/>
  <c r="BF784"/>
  <c r="BF795"/>
  <c r="BF808"/>
  <c r="F94"/>
  <c r="BF145"/>
  <c r="BF151"/>
  <c r="BF178"/>
  <c r="BF183"/>
  <c r="BF230"/>
  <c r="BF251"/>
  <c r="BF252"/>
  <c r="BF259"/>
  <c r="BF274"/>
  <c r="BF278"/>
  <c r="BF282"/>
  <c r="BF286"/>
  <c r="BF314"/>
  <c r="BF323"/>
  <c r="BF329"/>
  <c r="BF336"/>
  <c r="BF342"/>
  <c r="BF352"/>
  <c r="BF362"/>
  <c r="BF366"/>
  <c r="BF384"/>
  <c r="BF412"/>
  <c r="BF432"/>
  <c r="BF444"/>
  <c r="BF448"/>
  <c r="BF470"/>
  <c r="BF532"/>
  <c r="BF559"/>
  <c r="BF561"/>
  <c r="BF586"/>
  <c r="BF600"/>
  <c r="BF612"/>
  <c r="BF650"/>
  <c r="BF671"/>
  <c r="BF673"/>
  <c r="BF675"/>
  <c r="BF679"/>
  <c r="BF683"/>
  <c r="BF695"/>
  <c r="BF710"/>
  <c r="BF717"/>
  <c r="BF720"/>
  <c r="BF721"/>
  <c r="BF726"/>
  <c r="BF727"/>
  <c r="BF731"/>
  <c r="BF732"/>
  <c r="BF750"/>
  <c r="BF762"/>
  <c r="BF770"/>
  <c r="BF818"/>
  <c r="E130"/>
  <c r="BF161"/>
  <c r="BF193"/>
  <c r="BF214"/>
  <c r="BF226"/>
  <c r="BF236"/>
  <c r="BF239"/>
  <c r="BF246"/>
  <c r="BF288"/>
  <c r="BF290"/>
  <c r="BF316"/>
  <c r="BF319"/>
  <c r="BF327"/>
  <c r="BF340"/>
  <c r="BF354"/>
  <c r="BF404"/>
  <c r="BF428"/>
  <c r="BF442"/>
  <c r="BF487"/>
  <c r="BF505"/>
  <c r="BF555"/>
  <c r="BF639"/>
  <c r="BF661"/>
  <c r="BF677"/>
  <c r="BF681"/>
  <c r="BF689"/>
  <c r="BF690"/>
  <c r="BF692"/>
  <c r="BF697"/>
  <c r="BF698"/>
  <c r="BF704"/>
  <c r="BF705"/>
  <c r="BF716"/>
  <c r="BF718"/>
  <c r="BF738"/>
  <c r="BF742"/>
  <c r="BF746"/>
  <c r="BF752"/>
  <c r="BF756"/>
  <c r="BF766"/>
  <c r="BF791"/>
  <c r="BF797"/>
  <c r="BF810"/>
  <c r="BF828"/>
  <c r="BF849"/>
  <c r="BF851"/>
  <c r="BF864"/>
  <c r="BF866"/>
  <c r="BF166"/>
  <c r="BF197"/>
  <c r="BF208"/>
  <c r="BF234"/>
  <c r="BF287"/>
  <c r="BF296"/>
  <c r="BF297"/>
  <c r="BF298"/>
  <c r="BF346"/>
  <c r="BF370"/>
  <c r="BF396"/>
  <c r="BF408"/>
  <c r="BF438"/>
  <c r="BF446"/>
  <c r="BF447"/>
  <c r="BF507"/>
  <c r="BF521"/>
  <c r="BF547"/>
  <c r="BF553"/>
  <c r="BF567"/>
  <c r="BF574"/>
  <c r="BF594"/>
  <c r="BF641"/>
  <c r="BF654"/>
  <c r="BF694"/>
  <c r="BF699"/>
  <c r="BF703"/>
  <c r="BF709"/>
  <c r="BF722"/>
  <c r="BF724"/>
  <c r="BF728"/>
  <c r="BF729"/>
  <c r="BF734"/>
  <c r="BF760"/>
  <c r="BF774"/>
  <c r="BF778"/>
  <c r="BF804"/>
  <c r="BF816"/>
  <c r="F35"/>
  <c i="1" r="AZ96"/>
  <c i="3" r="F38"/>
  <c i="1" r="BC97"/>
  <c i="3" r="J35"/>
  <c i="1" r="AV97"/>
  <c i="4" r="F35"/>
  <c i="1" r="AZ98"/>
  <c i="4" r="F39"/>
  <c i="1" r="BD98"/>
  <c i="6" r="F35"/>
  <c i="1" r="AZ100"/>
  <c i="7" r="F37"/>
  <c i="1" r="BB102"/>
  <c i="7" r="F35"/>
  <c i="1" r="AZ102"/>
  <c i="8" r="J35"/>
  <c i="1" r="AV103"/>
  <c i="8" r="F38"/>
  <c i="1" r="BC103"/>
  <c i="9" r="F38"/>
  <c i="1" r="BC104"/>
  <c i="10" r="F37"/>
  <c i="1" r="BB105"/>
  <c i="11" r="F35"/>
  <c i="1" r="AZ107"/>
  <c i="11" r="J35"/>
  <c i="1" r="AV107"/>
  <c i="12" r="J35"/>
  <c i="1" r="AV108"/>
  <c i="13" r="F39"/>
  <c i="1" r="BD110"/>
  <c i="14" r="F35"/>
  <c i="1" r="AZ111"/>
  <c i="15" r="J33"/>
  <c i="1" r="AV112"/>
  <c i="2" r="F37"/>
  <c i="1" r="BB96"/>
  <c i="2" r="F39"/>
  <c i="1" r="BD96"/>
  <c i="5" r="F37"/>
  <c i="1" r="BB99"/>
  <c i="5" r="F39"/>
  <c i="1" r="BD99"/>
  <c i="6" r="F39"/>
  <c i="1" r="BD100"/>
  <c i="7" r="J35"/>
  <c i="1" r="AV102"/>
  <c i="8" r="F35"/>
  <c i="1" r="AZ103"/>
  <c i="9" r="F39"/>
  <c i="1" r="BD104"/>
  <c i="10" r="F39"/>
  <c i="1" r="BD105"/>
  <c i="11" r="F38"/>
  <c i="1" r="BC107"/>
  <c i="12" r="F35"/>
  <c i="1" r="AZ108"/>
  <c i="12" r="F38"/>
  <c i="1" r="BC108"/>
  <c i="13" r="F38"/>
  <c i="1" r="BC110"/>
  <c i="14" r="F38"/>
  <c i="1" r="BC111"/>
  <c i="15" r="F37"/>
  <c i="1" r="BD112"/>
  <c r="AS94"/>
  <c i="2" r="J35"/>
  <c i="1" r="AV96"/>
  <c i="3" r="F35"/>
  <c i="1" r="AZ97"/>
  <c i="4" r="F38"/>
  <c i="1" r="BC98"/>
  <c i="4" r="J35"/>
  <c i="1" r="AV98"/>
  <c i="5" r="F38"/>
  <c i="1" r="BC99"/>
  <c i="6" r="F37"/>
  <c i="1" r="BB100"/>
  <c i="6" r="J35"/>
  <c i="1" r="AV100"/>
  <c i="7" r="F38"/>
  <c i="1" r="BC102"/>
  <c i="8" r="F39"/>
  <c i="1" r="BD103"/>
  <c i="9" r="J35"/>
  <c i="1" r="AV104"/>
  <c i="10" r="F35"/>
  <c i="1" r="AZ105"/>
  <c i="10" r="F38"/>
  <c i="1" r="BC105"/>
  <c i="11" r="F39"/>
  <c i="1" r="BD107"/>
  <c i="12" r="F39"/>
  <c i="1" r="BD108"/>
  <c i="13" r="J35"/>
  <c i="1" r="AV110"/>
  <c i="13" r="F35"/>
  <c i="1" r="AZ110"/>
  <c i="14" r="F39"/>
  <c i="1" r="BD111"/>
  <c i="14" r="J35"/>
  <c i="1" r="AV111"/>
  <c i="15" r="F35"/>
  <c i="1" r="BB112"/>
  <c i="2" r="F38"/>
  <c i="1" r="BC96"/>
  <c i="3" r="F37"/>
  <c i="1" r="BB97"/>
  <c i="3" r="F39"/>
  <c i="1" r="BD97"/>
  <c i="4" r="F37"/>
  <c i="1" r="BB98"/>
  <c i="5" r="J35"/>
  <c i="1" r="AV99"/>
  <c i="5" r="F35"/>
  <c i="1" r="AZ99"/>
  <c i="6" r="F38"/>
  <c i="1" r="BC100"/>
  <c i="7" r="F39"/>
  <c i="1" r="BD102"/>
  <c i="8" r="F37"/>
  <c i="1" r="BB103"/>
  <c i="9" r="F35"/>
  <c i="1" r="AZ104"/>
  <c i="9" r="F37"/>
  <c i="1" r="BB104"/>
  <c i="10" r="J35"/>
  <c i="1" r="AV105"/>
  <c i="11" r="F37"/>
  <c i="1" r="BB107"/>
  <c i="12" r="F37"/>
  <c i="1" r="BB108"/>
  <c i="13" r="F37"/>
  <c i="1" r="BB110"/>
  <c i="14" r="F37"/>
  <c i="1" r="BB111"/>
  <c i="15" r="F36"/>
  <c i="1" r="BC112"/>
  <c i="15" l="1" r="P123"/>
  <c r="P122"/>
  <c i="1" r="AU112"/>
  <c i="3" r="P128"/>
  <c i="1" r="AU97"/>
  <c i="2" r="P317"/>
  <c r="P142"/>
  <c i="1" r="AU96"/>
  <c i="14" r="T124"/>
  <c r="T123"/>
  <c i="10" r="P128"/>
  <c i="1" r="AU105"/>
  <c i="13" r="P125"/>
  <c r="P124"/>
  <c i="1" r="AU110"/>
  <c i="11" r="R126"/>
  <c r="R125"/>
  <c i="9" r="P129"/>
  <c r="P128"/>
  <c i="1" r="AU104"/>
  <c i="8" r="R126"/>
  <c r="R125"/>
  <c i="7" r="R126"/>
  <c r="R125"/>
  <c i="4" r="R147"/>
  <c r="BK130"/>
  <c i="8" r="T126"/>
  <c r="T125"/>
  <c i="4" r="R129"/>
  <c i="9" r="R129"/>
  <c r="R128"/>
  <c i="4" r="P129"/>
  <c i="1" r="AU98"/>
  <c i="14" r="P124"/>
  <c r="P123"/>
  <c i="1" r="AU111"/>
  <c i="3" r="T137"/>
  <c r="T128"/>
  <c i="12" r="P127"/>
  <c r="P126"/>
  <c i="1" r="AU108"/>
  <c i="2" r="BK143"/>
  <c i="15" r="T123"/>
  <c r="T122"/>
  <c i="3" r="R137"/>
  <c r="R128"/>
  <c i="2" r="T317"/>
  <c r="T143"/>
  <c i="15" r="BK123"/>
  <c r="J123"/>
  <c r="J97"/>
  <c i="4" r="T147"/>
  <c r="T129"/>
  <c i="2" r="R317"/>
  <c r="R143"/>
  <c r="BK317"/>
  <c r="J317"/>
  <c r="J105"/>
  <c i="3" r="BK129"/>
  <c r="J129"/>
  <c r="J99"/>
  <c r="BK137"/>
  <c r="J137"/>
  <c r="J102"/>
  <c i="8" r="BK126"/>
  <c r="BK125"/>
  <c r="J125"/>
  <c r="J98"/>
  <c i="15" r="J124"/>
  <c r="J98"/>
  <c i="6" r="BK124"/>
  <c r="J124"/>
  <c r="J99"/>
  <c i="9" r="BK175"/>
  <c r="J175"/>
  <c r="J105"/>
  <c i="4" r="BK147"/>
  <c r="J147"/>
  <c r="J102"/>
  <c i="5" r="BK125"/>
  <c r="J125"/>
  <c r="J99"/>
  <c i="10" r="BK175"/>
  <c r="J175"/>
  <c r="J105"/>
  <c i="11" r="BK126"/>
  <c r="J126"/>
  <c r="J99"/>
  <c i="7" r="BK126"/>
  <c r="BK125"/>
  <c r="J125"/>
  <c i="9" r="BK129"/>
  <c r="J129"/>
  <c r="J99"/>
  <c i="10" r="BK129"/>
  <c r="J129"/>
  <c r="J99"/>
  <c i="13" r="BK125"/>
  <c r="J125"/>
  <c r="J99"/>
  <c i="14" r="J124"/>
  <c r="J99"/>
  <c i="12" r="BK126"/>
  <c r="J126"/>
  <c r="J98"/>
  <c i="2" r="J36"/>
  <c i="1" r="AW96"/>
  <c r="AT96"/>
  <c i="8" r="F36"/>
  <c i="1" r="BA103"/>
  <c r="AZ101"/>
  <c r="AV101"/>
  <c i="10" r="J36"/>
  <c i="1" r="AW105"/>
  <c r="AT105"/>
  <c i="12" r="J36"/>
  <c i="1" r="AW108"/>
  <c r="AT108"/>
  <c r="BC109"/>
  <c r="AY109"/>
  <c i="14" r="F36"/>
  <c i="1" r="BA111"/>
  <c i="2" r="F36"/>
  <c i="1" r="BA96"/>
  <c i="8" r="J36"/>
  <c i="1" r="AW103"/>
  <c r="AT103"/>
  <c i="10" r="F36"/>
  <c i="1" r="BA105"/>
  <c i="11" r="J36"/>
  <c i="1" r="AW107"/>
  <c r="AT107"/>
  <c i="13" r="J36"/>
  <c i="1" r="AW110"/>
  <c r="AT110"/>
  <c i="15" r="J34"/>
  <c i="1" r="AW112"/>
  <c r="AT112"/>
  <c r="AU106"/>
  <c i="3" r="F36"/>
  <c i="1" r="BA97"/>
  <c i="4" r="F36"/>
  <c i="1" r="BA98"/>
  <c i="5" r="J36"/>
  <c i="1" r="AW99"/>
  <c r="AT99"/>
  <c r="BB95"/>
  <c r="AX95"/>
  <c i="6" r="F36"/>
  <c i="1" r="BA100"/>
  <c i="7" r="F36"/>
  <c i="1" r="BA102"/>
  <c i="9" r="F36"/>
  <c i="1" r="BA104"/>
  <c r="BD101"/>
  <c i="11" r="F36"/>
  <c i="1" r="BA107"/>
  <c r="AZ106"/>
  <c r="AV106"/>
  <c i="13" r="F36"/>
  <c i="1" r="BA110"/>
  <c r="BD109"/>
  <c i="14" r="J32"/>
  <c i="1" r="AG111"/>
  <c i="15" r="F34"/>
  <c i="1" r="BA112"/>
  <c i="7" r="J32"/>
  <c i="1" r="AG102"/>
  <c i="3" r="J36"/>
  <c i="1" r="AW97"/>
  <c r="AT97"/>
  <c i="4" r="J36"/>
  <c i="1" r="AW98"/>
  <c r="AT98"/>
  <c i="5" r="F36"/>
  <c i="1" r="BA99"/>
  <c r="BC95"/>
  <c r="AZ95"/>
  <c r="BD95"/>
  <c i="6" r="J36"/>
  <c i="1" r="AW100"/>
  <c r="AT100"/>
  <c i="7" r="J36"/>
  <c i="1" r="AW102"/>
  <c r="AT102"/>
  <c r="AN102"/>
  <c i="9" r="J36"/>
  <c i="1" r="AW104"/>
  <c r="AT104"/>
  <c r="BC101"/>
  <c r="AY101"/>
  <c r="BB101"/>
  <c r="AX101"/>
  <c r="BD106"/>
  <c r="BB106"/>
  <c r="AX106"/>
  <c r="BC106"/>
  <c r="AY106"/>
  <c i="12" r="F36"/>
  <c i="1" r="BA108"/>
  <c r="AZ109"/>
  <c r="AV109"/>
  <c r="BB109"/>
  <c r="AX109"/>
  <c i="14" r="J36"/>
  <c i="1" r="AW111"/>
  <c r="AT111"/>
  <c i="2" l="1" r="R142"/>
  <c r="T142"/>
  <c r="BK142"/>
  <c r="J142"/>
  <c r="J98"/>
  <c i="4" r="BK129"/>
  <c r="J129"/>
  <c r="J98"/>
  <c i="3" r="BK128"/>
  <c r="J128"/>
  <c r="J98"/>
  <c i="7" r="J126"/>
  <c r="J99"/>
  <c i="4" r="J130"/>
  <c r="J99"/>
  <c i="9" r="BK128"/>
  <c r="J128"/>
  <c r="J98"/>
  <c i="11" r="BK125"/>
  <c r="J125"/>
  <c i="13" r="BK124"/>
  <c r="J124"/>
  <c r="J98"/>
  <c i="15" r="BK122"/>
  <c r="J122"/>
  <c r="J96"/>
  <c i="5" r="BK124"/>
  <c r="J124"/>
  <c r="J98"/>
  <c i="7" r="J98"/>
  <c i="6" r="BK123"/>
  <c r="J123"/>
  <c r="J98"/>
  <c i="10" r="BK128"/>
  <c r="J128"/>
  <c r="J98"/>
  <c i="8" r="J126"/>
  <c r="J99"/>
  <c i="2" r="J143"/>
  <c r="J99"/>
  <c i="1" r="AN111"/>
  <c i="14" r="J41"/>
  <c i="7" r="J41"/>
  <c i="1" r="AU95"/>
  <c r="BA95"/>
  <c r="BA109"/>
  <c r="AW109"/>
  <c r="AT109"/>
  <c r="BC94"/>
  <c r="AY94"/>
  <c r="AU101"/>
  <c r="AY95"/>
  <c r="BA106"/>
  <c r="AW106"/>
  <c r="AT106"/>
  <c r="BB94"/>
  <c r="W31"/>
  <c r="AU109"/>
  <c i="11" r="J32"/>
  <c i="1" r="AG107"/>
  <c r="AV95"/>
  <c r="BA101"/>
  <c r="AW101"/>
  <c r="AT101"/>
  <c r="BD94"/>
  <c r="W33"/>
  <c i="8" r="J32"/>
  <c i="1" r="AG103"/>
  <c i="12" r="J32"/>
  <c i="1" r="AG108"/>
  <c r="AG106"/>
  <c r="AZ94"/>
  <c r="W29"/>
  <c i="8" l="1" r="J41"/>
  <c i="11" r="J41"/>
  <c r="J98"/>
  <c i="1" r="AN106"/>
  <c i="12" r="J41"/>
  <c i="1" r="AN108"/>
  <c r="AN103"/>
  <c r="AN107"/>
  <c r="AU94"/>
  <c i="3" r="J32"/>
  <c i="1" r="AG97"/>
  <c i="5" r="J32"/>
  <c i="1" r="AG99"/>
  <c i="15" r="J30"/>
  <c i="1" r="AG112"/>
  <c i="2" r="J32"/>
  <c i="1" r="AG96"/>
  <c r="AW95"/>
  <c r="AT95"/>
  <c r="BA94"/>
  <c r="AW94"/>
  <c r="AK30"/>
  <c i="10" r="J32"/>
  <c i="1" r="AG105"/>
  <c i="9" r="J32"/>
  <c i="1" r="AG104"/>
  <c i="4" r="J32"/>
  <c i="1" r="AG98"/>
  <c r="AV94"/>
  <c r="AK29"/>
  <c r="AX94"/>
  <c i="13" r="J32"/>
  <c i="1" r="AG110"/>
  <c i="6" r="J32"/>
  <c i="1" r="AG100"/>
  <c r="W32"/>
  <c i="13" l="1" r="J41"/>
  <c i="9" r="J41"/>
  <c i="3" r="J41"/>
  <c i="4" r="J41"/>
  <c i="6" r="J41"/>
  <c i="15" r="J39"/>
  <c i="2" r="J41"/>
  <c i="10" r="J41"/>
  <c i="5" r="J41"/>
  <c i="1" r="AN96"/>
  <c r="AN105"/>
  <c r="AN110"/>
  <c r="AN112"/>
  <c r="AN99"/>
  <c r="AG109"/>
  <c r="AN97"/>
  <c r="AN98"/>
  <c r="AN100"/>
  <c r="AN104"/>
  <c r="AN109"/>
  <c r="AG101"/>
  <c r="AT94"/>
  <c r="AG95"/>
  <c r="AG94"/>
  <c r="AK26"/>
  <c r="AK35"/>
  <c r="W30"/>
  <c l="1" r="AN94"/>
  <c r="AN101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<sst xmlns="http://schemas.openxmlformats.org/spreadsheetml/2006/main">
  <si>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</si>
  <si>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</si>
  <si>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</si>
  <si>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</si>
  <si>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</si>
  <si>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{50682fc5-4760-439a-b039-932bdf29dbde}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</si>
  <si>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</si>
  <si>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</si>
  <si>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</si>
  <si>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</si>
  <si>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</si>
  <si>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</si>
  <si>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</si>
  <si>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MARTEVENT-03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</si>
  <si>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</si>
  <si>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</si>
  <si>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Rekreačná chata</t>
  </si>
  <si>
    <t>JKSO:</t>
  </si>
  <si>
    <t>KS:</t>
  </si>
  <si>
    <t>Miesto:</t>
  </si>
  <si>
    <t>Martovce, p. č. 6231/1, 6231/2</t>
  </si>
  <si>
    <t>Dátum:</t>
  </si>
  <si>
    <t>15. 1. 2024</t>
  </si>
  <si>
    <t>Objednávateľ:</t>
  </si>
  <si>
    <t>IČO:</t>
  </si>
  <si>
    <t>MARTEVENT s.r.o., Martovce č. 14</t>
  </si>
  <si>
    <t>IČ DPH:</t>
  </si>
  <si>
    <t>Zhotoviteľ:</t>
  </si>
  <si>
    <t>Vyplň údaj</t>
  </si>
  <si>
    <t>Projektant:</t>
  </si>
  <si>
    <t>Szilvia Vörös Dócza</t>
  </si>
  <si>
    <t>True</t>
  </si>
  <si>
    <t>Spracovateľ:</t>
  </si>
  <si>
    <t xml:space="preserve"> </t>
  </si>
  <si>
    <t>Poznámka:</t>
  </si>
  <si>
    <t>Podľa projektu pre stavebné povolenie z 11/2023_x000d_
Jednotkové ceny stavebných prác a materiálov v rozpočte sú orientačné, sú vecou dohody objednávateľa a zhotoviteľa. _x000d_
Zhotoviteľ je povinný vypracovať vlastný rozpočet na základe PD pre stavebné povolenie z 09/2023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</si>
  <si>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</si>
  <si>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</si>
  <si>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</si>
  <si>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</si>
  <si>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</si>
  <si>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</si>
  <si>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</si>
  <si>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</si>
  <si>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</si>
  <si>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</si>
  <si>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</si>
  <si>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</si>
  <si>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</si>
  <si>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</si>
  <si>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</si>
  <si>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</si>
  <si>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</si>
  <si>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</si>
  <si>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</si>
  <si>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</si>
  <si>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</si>
  <si>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</si>
  <si>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</si>
  <si>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</si>
  <si>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</si>
  <si>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</si>
  <si>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</si>
  <si>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</si>
  <si>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</si>
  <si>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</si>
  <si>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</si>
  <si>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</si>
  <si>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</si>
  <si>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</si>
  <si>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</si>
  <si>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</si>
  <si>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</si>
  <si>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</si>
  <si>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</si>
  <si>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</si>
  <si>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</si>
  <si>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</si>
  <si>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</si>
  <si>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</si>
  <si>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</si>
  <si>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 xml:space="preserve">SO-01  Rekreačná chata </t>
  </si>
  <si>
    <t>STA</t>
  </si>
  <si>
    <t>1</t>
  </si>
  <si>
    <t>{6311acc6-0d9f-4c24-b4f6-defd8e966211}</t>
  </si>
  <si>
    <t>/</t>
  </si>
  <si>
    <t xml:space="preserve">SO-01.1  Architektúra a statika </t>
  </si>
  <si>
    <t>Časť</t>
  </si>
  <si>
    <t>2</t>
  </si>
  <si>
    <t>{d2f2ab05-fee5-48a0-9d6d-4b5aeeff621e}</t>
  </si>
  <si>
    <t>02</t>
  </si>
  <si>
    <t xml:space="preserve">SO-01.2  Drevená terasa</t>
  </si>
  <si>
    <t>{aaef48b7-a2df-4cbe-a78f-b7196dbe1a68}</t>
  </si>
  <si>
    <t>03</t>
  </si>
  <si>
    <t xml:space="preserve">SO-01.3  Zdravotechnika</t>
  </si>
  <si>
    <t>{4eaf232b-8aa1-436c-b0af-8e0b7e2e19e5}</t>
  </si>
  <si>
    <t>04</t>
  </si>
  <si>
    <t xml:space="preserve">SO-01.4  Elektroinštalácia </t>
  </si>
  <si>
    <t>{22af6df0-2b3b-47ff-bbe0-d809f518b30e}</t>
  </si>
  <si>
    <t>05</t>
  </si>
  <si>
    <t xml:space="preserve">SO-01.5  Bleskozvod</t>
  </si>
  <si>
    <t>{6f4fbe49-e414-4b3e-9dd5-1e016d5caff6}</t>
  </si>
  <si>
    <t xml:space="preserve">SO-02  Vodovodná prípojka</t>
  </si>
  <si>
    <t>{0138c892-0bbd-4ac2-b5ac-72762f1812ce}</t>
  </si>
  <si>
    <t xml:space="preserve">SO-02.1  Vodovodná prípojka</t>
  </si>
  <si>
    <t>{495f9afa-5fc9-40dc-91b8-69657d4e7646}</t>
  </si>
  <si>
    <t xml:space="preserve">SO-02.2  Vonkajší domový vodovod</t>
  </si>
  <si>
    <t>{24172fd4-a718-4e7a-be05-9df81f966e7e}</t>
  </si>
  <si>
    <t xml:space="preserve">SO-02.3  Vodomerná šachta</t>
  </si>
  <si>
    <t>{1616e84c-90a2-4a7c-a083-abdee194375b}</t>
  </si>
  <si>
    <t xml:space="preserve">SO-02.4  Armatúrna šachta</t>
  </si>
  <si>
    <t>{f1f53c64-587d-4522-b8aa-b417c4e14464}</t>
  </si>
  <si>
    <t xml:space="preserve">SO-03  Kanalizačná prípojka</t>
  </si>
  <si>
    <t>{366e68e9-4fb6-4202-a741-6c2f8dc4e6f6}</t>
  </si>
  <si>
    <t xml:space="preserve">SO-03.1  Vonkajšia domvá splašková kanalizácia</t>
  </si>
  <si>
    <t>{c109d09d-626f-4b8f-9d3a-6214112da043}</t>
  </si>
  <si>
    <t xml:space="preserve">SO-03.2  Žumpa</t>
  </si>
  <si>
    <t>{64933226-0fff-447e-81d7-b7e5f7a4d36b}</t>
  </si>
  <si>
    <t xml:space="preserve">SO-04  Elektrická prípojka</t>
  </si>
  <si>
    <t>{f4585246-7e53-4247-b706-aef4f344233f}</t>
  </si>
  <si>
    <t xml:space="preserve">SO-04.1  Elektrická prípojka</t>
  </si>
  <si>
    <t>{f1a335b8-e883-4f54-844a-f90724da9822}</t>
  </si>
  <si>
    <t xml:space="preserve">SO-04.2  Vonkajšie rozvody elektriny - prívod do rekreačnej chaty</t>
  </si>
  <si>
    <t>{7c23fbce-1920-4386-8e01-7bcb773526d3}</t>
  </si>
  <si>
    <t xml:space="preserve">SO-05  Spevnené plochy</t>
  </si>
  <si>
    <t>{61f37178-15c8-4722-a595-0e4aeac2d5e6}</t>
  </si>
  <si>
    <t>KRYCÍ LIST ROZPOČTU</t>
  </si>
  <si>
    <t>Objekt:</t>
  </si>
  <si>
    <t xml:space="preserve">01 - SO-01  Rekreačná chata </t>
  </si>
  <si>
    <t>Časť:</t>
  </si>
  <si>
    <t xml:space="preserve">01 - SO-01.1  Architektúra a statika </t>
  </si>
  <si>
    <t xml:space="preserve">Podľa projektu pre stavebné povolenie z 11/2023 Jednotkové ceny stavebných prác a materiálov v rozpočte sú orientačné, sú vecou dohody objednávateľa a zhotoviteľa.  Zhotoviteľ je povinný vypracovať vlastný rozpočet na základe PD pre stavebné povolenie z 09/2023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</si>
  <si>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</si>
  <si>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</si>
  <si>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</si>
  <si>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</si>
  <si>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</si>
  <si>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</si>
  <si>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</si>
  <si>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</si>
  <si>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</si>
  <si>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</si>
  <si>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</si>
  <si>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</si>
  <si>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</si>
  <si>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</si>
  <si>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</si>
  <si>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</si>
  <si>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</si>
  <si>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</si>
  <si>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</si>
  <si>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</si>
  <si>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</si>
  <si>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</si>
  <si>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</si>
  <si>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</si>
  <si>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782 - Obklady z prírodného a konglomerovaného kameňa</t>
  </si>
  <si>
    <t xml:space="preserve">    783 - Dokončovacie práce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</si>
  <si>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</si>
  <si>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</si>
  <si>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</si>
  <si>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</si>
  <si>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</si>
  <si>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</si>
  <si>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</si>
  <si>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</si>
  <si>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</si>
  <si>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</si>
  <si>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</si>
  <si>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</si>
  <si>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</si>
  <si>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</si>
  <si>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</si>
  <si>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</si>
  <si>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</si>
  <si>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</si>
  <si>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</si>
  <si>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</si>
  <si>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</si>
  <si>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</si>
  <si>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-1984385665</t>
  </si>
  <si>
    <t>VV</t>
  </si>
  <si>
    <t xml:space="preserve">(1,4-0,3)*0,8*0,8*2   "pre pätky</t>
  </si>
  <si>
    <t xml:space="preserve">0,05*17,867   "5% ručne</t>
  </si>
  <si>
    <t>Medzisúčet</t>
  </si>
  <si>
    <t>3</t>
  </si>
  <si>
    <t>-0,001</t>
  </si>
  <si>
    <t>Súčet</t>
  </si>
  <si>
    <t>132201101.S</t>
  </si>
  <si>
    <t xml:space="preserve">Hĺbenie rýh šírky do 600 mm zapažených i nezapažených s prehodením výkopu na priľahlom teréne na vzdialenosť do 3 m  alebo s naložením výkopu na dopravný prostriedok v hornine 3 do 100 </t>
  </si>
  <si>
    <t>-9473087</t>
  </si>
  <si>
    <t>(1,4-0,3)*0,5*(2,1+8,175+2,1)</t>
  </si>
  <si>
    <t>(1,65-0,45)*0,5*(2,0+2,0)</t>
  </si>
  <si>
    <t>(1,9-0,6)*0,5*(2,575+8,175+2,575)</t>
  </si>
  <si>
    <t xml:space="preserve">-0,05*17,867   "5% ručne</t>
  </si>
  <si>
    <t>0,026</t>
  </si>
  <si>
    <t>132201109.S</t>
  </si>
  <si>
    <t>Príplatok k cene za lepivosť pri hĺbení rýh šírky do 600 mm zapažených i nezapažených s urovnaním dna v hornine 3</t>
  </si>
  <si>
    <t>-796549800</t>
  </si>
  <si>
    <t>17,0/3</t>
  </si>
  <si>
    <t>162201211.S</t>
  </si>
  <si>
    <t>Vodorovné premiestnenie výkopku horniny tr. 1 až 4 stavebným fúrikom do 10 m v rovine alebo vo svahu do 1:5</t>
  </si>
  <si>
    <t>1639949033</t>
  </si>
  <si>
    <t xml:space="preserve">2,3    "ručný výkop po stavenisku </t>
  </si>
  <si>
    <t>5</t>
  </si>
  <si>
    <t>162301121.S</t>
  </si>
  <si>
    <t>Vodorovné premiestnenie výkopku po spevnenej ceste z horniny tr.1-4, nad 100 do 1000 m3 na vzdialenosť nad 50 do 500 m</t>
  </si>
  <si>
    <t>-1465343441</t>
  </si>
  <si>
    <t xml:space="preserve">2,3+17,0    "celý výkop</t>
  </si>
  <si>
    <t>Súčet - na okolité vedľajšie pozemky</t>
  </si>
  <si>
    <t>6</t>
  </si>
  <si>
    <t>171201201.S</t>
  </si>
  <si>
    <t>Uloženie sypaniny na skládky do 100 m3</t>
  </si>
  <si>
    <t>-894104447</t>
  </si>
  <si>
    <t>7</t>
  </si>
  <si>
    <t>175101201.S</t>
  </si>
  <si>
    <t>Obsyp objektov sypaninou z vhodných hornín 1 až 4 bez prehodenia sypaniny</t>
  </si>
  <si>
    <t>-1278389957</t>
  </si>
  <si>
    <t>0,6*0,1*(2,475+9,175+2,475+1,975+8,175+1,975)</t>
  </si>
  <si>
    <t>0,35*0,1*(2,0+2,0)*2</t>
  </si>
  <si>
    <t>0,15*0,1*(2,0+9,175+2,0+1,5+8,175+1,5)</t>
  </si>
  <si>
    <t>-0,02</t>
  </si>
  <si>
    <t>Súčet - pri pásoch z DT š. 300 mm</t>
  </si>
  <si>
    <t>8</t>
  </si>
  <si>
    <t>M</t>
  </si>
  <si>
    <t>583310003200.S</t>
  </si>
  <si>
    <t>Štrkopiesok frakcia 0-32 mm</t>
  </si>
  <si>
    <t>t</t>
  </si>
  <si>
    <t>128</t>
  </si>
  <si>
    <t>223574408</t>
  </si>
  <si>
    <t>2,2*1,89</t>
  </si>
  <si>
    <t>0,002</t>
  </si>
  <si>
    <t>9</t>
  </si>
  <si>
    <t>181101101.S</t>
  </si>
  <si>
    <t>Úprava pláne v zárezoch v hornine 1-4 bez zhutnenia</t>
  </si>
  <si>
    <t>m2</t>
  </si>
  <si>
    <t>-1849144443</t>
  </si>
  <si>
    <t>9,175*6,675</t>
  </si>
  <si>
    <t>0,057</t>
  </si>
  <si>
    <t>Zakladanie</t>
  </si>
  <si>
    <t>10</t>
  </si>
  <si>
    <t>215901101.S</t>
  </si>
  <si>
    <t>Zhutnenie podložia z rastlej horniny 1 až 4 pod násypy, z hornina súdržných do 92 % PS a nesúdržných</t>
  </si>
  <si>
    <t>-2022400789</t>
  </si>
  <si>
    <t>Súčet - podložie</t>
  </si>
  <si>
    <t>11</t>
  </si>
  <si>
    <t>271571111.S</t>
  </si>
  <si>
    <t>Vankúše zhutnené pod základy zo štrkopiesku</t>
  </si>
  <si>
    <t>-1207693413</t>
  </si>
  <si>
    <t>0,5*0,1*(9,175+5,675)*2</t>
  </si>
  <si>
    <t>0,8*0,8*0,1*2</t>
  </si>
  <si>
    <t>-0,013</t>
  </si>
  <si>
    <t>12</t>
  </si>
  <si>
    <t>273351217.S</t>
  </si>
  <si>
    <t>Debnenie stien základových dosiek, zhotovenie-tradičné</t>
  </si>
  <si>
    <t>1786809556</t>
  </si>
  <si>
    <t>2*(0,15+0,05)*(9,0+6,5)</t>
  </si>
  <si>
    <t xml:space="preserve">Súčet - okraj podlahovej dosky </t>
  </si>
  <si>
    <t>13</t>
  </si>
  <si>
    <t>273351218.S</t>
  </si>
  <si>
    <t>Debnenie stien základových dosiek, odstránenie-tradičné</t>
  </si>
  <si>
    <t>1175146082</t>
  </si>
  <si>
    <t>14</t>
  </si>
  <si>
    <t>274271041.S</t>
  </si>
  <si>
    <t>Murivo základových pásov (m3) z betónových debniacich tvárnic s betónovou výplňou C 16/20 hrúbky 300 mm</t>
  </si>
  <si>
    <t>98748770</t>
  </si>
  <si>
    <t>0,3*(1,05-0,3)*(2,175+8,975+2,175)</t>
  </si>
  <si>
    <t>0,3*(0,8-0,3)*(2,0+2,0)</t>
  </si>
  <si>
    <t>0,3*(0,55-0,3)*(1,7+8,975+1,7)</t>
  </si>
  <si>
    <t>-0,026</t>
  </si>
  <si>
    <t>15</t>
  </si>
  <si>
    <t>274321312.S</t>
  </si>
  <si>
    <t>Betón základových pásov, železový (bez výstuže), tr. C 20/25</t>
  </si>
  <si>
    <t>-1148933626</t>
  </si>
  <si>
    <t>0,5*0,7*(9,175+5,675)*2</t>
  </si>
  <si>
    <t>0,005</t>
  </si>
  <si>
    <t>16</t>
  </si>
  <si>
    <t>274361821.S</t>
  </si>
  <si>
    <t>Výstuž základových pásov z ocele B500 (10505)</t>
  </si>
  <si>
    <t>-986063698</t>
  </si>
  <si>
    <t>6*0,888*(9,175+5,675)*2/1000</t>
  </si>
  <si>
    <t>0,395*2,4*(9,175+5,675)*2/0,3/1000</t>
  </si>
  <si>
    <t xml:space="preserve">0,15*0,252   "15% stratné a krytie</t>
  </si>
  <si>
    <t>17</t>
  </si>
  <si>
    <t>274361825.S</t>
  </si>
  <si>
    <t>Výstuž pre murivo základových pásov z betónových debniacich tvárnic s betónovou výplňou z ocele B500 (10505)</t>
  </si>
  <si>
    <t>-741809589</t>
  </si>
  <si>
    <t>0,395*1,5*(2,175+8,975+2,175)/0,25/1000</t>
  </si>
  <si>
    <t>0,395*1,0*(2,0+2,0)/0,25/1000</t>
  </si>
  <si>
    <t>0,395*0,5*(1,7+8,975+1,7)/0,25/1000</t>
  </si>
  <si>
    <t>Medzisúčet - vodorovne</t>
  </si>
  <si>
    <t>0,888*1,5*(2,175+8,975+2,175)/0,5/1000</t>
  </si>
  <si>
    <t>0,888*1,25*(2,0+2,0)/0,5/1000</t>
  </si>
  <si>
    <t>0,888*1,0*(1,7+8,975+1,7)/0,5/1000</t>
  </si>
  <si>
    <t>Medzisúčet - zvisle</t>
  </si>
  <si>
    <t xml:space="preserve">0,15*(0,048+0,066)     "15% krytie a stratné</t>
  </si>
  <si>
    <t>0,009</t>
  </si>
  <si>
    <t>18</t>
  </si>
  <si>
    <t>275321312.S</t>
  </si>
  <si>
    <t>Betón základových pätiek, železový (bez výstuže), tr. C 20/25</t>
  </si>
  <si>
    <t>-65483218</t>
  </si>
  <si>
    <t xml:space="preserve">0,7*0,8*0,8*2   "pätky</t>
  </si>
  <si>
    <t>0,004</t>
  </si>
  <si>
    <t>19</t>
  </si>
  <si>
    <t>275361821.S</t>
  </si>
  <si>
    <t>Výstuž základových pätiek z ocele B500 (10505)</t>
  </si>
  <si>
    <t>1584998682</t>
  </si>
  <si>
    <t xml:space="preserve">0,90*50,0/1000   "odhadom:  50 kg/m3 betónu</t>
  </si>
  <si>
    <t>Súčet - odhad bez statiky</t>
  </si>
  <si>
    <t>279100105.S</t>
  </si>
  <si>
    <t>Prestup v základoch z vláknocem. rúr, DN 80, potrubie vonk.pr. 20-40 mm - pozinkovaná tesniaca sada - jednoduchá (bez rúrky)</t>
  </si>
  <si>
    <t>ks</t>
  </si>
  <si>
    <t>-1557905435</t>
  </si>
  <si>
    <t xml:space="preserve">1,0    "voda</t>
  </si>
  <si>
    <t>21</t>
  </si>
  <si>
    <t>279100197.S</t>
  </si>
  <si>
    <t>Prestup v základoch z vláknocem. rúr, DN 200, potrubie vonk.pr. 108-141 mm - pozinkovaná tesniaca sada - jednoduchá (bez rúrky)</t>
  </si>
  <si>
    <t>-362403762</t>
  </si>
  <si>
    <t xml:space="preserve">1,0   "kanalizácia</t>
  </si>
  <si>
    <t>Úpravy povrchov, podlahy, osadenie</t>
  </si>
  <si>
    <t>22</t>
  </si>
  <si>
    <t>622255061.S</t>
  </si>
  <si>
    <t>Montáž stien prevetrávanej fasády z fasádnych dosiek, s kombinovanou konštrukcou, uchytenie na nity, jednosmerná na drevený rošt bez tepelnej izolácie</t>
  </si>
  <si>
    <t>122189814</t>
  </si>
  <si>
    <t>(4,35+0,15)*(9,0+6,5)*2</t>
  </si>
  <si>
    <t>1/2*(7,75-4,35)*(9,0+6,5)*2</t>
  </si>
  <si>
    <t>-(0,6*0,6*4+2,0*2,05*2+0,95*2,05+0,9*1,5*4)</t>
  </si>
  <si>
    <t>0,788</t>
  </si>
  <si>
    <t>Súčet - F</t>
  </si>
  <si>
    <t>23</t>
  </si>
  <si>
    <t>6119200.1</t>
  </si>
  <si>
    <t>Drevená fasáda ThermoWood - drevená fasádna palubovka 19x117 mm</t>
  </si>
  <si>
    <t>m</t>
  </si>
  <si>
    <t>740107293</t>
  </si>
  <si>
    <t>"spotreba = 9,35 m/m2 (od výrobcu)</t>
  </si>
  <si>
    <t>176,0*9,35*1,05</t>
  </si>
  <si>
    <t>0,12</t>
  </si>
  <si>
    <t>24</t>
  </si>
  <si>
    <t>622460231.S</t>
  </si>
  <si>
    <t>Vonkajšia omietka stien cementová hrubá, hr. 10 mm</t>
  </si>
  <si>
    <t>1407782721</t>
  </si>
  <si>
    <t>25</t>
  </si>
  <si>
    <t>622466115</t>
  </si>
  <si>
    <t>Príprava vonkajšieho podkladu stien BAUMIT, penetračný náter Baumit BetonKontakt</t>
  </si>
  <si>
    <t>210233226</t>
  </si>
  <si>
    <t>(0,3-0,15)*9,0</t>
  </si>
  <si>
    <t>1/2*(0,6-0,15)*(6,5+6,5)</t>
  </si>
  <si>
    <t>(0,6-0,15)*9,0</t>
  </si>
  <si>
    <t>-0,025</t>
  </si>
  <si>
    <t>Súčet - pod obklad</t>
  </si>
  <si>
    <t>26</t>
  </si>
  <si>
    <t>631315661.S</t>
  </si>
  <si>
    <t>Mazanina z betónu prostého (m3) tr. C 20/25 hr.nad 120 do 240 mm</t>
  </si>
  <si>
    <t>1197616234</t>
  </si>
  <si>
    <t>0,15*8,375*5,875</t>
  </si>
  <si>
    <t>0,02</t>
  </si>
  <si>
    <t>Súčet - podklad</t>
  </si>
  <si>
    <t>27</t>
  </si>
  <si>
    <t>631362422.S</t>
  </si>
  <si>
    <t>Výstuž mazanín z betónov (z kameniva) a z ľahkých betónov zo sietí KARI, priemer drôtu 6/6 mm, veľkosť oka 150x150 mm</t>
  </si>
  <si>
    <t>-72019715</t>
  </si>
  <si>
    <t>"rozmer siete = 3x2=6 m2</t>
  </si>
  <si>
    <t>8,375*5,875</t>
  </si>
  <si>
    <t xml:space="preserve">0,20*49,203    "+20% presah siete a stratné</t>
  </si>
  <si>
    <t>0,956</t>
  </si>
  <si>
    <t>Súčet - podklad (nad DT), 10 ks*6 m2</t>
  </si>
  <si>
    <t>28</t>
  </si>
  <si>
    <t>631571003.S</t>
  </si>
  <si>
    <t>Násyp zo štrkopiesku 0-32 (pre spevnenie podkladu)</t>
  </si>
  <si>
    <t>776468013</t>
  </si>
  <si>
    <t>29</t>
  </si>
  <si>
    <t>632001011.S</t>
  </si>
  <si>
    <t>Zhotovenie separačnej fólie v podlahových vrstvách z PE</t>
  </si>
  <si>
    <t>1045828116</t>
  </si>
  <si>
    <t>19,6+11,45+4,0+3,6+6,54+1,89</t>
  </si>
  <si>
    <t>Súčet - D</t>
  </si>
  <si>
    <t>30</t>
  </si>
  <si>
    <t>283230007500.S</t>
  </si>
  <si>
    <t>Oddeľovacia fólia na potery</t>
  </si>
  <si>
    <t>240436418</t>
  </si>
  <si>
    <t>47,1*1,15</t>
  </si>
  <si>
    <t>0,035</t>
  </si>
  <si>
    <t>31</t>
  </si>
  <si>
    <t>632452220.S</t>
  </si>
  <si>
    <t>Cementový poter, pevnosti v tlaku 20 MPa, hr. 55 mm</t>
  </si>
  <si>
    <t>619764724</t>
  </si>
  <si>
    <t>32</t>
  </si>
  <si>
    <t>642942111.S</t>
  </si>
  <si>
    <t>Osadenie oceľovej dverovej zárubne alebo rámu, plochy otvoru do 2,5 m2</t>
  </si>
  <si>
    <t>-1943947605</t>
  </si>
  <si>
    <t>33</t>
  </si>
  <si>
    <t>553310008400.S</t>
  </si>
  <si>
    <t>Zárubňa oceľová oblá 600x1970 mm</t>
  </si>
  <si>
    <t>-662128818</t>
  </si>
  <si>
    <t>34</t>
  </si>
  <si>
    <t>553310008800.S</t>
  </si>
  <si>
    <t xml:space="preserve">Zárubňa oceľová oblá 800x1970 mm </t>
  </si>
  <si>
    <t>531282268</t>
  </si>
  <si>
    <t>Ostatné konštrukcie a práce-búranie</t>
  </si>
  <si>
    <t>35</t>
  </si>
  <si>
    <t>941941031.S</t>
  </si>
  <si>
    <t>Montáž lešenia ľahkého pracovného radového s podlahami šírky od 0,80 do 1,00 m, výšky do 10 m</t>
  </si>
  <si>
    <t>-1346372634</t>
  </si>
  <si>
    <t>4,8*(9,0+6,5)*2</t>
  </si>
  <si>
    <t>1/2*(7,85-4,5)*(6,5+6,5)</t>
  </si>
  <si>
    <t>4,425</t>
  </si>
  <si>
    <t>36</t>
  </si>
  <si>
    <t>941941191.S</t>
  </si>
  <si>
    <t>Príplatok za prvý a každý ďalší i začatý mesiac použitia lešenia ľahkého pracovného radového s podlahami šírky od 0,80 do 1,00 m, výšky do 10 m</t>
  </si>
  <si>
    <t>1305812637</t>
  </si>
  <si>
    <t>37</t>
  </si>
  <si>
    <t>941941831.S</t>
  </si>
  <si>
    <t>Demontáž lešenia ľahkého pracovného radového s podlahami šírky nad 0,80 do 1,00 m, výšky do 10 m</t>
  </si>
  <si>
    <t>973461563</t>
  </si>
  <si>
    <t>38</t>
  </si>
  <si>
    <t>941955001.S</t>
  </si>
  <si>
    <t>Lešenie ľahké pracovné pomocné, s výškou lešeňovej podlahy do 1,20 m</t>
  </si>
  <si>
    <t>-472505740</t>
  </si>
  <si>
    <t>10,45+8,43+8,38+17,16</t>
  </si>
  <si>
    <t>39</t>
  </si>
  <si>
    <t>952901111.S</t>
  </si>
  <si>
    <t>Vyčistenie budov pri výške podlaží do 4 m</t>
  </si>
  <si>
    <t>1807587703</t>
  </si>
  <si>
    <t>9,0*6,5</t>
  </si>
  <si>
    <t>40</t>
  </si>
  <si>
    <t>953941211.S</t>
  </si>
  <si>
    <t>Osadenie konzoly alebo kotvy bez dodania, pre schodiskové madlá do múru so zaliatím cementovou maltou</t>
  </si>
  <si>
    <t>-825439159</t>
  </si>
  <si>
    <t>"stĺp 100/150</t>
  </si>
  <si>
    <t>3+8+3+13+3+8+3+13</t>
  </si>
  <si>
    <t>"stĺp 150/150</t>
  </si>
  <si>
    <t>2+2</t>
  </si>
  <si>
    <t>"stĺp 200/200</t>
  </si>
  <si>
    <t>Súčet - kotvenie drevených stĺpov k základom</t>
  </si>
  <si>
    <t>41</t>
  </si>
  <si>
    <t>3117400.1</t>
  </si>
  <si>
    <t>Kotvenie drevených stĺpov k základom - certifikovaný systém SIMPSON Strong-Tie, príp. ekvivalent</t>
  </si>
  <si>
    <t>1756683434</t>
  </si>
  <si>
    <t>99</t>
  </si>
  <si>
    <t>Presun hmôt HSV</t>
  </si>
  <si>
    <t>42</t>
  </si>
  <si>
    <t>998011002.S</t>
  </si>
  <si>
    <t>Presun hmôt pre budovy (801, 803, 812), zvislá konštr. z tehál, tvárnic, z kovu výšky do 12 m</t>
  </si>
  <si>
    <t>-516771211</t>
  </si>
  <si>
    <t>PSV</t>
  </si>
  <si>
    <t>Práce a dodávky PSV</t>
  </si>
  <si>
    <t>711</t>
  </si>
  <si>
    <t>Izolácie proti vode a vlhkosti</t>
  </si>
  <si>
    <t>43</t>
  </si>
  <si>
    <t>711111001.S</t>
  </si>
  <si>
    <t>Zhotovenie izolácie proti zemnej vlhkosti vodorovná náterom penetračným za studena</t>
  </si>
  <si>
    <t>1127340365</t>
  </si>
  <si>
    <t>3*9,0*6,5</t>
  </si>
  <si>
    <t>44</t>
  </si>
  <si>
    <t>246170000900.S</t>
  </si>
  <si>
    <t>Lak asfaltový penetračný</t>
  </si>
  <si>
    <t>-2024934666</t>
  </si>
  <si>
    <t>175,5*0,0003</t>
  </si>
  <si>
    <t>45</t>
  </si>
  <si>
    <t>711112001.S</t>
  </si>
  <si>
    <t xml:space="preserve">Zhotovenie  izolácie proti zemnej vlhkosti zvislá penetračným náterom za studena</t>
  </si>
  <si>
    <t>1628660360</t>
  </si>
  <si>
    <t>3*0,35*(9,0+6,5)*2</t>
  </si>
  <si>
    <t>0,05</t>
  </si>
  <si>
    <t>46</t>
  </si>
  <si>
    <t>1771134768</t>
  </si>
  <si>
    <t>32,6*0,00035</t>
  </si>
  <si>
    <t>47</t>
  </si>
  <si>
    <t>711132107.S</t>
  </si>
  <si>
    <t>Zhotovenie izolácie proti zemnej vlhkosti nopovou fóloiu položenou voľne na ploche zvislej</t>
  </si>
  <si>
    <t>-501316396</t>
  </si>
  <si>
    <t>(0,75+0,15)*(2,175+8,975+2,175)</t>
  </si>
  <si>
    <t>(0,5+0,15)*(2,0+2,0)</t>
  </si>
  <si>
    <t>(0,25+0,15)*(0,55-0,3)*(1,7+8,975+1,7)</t>
  </si>
  <si>
    <t>-0,031</t>
  </si>
  <si>
    <t>48</t>
  </si>
  <si>
    <t>283230002700.S</t>
  </si>
  <si>
    <t>Nopová HDPE fólia hrúbky 0,5 mm, výška nopu 8 mm, proti zemnej vlhkosti s radónovou ochranou, pre spodnú stavbu</t>
  </si>
  <si>
    <t>-113513693</t>
  </si>
  <si>
    <t>15,8*1,2</t>
  </si>
  <si>
    <t>0,04</t>
  </si>
  <si>
    <t>49</t>
  </si>
  <si>
    <t>711141559.S</t>
  </si>
  <si>
    <t xml:space="preserve">Zhotovenie  izolácie proti zemnej vlhkosti a tlakovej vode vodorovná NAIP pritavením</t>
  </si>
  <si>
    <t>-730899518</t>
  </si>
  <si>
    <t>2*9,0*6,5</t>
  </si>
  <si>
    <t>50</t>
  </si>
  <si>
    <t>628310001000</t>
  </si>
  <si>
    <t>Pás asfaltový HYDROBIT V 60 S 35 pre spodné vrstvy hydroizolačných systémov, ICOPAL</t>
  </si>
  <si>
    <t>1447467984</t>
  </si>
  <si>
    <t>117,0*1,15</t>
  </si>
  <si>
    <t>51</t>
  </si>
  <si>
    <t>711142559.S</t>
  </si>
  <si>
    <t xml:space="preserve">Zhotovenie  izolácie proti zemnej vlhkosti a tlakovej vode zvislá NAIP pritavením</t>
  </si>
  <si>
    <t>-2047590557</t>
  </si>
  <si>
    <t>2*0,35*(9,0+6,5)*2</t>
  </si>
  <si>
    <t>52</t>
  </si>
  <si>
    <t>-315705027</t>
  </si>
  <si>
    <t>21,7*1,2</t>
  </si>
  <si>
    <t>0,06</t>
  </si>
  <si>
    <t>53</t>
  </si>
  <si>
    <t>998711101.S</t>
  </si>
  <si>
    <t>Presun hmôt pre izoláciu proti vode v objektoch výšky do 6 m</t>
  </si>
  <si>
    <t>-227877064</t>
  </si>
  <si>
    <t>712</t>
  </si>
  <si>
    <t>Izolácie striech</t>
  </si>
  <si>
    <t>54</t>
  </si>
  <si>
    <t>712290010.S</t>
  </si>
  <si>
    <t>Zhotovenie parozábrany pre strechy ploché do 10°</t>
  </si>
  <si>
    <t>-1458993377</t>
  </si>
  <si>
    <t>3,9*8,35</t>
  </si>
  <si>
    <t>3,3*8,35</t>
  </si>
  <si>
    <t>0,045</t>
  </si>
  <si>
    <t>Medzisúčet - pod OSB</t>
  </si>
  <si>
    <t>Súčet - I</t>
  </si>
  <si>
    <t>55</t>
  </si>
  <si>
    <t>283230006700.S</t>
  </si>
  <si>
    <t>Parozábrana š. 1,5 m, hliníková vrstva uložená medzi vysoko transparentnou PES fóliou a PE fóliou s vystužujúcou mriežkou (180g/m2)</t>
  </si>
  <si>
    <t>1735251262</t>
  </si>
  <si>
    <t>32,6*1,15</t>
  </si>
  <si>
    <t>56</t>
  </si>
  <si>
    <t>283230011400.S</t>
  </si>
  <si>
    <t>Krycia PE fólia hr. 0,12 mm</t>
  </si>
  <si>
    <t>-746295380</t>
  </si>
  <si>
    <t>27,6*1,15</t>
  </si>
  <si>
    <t>57</t>
  </si>
  <si>
    <t>998712101.S</t>
  </si>
  <si>
    <t>Presun hmôt pre izoláciu povlakovej krytiny v objektoch výšky do 6 m</t>
  </si>
  <si>
    <t>1519611372</t>
  </si>
  <si>
    <t>713</t>
  </si>
  <si>
    <t>Izolácie tepelné</t>
  </si>
  <si>
    <t>58</t>
  </si>
  <si>
    <t>713111121.S</t>
  </si>
  <si>
    <t>Montáž tepelnej izolácie stropov rovných minerálnou vlnou, spodkom s úpravou viazacím drôtom</t>
  </si>
  <si>
    <t>-477135796</t>
  </si>
  <si>
    <t>59</t>
  </si>
  <si>
    <t>631440000800</t>
  </si>
  <si>
    <t>Doska NOBASIL MPN, 150x600x1000 mm, čadičová minerálna izolácia pre podhľady a stropy, príp. ekvivalent</t>
  </si>
  <si>
    <t>1854677499</t>
  </si>
  <si>
    <t>32,6*1,02</t>
  </si>
  <si>
    <t>0,048</t>
  </si>
  <si>
    <t>60</t>
  </si>
  <si>
    <t>713111122.S</t>
  </si>
  <si>
    <t>Montáž tepelnej izolácie stropov rovných minerálnou vlnou, spodkom s pribitím na konštrukciu</t>
  </si>
  <si>
    <t>-308212724</t>
  </si>
  <si>
    <t>3,6*8,35</t>
  </si>
  <si>
    <t>61</t>
  </si>
  <si>
    <t>631440001100</t>
  </si>
  <si>
    <t>Doska NOBASIL MPN, 200x600x1000 mm, čadičová minerálna izolácia pre podhľady a stropy, príp. ekvivalent</t>
  </si>
  <si>
    <t>-776526311</t>
  </si>
  <si>
    <t>30,1*1,02</t>
  </si>
  <si>
    <t>-0,002</t>
  </si>
  <si>
    <t>62</t>
  </si>
  <si>
    <t>713120010.S</t>
  </si>
  <si>
    <t>Zakrývanie tepelnej izolácie podláh fóliou</t>
  </si>
  <si>
    <t>-723849186</t>
  </si>
  <si>
    <t>Súčet - E</t>
  </si>
  <si>
    <t>63</t>
  </si>
  <si>
    <t>1192911256</t>
  </si>
  <si>
    <t>44,4*1,15</t>
  </si>
  <si>
    <t>64</t>
  </si>
  <si>
    <t>713122111.S</t>
  </si>
  <si>
    <t>Montáž tepelnej izolácie podláh polystyrénom, kladeným voľne v jednej vrstve</t>
  </si>
  <si>
    <t>-1561567858</t>
  </si>
  <si>
    <t>19,6+11,45+3,6+6,54+1,89</t>
  </si>
  <si>
    <t>Medzisúčet - D</t>
  </si>
  <si>
    <t>Medzisúčet - E</t>
  </si>
  <si>
    <t>65</t>
  </si>
  <si>
    <t>283720027300</t>
  </si>
  <si>
    <t>Doska Austrotherm EPS 100 hr. 40 mm, na zateplenie podláh a plochých striech, príp. ekvivalent</t>
  </si>
  <si>
    <t>1903594727</t>
  </si>
  <si>
    <t>44,4*1,02</t>
  </si>
  <si>
    <t>0,012</t>
  </si>
  <si>
    <t>66</t>
  </si>
  <si>
    <t>283720027700</t>
  </si>
  <si>
    <t>Doska Austrotherm EPS 100 hr. 80 mm, na zateplenie podláh a plochých striech, príp. ekvivalent</t>
  </si>
  <si>
    <t>1726865986</t>
  </si>
  <si>
    <t>43,1*1,02</t>
  </si>
  <si>
    <t>0,038</t>
  </si>
  <si>
    <t>67</t>
  </si>
  <si>
    <t>713131134.S</t>
  </si>
  <si>
    <t>Montáž tepelnej izolácie stien minerálnou vlnou, vložením voľne v jednej vrstve</t>
  </si>
  <si>
    <t>-687937477</t>
  </si>
  <si>
    <t>4,10*(8,53+6,03)*2</t>
  </si>
  <si>
    <t>1/2*(7,75-4,1)*(6,03+6,03)</t>
  </si>
  <si>
    <t>0,586</t>
  </si>
  <si>
    <t>68</t>
  </si>
  <si>
    <t>631440042300.S</t>
  </si>
  <si>
    <t>Doska z minerálnej vlny hr. 150 mm, izolácia pre nezaťažené ľahké priečky, šikmé strechy, stropy, podhľady</t>
  </si>
  <si>
    <t>-389718143</t>
  </si>
  <si>
    <t>125,0*1,02</t>
  </si>
  <si>
    <t>69</t>
  </si>
  <si>
    <t>713131143.S</t>
  </si>
  <si>
    <t>Montáž parotesnej fólie na steny</t>
  </si>
  <si>
    <t>1577131155</t>
  </si>
  <si>
    <t>70</t>
  </si>
  <si>
    <t>-1256037765</t>
  </si>
  <si>
    <t>125,0*1,15</t>
  </si>
  <si>
    <t>0,25</t>
  </si>
  <si>
    <t>71</t>
  </si>
  <si>
    <t>713161530.S</t>
  </si>
  <si>
    <t>Montáž tepelnej izolácie striech šikmých prichytená pribitím a vyviazaním na latovanie medzi a pod krokvy hr. nad 10 cm</t>
  </si>
  <si>
    <t>-988368527</t>
  </si>
  <si>
    <t>(2,2+2,2)*8,35</t>
  </si>
  <si>
    <t>-0,78*1,18</t>
  </si>
  <si>
    <t>0,18</t>
  </si>
  <si>
    <t>Súčet - K</t>
  </si>
  <si>
    <t>72</t>
  </si>
  <si>
    <t>-50453536</t>
  </si>
  <si>
    <t>2*36,0*1,02</t>
  </si>
  <si>
    <t>-0,04</t>
  </si>
  <si>
    <t>73</t>
  </si>
  <si>
    <t>713190020.S</t>
  </si>
  <si>
    <t>Úprava ostenia a prestupov štvorcových pri zateplenom podkroví, TI hr. nad 200 mm, parozábrana</t>
  </si>
  <si>
    <t>1162423358</t>
  </si>
  <si>
    <t>2*(0,8+1,2)</t>
  </si>
  <si>
    <t>74</t>
  </si>
  <si>
    <t>998713101.S</t>
  </si>
  <si>
    <t>Presun hmôt pre izolácie tepelné v objektoch výšky do 6 m</t>
  </si>
  <si>
    <t>1104555267</t>
  </si>
  <si>
    <t>722</t>
  </si>
  <si>
    <t>Zdravotechnika - vnútorný vodovod</t>
  </si>
  <si>
    <t>75</t>
  </si>
  <si>
    <t>722250180.S</t>
  </si>
  <si>
    <t>Montáž hasiaceho prístroja na stenu</t>
  </si>
  <si>
    <t>2023947709</t>
  </si>
  <si>
    <t>76</t>
  </si>
  <si>
    <t>449170000900.S</t>
  </si>
  <si>
    <t>Prenosný hasiaci prístroj práškový P6Če 6 kg, 21A</t>
  </si>
  <si>
    <t>-2020952954</t>
  </si>
  <si>
    <t>77</t>
  </si>
  <si>
    <t>998722101.S</t>
  </si>
  <si>
    <t>Presun hmôt pre vnútorný vodovod v objektoch výšky do 6 m</t>
  </si>
  <si>
    <t>703102837</t>
  </si>
  <si>
    <t>762</t>
  </si>
  <si>
    <t>Konštrukcie tesárske</t>
  </si>
  <si>
    <t>78</t>
  </si>
  <si>
    <t>762081061.S</t>
  </si>
  <si>
    <t>Zvláštne výkony na stavenisku, viacstranné brúsenie reziva</t>
  </si>
  <si>
    <t>-1912692742</t>
  </si>
  <si>
    <t>"krokva 100/200</t>
  </si>
  <si>
    <t>5,4*4*0,6</t>
  </si>
  <si>
    <t>"klieštiny 50/150</t>
  </si>
  <si>
    <t>4,1*2*0,4</t>
  </si>
  <si>
    <t>1,8*2*0,5</t>
  </si>
  <si>
    <t>"vzpera 100/150</t>
  </si>
  <si>
    <t>(1,8*2+1,1*4)*0,5</t>
  </si>
  <si>
    <t>"ozdobný trám 150/100 (skladba I)</t>
  </si>
  <si>
    <t>3,5*10*0,5</t>
  </si>
  <si>
    <t>Medzisúčet - ozdobné prvky krovu</t>
  </si>
  <si>
    <t>"150/250</t>
  </si>
  <si>
    <t>8,85*1*0,8</t>
  </si>
  <si>
    <t>"150/200</t>
  </si>
  <si>
    <t>(6,35*10+4,5*2)*0,7</t>
  </si>
  <si>
    <t>Medzisúčet - stropné trámy</t>
  </si>
  <si>
    <t xml:space="preserve">45,5   "záklop z dosiek</t>
  </si>
  <si>
    <t>0,03</t>
  </si>
  <si>
    <t>79</t>
  </si>
  <si>
    <t>762123130.S</t>
  </si>
  <si>
    <t>Montáž drevených stien a priečok z fošní, hranolov, hranolkov s prierezovou plochou 144 - 224 cm2</t>
  </si>
  <si>
    <t>-1247570476</t>
  </si>
  <si>
    <t>2,55*(3+8+3+13+3+8+3+13)</t>
  </si>
  <si>
    <t>(4,05-2,55)*(3+8+3+13+3+8+3+13)</t>
  </si>
  <si>
    <t>1/2*(1,5-0,15+2,2)*(2+8+2)*2</t>
  </si>
  <si>
    <t>2,55*(2+2)</t>
  </si>
  <si>
    <t>(4,05-2,55)*(2+2)</t>
  </si>
  <si>
    <t>2,65*2</t>
  </si>
  <si>
    <t>"trám 150/150</t>
  </si>
  <si>
    <t>(9,0+6,5)*2*2</t>
  </si>
  <si>
    <t xml:space="preserve">"trám 100/150   (okolo otvorov)</t>
  </si>
  <si>
    <t>2,4*4+6,1*2+5,05+4,8*4</t>
  </si>
  <si>
    <t>4,15</t>
  </si>
  <si>
    <t>80</t>
  </si>
  <si>
    <t>605470000400.S</t>
  </si>
  <si>
    <t>Hranoly drevené zo smreku - nehobľované, masív, sušené 14±2%, triedy 3A STN 480055, bez defektov, hniloby, hrčí</t>
  </si>
  <si>
    <t>1719143226</t>
  </si>
  <si>
    <t>2,55*(3+8+3+13+3+8+3+13)*0,1*0,15</t>
  </si>
  <si>
    <t>(4,05-2,55)*(3+8+3+13+3+8+3+13)*0,1*0,15</t>
  </si>
  <si>
    <t>1/2*(1,5-0,15+2,2)*(2+8+2)*2*0,1*0,15</t>
  </si>
  <si>
    <t>2,55*(2+2)*0,15*0,15</t>
  </si>
  <si>
    <t>(4,05-2,55)*(2+2)*0,15*0,15</t>
  </si>
  <si>
    <t>2,65*2*0,2*0,2</t>
  </si>
  <si>
    <t>(9,0+6,5)*2*2*0,15*0,15</t>
  </si>
  <si>
    <t>(2,4*4+6,1*2+5,05+4,8*4)*0,1*0,15</t>
  </si>
  <si>
    <t xml:space="preserve">6,583*0,1   "10% stratné</t>
  </si>
  <si>
    <t>81</t>
  </si>
  <si>
    <t>762195000.S</t>
  </si>
  <si>
    <t>Spojovacie prostriedky pre steny a priečky na hladko alebo tesársky viazané, debnenie stien, pivničné prepážky - klince, svorníky,fixačné dosky</t>
  </si>
  <si>
    <t>1394349352</t>
  </si>
  <si>
    <t>7,25</t>
  </si>
  <si>
    <t>82</t>
  </si>
  <si>
    <t>762332130.S</t>
  </si>
  <si>
    <t>Montáž viazaných konštrukcií krovov striech z reziva priemernej plochy 224 - 288 cm2</t>
  </si>
  <si>
    <t>611013848</t>
  </si>
  <si>
    <t>5,4*28</t>
  </si>
  <si>
    <t>"pomúrnica 150/150</t>
  </si>
  <si>
    <t>10,5*2</t>
  </si>
  <si>
    <t>4,1*22</t>
  </si>
  <si>
    <t>1,8*2</t>
  </si>
  <si>
    <t>1,8*2+1,1*4</t>
  </si>
  <si>
    <t>3,5*10</t>
  </si>
  <si>
    <t>83</t>
  </si>
  <si>
    <t>1511946703</t>
  </si>
  <si>
    <t>5,4*(28-8)*0,1*0,2</t>
  </si>
  <si>
    <t>10,5*2*0,15*0,15</t>
  </si>
  <si>
    <t>4,1*(22-2)*0,05*0,15</t>
  </si>
  <si>
    <t>0,1*3,248</t>
  </si>
  <si>
    <t>0,007</t>
  </si>
  <si>
    <t>84</t>
  </si>
  <si>
    <t>605470000600.S</t>
  </si>
  <si>
    <t>Hranoly drevené zo smreku, štvorstranne hobľované, masív, sušené 14±2%, s opracovanými spojmi, nadpájané, triedy 3A STN 480055, bez defektov</t>
  </si>
  <si>
    <t>1876379295</t>
  </si>
  <si>
    <t>5,4*4*0,1*0,2</t>
  </si>
  <si>
    <t>4,1*2*0,05*0,15</t>
  </si>
  <si>
    <t>1,8*2*0,1*0,15</t>
  </si>
  <si>
    <t>(1,8*2+1,1*4)*0,1*0,15</t>
  </si>
  <si>
    <t>3,5*10*0,15*0,1</t>
  </si>
  <si>
    <t>0,1*1,193</t>
  </si>
  <si>
    <t>0,008</t>
  </si>
  <si>
    <t>85</t>
  </si>
  <si>
    <t>762341022.S</t>
  </si>
  <si>
    <t>Montáž debnenia odkvapov z tatranského profilu pre všetky druhy striech</t>
  </si>
  <si>
    <t>-2075090940</t>
  </si>
  <si>
    <t>(0,75+0,75)*10,5</t>
  </si>
  <si>
    <t>(0,75+0,75)*(5,4+5,4)</t>
  </si>
  <si>
    <t>86</t>
  </si>
  <si>
    <t>611920005700.S</t>
  </si>
  <si>
    <t>Drevený obklad tatranský profil, hrúbka 15 mm, šírka 96 mm, smrek, I. trieda</t>
  </si>
  <si>
    <t>1558661257</t>
  </si>
  <si>
    <t>32,0*1,1</t>
  </si>
  <si>
    <t>87</t>
  </si>
  <si>
    <t>762341201.S</t>
  </si>
  <si>
    <t>Montáž latovania jednoduchých striech pre sklon do 60°</t>
  </si>
  <si>
    <t>1994850514</t>
  </si>
  <si>
    <t>113,0/0,33</t>
  </si>
  <si>
    <t>2,576</t>
  </si>
  <si>
    <t>88</t>
  </si>
  <si>
    <t>605430000301</t>
  </si>
  <si>
    <t>Rezivo stavebné zo smreku - strešné laty impregnované hr. 50 mm, š. 50 mm, dĺ. 4000-5000 mm</t>
  </si>
  <si>
    <t>-1565974054</t>
  </si>
  <si>
    <t>345,0*1,1</t>
  </si>
  <si>
    <t>89</t>
  </si>
  <si>
    <t>762341253.S</t>
  </si>
  <si>
    <t>Montáž kontralát pre sklon nad 35°</t>
  </si>
  <si>
    <t>-1711413935</t>
  </si>
  <si>
    <t>113,0/0,85</t>
  </si>
  <si>
    <t>2,059</t>
  </si>
  <si>
    <t>90</t>
  </si>
  <si>
    <t>881598771</t>
  </si>
  <si>
    <t>135,0*1,1</t>
  </si>
  <si>
    <t>91</t>
  </si>
  <si>
    <t>762395000.S</t>
  </si>
  <si>
    <t>Spojovacie prostriedky pre viazané konštrukcie krovov, debnenie a laťovanie, nadstrešné konštr., spádové kliny - svorky, dosky, klince, pásová oceľ, vruty</t>
  </si>
  <si>
    <t>530910438</t>
  </si>
  <si>
    <t>3,58+1,32</t>
  </si>
  <si>
    <t>35,2*0,015</t>
  </si>
  <si>
    <t>(379,5+148,5)*0,05*0,05</t>
  </si>
  <si>
    <t>92</t>
  </si>
  <si>
    <t>762431221.S</t>
  </si>
  <si>
    <t>Montáž obloženia stien doskami z drevovláknitých hmôt tvrdými drevotrieskovými na pero a drážku</t>
  </si>
  <si>
    <t>-2081851823</t>
  </si>
  <si>
    <t>Medzisúčet - RigiStabil</t>
  </si>
  <si>
    <t xml:space="preserve">176,0   "Steico</t>
  </si>
  <si>
    <t>93</t>
  </si>
  <si>
    <t>590110002300</t>
  </si>
  <si>
    <t>Doska sadrokartónová konštrukčná, protipožiarna RIGISTABIL hr. 12,5 mm, šxl 1250x2000 mm pre drevostavby, RIGIPS</t>
  </si>
  <si>
    <t>104457568</t>
  </si>
  <si>
    <t>176,0*1,04</t>
  </si>
  <si>
    <t>94</t>
  </si>
  <si>
    <t>5915100.1</t>
  </si>
  <si>
    <t>Fasádna drevovláknitá doska Steico UNIVERSAL s bitumenovou úpravou, hr. 22 mm</t>
  </si>
  <si>
    <t>191377650</t>
  </si>
  <si>
    <t>95</t>
  </si>
  <si>
    <t>762431303.S</t>
  </si>
  <si>
    <t>Obloženie stien z dosiek OSB skrutkovaných na zraz hr. dosky 15 mm</t>
  </si>
  <si>
    <t>1806115239</t>
  </si>
  <si>
    <t xml:space="preserve">125,0   "F</t>
  </si>
  <si>
    <t xml:space="preserve">23,7    "H</t>
  </si>
  <si>
    <t>96</t>
  </si>
  <si>
    <t>762495000.S</t>
  </si>
  <si>
    <t>Spojovacie prostriedky pre olištovanie škár, obloženie stropov, strešných podhľadov a stien - klince, závrtky</t>
  </si>
  <si>
    <t>1235518131</t>
  </si>
  <si>
    <t>183,1*0,0125</t>
  </si>
  <si>
    <t>183,1*0,022</t>
  </si>
  <si>
    <t>0,003</t>
  </si>
  <si>
    <t>97</t>
  </si>
  <si>
    <t>762810111</t>
  </si>
  <si>
    <t>Záklop stropov z dosiek CETRIS jednovrstvových skrutkovaných na trámy na zraz hr. dosky 12 mm</t>
  </si>
  <si>
    <t>686282311</t>
  </si>
  <si>
    <t>8,35*5,85</t>
  </si>
  <si>
    <t>-2,1*1,6</t>
  </si>
  <si>
    <t>98</t>
  </si>
  <si>
    <t>762812240.S</t>
  </si>
  <si>
    <t>Montáž záklopu z hobľovaných dosiek vrchné na zraz škáry kryté lištami</t>
  </si>
  <si>
    <t>580101488</t>
  </si>
  <si>
    <t>605460002400.S</t>
  </si>
  <si>
    <t>Dosky hobľované zo smreku hr. 30 mm, sušené 14±2%, triedy 3A STN 480055, bez defektov, hniloby, hrčí</t>
  </si>
  <si>
    <t>710790210</t>
  </si>
  <si>
    <t>45,5*1,08</t>
  </si>
  <si>
    <t>100</t>
  </si>
  <si>
    <t>762822130.S</t>
  </si>
  <si>
    <t>Montáž stropníc z hraneného a polohraneného reziva prierezovej plochy 288 - 450 cm2</t>
  </si>
  <si>
    <t>1011184338</t>
  </si>
  <si>
    <t>8,85*1</t>
  </si>
  <si>
    <t>6,35*10+4,5*2</t>
  </si>
  <si>
    <t>0,65</t>
  </si>
  <si>
    <t>101</t>
  </si>
  <si>
    <t>-1819778092</t>
  </si>
  <si>
    <t>8,85*1*0,15*0,25</t>
  </si>
  <si>
    <t>(6,35*10+4,5*2)*0,15*0,2</t>
  </si>
  <si>
    <t>0,08*2,507</t>
  </si>
  <si>
    <t>102</t>
  </si>
  <si>
    <t>762895000.S</t>
  </si>
  <si>
    <t>Spojovacie prostriedky pre záklop, stropnice, podbíjanie - klince, svorky</t>
  </si>
  <si>
    <t>-2094879584</t>
  </si>
  <si>
    <t>49,2*0,03</t>
  </si>
  <si>
    <t>2,71</t>
  </si>
  <si>
    <t>103</t>
  </si>
  <si>
    <t>998762102.S</t>
  </si>
  <si>
    <t>Presun hmôt pre konštrukcie tesárske v objektoch výšky do 12 m</t>
  </si>
  <si>
    <t>1535702499</t>
  </si>
  <si>
    <t>763</t>
  </si>
  <si>
    <t>Konštrukcie - drevostavby</t>
  </si>
  <si>
    <t>104</t>
  </si>
  <si>
    <t>763115113.S</t>
  </si>
  <si>
    <t>Priečka SDK hr. 125 mm - kcia CW+UW 100 (príp. drevená kcia 60/100 mm), jednoducho opláštená doskou štandardnou A 12,5 mm, TI 100 mm</t>
  </si>
  <si>
    <t>-1100556682</t>
  </si>
  <si>
    <t>2,65*2,985</t>
  </si>
  <si>
    <t>-0,01</t>
  </si>
  <si>
    <t>Medzisúčet - G</t>
  </si>
  <si>
    <t xml:space="preserve">2,65*(5,85+5,85)-0,8*1,97*3 </t>
  </si>
  <si>
    <t>-1/2*0,95*1,35*4</t>
  </si>
  <si>
    <t>-0,012</t>
  </si>
  <si>
    <t>Medzisúčet - H</t>
  </si>
  <si>
    <t>Súčet - podkrovie</t>
  </si>
  <si>
    <t>105</t>
  </si>
  <si>
    <t>763115313.S</t>
  </si>
  <si>
    <t>Priečka SDK hr. 125 mm - kcia CW+UW 100 (príp. drevená kcia 60/100 mm), jednoducho opláštená doskou impregnovanou H2 12,5 mm, TI 100 mm</t>
  </si>
  <si>
    <t>-526078994</t>
  </si>
  <si>
    <t>2,75*(1,975+2,325+1,975+3,75)-(0,6+0,8)*1,97</t>
  </si>
  <si>
    <t>-0,011</t>
  </si>
  <si>
    <t>Súčet - G, 1. NP</t>
  </si>
  <si>
    <t>106</t>
  </si>
  <si>
    <t>763126614.1</t>
  </si>
  <si>
    <t>Montáž predsadenej SDK steny hr. 62,5 mm, na oceľovej konštrukcií CD+UD (príp. drevenej konštrukcii 40/60 mm) jednoducho opláštená doskou hr. 12,5 mm, TI 60 mm</t>
  </si>
  <si>
    <t>-1673801320</t>
  </si>
  <si>
    <t>107</t>
  </si>
  <si>
    <t>1203380481</t>
  </si>
  <si>
    <t>125,0*1,05</t>
  </si>
  <si>
    <t>108</t>
  </si>
  <si>
    <t>763138201.S</t>
  </si>
  <si>
    <t>Podhľad SDK montovaný priamo na jednoúrovňovej oceľovej podkonštrukcií CD+UD, doska protipožiarna DF 12.5 mm</t>
  </si>
  <si>
    <t>-40337408</t>
  </si>
  <si>
    <t>(1,95+3,15+1,95)*(2,985+2,1+2,985)</t>
  </si>
  <si>
    <t>-0,78*1,18+0,45*4,0</t>
  </si>
  <si>
    <t>0,226</t>
  </si>
  <si>
    <t>Súčet - I, K</t>
  </si>
  <si>
    <t>109</t>
  </si>
  <si>
    <t>998763301.S</t>
  </si>
  <si>
    <t>Presun hmôt pre sádrokartónové konštrukcie v objektoch výšky do 7 m</t>
  </si>
  <si>
    <t>1576683006</t>
  </si>
  <si>
    <t>764</t>
  </si>
  <si>
    <t>Konštrukcie klampiarske</t>
  </si>
  <si>
    <t>110</t>
  </si>
  <si>
    <t>764352427.S</t>
  </si>
  <si>
    <t>Žľaby z pozinkovaného farbeného PZf plechu, pododkvapové polkruhové r.š. 330 mm, ozn. K1</t>
  </si>
  <si>
    <t>614100995</t>
  </si>
  <si>
    <t>10,5+10,5</t>
  </si>
  <si>
    <t>111</t>
  </si>
  <si>
    <t>764359411.S</t>
  </si>
  <si>
    <t>Kotlík kónický z pozinkovaného farbeného PZf plechu, pre rúry s priemerom do 100 mm, ozn. K4</t>
  </si>
  <si>
    <t>-812916941</t>
  </si>
  <si>
    <t>112</t>
  </si>
  <si>
    <t>764410740.S</t>
  </si>
  <si>
    <t>Oplechovanie parapetov z hliníkového farebného Al plechu, vrátane rohov r.š. 250 mm</t>
  </si>
  <si>
    <t>1967260602</t>
  </si>
  <si>
    <t>0,6*4+0,9*4</t>
  </si>
  <si>
    <t>113</t>
  </si>
  <si>
    <t>764454453.S</t>
  </si>
  <si>
    <t>Zvodové rúry z pozinkovaného farbeného PZf plechu, kruhové priemer 100 mm, ozn. K1</t>
  </si>
  <si>
    <t>1068127635</t>
  </si>
  <si>
    <t>4*4,5</t>
  </si>
  <si>
    <t>114</t>
  </si>
  <si>
    <t>998764101.S</t>
  </si>
  <si>
    <t>Presun hmôt pre konštrukcie klampiarske v objektoch výšky do 6 m</t>
  </si>
  <si>
    <t>464989148</t>
  </si>
  <si>
    <t>765</t>
  </si>
  <si>
    <t>Konštrukcie - krytiny tvrdé</t>
  </si>
  <si>
    <t>115</t>
  </si>
  <si>
    <t>765312315</t>
  </si>
  <si>
    <t>Keramická krytina TONDACH Contiton 9 (Bolero), jednoduchých striech, sklon od 35° do 60°, príp. ekvivalent</t>
  </si>
  <si>
    <t>1721787318</t>
  </si>
  <si>
    <t>(5,4+5,4)*10,5</t>
  </si>
  <si>
    <t>0,52</t>
  </si>
  <si>
    <t>116</t>
  </si>
  <si>
    <t>765314307</t>
  </si>
  <si>
    <t>Hrebeň drážkový univerzálny TONDACH, s použitím vetracieho pásu hliník, sklon od 35° do 60°, príp. ekvivalent</t>
  </si>
  <si>
    <t>312447574</t>
  </si>
  <si>
    <t>117</t>
  </si>
  <si>
    <t>765314409</t>
  </si>
  <si>
    <t>Štítová hrana z okrajových škridiel TONDACH Contiton 9 (Bolero), K3, príp. ekvivalent</t>
  </si>
  <si>
    <t>-1588588657</t>
  </si>
  <si>
    <t>(5,9+5,9)*2</t>
  </si>
  <si>
    <t>118</t>
  </si>
  <si>
    <t>765314511.S</t>
  </si>
  <si>
    <t>Doplnky ku keramickej krytine - odkvap z odkvapového AL plechu pod krytinu keramickú, K2</t>
  </si>
  <si>
    <t>87068100</t>
  </si>
  <si>
    <t>119</t>
  </si>
  <si>
    <t>765901441</t>
  </si>
  <si>
    <t>Strešná fólia TONDACH Tuning Fol N nad 35°, na krokvy, príp. ekvivalent</t>
  </si>
  <si>
    <t>1840506890</t>
  </si>
  <si>
    <t>120</t>
  </si>
  <si>
    <t>998765102.S</t>
  </si>
  <si>
    <t>Presun hmôt pre tvrdé krytiny v objektoch výšky nad 6 do 12 m</t>
  </si>
  <si>
    <t>-875639228</t>
  </si>
  <si>
    <t>766</t>
  </si>
  <si>
    <t>Konštrukcie stolárske</t>
  </si>
  <si>
    <t>121</t>
  </si>
  <si>
    <t>766241011.S</t>
  </si>
  <si>
    <t xml:space="preserve">Montáž dreveného samonosného schodiska zadlabávaného lomeného U s lomeným oblúkom bez  podstupníc</t>
  </si>
  <si>
    <t>1082206507</t>
  </si>
  <si>
    <t>122</t>
  </si>
  <si>
    <t>6123300.2</t>
  </si>
  <si>
    <t>Drevené schodisko lomené U š. 900 mm komplet so zábradlím, predbežná cena, výber investora</t>
  </si>
  <si>
    <t>23199031</t>
  </si>
  <si>
    <t>123</t>
  </si>
  <si>
    <t>766621400.S</t>
  </si>
  <si>
    <t>Montáž okien plastových na PUR penu s hydroizolačnými páskami (exteriérová a interiérová)</t>
  </si>
  <si>
    <t>-1406824476</t>
  </si>
  <si>
    <t>2*(0,6+0,6)*4</t>
  </si>
  <si>
    <t>2*(0,9+1,5)*4</t>
  </si>
  <si>
    <t>124</t>
  </si>
  <si>
    <t>6114100.01</t>
  </si>
  <si>
    <t xml:space="preserve">Okno plastové  600x600 mm - jednokrídlové OS, izolačné trojsklo, kovanie, farba hnedá, ozn. 2Op, 2Ol</t>
  </si>
  <si>
    <t>1644783232</t>
  </si>
  <si>
    <t>125</t>
  </si>
  <si>
    <t>6114100.02</t>
  </si>
  <si>
    <t xml:space="preserve">Okno plastové 900x1500 mm -  jednokrídlové OS, izolačné trojsklo, kovanie, farba hnedá, ozn. 1Op, 1Ol</t>
  </si>
  <si>
    <t>1073647124</t>
  </si>
  <si>
    <t>126</t>
  </si>
  <si>
    <t>283290006100.S</t>
  </si>
  <si>
    <t>Tesniaca paropriepustná fólia polymér-flísová, š. 290 mm, dĺ. 30 m, pre tesnenie pripájacej škáry okenného rámu a muriva z exteriéru</t>
  </si>
  <si>
    <t>252372677</t>
  </si>
  <si>
    <t>28,8*1,05</t>
  </si>
  <si>
    <t>127</t>
  </si>
  <si>
    <t>283290006200.S</t>
  </si>
  <si>
    <t>Tesniaca paronepriepustná fólia polymér-flísová, š. 70 mm, dĺ. 30 m, pre tesnenie pripájacej škáry okenného rámu a muriva z interiéru</t>
  </si>
  <si>
    <t>1567881989</t>
  </si>
  <si>
    <t>766641161.S</t>
  </si>
  <si>
    <t>Montáž plastových dverí vchodových so zárubňou, na PUR penu s paropriepustnými páskami, variabilný difúzny odpor 1 bm obvodu montáže</t>
  </si>
  <si>
    <t>-1778488467</t>
  </si>
  <si>
    <t>(2,0+2*2,05)*2</t>
  </si>
  <si>
    <t>0,95+2*2,05</t>
  </si>
  <si>
    <t>129</t>
  </si>
  <si>
    <t>6114200.01</t>
  </si>
  <si>
    <t>Dvere plastové vchodové 800x1970 mm - jednokrídlové vrátane zárubne, izolačné trojsklo, kovanie, farba zlatý dub, ozn. 3P</t>
  </si>
  <si>
    <t>1931648132</t>
  </si>
  <si>
    <t>130</t>
  </si>
  <si>
    <t>6114200.02</t>
  </si>
  <si>
    <t>Dvere plastové terasové 2000x1970 mm - dvojkrídlové vrátane zárubne, izolačné trojsklo, kovanie, farba zlatý dub, ozn. 1D, 2D</t>
  </si>
  <si>
    <t>177690796</t>
  </si>
  <si>
    <t>131</t>
  </si>
  <si>
    <t>766662112.S</t>
  </si>
  <si>
    <t>Montáž dverového krídla otočného jednokrídlového poldrážkového, do existujúcej zárubne, vrátane kovania</t>
  </si>
  <si>
    <t>-1227996733</t>
  </si>
  <si>
    <t>132</t>
  </si>
  <si>
    <t>6116100.03</t>
  </si>
  <si>
    <t>Dvere vnútorné 800x1970 mm - jednokrídlové plné, výplň DTD doska, povrch fólia, farba hnedá B136 buk, ozn. 4L</t>
  </si>
  <si>
    <t>-287411890</t>
  </si>
  <si>
    <t>133</t>
  </si>
  <si>
    <t>6116100.04</t>
  </si>
  <si>
    <t>Dvere vnútorné 800x1970 mm - jednokrídlové plné, výplň DTD doska, povrch fólia, farba hnedá B136 buk, ozn. 5P, 5L</t>
  </si>
  <si>
    <t>-261252233</t>
  </si>
  <si>
    <t>134</t>
  </si>
  <si>
    <t>6115100.04</t>
  </si>
  <si>
    <t>Dvere vnútorné 600x1970 mm - jednokrídlové plné, výplň DTD doska, povrch fólia, farba hnedá B136 buk, ozn. 6L</t>
  </si>
  <si>
    <t>-423553809</t>
  </si>
  <si>
    <t>135</t>
  </si>
  <si>
    <t>5491500.01</t>
  </si>
  <si>
    <t>Kovanie jednokrídlových dverí - kľučka dverová a rozeta 2x, zámok</t>
  </si>
  <si>
    <t>1903258040</t>
  </si>
  <si>
    <t>136</t>
  </si>
  <si>
    <t>766671002.S</t>
  </si>
  <si>
    <t>Montáž okna strešného vrátane príslušenstva, veľkosť okna 78x118 cm</t>
  </si>
  <si>
    <t>-118297400</t>
  </si>
  <si>
    <t>137</t>
  </si>
  <si>
    <t>611310005700.S</t>
  </si>
  <si>
    <t>Strešné okno drevené kyvné, 780x1180 mm s kľučkou, ozn. O3</t>
  </si>
  <si>
    <t>2054469864</t>
  </si>
  <si>
    <t>138</t>
  </si>
  <si>
    <t>611380003300.S</t>
  </si>
  <si>
    <t xml:space="preserve">Lemovanie hliníkové, 780x1180 mm bez zatepľovacej sady, pre profilovanú strešnú krytinu </t>
  </si>
  <si>
    <t>-1703579007</t>
  </si>
  <si>
    <t>139</t>
  </si>
  <si>
    <t>611380006700.S</t>
  </si>
  <si>
    <t>Zatepľovacia sada pre osadenie strešného okna alebo výlezu, 780x1180 mm</t>
  </si>
  <si>
    <t>276514100</t>
  </si>
  <si>
    <t>140</t>
  </si>
  <si>
    <t>611380008600.S</t>
  </si>
  <si>
    <t>Manžeta z parotesnej fólie pre osadenie strešného okna alebo výlezu, 780x1180 mm</t>
  </si>
  <si>
    <t>380991780</t>
  </si>
  <si>
    <t>141</t>
  </si>
  <si>
    <t>766694121.S</t>
  </si>
  <si>
    <t>Montáž parapetnej dosky drevenej šírky nad 300 mm, dĺžky do 1000 mm</t>
  </si>
  <si>
    <t>1482822663</t>
  </si>
  <si>
    <t>142</t>
  </si>
  <si>
    <t>611550000300.S</t>
  </si>
  <si>
    <t>Parapetná doska vnútorná, šírka 300 mm, z drevotriesky laminovanej, farba biela</t>
  </si>
  <si>
    <t>-59560023</t>
  </si>
  <si>
    <t>(0,6*4+0,9*4)*1,05</t>
  </si>
  <si>
    <t>143</t>
  </si>
  <si>
    <t>611550001700.S</t>
  </si>
  <si>
    <t>Plastové krytky k vnútorným parapetom vo farbe</t>
  </si>
  <si>
    <t>pár</t>
  </si>
  <si>
    <t>109495218</t>
  </si>
  <si>
    <t>144</t>
  </si>
  <si>
    <t>998766101.S</t>
  </si>
  <si>
    <t>Presun hmot pre konštrukcie stolárske v objektoch výšky do 6 m</t>
  </si>
  <si>
    <t>980204023</t>
  </si>
  <si>
    <t>771</t>
  </si>
  <si>
    <t>Podlahy z dlaždíc</t>
  </si>
  <si>
    <t>145</t>
  </si>
  <si>
    <t>771415004.S</t>
  </si>
  <si>
    <t>Montáž soklíkov z obkladačiek do tmelu veľ. 300 x 80 mm</t>
  </si>
  <si>
    <t>2132338124</t>
  </si>
  <si>
    <t>2*(5,225+5,85+3,0+5,85)</t>
  </si>
  <si>
    <t>-(2,0*2+0,95+0,8*2+0,6+2,0)+0,1*6</t>
  </si>
  <si>
    <t>146</t>
  </si>
  <si>
    <t>5976400.1</t>
  </si>
  <si>
    <t xml:space="preserve">Sokel keramický, 300x80 mm </t>
  </si>
  <si>
    <t>-133461606</t>
  </si>
  <si>
    <t>31,3/0,3*1,04</t>
  </si>
  <si>
    <t>0,493</t>
  </si>
  <si>
    <t>147</t>
  </si>
  <si>
    <t>771576109.S</t>
  </si>
  <si>
    <t>Montáž podláh z dlaždíc keramických do tmelu flexibilného</t>
  </si>
  <si>
    <t>770274416</t>
  </si>
  <si>
    <t xml:space="preserve">Súčet  - D</t>
  </si>
  <si>
    <t>148</t>
  </si>
  <si>
    <t>5977400.2</t>
  </si>
  <si>
    <t xml:space="preserve">Dlaždice keramické protišmykové </t>
  </si>
  <si>
    <t>1911327209</t>
  </si>
  <si>
    <t>43,1*1,04</t>
  </si>
  <si>
    <t>-0,024</t>
  </si>
  <si>
    <t xml:space="preserve">Súčet </t>
  </si>
  <si>
    <t>149</t>
  </si>
  <si>
    <t>998771101.S</t>
  </si>
  <si>
    <t>Presun hmôt pre podlahy z dlaždíc v objektoch výšky do 6m</t>
  </si>
  <si>
    <t>48316523</t>
  </si>
  <si>
    <t>775</t>
  </si>
  <si>
    <t>Podlahy vlysové a parketové</t>
  </si>
  <si>
    <t>150</t>
  </si>
  <si>
    <t>775413120.S</t>
  </si>
  <si>
    <t>Montáž podlahových soklíkov alebo líšt obvodových skrutkovaním</t>
  </si>
  <si>
    <t>121591174</t>
  </si>
  <si>
    <t>2*(2,985+5,85+2,1+5,85+2,985*2+2,85+2,875)-0,8*6</t>
  </si>
  <si>
    <t>151</t>
  </si>
  <si>
    <t>611990002900.S</t>
  </si>
  <si>
    <t>Lišta soklová MDF, vxš 40x20 mm</t>
  </si>
  <si>
    <t>-722306636</t>
  </si>
  <si>
    <t>52,2*1,01</t>
  </si>
  <si>
    <t>-0,022</t>
  </si>
  <si>
    <t>152</t>
  </si>
  <si>
    <t>775413240.S</t>
  </si>
  <si>
    <t>Montáž prechodovej lišty samolepiacej</t>
  </si>
  <si>
    <t>-568396228</t>
  </si>
  <si>
    <t>0,8*3</t>
  </si>
  <si>
    <t>153</t>
  </si>
  <si>
    <t>611990001200.S</t>
  </si>
  <si>
    <t>Lišta prechodová samolepiaca, šírka 30 mm</t>
  </si>
  <si>
    <t>-813520236</t>
  </si>
  <si>
    <t>2,4*1,01</t>
  </si>
  <si>
    <t>154</t>
  </si>
  <si>
    <t>775540030.S</t>
  </si>
  <si>
    <t>Montáž palubovej podlahy masívnej, skrutkovaním</t>
  </si>
  <si>
    <t>1800406191</t>
  </si>
  <si>
    <t>155</t>
  </si>
  <si>
    <t>611980003702.S</t>
  </si>
  <si>
    <t>Drevená podlaha, hrúbka 18 mm, smrek</t>
  </si>
  <si>
    <t>1917711699</t>
  </si>
  <si>
    <t>156</t>
  </si>
  <si>
    <t>775592110.S</t>
  </si>
  <si>
    <t>Montáž podložky vyrovnávacej a tlmiacej penovej hr. 2 mm pod plávajúce podlahy</t>
  </si>
  <si>
    <t>-224280283</t>
  </si>
  <si>
    <t>157</t>
  </si>
  <si>
    <t>283230008500.S</t>
  </si>
  <si>
    <t>Podložka z penového PE pod plávajúce podlahy, hr. 2 mm</t>
  </si>
  <si>
    <t>1923529031</t>
  </si>
  <si>
    <t>44,4*1,03</t>
  </si>
  <si>
    <t>-0,032</t>
  </si>
  <si>
    <t>158</t>
  </si>
  <si>
    <t>998775101.S</t>
  </si>
  <si>
    <t>Presun hmôt pre podlahy vlysové a parketové v objektoch výšky do 6 m</t>
  </si>
  <si>
    <t>-2080365852</t>
  </si>
  <si>
    <t>781</t>
  </si>
  <si>
    <t>Obklady</t>
  </si>
  <si>
    <t>159</t>
  </si>
  <si>
    <t>781445207.S</t>
  </si>
  <si>
    <t xml:space="preserve">Montáž obkladov vnútor. stien z obkladačiek kladených do tmelu flexibilného </t>
  </si>
  <si>
    <t>1962330268</t>
  </si>
  <si>
    <t>2*2,2*(2,075+1,975)-0,6*1,97</t>
  </si>
  <si>
    <t xml:space="preserve">2,2*(1,0+1,0)    "sprcha</t>
  </si>
  <si>
    <t xml:space="preserve">06*(3,125+0,6)   "kuchyňa</t>
  </si>
  <si>
    <t>160</t>
  </si>
  <si>
    <t>5976200.1</t>
  </si>
  <si>
    <t xml:space="preserve">Obklad stien keramický jednofarebný hladký </t>
  </si>
  <si>
    <t>589356306</t>
  </si>
  <si>
    <t>43,4*1,04</t>
  </si>
  <si>
    <t>-0,036</t>
  </si>
  <si>
    <t>161</t>
  </si>
  <si>
    <t>998781101.S</t>
  </si>
  <si>
    <t>Presun hmôt pre obklady keramické v objektoch výšky do 6 m</t>
  </si>
  <si>
    <t>-2090191486</t>
  </si>
  <si>
    <t>782</t>
  </si>
  <si>
    <t>Obklady z prírodného a konglomerovaného kameňa</t>
  </si>
  <si>
    <t>162</t>
  </si>
  <si>
    <t>782131140.S</t>
  </si>
  <si>
    <t>Montáž obkladov stien pravouhl. doskami z mäkkých kameňov s lícom rovným, hr. do 50 mm</t>
  </si>
  <si>
    <t>965158713</t>
  </si>
  <si>
    <t>163</t>
  </si>
  <si>
    <t>583840000500.S</t>
  </si>
  <si>
    <t>Obklad nepravidelného tvaru - vápenec, priemer 100-500 mm, hrúbka 8-12 mm</t>
  </si>
  <si>
    <t>-1539205260</t>
  </si>
  <si>
    <t>8,3*1,05</t>
  </si>
  <si>
    <t>-0,015</t>
  </si>
  <si>
    <t>164</t>
  </si>
  <si>
    <t>998782101.S</t>
  </si>
  <si>
    <t>Presun hmôt pre kamenné obklady v objektoch výšky do 6 m</t>
  </si>
  <si>
    <t>222056387</t>
  </si>
  <si>
    <t>783</t>
  </si>
  <si>
    <t>Dokončovacie práce - nátery</t>
  </si>
  <si>
    <t>165</t>
  </si>
  <si>
    <t>783222100.S</t>
  </si>
  <si>
    <t>Nátery kov.stav.doplnk.konštr. syntetické farby šedej na vzduchu schnúce dvojnásobné - 70µm</t>
  </si>
  <si>
    <t>-240108204</t>
  </si>
  <si>
    <t>0,2*(0,85+2*2,02)*4</t>
  </si>
  <si>
    <t>0,2*(0,65+2*2,02)*1</t>
  </si>
  <si>
    <t>Súčet - krycí náter zárubní</t>
  </si>
  <si>
    <t>166</t>
  </si>
  <si>
    <t>783726300.1S</t>
  </si>
  <si>
    <t>Nátery tesárskych konštrukcií- náterom OWATROL – AQUATHERM (doporučenie výrobcu ThermoWoodu), príp. ekvivalent</t>
  </si>
  <si>
    <t>2075312898</t>
  </si>
  <si>
    <t>167</t>
  </si>
  <si>
    <t>783782404.S</t>
  </si>
  <si>
    <t>Nátery tesárskych konštrukcií, povrchová impregnácia proti drevokaznému hmyzu, hubám a plesniam, jednonásobná</t>
  </si>
  <si>
    <t>-1655212068</t>
  </si>
  <si>
    <t>5,4*(28-8)*0,6</t>
  </si>
  <si>
    <t>10,5*2*0,6</t>
  </si>
  <si>
    <t>4,1*(22-2)*0,4</t>
  </si>
  <si>
    <t>Medzisúčet - krov</t>
  </si>
  <si>
    <t xml:space="preserve">45,5   "záklop zhora</t>
  </si>
  <si>
    <t>168</t>
  </si>
  <si>
    <t>783782406.S</t>
  </si>
  <si>
    <t>Nátery tesárskych konštrukcií hĺbkovou impregnáciou vo funkcii impregnačného, dekoratívneho a ochranného náteru s biocídom (syntetická lazúra) jednonásobný</t>
  </si>
  <si>
    <t>524669328</t>
  </si>
  <si>
    <t xml:space="preserve">32,0    "odkvap</t>
  </si>
  <si>
    <t>169</t>
  </si>
  <si>
    <t>783894612.S</t>
  </si>
  <si>
    <t>Náter farbami akrylátovými, biely náter sadrokartónových stropov 2x</t>
  </si>
  <si>
    <t>-1300018690</t>
  </si>
  <si>
    <t>58,0</t>
  </si>
  <si>
    <t>170</t>
  </si>
  <si>
    <t>783894622.S</t>
  </si>
  <si>
    <t>Náter farbami akrylátovými, biely náter sadrokartónových stien 2x</t>
  </si>
  <si>
    <t>-1640890707</t>
  </si>
  <si>
    <t>2*2,75*(5,225+5,85+2,075+1,975+3,0+5,85)</t>
  </si>
  <si>
    <t>-(0,6*0,6*4+2,0*2,05*2+0,95*2,05+0,8*1,9*2+0,6*1,97*2)</t>
  </si>
  <si>
    <t>0,1*(2,4*4+6,1*2+5,05)</t>
  </si>
  <si>
    <t>Medzisúčet - 1. NP</t>
  </si>
  <si>
    <t>2*2,65*(2,985+5,85+2,1+5,85+2,985*2+2,85+2,875)</t>
  </si>
  <si>
    <t>-(0,9*1,5*4+0,8*1,97*6+1/2*0,95*1,35*12)</t>
  </si>
  <si>
    <t>0,1*4,8*4</t>
  </si>
  <si>
    <t>Medzisúčet - podkrovie</t>
  </si>
  <si>
    <t xml:space="preserve">-43,4   "obklady</t>
  </si>
  <si>
    <t xml:space="preserve">5,531    "rezerva</t>
  </si>
  <si>
    <t>784</t>
  </si>
  <si>
    <t>Maľby</t>
  </si>
  <si>
    <t>171</t>
  </si>
  <si>
    <t>784410100.S</t>
  </si>
  <si>
    <t>Penetrovanie jednonásobné jemnozrnných podkladov výšky do 3,80 m</t>
  </si>
  <si>
    <t>-800302113</t>
  </si>
  <si>
    <t>210,0+58,0</t>
  </si>
  <si>
    <t>172</t>
  </si>
  <si>
    <t>784418012.S</t>
  </si>
  <si>
    <t>Zakrývanie podláh a zariadení papierom v miestnostiach alebo na schodisku</t>
  </si>
  <si>
    <t>1770746848</t>
  </si>
  <si>
    <t xml:space="preserve">43,1+44,4   "podlahy</t>
  </si>
  <si>
    <t xml:space="preserve">4,0   "sauna</t>
  </si>
  <si>
    <t xml:space="preserve">02 - SO-01.2  Drevená terasa</t>
  </si>
  <si>
    <t>1001134482</t>
  </si>
  <si>
    <t>1,0*(3,2+9,0+3,2)</t>
  </si>
  <si>
    <t>-682059546</t>
  </si>
  <si>
    <t>9,0*3,2</t>
  </si>
  <si>
    <t>-1645825731</t>
  </si>
  <si>
    <t>762081060.S</t>
  </si>
  <si>
    <t>Zvláštne výkony na stavenisku, viacstranné hobľovanie reziva</t>
  </si>
  <si>
    <t>355354119</t>
  </si>
  <si>
    <t>"stĺp 160/160</t>
  </si>
  <si>
    <t>2,4*6*0,64</t>
  </si>
  <si>
    <t>"stĺp 150/100</t>
  </si>
  <si>
    <t>0,9*2*0,5</t>
  </si>
  <si>
    <t>"krokva 100/150</t>
  </si>
  <si>
    <t>(3,25*2+2,45*14+1,65*4+0,8*4)*0,5</t>
  </si>
  <si>
    <t>(3,15*2+2,25*2)*0,6</t>
  </si>
  <si>
    <t>"väznica 100/15</t>
  </si>
  <si>
    <t>9,0*0,5</t>
  </si>
  <si>
    <t>"väznica 150/150</t>
  </si>
  <si>
    <t>3,6*0,6</t>
  </si>
  <si>
    <t>3,0*2*0,4</t>
  </si>
  <si>
    <t>(1,3*7+0,75*4)*0,5</t>
  </si>
  <si>
    <t xml:space="preserve">2*28,8   "podlaha</t>
  </si>
  <si>
    <t>-0,006</t>
  </si>
  <si>
    <t>762222141.S</t>
  </si>
  <si>
    <t>Montáž zábradlia rovného, osovej vzdialenosti stĺpikov do 1500 mm</t>
  </si>
  <si>
    <t>-1850869112</t>
  </si>
  <si>
    <t>1,5+3*2,85+1,5</t>
  </si>
  <si>
    <t>6119300.1</t>
  </si>
  <si>
    <t>Zábradlie doskové, výšky 1,0 m, smrek hobľovaný, sušený 14±2%, s opracovanými spojmi, bez defektov</t>
  </si>
  <si>
    <t>-369823430</t>
  </si>
  <si>
    <t>-37116857</t>
  </si>
  <si>
    <t>2,4*6</t>
  </si>
  <si>
    <t>0,9*2</t>
  </si>
  <si>
    <t>3,25*2+2,45*14+1,65*4+0,8*4</t>
  </si>
  <si>
    <t>3,15*2+2,25*2</t>
  </si>
  <si>
    <t>"väznica 100/150</t>
  </si>
  <si>
    <t>9,0</t>
  </si>
  <si>
    <t>3,6</t>
  </si>
  <si>
    <t>3,0*2</t>
  </si>
  <si>
    <t>1,3*7+0,75*4</t>
  </si>
  <si>
    <t>0,7</t>
  </si>
  <si>
    <t>-1667653247</t>
  </si>
  <si>
    <t>2,4*6*0,16*0,16</t>
  </si>
  <si>
    <t>0,9*2*0,15*0,1</t>
  </si>
  <si>
    <t>(3,25*2+2,45*14+1,65*4+0,8*4)*0,1*0,15</t>
  </si>
  <si>
    <t>(3,15*2+2,25*2)*0,15*0,15</t>
  </si>
  <si>
    <t>9,0*0,1*0,15</t>
  </si>
  <si>
    <t>3,6*0,15*0,15</t>
  </si>
  <si>
    <t>3,0*2*0,05*0,15</t>
  </si>
  <si>
    <t>(1,3*7+0,75*4)*0,1*0,15</t>
  </si>
  <si>
    <t>0,1*1,841</t>
  </si>
  <si>
    <t>762341004.S</t>
  </si>
  <si>
    <t>Montáž debnenia jednoduchých striech, na krokvy a kontralaty z dosiek na zraz</t>
  </si>
  <si>
    <t>-612531682</t>
  </si>
  <si>
    <t>9,0*2,5-1/2*4,2*2,5</t>
  </si>
  <si>
    <t>2,5*(1,5+1,5)</t>
  </si>
  <si>
    <t>1/2*2,5*(3,6-1,5)*2</t>
  </si>
  <si>
    <t>1231640240</t>
  </si>
  <si>
    <t>30,0*1,1</t>
  </si>
  <si>
    <t>1151095867</t>
  </si>
  <si>
    <t>30,0/0,33</t>
  </si>
  <si>
    <t>0,091</t>
  </si>
  <si>
    <t>-1230784075</t>
  </si>
  <si>
    <t>91,0*1,1</t>
  </si>
  <si>
    <t>762341252.S</t>
  </si>
  <si>
    <t>Montáž kontralát pre sklon od 22° do 35°</t>
  </si>
  <si>
    <t>-1336808334</t>
  </si>
  <si>
    <t>30,0/0,85</t>
  </si>
  <si>
    <t>0,706</t>
  </si>
  <si>
    <t>1871256809</t>
  </si>
  <si>
    <t>36,0*1,1</t>
  </si>
  <si>
    <t>-884340528</t>
  </si>
  <si>
    <t>2,03</t>
  </si>
  <si>
    <t>33,0*0,015</t>
  </si>
  <si>
    <t>(100,1+39,6)*0,05*0,05</t>
  </si>
  <si>
    <t>0,006</t>
  </si>
  <si>
    <t>762523104.S</t>
  </si>
  <si>
    <t>Položenie podláh hobľovaných na zraz z dosiek a fošien</t>
  </si>
  <si>
    <t>-1180611070</t>
  </si>
  <si>
    <t>Súčet - C</t>
  </si>
  <si>
    <t>1455407803</t>
  </si>
  <si>
    <t>28,8*1,08</t>
  </si>
  <si>
    <t>-0,004</t>
  </si>
  <si>
    <t>762595000.S</t>
  </si>
  <si>
    <t xml:space="preserve">Zakrytie kanálov, položenie podláh  - spojovacie a ochranné prostriedky - klince, skrutky</t>
  </si>
  <si>
    <t>1434914937</t>
  </si>
  <si>
    <t>31,1*0,05</t>
  </si>
  <si>
    <t>762712140.S</t>
  </si>
  <si>
    <t>Montáž priestorových viazaných konštrukcií z reziva hraneného prierezovej plochy 280 - 450 cm2</t>
  </si>
  <si>
    <t>-631144402</t>
  </si>
  <si>
    <t>"koly D200 - predbežná dĺžka 1,5 m</t>
  </si>
  <si>
    <t>1,5*11</t>
  </si>
  <si>
    <t>"trám 150/200</t>
  </si>
  <si>
    <t>8,9*3</t>
  </si>
  <si>
    <t>"trám 100/150</t>
  </si>
  <si>
    <t>3,15*13</t>
  </si>
  <si>
    <t>6119800.1</t>
  </si>
  <si>
    <t>Agátové drevo základov</t>
  </si>
  <si>
    <t>-504583389</t>
  </si>
  <si>
    <t>1,5*11*pi*0,1*0,1</t>
  </si>
  <si>
    <t>8,9*3*0,15*0,2</t>
  </si>
  <si>
    <t>3,15*13*0,1*0,15</t>
  </si>
  <si>
    <t>0,1*1,933</t>
  </si>
  <si>
    <t>762795000.S</t>
  </si>
  <si>
    <t>Spojovacie prostriedky pre priestorové viazané konštrukcie - klince, svorky, fixačné dosky</t>
  </si>
  <si>
    <t>-796194140</t>
  </si>
  <si>
    <t>-71609044</t>
  </si>
  <si>
    <t>-1010460067</t>
  </si>
  <si>
    <t>2*(2,4+1,35)</t>
  </si>
  <si>
    <t>764441410.S</t>
  </si>
  <si>
    <t>Chrlič z pozinkovaného farbeného PZf plechu, jednoduchý s D do 50 mm dĺžky do 500 mm, K5</t>
  </si>
  <si>
    <t>575087998</t>
  </si>
  <si>
    <t>609173022</t>
  </si>
  <si>
    <t>765312229</t>
  </si>
  <si>
    <t>Keramická krytina TONDACH Contiton 9 (Bolero), jednoduchých striech, sklon od 30° do 35°, príp. ekvivalent</t>
  </si>
  <si>
    <t>352860671</t>
  </si>
  <si>
    <t>765314303</t>
  </si>
  <si>
    <t>Hrebeň drážkový univerzálny TONDACH, s použitím vetracieho pásu hliník, sklon od 22° do 35°, príp. ekvivalent</t>
  </si>
  <si>
    <t>-704613743</t>
  </si>
  <si>
    <t>Štítová hrana z okrajových škridiel TONDACH Contiton 9 (Bolero), príp. ekvivalent</t>
  </si>
  <si>
    <t>479658989</t>
  </si>
  <si>
    <t>2,5+2,5</t>
  </si>
  <si>
    <t>2*2,5</t>
  </si>
  <si>
    <t>-407460473</t>
  </si>
  <si>
    <t>765901402</t>
  </si>
  <si>
    <t>Strešná fólia TONDACH Tuning Fol N od 22° do 35°, na krokvy, príp. elvivalent</t>
  </si>
  <si>
    <t>-1657353728</t>
  </si>
  <si>
    <t>553834006</t>
  </si>
  <si>
    <t>-801789974</t>
  </si>
  <si>
    <t xml:space="preserve">30,0   "debnenie</t>
  </si>
  <si>
    <t xml:space="preserve">03 - SO-01.3  Zdravotechnika</t>
  </si>
  <si>
    <t xml:space="preserve">    8 - Rúrové vedenie</t>
  </si>
  <si>
    <t xml:space="preserve">    721 - Zdravotech. vnútorná kanalizácia</t>
  </si>
  <si>
    <t xml:space="preserve">    725 - Zdravotechnika - zariaď. predmety</t>
  </si>
  <si>
    <t>OST - Ostatné</t>
  </si>
  <si>
    <t>Rúrové vedenie</t>
  </si>
  <si>
    <t>871171000.S</t>
  </si>
  <si>
    <t>Montáž vodovodného potrubia z dvojvsrtvového PE 100 SDR11/PN16 zváraných natupo D 32x3,0 mm</t>
  </si>
  <si>
    <t>-1425630620</t>
  </si>
  <si>
    <t xml:space="preserve">2,8   "v základoch </t>
  </si>
  <si>
    <t xml:space="preserve">2,4   "hore k HUV</t>
  </si>
  <si>
    <t>286130033400.S</t>
  </si>
  <si>
    <t>Rúra HDPE na vodu PE100 PN16 SDR11 32x3,0x100 m</t>
  </si>
  <si>
    <t>1360179199</t>
  </si>
  <si>
    <t>5,2*1,05</t>
  </si>
  <si>
    <t>892233111.S</t>
  </si>
  <si>
    <t>Preplach a dezinfekcia vodovodného potrubia DN od 40 do 70</t>
  </si>
  <si>
    <t>-545958203</t>
  </si>
  <si>
    <t>892241111.S</t>
  </si>
  <si>
    <t>Ostatné práce na rúrovom vedení, tlakové skúšky vodovodného potrubia DN do 80</t>
  </si>
  <si>
    <t>-1612117930</t>
  </si>
  <si>
    <t>892372111.S</t>
  </si>
  <si>
    <t>Zabezpečenie koncov vodovodného potrubia pri tlakových skúškach DN do 300</t>
  </si>
  <si>
    <t>567760534</t>
  </si>
  <si>
    <t>899721111.S</t>
  </si>
  <si>
    <t>Vyhľadávací vodič na potrubí PVC DN do 150</t>
  </si>
  <si>
    <t>1851796082</t>
  </si>
  <si>
    <t>899721131.S</t>
  </si>
  <si>
    <t>Označenie vodovodného potrubia bielou výstražnou fóliou</t>
  </si>
  <si>
    <t>-1263015420</t>
  </si>
  <si>
    <t>998276101.S</t>
  </si>
  <si>
    <t>Presun hmôt pre rúrové vedenie hĺbené z rúr z plast., hmôt alebo sklolamin. v otvorenom výkope</t>
  </si>
  <si>
    <t>-2130198815</t>
  </si>
  <si>
    <t>713482121.S</t>
  </si>
  <si>
    <t>Montáž trubíc z PE, hr.15-20 mm,vnút.priemer do 38 mm</t>
  </si>
  <si>
    <t>1984947374</t>
  </si>
  <si>
    <t>283310004600</t>
  </si>
  <si>
    <t>Izolačná PE trubica TUBOLIT DG 18x20 mm (d potrubia x hr. izolácie), nadrezaná, AZ FLEX</t>
  </si>
  <si>
    <t>-196902138</t>
  </si>
  <si>
    <t>10,0*1,02</t>
  </si>
  <si>
    <t>283310004700</t>
  </si>
  <si>
    <t>Izolačná PE trubica TUBOLIT DG 22x20 mm (d potrubia x hr. izolácie), nadrezaná, AZ FLEX</t>
  </si>
  <si>
    <t>-116463558</t>
  </si>
  <si>
    <t>11,0*1,02</t>
  </si>
  <si>
    <t>283310004800</t>
  </si>
  <si>
    <t>Izolačná PE trubica TUBOLIT DG 28x20 mm (d potrubia x hr. izolácie), nadrezaná, AZ FLEX</t>
  </si>
  <si>
    <t>-110255443</t>
  </si>
  <si>
    <t>1522953876</t>
  </si>
  <si>
    <t>721</t>
  </si>
  <si>
    <t>Zdravotech. vnútorná kanalizácia</t>
  </si>
  <si>
    <t>721171130.S</t>
  </si>
  <si>
    <t>Potrubie z PVC - U odpadové ležaté hrdlové v zemi D 110 mm (vrátane tvaroviek)</t>
  </si>
  <si>
    <t>902535663</t>
  </si>
  <si>
    <t xml:space="preserve">1,5  "od K1</t>
  </si>
  <si>
    <t xml:space="preserve">0,9   "od K3</t>
  </si>
  <si>
    <t xml:space="preserve">0,9   "od VP</t>
  </si>
  <si>
    <t>0,2</t>
  </si>
  <si>
    <t>Súčet - v základoch</t>
  </si>
  <si>
    <t>721171133.S</t>
  </si>
  <si>
    <t>Potrubie z PVC - U odpadové ležaté hrdlové v zemi D 125 mm (vrátane tvaroviek)</t>
  </si>
  <si>
    <t>293627389</t>
  </si>
  <si>
    <t xml:space="preserve">1,3   "od K2</t>
  </si>
  <si>
    <t xml:space="preserve">8,0   "von do RŠ</t>
  </si>
  <si>
    <t>721172107.S</t>
  </si>
  <si>
    <t>Potrubie z PVC - U odpadové zvislé hrdlové Dxt 75x1,8 mm (vrátane tvaroviek)</t>
  </si>
  <si>
    <t>-1300096932</t>
  </si>
  <si>
    <t xml:space="preserve">2,0+1,3    "K1, K3</t>
  </si>
  <si>
    <t>286510021600</t>
  </si>
  <si>
    <t>Čistiaci kus na 4 skrutky PVC-U, DN 75 hladký pre gravitačnú kanalizáciu</t>
  </si>
  <si>
    <t>296822081</t>
  </si>
  <si>
    <t>721172109.S</t>
  </si>
  <si>
    <t>Potrubie z PVC - U odpadové zvislé hrdlové Dxt 110x2,2 mm (vrátane tvaroviek)</t>
  </si>
  <si>
    <t>-1478414978</t>
  </si>
  <si>
    <t xml:space="preserve">2,0+1,3    "K2, VP</t>
  </si>
  <si>
    <t>286510021600.S</t>
  </si>
  <si>
    <t>Čistiaci kus na 4 skrutky PVC-U, DN 110 pre hladký, kanalizačný, gravitačný systém</t>
  </si>
  <si>
    <t>1449548748</t>
  </si>
  <si>
    <t>721173204.S</t>
  </si>
  <si>
    <t>Potrubie z PVC - U odpadné pripájacie D 40 mm</t>
  </si>
  <si>
    <t>-562956936</t>
  </si>
  <si>
    <t xml:space="preserve">1*0,9   "pripojenie U</t>
  </si>
  <si>
    <t>0,1</t>
  </si>
  <si>
    <t>721173205.S</t>
  </si>
  <si>
    <t>Potrubie z PVC - U odpadné pripájacie D 50 mm</t>
  </si>
  <si>
    <t>1919172426</t>
  </si>
  <si>
    <t xml:space="preserve">0,9+2*0,5+0,9       "pripojenie KD, S, HL405</t>
  </si>
  <si>
    <t xml:space="preserve">1,3+3,8+0,2   "do K1, K2, K3</t>
  </si>
  <si>
    <t>0,4</t>
  </si>
  <si>
    <t>721173208.S</t>
  </si>
  <si>
    <t>Potrubie z PVC - U odpadné pripájacie D 110 mm</t>
  </si>
  <si>
    <t>225370773</t>
  </si>
  <si>
    <t xml:space="preserve">0,5+0,5      "pripojenie WC, VP</t>
  </si>
  <si>
    <t xml:space="preserve">0+0,8+0   "do K1, K, K3</t>
  </si>
  <si>
    <t>721194104.S</t>
  </si>
  <si>
    <t>Zriadenie prípojky na potrubí vyvedenie a upevnenie odpadových výpustiek D 40 mm</t>
  </si>
  <si>
    <t>-487325303</t>
  </si>
  <si>
    <t xml:space="preserve">1   " U</t>
  </si>
  <si>
    <t>721194105.S</t>
  </si>
  <si>
    <t>Zriadenie prípojky na potrubí vyvedenie a upevnenie odpadových výpustiek D 50 mm</t>
  </si>
  <si>
    <t>-452370378</t>
  </si>
  <si>
    <t xml:space="preserve">1+2+1       "KD, S, HL405</t>
  </si>
  <si>
    <t>721194109.S</t>
  </si>
  <si>
    <t>Zriadenie prípojky na potrubí vyvedenie a upevnenie odpadových výpustiek D 110 mm</t>
  </si>
  <si>
    <t>1785176807</t>
  </si>
  <si>
    <t xml:space="preserve">1+1   "WC, VP</t>
  </si>
  <si>
    <t>721213000.S</t>
  </si>
  <si>
    <t>Montáž podlahového vpustu s vodorovným odtokom DN 50</t>
  </si>
  <si>
    <t>1243966931</t>
  </si>
  <si>
    <t xml:space="preserve">2,0   "sprchový kút</t>
  </si>
  <si>
    <t>286630023600.S</t>
  </si>
  <si>
    <t>Podlahový vpust horizontálny odtok DN 50, mriežka/krytka nerez, zápachová uzávierka</t>
  </si>
  <si>
    <t>-392098354</t>
  </si>
  <si>
    <t>721213015.S</t>
  </si>
  <si>
    <t>Montáž podlahového vpustu s zvislým odtokom DN 110</t>
  </si>
  <si>
    <t>-819949814</t>
  </si>
  <si>
    <t>286630029100.S</t>
  </si>
  <si>
    <t>Podlahový vpust, vertikálny odtok DN 110, mriežka/krytka nerez, zápachová uzávierka</t>
  </si>
  <si>
    <t>-787239956</t>
  </si>
  <si>
    <t>721290012.S</t>
  </si>
  <si>
    <t>Montáž privzdušňovacieho ventilu pre odpadové potrubia DN 110</t>
  </si>
  <si>
    <t>1745891495</t>
  </si>
  <si>
    <t>551610000100</t>
  </si>
  <si>
    <t>Privzdušňovacia hlavica HL900N, DN 50/75/110, (37 l/s), - 40 až + 60°C, dvojitá vzduchová izolácia, vnútorná kanalizácia, PP</t>
  </si>
  <si>
    <t>-1890601642</t>
  </si>
  <si>
    <t>721290111.S</t>
  </si>
  <si>
    <t>Ostatné - skúška tesnosti kanalizácie v objektoch vodou do DN 125</t>
  </si>
  <si>
    <t>-1737172694</t>
  </si>
  <si>
    <t>3,5+9,5</t>
  </si>
  <si>
    <t>3,5+3,5</t>
  </si>
  <si>
    <t>1+8,5+2</t>
  </si>
  <si>
    <t>998721101.S</t>
  </si>
  <si>
    <t>Presun hmôt pre vnútornú kanalizáciu v objektoch výšky do 6 m</t>
  </si>
  <si>
    <t>853515080</t>
  </si>
  <si>
    <t>722171311</t>
  </si>
  <si>
    <t>Plasthliníkové potrubie z viacvrstvových rúr PE Geberit Mepla v tyčiach spájané lisovaním dxt 16x2,25 mm</t>
  </si>
  <si>
    <t>-1144771807</t>
  </si>
  <si>
    <t xml:space="preserve">2*0,5   "KD, UR</t>
  </si>
  <si>
    <t xml:space="preserve">1,8   "WC</t>
  </si>
  <si>
    <t xml:space="preserve">2*1,1*2   "2xS</t>
  </si>
  <si>
    <t xml:space="preserve">2*0,5   "U</t>
  </si>
  <si>
    <t>1,8</t>
  </si>
  <si>
    <t>722171312</t>
  </si>
  <si>
    <t>Plasthliníkové potrubie z viacvrstvových rúr PE Geberit Mepla v tyčiach spájané lisovaním dxt 20x2,5 mm</t>
  </si>
  <si>
    <t>225984315</t>
  </si>
  <si>
    <t xml:space="preserve">3,0   "TV dole z EOV</t>
  </si>
  <si>
    <t xml:space="preserve">7,7   "TV v podlahe</t>
  </si>
  <si>
    <t>0,3</t>
  </si>
  <si>
    <t>722171313</t>
  </si>
  <si>
    <t>Plasthliníkové potrubie z viacvrstvových rúr PE Geberit Mepla v tyčiach spájané lisovaním dxt 26x3 mm</t>
  </si>
  <si>
    <t>-2100595953</t>
  </si>
  <si>
    <t xml:space="preserve">7,7+3,0   "SV hore do EOV</t>
  </si>
  <si>
    <t>722190401.S</t>
  </si>
  <si>
    <t>Vyvedenie a upevnenie výpustky DN 15</t>
  </si>
  <si>
    <t>-115039815</t>
  </si>
  <si>
    <t>6+2*2</t>
  </si>
  <si>
    <t>722220111.S</t>
  </si>
  <si>
    <t>Montáž armatúry závitovej s jedným závitom, nástenka pre výtokový ventil G 1/2</t>
  </si>
  <si>
    <t>1149046161</t>
  </si>
  <si>
    <t>722220121.S</t>
  </si>
  <si>
    <t>Montáž armatúry závitovej s jedným závitom, nástenka pre batériu G 1/2</t>
  </si>
  <si>
    <t>-578495892</t>
  </si>
  <si>
    <t>722221010.S</t>
  </si>
  <si>
    <t>Montáž guľového kohúta závitového priameho pre vodu G 1/2</t>
  </si>
  <si>
    <t>-624756480</t>
  </si>
  <si>
    <t>551110004901.S</t>
  </si>
  <si>
    <t>Guľový uzáver pre vodu DN 15, s hadicovou prípojkou</t>
  </si>
  <si>
    <t>-1257432583</t>
  </si>
  <si>
    <t>722221020.S</t>
  </si>
  <si>
    <t>Montáž guľového kohúta závitového priameho pre vodu G 1</t>
  </si>
  <si>
    <t>-1961998424</t>
  </si>
  <si>
    <t>551110005100.S</t>
  </si>
  <si>
    <t xml:space="preserve">Guľový uzáver pre vodu  DN 25"  - HUV</t>
  </si>
  <si>
    <t>1294592674</t>
  </si>
  <si>
    <t>722221083.S</t>
  </si>
  <si>
    <t>Montáž guľového kohúta vypúšťacieho závitového G 3/4</t>
  </si>
  <si>
    <t>636055878</t>
  </si>
  <si>
    <t>551110011300.S</t>
  </si>
  <si>
    <t>Guľový uzáver vypúšťací s páčkou, DN 20</t>
  </si>
  <si>
    <t>-1139599625</t>
  </si>
  <si>
    <t>722221175.S</t>
  </si>
  <si>
    <t>Montáž poistného ventilu závitového pre vodu G 3/4</t>
  </si>
  <si>
    <t>-201184723</t>
  </si>
  <si>
    <t>551210021600.S</t>
  </si>
  <si>
    <t>Ventil poistný, DN 20</t>
  </si>
  <si>
    <t>382031695</t>
  </si>
  <si>
    <t>722222014.S</t>
  </si>
  <si>
    <t>Montáž uzatváracieho ventilu šikmého na pitnú vodu DN 20</t>
  </si>
  <si>
    <t>1092922461</t>
  </si>
  <si>
    <t>551110029510.S</t>
  </si>
  <si>
    <t>Ventil uzatvárací šikmý DN 20 na pitnú vodu</t>
  </si>
  <si>
    <t>-602734178</t>
  </si>
  <si>
    <t>722290226.S</t>
  </si>
  <si>
    <t>Tlaková skúška vodovodného potrubia závitového do DN 50</t>
  </si>
  <si>
    <t>-663151815</t>
  </si>
  <si>
    <t>10+11+11</t>
  </si>
  <si>
    <t>722290234.S</t>
  </si>
  <si>
    <t>Prepláchnutie a dezinfekcia vodovodného potrubia do DN 80</t>
  </si>
  <si>
    <t>1045038257</t>
  </si>
  <si>
    <t>-306174175</t>
  </si>
  <si>
    <t>725</t>
  </si>
  <si>
    <t>Zdravotechnika - zariaď. predmety</t>
  </si>
  <si>
    <t>725119309.S</t>
  </si>
  <si>
    <t>Montáž záchodovej misy keramickej kombinovanej s šikmým odpadom</t>
  </si>
  <si>
    <t>661961574</t>
  </si>
  <si>
    <t>642340001230.S</t>
  </si>
  <si>
    <t>Misa záchodová keramická kombinovaná so šikmým odpadom</t>
  </si>
  <si>
    <t>-811755140</t>
  </si>
  <si>
    <t>725219201.S</t>
  </si>
  <si>
    <t>Montáž umývadla keramického na konzoly, bez výtokovej armatúry</t>
  </si>
  <si>
    <t>-925950047</t>
  </si>
  <si>
    <t>642110004300.S</t>
  </si>
  <si>
    <t>Umývadlo keramické 55 cm, bežný typ</t>
  </si>
  <si>
    <t>920973146</t>
  </si>
  <si>
    <t>725245271.S</t>
  </si>
  <si>
    <t>Montáž sprchových kútov kompletných štvorcových od 900x900 mm</t>
  </si>
  <si>
    <t>-1981711184</t>
  </si>
  <si>
    <t>5522300.1</t>
  </si>
  <si>
    <t>Kút sprchový štvorcový tvaru L, rozmer 1000x1000x1950 mm, 6 mm tvrdené sklo, dvere otváravé</t>
  </si>
  <si>
    <t>1556560028</t>
  </si>
  <si>
    <t>725291112.S</t>
  </si>
  <si>
    <t>Montáž záchodového sedadla s poklopom</t>
  </si>
  <si>
    <t>331338765</t>
  </si>
  <si>
    <t>554330000300.S</t>
  </si>
  <si>
    <t>Záchodové sedadlo plastové s poklopom</t>
  </si>
  <si>
    <t>598589677</t>
  </si>
  <si>
    <t>725319121.S</t>
  </si>
  <si>
    <t>Montáž kuchynských drezov jednoduchých, ostatných typov hranatých, bez výtokových armatúr</t>
  </si>
  <si>
    <t>1042007325</t>
  </si>
  <si>
    <t>552310000700.S</t>
  </si>
  <si>
    <t>Kuchynský drez nerezový na zapustenie do dosky</t>
  </si>
  <si>
    <t>-1264667296</t>
  </si>
  <si>
    <t>725539111.S</t>
  </si>
  <si>
    <t>Montáž elektrického ohrievača závesného akumulačného ležatého do 120 L</t>
  </si>
  <si>
    <t>1419784305</t>
  </si>
  <si>
    <t>541240001100.S</t>
  </si>
  <si>
    <t>Ohrievač vody elektrický tlakový nástenný ležatý akumulačný, objem 100 l</t>
  </si>
  <si>
    <t>1447829781</t>
  </si>
  <si>
    <t>725819201.S</t>
  </si>
  <si>
    <t>Montáž ventilu nástenného G 1/2</t>
  </si>
  <si>
    <t>1420591234</t>
  </si>
  <si>
    <t>551110020200.S</t>
  </si>
  <si>
    <t>Guľový ventil pračkový, 1/2" - 3/4", so spätnou klapkou, chrómovaná mosadz</t>
  </si>
  <si>
    <t>300558481</t>
  </si>
  <si>
    <t>725819401.S</t>
  </si>
  <si>
    <t>Montáž ventilu rohového s pripojovacou rúrkou G 1/2</t>
  </si>
  <si>
    <t>1369506124</t>
  </si>
  <si>
    <t>551410000300.S</t>
  </si>
  <si>
    <t xml:space="preserve">Ventil pre hygienické a zdravotnické zariadenia DN 15,  rohový mosadzný s vrškom </t>
  </si>
  <si>
    <t>767451333</t>
  </si>
  <si>
    <t>725829601.S</t>
  </si>
  <si>
    <t>Montáž batérie umývadlovej a drezovej stojankovej, pákovej alebo klasickej s mechanickým ovládaním</t>
  </si>
  <si>
    <t>-2099074525</t>
  </si>
  <si>
    <t>5514500.1</t>
  </si>
  <si>
    <t>Batéria umývadlová stojančeková páková</t>
  </si>
  <si>
    <t>1921695792</t>
  </si>
  <si>
    <t>5514500.2</t>
  </si>
  <si>
    <t>Batéria drezová stojančeková páková</t>
  </si>
  <si>
    <t>1328655573</t>
  </si>
  <si>
    <t>725849201.S</t>
  </si>
  <si>
    <t>Montáž batérie sprchovej nástennej pákovej, klasickej</t>
  </si>
  <si>
    <t>-20753760</t>
  </si>
  <si>
    <t>551450002600.S</t>
  </si>
  <si>
    <t>Batéria sprchová nástenná páková bez sprchovej sady</t>
  </si>
  <si>
    <t>-908891341</t>
  </si>
  <si>
    <t>27575000</t>
  </si>
  <si>
    <t>Sada so sprchovým držiakom, so sprchovou hadicou 160 cm</t>
  </si>
  <si>
    <t>1774359228</t>
  </si>
  <si>
    <t>725869301.S</t>
  </si>
  <si>
    <t>Montáž zápachovej uzávierky pre zariaďovacie predmety, umývadlovej do D 40</t>
  </si>
  <si>
    <t>-1792308349</t>
  </si>
  <si>
    <t>551620006400.S</t>
  </si>
  <si>
    <t>Zápachová uzávierka - sifón pre umývadlá DN 40</t>
  </si>
  <si>
    <t>-1201779271</t>
  </si>
  <si>
    <t>725869311.S</t>
  </si>
  <si>
    <t>Montáž zápachovej uzávierky pre zariaďovacie predmety, drezovej do D 50 mm (pre jeden drez)</t>
  </si>
  <si>
    <t>1957834220</t>
  </si>
  <si>
    <t>551620007100.S</t>
  </si>
  <si>
    <t>Zápachová uzávierka- sifón pre jednodielne drezy DN 50</t>
  </si>
  <si>
    <t>-256249246</t>
  </si>
  <si>
    <t>725869323.S</t>
  </si>
  <si>
    <t>Montáž zápachovej uzávierky pre zariaďovacie predmety, pračkovej do D 50 mm (podomietkovej)</t>
  </si>
  <si>
    <t>1595220279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</si>
  <si>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</si>
  <si>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</si>
  <si>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881602820</t>
  </si>
  <si>
    <t>725989101.S</t>
  </si>
  <si>
    <t>Montáž dvierok kovových lakovaných</t>
  </si>
  <si>
    <t>-1770743272</t>
  </si>
  <si>
    <t>283810000108.S</t>
  </si>
  <si>
    <t xml:space="preserve">Dvierka revízne  plastové, rozmer 300x300 mm</t>
  </si>
  <si>
    <t>113580043</t>
  </si>
  <si>
    <t>998725101.S</t>
  </si>
  <si>
    <t>Presun hmôt pre zariaďovacie predmety v objektoch výšky do 6 m</t>
  </si>
  <si>
    <t>-165732392</t>
  </si>
  <si>
    <t>OST</t>
  </si>
  <si>
    <t>Ostatné</t>
  </si>
  <si>
    <t>001</t>
  </si>
  <si>
    <t>Vírivka akrylátová 2000x1600 mm pre 3 osoby - komplet s príslušenstvom, vrátane dopravy a osadenia, presný popis v PD</t>
  </si>
  <si>
    <t>kpl</t>
  </si>
  <si>
    <t>262144</t>
  </si>
  <si>
    <t>391422239</t>
  </si>
  <si>
    <t>002</t>
  </si>
  <si>
    <t>Domáca fínska sauna 2000x2000 mm so saunovou pecou - komplet s príslušenstvom, vrtane dopravy a osadenia, presný popis v PD</t>
  </si>
  <si>
    <t>-857828002</t>
  </si>
  <si>
    <t xml:space="preserve">04 - SO-01.4  Elektroinštalácia </t>
  </si>
  <si>
    <t>M - Práce a dodávky M</t>
  </si>
  <si>
    <t xml:space="preserve">    21-M - Elektromontáže</t>
  </si>
  <si>
    <t>HZS - Hodinové zúčtovacie sadzby</t>
  </si>
  <si>
    <t>Práce a dodávky M</t>
  </si>
  <si>
    <t>21-M</t>
  </si>
  <si>
    <t>Elektromontáže</t>
  </si>
  <si>
    <t>210010301.S</t>
  </si>
  <si>
    <t>Krabica prístrojová bez zapojenia (1901, KP 68, KZ 3)</t>
  </si>
  <si>
    <t>-640208580</t>
  </si>
  <si>
    <t xml:space="preserve">15+20+15+4   "odhad, upresní sa podľa skutočnosti</t>
  </si>
  <si>
    <t>-14</t>
  </si>
  <si>
    <t>345410014800.S</t>
  </si>
  <si>
    <t xml:space="preserve">Krabica prístrojová bezhalogénová </t>
  </si>
  <si>
    <t>-1943795347</t>
  </si>
  <si>
    <t>210010321.S</t>
  </si>
  <si>
    <t>Krabica (1903, KR 68) odbočná s viečkom, svorkovnicou vrátane zapojenia, kruhová</t>
  </si>
  <si>
    <t>-1638404931</t>
  </si>
  <si>
    <t xml:space="preserve">14,0   "odhad, upresní sa podľa skutočnosti</t>
  </si>
  <si>
    <t>345410015030.S</t>
  </si>
  <si>
    <t>Krabica bezhalogénová KSK 100, IP 66, z PP/ABS</t>
  </si>
  <si>
    <t>256</t>
  </si>
  <si>
    <t>-797737296</t>
  </si>
  <si>
    <t>210010572.S</t>
  </si>
  <si>
    <t>Rúrka ohybná elektroinštalačná UV stabilná bezhalogenová, D 20 uložená pevne</t>
  </si>
  <si>
    <t>553343733</t>
  </si>
  <si>
    <t xml:space="preserve">150,0   "predbežne, upresní sa podľa skutočnosti</t>
  </si>
  <si>
    <t>345710011425.S</t>
  </si>
  <si>
    <t>Rúrka ohybná s nízkou mechanickou odolnosťou , bezhalogénová samozhášavá, D 21,2 mm</t>
  </si>
  <si>
    <t>-1363449678</t>
  </si>
  <si>
    <t>210100001.S</t>
  </si>
  <si>
    <t>Ukončenie vodičov v rozvádzač. vrátane zapojenia a vodičovej koncovky do 2,5 mm2</t>
  </si>
  <si>
    <t>-844371797</t>
  </si>
  <si>
    <t>354310017700.S</t>
  </si>
  <si>
    <t>Káblové oko medené lisovacie CU 1,5; CU 2,5</t>
  </si>
  <si>
    <t>-1157905184</t>
  </si>
  <si>
    <t>210100002.S</t>
  </si>
  <si>
    <t>Ukončenie vodičov v rozvádzač. vrátane zapojenia a vodičovej koncovky do 6 mm2</t>
  </si>
  <si>
    <t>641349152</t>
  </si>
  <si>
    <t>354310017900.S</t>
  </si>
  <si>
    <t>Káblové oko medené lisovacie CU 4</t>
  </si>
  <si>
    <t>364155283</t>
  </si>
  <si>
    <t>210110001.S</t>
  </si>
  <si>
    <t>Jednopólový spínač - radenie 1, nástenný do IP 44, vrátane zapojenia</t>
  </si>
  <si>
    <t>-1994098828</t>
  </si>
  <si>
    <t>345340007880</t>
  </si>
  <si>
    <t>Spínač Swing jednopólový komplet polozapustený a zapustený, radenie 1, IP20, biely, príp. ekvivalent</t>
  </si>
  <si>
    <t>-2077254437</t>
  </si>
  <si>
    <t>210110003.S</t>
  </si>
  <si>
    <t xml:space="preserve">Sériový spínač -  radenie 5, nástenný do IP 44 vrátane zapojenia</t>
  </si>
  <si>
    <t>-336970442</t>
  </si>
  <si>
    <t>345330002935</t>
  </si>
  <si>
    <t>Prepínač Swing komplet polozapustený a zapustený, radenie 5, IP 20, biely, príp. ekvivalent</t>
  </si>
  <si>
    <t>-917636936</t>
  </si>
  <si>
    <t>210110004.S</t>
  </si>
  <si>
    <t>Striedavý prepínač - radenie 6, nástenný, do IP 44, vrátane zapojenia</t>
  </si>
  <si>
    <t>1163765943</t>
  </si>
  <si>
    <t>345330002940</t>
  </si>
  <si>
    <t>Prepínač Swing komplet polozapustený a zapustený, radenie 6, IP 20, biely, príp. ekvivalent</t>
  </si>
  <si>
    <t>695610998</t>
  </si>
  <si>
    <t>210111011.S</t>
  </si>
  <si>
    <t>Domová zásuvka polozapustená alebo zapustená 250 V / 16A, vrátane zapojenia 2P + PE</t>
  </si>
  <si>
    <t>291448264</t>
  </si>
  <si>
    <t>345520000430</t>
  </si>
  <si>
    <t>Zásuvka Swing jednonásobná, radenie 2P+PE, komplet, IP 20, biela, príp. ekvivalent</t>
  </si>
  <si>
    <t>877765925</t>
  </si>
  <si>
    <t>210111033.S</t>
  </si>
  <si>
    <t>Zásuvka na povrchovú montáž IP 55, 250V / 16A, vrátane zapojenia 2P + PE</t>
  </si>
  <si>
    <t>-1585765479</t>
  </si>
  <si>
    <t>345510005920.S</t>
  </si>
  <si>
    <t>Zásuvka jednonásobná na povrch, radenie 2P+PE, IP54</t>
  </si>
  <si>
    <t>-85892388</t>
  </si>
  <si>
    <t>210193073.S</t>
  </si>
  <si>
    <t>Domová rozvodnica do 56 M pre zapustenú montáž bez sekacích prác</t>
  </si>
  <si>
    <t>-1480459673</t>
  </si>
  <si>
    <t>3571500.4</t>
  </si>
  <si>
    <t>Rozvádzač RH - plastová skriňa 315x559x97 mm, KLV-U-3/56-F, EATON - komplet s náplňou (výkr. č. E-005)</t>
  </si>
  <si>
    <t>-2084776189</t>
  </si>
  <si>
    <t>210203040.S</t>
  </si>
  <si>
    <t>Montáž a zapojenie svietidla - stropného, nástenného</t>
  </si>
  <si>
    <t>-243573998</t>
  </si>
  <si>
    <t>7+1+4+3</t>
  </si>
  <si>
    <t>3481300.01</t>
  </si>
  <si>
    <t>Svietidlo LED stropné 15W, IP 20, predbežná cena, typ podľa investora</t>
  </si>
  <si>
    <t>súb</t>
  </si>
  <si>
    <t>1120480818</t>
  </si>
  <si>
    <t>3481300.02</t>
  </si>
  <si>
    <t>Svietidlo LED nástenné, 15W, IP 20, predbežná cena, typ podľa investora</t>
  </si>
  <si>
    <t>-743203004</t>
  </si>
  <si>
    <t>3481300.03</t>
  </si>
  <si>
    <t>Svietidlo LED stropné , 15W, IP 23, predbežná cena, typ podľa investora</t>
  </si>
  <si>
    <t>1688365042</t>
  </si>
  <si>
    <t>3481300.04</t>
  </si>
  <si>
    <t>Svietidlo LED nástenné, 15W, IP 23, predbežná cena, typ podľa investora</t>
  </si>
  <si>
    <t>2146084992</t>
  </si>
  <si>
    <t>210220031.S</t>
  </si>
  <si>
    <t>Ekvipotenciálna svorkovnica EPS 2 v krabici KO 125 E</t>
  </si>
  <si>
    <t>-1269335314</t>
  </si>
  <si>
    <t>345410000400.S</t>
  </si>
  <si>
    <t>Krabica odbočná z PVC s viečkom pod omietku KO 125 E</t>
  </si>
  <si>
    <t>-2140280989</t>
  </si>
  <si>
    <t>345610005100.S</t>
  </si>
  <si>
    <t>Svorkovnica ekvipotencionálna HUS</t>
  </si>
  <si>
    <t>-1761095858</t>
  </si>
  <si>
    <t>210800.1</t>
  </si>
  <si>
    <t>Silnoprúdové káblové rozvody káblami CYKY v nehorľavých chráničkách, ochranné pospojovanie</t>
  </si>
  <si>
    <t>-93620247</t>
  </si>
  <si>
    <t>PM</t>
  </si>
  <si>
    <t>Podružný materiál</t>
  </si>
  <si>
    <t>%</t>
  </si>
  <si>
    <t>577561543</t>
  </si>
  <si>
    <t>PPV</t>
  </si>
  <si>
    <t>Podiel pridružených výkonov</t>
  </si>
  <si>
    <t>1502210195</t>
  </si>
  <si>
    <t>HZS</t>
  </si>
  <si>
    <t>Hodinové zúčtovacie sadzby</t>
  </si>
  <si>
    <t>HZS000114.S</t>
  </si>
  <si>
    <t xml:space="preserve">Stavebno montážne práce náročné - prehliadky pracoviska a revízie </t>
  </si>
  <si>
    <t>hod</t>
  </si>
  <si>
    <t>512</t>
  </si>
  <si>
    <t>1774115131</t>
  </si>
  <si>
    <t>001.1</t>
  </si>
  <si>
    <t xml:space="preserve">Stavebno montážne práce náročné - odborné - projekt skutočného vyhotovenia </t>
  </si>
  <si>
    <t>-1485532433</t>
  </si>
  <si>
    <t xml:space="preserve">1,0   "svetelné a zásuvkové rozvody, vonkajšie rozvody a bleskozvod</t>
  </si>
  <si>
    <t xml:space="preserve">05 - SO-01.5  Bleskozvod</t>
  </si>
  <si>
    <t>210010313.S</t>
  </si>
  <si>
    <t>Krabica (KO 125) odbočná s viečkom, bez zapojenia, štvorcová</t>
  </si>
  <si>
    <t>731023561</t>
  </si>
  <si>
    <t>345410000500.S</t>
  </si>
  <si>
    <t>Krabica odbočná z PVC s viečkom pod omietku KO 125</t>
  </si>
  <si>
    <t>889441778</t>
  </si>
  <si>
    <t>210220020.S</t>
  </si>
  <si>
    <t>Uzemňovacie vedenie v zemi FeZn do 120 mm2 vrátane izolácie spojov</t>
  </si>
  <si>
    <t>1806071842</t>
  </si>
  <si>
    <t>2*(9,1+6,6)</t>
  </si>
  <si>
    <t>2,6</t>
  </si>
  <si>
    <t>354410058800.S</t>
  </si>
  <si>
    <t>Pásovina uzemňovacia FeZn 30 x 4 mm</t>
  </si>
  <si>
    <t>kg</t>
  </si>
  <si>
    <t>-1241827834</t>
  </si>
  <si>
    <t>34,0*0,95</t>
  </si>
  <si>
    <t>210220021.S</t>
  </si>
  <si>
    <t>Uzemňovacie vedenie v zemi FeZn vrátane izolácie spojov O 10 mm</t>
  </si>
  <si>
    <t>-1186651769</t>
  </si>
  <si>
    <t>4*(2,0+2,0)</t>
  </si>
  <si>
    <t>354410054800.S</t>
  </si>
  <si>
    <t>Drôt bleskozvodový FeZn, d 10 mm</t>
  </si>
  <si>
    <t>-1785525465</t>
  </si>
  <si>
    <t>16,0*0,65</t>
  </si>
  <si>
    <t>210220102.S</t>
  </si>
  <si>
    <t>Podpery vedenia FeZn na vrchol krovu PV15 A-F +UNI</t>
  </si>
  <si>
    <t>-182367681</t>
  </si>
  <si>
    <t>354410033000.S</t>
  </si>
  <si>
    <t>Podpera vedenia FeZn na vrchol krovu označenie PV 15</t>
  </si>
  <si>
    <t>-540560164</t>
  </si>
  <si>
    <t>210220106.S</t>
  </si>
  <si>
    <t>Podpery vedenia FeZn do dreva a drevených konštrukcií PV 04, 05, 06 a PV17, 18</t>
  </si>
  <si>
    <t>1450524712</t>
  </si>
  <si>
    <t>354410032300.S</t>
  </si>
  <si>
    <t>Podpera vedenia FeZn do dreva označenie PV 04</t>
  </si>
  <si>
    <t>1329139397</t>
  </si>
  <si>
    <t>210220110.S</t>
  </si>
  <si>
    <t>Podpery vedenia FeZn pod krytinu na svahu PV12 a PV13</t>
  </si>
  <si>
    <t>1807532447</t>
  </si>
  <si>
    <t>354410032700.S</t>
  </si>
  <si>
    <t>Podpera vedenia FeZn pod škridľovú strechu označenie PV 12</t>
  </si>
  <si>
    <t>-680787159</t>
  </si>
  <si>
    <t>210220230.S</t>
  </si>
  <si>
    <t>Ochranná strieška FeZn</t>
  </si>
  <si>
    <t>-2104909087</t>
  </si>
  <si>
    <t>354410024900.S</t>
  </si>
  <si>
    <t>Strieška FeZn ochranná horná označenie OS 01</t>
  </si>
  <si>
    <t>678497799</t>
  </si>
  <si>
    <t>210220240.S</t>
  </si>
  <si>
    <t xml:space="preserve">Svorka FeZn k uzemňovacej tyči  SJ</t>
  </si>
  <si>
    <t>1594414389</t>
  </si>
  <si>
    <t>354410001500.S</t>
  </si>
  <si>
    <t>Svorka FeZn k uzemňovacej tyči označenie SJ 01</t>
  </si>
  <si>
    <t>-232084806</t>
  </si>
  <si>
    <t>210220243.S</t>
  </si>
  <si>
    <t>Svorka FeZn spojovacia SS</t>
  </si>
  <si>
    <t>383442713</t>
  </si>
  <si>
    <t>354410003400.S</t>
  </si>
  <si>
    <t xml:space="preserve">Svorka FeZn spojovacia označenie SS </t>
  </si>
  <si>
    <t>1463179531</t>
  </si>
  <si>
    <t>210220247.S</t>
  </si>
  <si>
    <t>Svorka FeZn skúšobná SZ</t>
  </si>
  <si>
    <t>268337851</t>
  </si>
  <si>
    <t>354410004300.S</t>
  </si>
  <si>
    <t>Svorka FeZn skúšobná označenie SZ</t>
  </si>
  <si>
    <t>-273203155</t>
  </si>
  <si>
    <t>210220260.S</t>
  </si>
  <si>
    <t>Ochranný uholník FeZn OU</t>
  </si>
  <si>
    <t>1049338041</t>
  </si>
  <si>
    <t>354410053300.S</t>
  </si>
  <si>
    <t>Uholník ochranný FeZn označenie OU 1,7 m</t>
  </si>
  <si>
    <t>-728291104</t>
  </si>
  <si>
    <t>210220265.S</t>
  </si>
  <si>
    <t>Držiak ochranného uholníka FeZn univerzálny DOU</t>
  </si>
  <si>
    <t>-1906068613</t>
  </si>
  <si>
    <t>354410054050.S</t>
  </si>
  <si>
    <t>Držiak FeZn ochranného uholníka univerzálny s vrutom</t>
  </si>
  <si>
    <t>248935513</t>
  </si>
  <si>
    <t>210220800.S</t>
  </si>
  <si>
    <t>Uzemňovacie vedenie na povrchu AlMgSi drôt zvodový Ø 8-10 mm</t>
  </si>
  <si>
    <t>-570195578</t>
  </si>
  <si>
    <t>10,5+2*1,0</t>
  </si>
  <si>
    <t>4*5,4</t>
  </si>
  <si>
    <t>4*3,5</t>
  </si>
  <si>
    <t>1,9</t>
  </si>
  <si>
    <t>354410064200.S</t>
  </si>
  <si>
    <t>Drôt bleskozvodový zliatina AlMgSi, d 8 mm, Al</t>
  </si>
  <si>
    <t>-164241526</t>
  </si>
  <si>
    <t>50,0*0,135</t>
  </si>
  <si>
    <t>210220831.S</t>
  </si>
  <si>
    <t>Zachytávacia tyč zliatina AlMgSi bez osadenia JP 10, JP 15, JP 20</t>
  </si>
  <si>
    <t>1315567852</t>
  </si>
  <si>
    <t>354410030500.S</t>
  </si>
  <si>
    <t>Tyč zachytávacia zliatina AlMgSi označenie JP 15 Al</t>
  </si>
  <si>
    <t>-1028428949</t>
  </si>
  <si>
    <t>210220856.S</t>
  </si>
  <si>
    <t>Svorka zliatina AlMgSi na odkvapový žľab SO</t>
  </si>
  <si>
    <t>780842093</t>
  </si>
  <si>
    <t>354410013800.S</t>
  </si>
  <si>
    <t>Svorka okapová zliatina AlMgSi označenie SO Al</t>
  </si>
  <si>
    <t>-2041239341</t>
  </si>
  <si>
    <t>158469032</t>
  </si>
  <si>
    <t>-1485261299</t>
  </si>
  <si>
    <t>-2115652860</t>
  </si>
  <si>
    <t xml:space="preserve">02 - SO-02  Vodovodná prípojka</t>
  </si>
  <si>
    <t xml:space="preserve">01 - SO-02.1  Vodovodná prípojka</t>
  </si>
  <si>
    <t xml:space="preserve">    4 - Vodorovné konštrukcie</t>
  </si>
  <si>
    <t>131201101.S</t>
  </si>
  <si>
    <t>Výkop nezapaženej jamy v hornine 3, do 100 m3</t>
  </si>
  <si>
    <t>-366922738</t>
  </si>
  <si>
    <t xml:space="preserve">1,2*1,2*1,5   "štartovacia jama</t>
  </si>
  <si>
    <t xml:space="preserve">1,0*1,0*1,5    "cieľová jama</t>
  </si>
  <si>
    <t>131201109.S</t>
  </si>
  <si>
    <t>Hĺbenie nezapažených jám a zárezov. Príplatok za lepivosť horniny 3</t>
  </si>
  <si>
    <t>-1615085375</t>
  </si>
  <si>
    <t>3,7/3</t>
  </si>
  <si>
    <t>141721112.S</t>
  </si>
  <si>
    <t>Riadené horizont. vŕtanie v hornine tr.1-4 pre pretláč. PE rúr, hĺbky do 6m, vonk. priem.cez 63 do 90mm</t>
  </si>
  <si>
    <t>125086567</t>
  </si>
  <si>
    <t>286130072800.S</t>
  </si>
  <si>
    <t>Chránička tuhá dvojplášťová korugovaná DN 90, HDPE</t>
  </si>
  <si>
    <t>-640531816</t>
  </si>
  <si>
    <t>162301101.S</t>
  </si>
  <si>
    <t>Vodorovné premiestnenie výkopku po spevnenej ceste z horniny tr.1-4, do 100 m3 na vzdialenosť do 500 m</t>
  </si>
  <si>
    <t>-255824999</t>
  </si>
  <si>
    <t xml:space="preserve">3,7      "výkop jám</t>
  </si>
  <si>
    <t xml:space="preserve">-2,6     "zásyp</t>
  </si>
  <si>
    <t>Súčet - susedné vedľajšie pozemky</t>
  </si>
  <si>
    <t>874412412</t>
  </si>
  <si>
    <t>174101001.S</t>
  </si>
  <si>
    <t>Zásyp sypaninou so zhutnením jám, šachiet, rýh, zárezov alebo okolo objektov do 100 m3</t>
  </si>
  <si>
    <t>-1069176574</t>
  </si>
  <si>
    <t xml:space="preserve">0,7+3,0    "výkop jám</t>
  </si>
  <si>
    <t xml:space="preserve">-(0,7+0,4)  "obsyp, lôžko</t>
  </si>
  <si>
    <t>175101101.S</t>
  </si>
  <si>
    <t>Obsyp potrubia sypaninou z vhodných hornín 1 až 4 bez prehodenia sypaniny</t>
  </si>
  <si>
    <t>1026675690</t>
  </si>
  <si>
    <t xml:space="preserve">1,2*1,2*0,3   "štartovacia jama</t>
  </si>
  <si>
    <t xml:space="preserve">1,0*1,0*0,3    "cieľová jama</t>
  </si>
  <si>
    <t>Súčet - obsyp potrubia v jamách</t>
  </si>
  <si>
    <t>583310002700.S</t>
  </si>
  <si>
    <t>Štrkopiesok frakcia 0-8 mm</t>
  </si>
  <si>
    <t>341537612</t>
  </si>
  <si>
    <t>0,7*1,89</t>
  </si>
  <si>
    <t>Vodorovné konštrukcie</t>
  </si>
  <si>
    <t>451573111.S</t>
  </si>
  <si>
    <t>Lôžko pod potrubie, stoky a drobné objekty, v otvorenom výkope z piesku a štrkopiesku do 63 mm</t>
  </si>
  <si>
    <t>-597123466</t>
  </si>
  <si>
    <t xml:space="preserve">1,2*1,2*0,15   "štartovacia jama</t>
  </si>
  <si>
    <t xml:space="preserve">1,0*1,0*0,15    "cieľová jama</t>
  </si>
  <si>
    <t>0,034</t>
  </si>
  <si>
    <t>Súčet - lôžko pod potrubie v jamách</t>
  </si>
  <si>
    <t>871211004.S</t>
  </si>
  <si>
    <t>Montáž vodovodného potrubia z dvojvsrtvového PE 100 SDR11/PN16 zváraných natupo D 50x4,6 mm</t>
  </si>
  <si>
    <t>71215342</t>
  </si>
  <si>
    <t xml:space="preserve">12,0   </t>
  </si>
  <si>
    <t>286130033600.S</t>
  </si>
  <si>
    <t>Rúra HDPE na vodu PE100 PN16 SDR11 50x4,6x100 m</t>
  </si>
  <si>
    <t>-1234954013</t>
  </si>
  <si>
    <t>12,0*1,05</t>
  </si>
  <si>
    <t>877211060.S</t>
  </si>
  <si>
    <t>Montáž elektrotvarovky pre vodovodné potrubia z PE 100 D 50 mm</t>
  </si>
  <si>
    <t>-1880647650</t>
  </si>
  <si>
    <t>286220027400.S</t>
  </si>
  <si>
    <t>Prechodka PE/oceľ s vonkajším závitom PE 100 SDR 11 D 50/1 1/2"</t>
  </si>
  <si>
    <t>-1563555636</t>
  </si>
  <si>
    <t>879172199.S</t>
  </si>
  <si>
    <t>Príplatok k cene za montáž vodovodných prípojok DN od 32 do 80</t>
  </si>
  <si>
    <t>-1491473902</t>
  </si>
  <si>
    <t>891211111.S</t>
  </si>
  <si>
    <t>Montáž vodovodného posúvača s osadením zemnej súpravy (bez poklopov) DN 50</t>
  </si>
  <si>
    <t>1426561692</t>
  </si>
  <si>
    <t>422210008000</t>
  </si>
  <si>
    <t>Posúvač domovej pripojky - navarovací PE, DN 6/4"-50, 2670, HAWLE, príp. ekvivalent</t>
  </si>
  <si>
    <t>1181722759</t>
  </si>
  <si>
    <t>4227100.1</t>
  </si>
  <si>
    <t>Zemná súprava teleskopická RD=0.8-1.20 m DN 3/4"-2", 9612, HAWLE, príp. ekvivalent</t>
  </si>
  <si>
    <t>1066318491</t>
  </si>
  <si>
    <t>891269111.S</t>
  </si>
  <si>
    <t>Montáž navrtávacieho pásu s ventilom menovitého tlaku 1 MPa na potr. z rúr liat., oceľ., plast., DN 100</t>
  </si>
  <si>
    <t>-1135792365</t>
  </si>
  <si>
    <t>551180001600</t>
  </si>
  <si>
    <t>Navrtávaci pás Hacom uzáverový DN 100 - 6/4" na vodu, z tvárnej liatiny, 3350, HAWLE, príp. ekvivalent</t>
  </si>
  <si>
    <t>-1730301642</t>
  </si>
  <si>
    <t>330208031</t>
  </si>
  <si>
    <t>-989535902</t>
  </si>
  <si>
    <t>1508650878</t>
  </si>
  <si>
    <t>899401111.S</t>
  </si>
  <si>
    <t>Osadenie poklopu liatinového ventilového</t>
  </si>
  <si>
    <t>1149210046</t>
  </si>
  <si>
    <t>552410000400</t>
  </si>
  <si>
    <t>Poklop uličný tuhý pre armatúry domovej prípojky, ťažký, šedá liatina GG 200 bitúmenovaná, 1550, HAWLE, príp. ekvivalent</t>
  </si>
  <si>
    <t>-18649452</t>
  </si>
  <si>
    <t>-959744624</t>
  </si>
  <si>
    <t>-910634292</t>
  </si>
  <si>
    <t xml:space="preserve">12,0-10,0   "mimo chráničky</t>
  </si>
  <si>
    <t>1854971900</t>
  </si>
  <si>
    <t xml:space="preserve">02 - SO-02.2  Vonkajší domový vodovod</t>
  </si>
  <si>
    <t>132201202.S</t>
  </si>
  <si>
    <t>Výkop ryhy šírky 600-2000mm horn.3 od 100 do 1000 m3</t>
  </si>
  <si>
    <t>-1167378532</t>
  </si>
  <si>
    <t>0,65*1,35*(205+4)</t>
  </si>
  <si>
    <t>132201209.S</t>
  </si>
  <si>
    <t>Príplatok k cenám za lepivosť pri hĺbení rýh š. nad 600 do 2 000 mm zapaž. i nezapažených, s urovnaním dna v hornine 3</t>
  </si>
  <si>
    <t>-1888443576</t>
  </si>
  <si>
    <t>183,4/3</t>
  </si>
  <si>
    <t>1095699923</t>
  </si>
  <si>
    <t xml:space="preserve">183,4    "výkop</t>
  </si>
  <si>
    <t xml:space="preserve">-123,0   "zásyp</t>
  </si>
  <si>
    <t>174101002.S</t>
  </si>
  <si>
    <t>Zásyp sypaninou so zhutnením jám, šachiet, rýh, zárezov alebo okolo objektov nad 100 do 1000 m3</t>
  </si>
  <si>
    <t>1652905004</t>
  </si>
  <si>
    <t xml:space="preserve">9,2+175,0    "výkop</t>
  </si>
  <si>
    <t xml:space="preserve">-(40,8+20,4)  "obsyp, lôžko</t>
  </si>
  <si>
    <t>0,65*0,3*(205+4)</t>
  </si>
  <si>
    <t>40,8*1,89</t>
  </si>
  <si>
    <t>0,65*0,15*(205+4)</t>
  </si>
  <si>
    <t>0,022</t>
  </si>
  <si>
    <t>1015971705</t>
  </si>
  <si>
    <t>-2067481757</t>
  </si>
  <si>
    <t>4,0*1,05</t>
  </si>
  <si>
    <t>640969685</t>
  </si>
  <si>
    <t xml:space="preserve">205,0    "medzi VŠ a AŠ</t>
  </si>
  <si>
    <t>-191238696</t>
  </si>
  <si>
    <t>205,0*1,05</t>
  </si>
  <si>
    <t>877171056.S</t>
  </si>
  <si>
    <t>Montáž elektrotvarovky pre vodovodné potrubia z PE 100 D 32 mm</t>
  </si>
  <si>
    <t>720955846</t>
  </si>
  <si>
    <t>286220027200.S</t>
  </si>
  <si>
    <t>Prechodka PE/oceľ s vonkajším závitom PE 100 SDR 11 D 32/1"</t>
  </si>
  <si>
    <t>1730778530</t>
  </si>
  <si>
    <t>-921425167</t>
  </si>
  <si>
    <t xml:space="preserve">1,0   "vo VŠ</t>
  </si>
  <si>
    <t xml:space="preserve">1,0  "v AŠ</t>
  </si>
  <si>
    <t>-1014056928</t>
  </si>
  <si>
    <t>2140273909</t>
  </si>
  <si>
    <t>205+4</t>
  </si>
  <si>
    <t xml:space="preserve">03 - SO-02.3  Vodomerná šachta</t>
  </si>
  <si>
    <t>1806742119</t>
  </si>
  <si>
    <t>"priemerné rozšírenie jamy = (0,35+0,85)/2=0,60 m</t>
  </si>
  <si>
    <t>(0,6+1,5+0,6)*(0,6+1,2+0,6)*(1,8+0,15)</t>
  </si>
  <si>
    <t xml:space="preserve">1,5*1,2*(0,12+0,15+0,03)   "podklad</t>
  </si>
  <si>
    <t>0,024</t>
  </si>
  <si>
    <t xml:space="preserve">Súčet  </t>
  </si>
  <si>
    <t>-1920942590</t>
  </si>
  <si>
    <t>13,2/3</t>
  </si>
  <si>
    <t>1684176134</t>
  </si>
  <si>
    <t xml:space="preserve">13,2     "výkop</t>
  </si>
  <si>
    <t xml:space="preserve">-9,1    "obsyp</t>
  </si>
  <si>
    <t>-664692632</t>
  </si>
  <si>
    <t>175101202.S</t>
  </si>
  <si>
    <t>Obsyp objektov sypaninou z vhodných hornín 1 až 4 s prehodením sypaniny</t>
  </si>
  <si>
    <t>-1152578021</t>
  </si>
  <si>
    <t xml:space="preserve">13,2   "výkop</t>
  </si>
  <si>
    <t xml:space="preserve">-1,5*1,2*(1,8+0,15)    "šachta</t>
  </si>
  <si>
    <t xml:space="preserve">-(0,1+0,2+0,3)  "podklad </t>
  </si>
  <si>
    <t>-1179286605</t>
  </si>
  <si>
    <t xml:space="preserve">1,5*1,2      "podklad</t>
  </si>
  <si>
    <t>451572111.S</t>
  </si>
  <si>
    <t>Lôžko pod potrubie, stoky a drobné objekty, v otvorenom výkope z kameniva drobného ťaženého 0-4 mm</t>
  </si>
  <si>
    <t>-313548833</t>
  </si>
  <si>
    <t>1,5*1,2*0,03</t>
  </si>
  <si>
    <t>0,046</t>
  </si>
  <si>
    <t>-714211866</t>
  </si>
  <si>
    <t>1,5*1,2*0,12</t>
  </si>
  <si>
    <t>-0,016</t>
  </si>
  <si>
    <t>452311141.S</t>
  </si>
  <si>
    <t>Podkladové a zabezpečovacie konštrukcie z betónu, z cementu portlandského alebo troskoportlandského v otvorenom výkope dosky, sedlové lôžka alebo bloky z prostého betónu alebo železobetónu pod potrubie, stoky a drobné objekty, z betónu tr. C 16/20</t>
  </si>
  <si>
    <t>386994759</t>
  </si>
  <si>
    <t>1,5*1,2*0,15</t>
  </si>
  <si>
    <t>454811111.S</t>
  </si>
  <si>
    <t>Osadenie prestupu s privarením na výstuž z oceľových rúr vnútorného priemeru do 600 mm</t>
  </si>
  <si>
    <t>1871943417</t>
  </si>
  <si>
    <t>893301001.S</t>
  </si>
  <si>
    <t>Osadenie vodomernej šachty železobetónovej, hmotnosti do 3 t autožeriavom</t>
  </si>
  <si>
    <t>-2112044219</t>
  </si>
  <si>
    <t>5943000.1</t>
  </si>
  <si>
    <t xml:space="preserve">Vodomerná a armatúrna šachta 1500x1200x1800 mm, železobetónová, s rebríkom a oceľovým poklopom </t>
  </si>
  <si>
    <t>346828688</t>
  </si>
  <si>
    <t>899102111.S</t>
  </si>
  <si>
    <t>Osadenie poklopu liatinového a oceľového vrátane rámu hmotn. nad 50 do 100 kg</t>
  </si>
  <si>
    <t>1303017884</t>
  </si>
  <si>
    <t>998142251.S</t>
  </si>
  <si>
    <t>Presun hmôt pre obj.8141, 8142,8143,zvislá nosná konštr.monolitická betónová,výšky do 25 m</t>
  </si>
  <si>
    <t>-1742647843</t>
  </si>
  <si>
    <t>722130213.S</t>
  </si>
  <si>
    <t>Potrubie z oceľových rúr pozink. bezšvíkových bežných-11 353.0, 10 004.0 zvarov. bežných-11 343.00 DN 25</t>
  </si>
  <si>
    <t>72747112</t>
  </si>
  <si>
    <t xml:space="preserve">2,5   "hore pre záhradný ventil</t>
  </si>
  <si>
    <t>722221030.S</t>
  </si>
  <si>
    <t>Montáž guľového kohúta závitového priameho pre vodu G 6/4</t>
  </si>
  <si>
    <t>-204837650</t>
  </si>
  <si>
    <t>551110005900.S</t>
  </si>
  <si>
    <t xml:space="preserve">Guľový uzáver pre vodu,  DN 40 </t>
  </si>
  <si>
    <t>-1528425644</t>
  </si>
  <si>
    <t>722221114.S</t>
  </si>
  <si>
    <t>Montáž guľového kohúta záhradného závitového G 1</t>
  </si>
  <si>
    <t>660603996</t>
  </si>
  <si>
    <t>551110011800.S</t>
  </si>
  <si>
    <t>Guľový uzáver záhradný, DN 25-32</t>
  </si>
  <si>
    <t>-1486483789</t>
  </si>
  <si>
    <t>552540006400.S</t>
  </si>
  <si>
    <t>Redukcia liatinová závitová pozinkovaná 40/25, 25/40</t>
  </si>
  <si>
    <t>-1677676927</t>
  </si>
  <si>
    <t>241871548</t>
  </si>
  <si>
    <t xml:space="preserve">04 - SO-02.4  Armatúrna šachta</t>
  </si>
  <si>
    <t>442408304</t>
  </si>
  <si>
    <t xml:space="preserve">03 - SO-03  Kanalizačná prípojka</t>
  </si>
  <si>
    <t xml:space="preserve">01 - SO-03.1  Vonkajšia domvá splašková kanalizácia</t>
  </si>
  <si>
    <t>132201201.S</t>
  </si>
  <si>
    <t>Výkop ryhy šírky 600-2000mm horn.3 do 100m3</t>
  </si>
  <si>
    <t>273075295</t>
  </si>
  <si>
    <t xml:space="preserve">1/2*0,75*(1,65+1,6)*6,5       "dĺžka potrubia odmeraná zo situácie</t>
  </si>
  <si>
    <t>-1704668957</t>
  </si>
  <si>
    <t>7,9/3</t>
  </si>
  <si>
    <t>1216188309</t>
  </si>
  <si>
    <t xml:space="preserve">7,9  "výkop</t>
  </si>
  <si>
    <t xml:space="preserve">-5,7    "zásyp</t>
  </si>
  <si>
    <t>1977163075</t>
  </si>
  <si>
    <t>-1833330398</t>
  </si>
  <si>
    <t xml:space="preserve">0,4+7,5    "výkop</t>
  </si>
  <si>
    <t xml:space="preserve">-(1,5+0,7)   "obsyp,  lôžko</t>
  </si>
  <si>
    <t>-1876751153</t>
  </si>
  <si>
    <t>0,75*0,30*6,5</t>
  </si>
  <si>
    <t>0,037</t>
  </si>
  <si>
    <t>993572180</t>
  </si>
  <si>
    <t>1,5*1,89</t>
  </si>
  <si>
    <t>-823289215</t>
  </si>
  <si>
    <t>0,75*0,15*6,5</t>
  </si>
  <si>
    <t>871315542.S</t>
  </si>
  <si>
    <t>Potrubie kanalizačné PVC-U gravitačné hladké plnostenné SN 8 DN 150 (vrátane tvaraoviek)</t>
  </si>
  <si>
    <t>1884657923</t>
  </si>
  <si>
    <t xml:space="preserve">6,5       "dĺžka potrubia odmeraná zo situácie - po vstup do SO-01</t>
  </si>
  <si>
    <t>877326100.S</t>
  </si>
  <si>
    <t>Montáž kanalizačnej PVC-U presuvky DN 150</t>
  </si>
  <si>
    <t>516302682</t>
  </si>
  <si>
    <t>286510009800.S</t>
  </si>
  <si>
    <t>Presuvka PVC-U, DN 160 pre hladký, kanalizačný, gravitačný systém - prechodka šachtová</t>
  </si>
  <si>
    <t>-1873550126</t>
  </si>
  <si>
    <t>892311000.S</t>
  </si>
  <si>
    <t>Skúška tesnosti kanalizácie D 150 mm</t>
  </si>
  <si>
    <t>1518272093</t>
  </si>
  <si>
    <t>894431153.S</t>
  </si>
  <si>
    <t>Montáž revíznej šachty z PVC, DN 400/200 (DN šachty/DN potr. ved.), tlak 12,5 t, hĺ. 1400 do 1800mm</t>
  </si>
  <si>
    <t>-625957663</t>
  </si>
  <si>
    <t>286610001800.S</t>
  </si>
  <si>
    <t>Priebežné dno DN 400, vtok/výtok DN 200, pre PP revízne šachty na PVC hladkú kanalizáciu s predĺžením</t>
  </si>
  <si>
    <t>1850990635</t>
  </si>
  <si>
    <t>286610027400.S</t>
  </si>
  <si>
    <t>Predĺženie teleskopické s poklopom plným, zaťaženie do 12,5 t, pre PP revízne šachty</t>
  </si>
  <si>
    <t>-1975851030</t>
  </si>
  <si>
    <t>899721132.S</t>
  </si>
  <si>
    <t>Označenie kanalizačného potrubia hnedou výstražnou fóliou</t>
  </si>
  <si>
    <t>1191026109</t>
  </si>
  <si>
    <t>1188141291</t>
  </si>
  <si>
    <t xml:space="preserve">02 - SO-03.2  Žumpa</t>
  </si>
  <si>
    <t>-1838603701</t>
  </si>
  <si>
    <t>"hĺbka uloženia potrubia = 1,50 m</t>
  </si>
  <si>
    <t>"hĺbka uloženia žumpy = 1,50+1,50=3,00 m</t>
  </si>
  <si>
    <t>"priemerné rozšírenie jamy = (0,3+1,5)/2=0,9 m</t>
  </si>
  <si>
    <t>"žumpa s rozmermi 4,00*2,40*(1,60+0,15) - vrátane krycej dosky</t>
  </si>
  <si>
    <t>3,0*(0,9+4,0+0,9)*(0,9+2,4+0,9)</t>
  </si>
  <si>
    <t xml:space="preserve">(0,03+0,15+0,12)*(0,3+4,0+0,3)*(0,3+2,4+0,3)     "podkladné vrstvy</t>
  </si>
  <si>
    <t>0,78</t>
  </si>
  <si>
    <t>199912086</t>
  </si>
  <si>
    <t>78,0/3</t>
  </si>
  <si>
    <t>-1960005381</t>
  </si>
  <si>
    <t xml:space="preserve">78,0     "výkop</t>
  </si>
  <si>
    <t xml:space="preserve">-56,5    "obsyp</t>
  </si>
  <si>
    <t>-1962954194</t>
  </si>
  <si>
    <t>-413429006</t>
  </si>
  <si>
    <t xml:space="preserve">78,0   "výkop</t>
  </si>
  <si>
    <t xml:space="preserve">-pi*(0,39*0,39*0,6+0,59*0,59*0,25)  "bet. šachty</t>
  </si>
  <si>
    <t xml:space="preserve">-4,0*2,4*(1,6+0,15)   "nádrž</t>
  </si>
  <si>
    <t xml:space="preserve">-(0,4+1,7+2,1)   "podklad</t>
  </si>
  <si>
    <t>832454718</t>
  </si>
  <si>
    <t xml:space="preserve">(0,3+4,0+0,3)*(0,3+2,4+0,3)      "podklad</t>
  </si>
  <si>
    <t>1109641022</t>
  </si>
  <si>
    <t xml:space="preserve">0,03*(0,3+4,0+0,3)*(0,3+2,4+0,3)   </t>
  </si>
  <si>
    <t>-0,014</t>
  </si>
  <si>
    <t>-1765586666</t>
  </si>
  <si>
    <t xml:space="preserve">0,12*(0,3+4,0+0,3)*(0,3+2,4+0,3)    </t>
  </si>
  <si>
    <t>0,044</t>
  </si>
  <si>
    <t>2109903464</t>
  </si>
  <si>
    <t xml:space="preserve">0,15*(0,3+4,0+0,3)*(0,3+2,4+0,3)  </t>
  </si>
  <si>
    <t>1014160890</t>
  </si>
  <si>
    <t>894101113.S</t>
  </si>
  <si>
    <t>Osadenie akumulačnej nádrže železobetónovej, hmotnosti nad 10 t, autožeriavom</t>
  </si>
  <si>
    <t>1158095013</t>
  </si>
  <si>
    <t>5943400.1</t>
  </si>
  <si>
    <t>Akumulačná nádrž železobetónová 4000x2400x1600 mm vrátane krycej dosky hr. 150 mm, objem 12 m3</t>
  </si>
  <si>
    <t>-868294722</t>
  </si>
  <si>
    <t>894422053.S</t>
  </si>
  <si>
    <t>Osadenie betónových prefabrikovaných dielcov rovných skruží pre šachty DN 1000</t>
  </si>
  <si>
    <t>-812891792</t>
  </si>
  <si>
    <t>100025090</t>
  </si>
  <si>
    <t>Skruž betónová rovná 1000/250/90</t>
  </si>
  <si>
    <t>1097545070</t>
  </si>
  <si>
    <t>894422103.S</t>
  </si>
  <si>
    <t>Osadenie betónových prefabrikovaných dielcov prechodových skruží-kónusov pre šachty DN 1000</t>
  </si>
  <si>
    <t>767569462</t>
  </si>
  <si>
    <t>100062560090</t>
  </si>
  <si>
    <t>Kónus 1000-625/600/90</t>
  </si>
  <si>
    <t>-420167270</t>
  </si>
  <si>
    <t>-1341181144</t>
  </si>
  <si>
    <t>5524100.1</t>
  </si>
  <si>
    <t>Poklop liatinový D 600 mm</t>
  </si>
  <si>
    <t>1178578649</t>
  </si>
  <si>
    <t>2020872634</t>
  </si>
  <si>
    <t xml:space="preserve">04 - SO-04  Elektrická prípojka</t>
  </si>
  <si>
    <t xml:space="preserve">01 - SO-04.1  Elektrická prípojka</t>
  </si>
  <si>
    <t xml:space="preserve">    46-M - Zemné práce pri extr.mont.prácach</t>
  </si>
  <si>
    <t>210010066.S</t>
  </si>
  <si>
    <t>Rúrka elektroinštalačná oceľová, závitová, typ 6042, uložená pevne</t>
  </si>
  <si>
    <t>29850618</t>
  </si>
  <si>
    <t xml:space="preserve">3,0   "z  PS63</t>
  </si>
  <si>
    <t xml:space="preserve">1,0    "do RE</t>
  </si>
  <si>
    <t>345710004810.S</t>
  </si>
  <si>
    <t>Rúrka oceľová závitová 6042 s vysokou mechanickou odolnosťou, pozinkovaná, D 54 mm</t>
  </si>
  <si>
    <t>-1390210788</t>
  </si>
  <si>
    <t>357110014890.S</t>
  </si>
  <si>
    <t>Upínací nerezový pás</t>
  </si>
  <si>
    <t>-266409645</t>
  </si>
  <si>
    <t>210100003.S</t>
  </si>
  <si>
    <t>Ukončenie vodičov v rozvádzač. vrátane zapojenia a vodičovej koncovky do 16 mm2</t>
  </si>
  <si>
    <t>-2052074804</t>
  </si>
  <si>
    <t>354310012900.S</t>
  </si>
  <si>
    <t>Káblové oko hliníkové lisovacie 16 AL</t>
  </si>
  <si>
    <t>-341315245</t>
  </si>
  <si>
    <t>210193041.S</t>
  </si>
  <si>
    <t>Skriňa prípojková plastová SPP 0 jeden odberateľ 3 x 63 A</t>
  </si>
  <si>
    <t>-1980791355</t>
  </si>
  <si>
    <t>357110014410.S</t>
  </si>
  <si>
    <t>Skriňa prípojková plastová PS63 - SPP0 IV, C, na stĺp, 3x40A s krytom, držiaky pre upínací pás, HASMA</t>
  </si>
  <si>
    <t>446685805</t>
  </si>
  <si>
    <t>-1580980520</t>
  </si>
  <si>
    <t>210193056.S</t>
  </si>
  <si>
    <t>Skriňa RE plastová, trojfázová, dvojtarifná 1 odberateľ</t>
  </si>
  <si>
    <t>-624132611</t>
  </si>
  <si>
    <t>3571200.1</t>
  </si>
  <si>
    <t>Rozvádzač RE - skriňa elektromerová RE 1.0 N pilierová, W 3x25A Po - komplet (výkr. č. E-006)</t>
  </si>
  <si>
    <t>1581280801</t>
  </si>
  <si>
    <t>1255610493</t>
  </si>
  <si>
    <t>1565712920</t>
  </si>
  <si>
    <t>5,0*0,65</t>
  </si>
  <si>
    <t>210220280.S</t>
  </si>
  <si>
    <t>Uzemňovacia tyč FeZn ZT</t>
  </si>
  <si>
    <t>421099778</t>
  </si>
  <si>
    <t>354410055700.S</t>
  </si>
  <si>
    <t>Tyč uzemňovacia FeZn označenie ZT 2 m</t>
  </si>
  <si>
    <t>1676228252</t>
  </si>
  <si>
    <t>210902361.S</t>
  </si>
  <si>
    <t>Kábel hliníkový silový, uložený pevne NAYY 0,6/1 kV 4x16</t>
  </si>
  <si>
    <t>-1631253343</t>
  </si>
  <si>
    <t xml:space="preserve">2,8+0,8   "dole z PS63</t>
  </si>
  <si>
    <t xml:space="preserve">5,0   "v zemi</t>
  </si>
  <si>
    <t xml:space="preserve">0,8+0,6    "hore do RE</t>
  </si>
  <si>
    <t xml:space="preserve">2*1,0   "pre PS63 a RE</t>
  </si>
  <si>
    <t>341110033900.S</t>
  </si>
  <si>
    <t>Kábel hliníkový NAYY 4x16 mm2</t>
  </si>
  <si>
    <t>1470227193</t>
  </si>
  <si>
    <t>571736092</t>
  </si>
  <si>
    <t>1176198864</t>
  </si>
  <si>
    <t>46-M</t>
  </si>
  <si>
    <t>Zemné práce pri extr.mont.prácach</t>
  </si>
  <si>
    <t>460200163.S</t>
  </si>
  <si>
    <t>Hĺbenie káblovej ryhy ručne 35 cm širokej a 80 cm hlbokej, v zemine triedy 3</t>
  </si>
  <si>
    <t>200098907</t>
  </si>
  <si>
    <t xml:space="preserve">5,0   "PB-RE</t>
  </si>
  <si>
    <t>460420022.S</t>
  </si>
  <si>
    <t>Zriadenie, rekonšt. káblového lôžka z piesku bez zakrytia, v ryhe šír. do 65 cm, hrúbky vrstvy 10 cm</t>
  </si>
  <si>
    <t>665910859</t>
  </si>
  <si>
    <t>583310000600.S</t>
  </si>
  <si>
    <t>Kamenivo ťažené drobné frakcia 0-4 mm</t>
  </si>
  <si>
    <t>176236745</t>
  </si>
  <si>
    <t>0,1*0,35*5,0*1,89</t>
  </si>
  <si>
    <t>460490012.S</t>
  </si>
  <si>
    <t>Rozvinutie a uloženie výstražnej fólie z PE do ryhy, šírka do 33 cm</t>
  </si>
  <si>
    <t>-1580897168</t>
  </si>
  <si>
    <t>283230008000</t>
  </si>
  <si>
    <t>Výstražná fóla PE, šxhr 300x0,08 mm, dĺ. 250 m, farba červená</t>
  </si>
  <si>
    <t>-847539757</t>
  </si>
  <si>
    <t>460560163.S</t>
  </si>
  <si>
    <t>Ručný zásyp nezap. káblovej ryhy bez zhutn. zeminy, 35 cm širokej, 80 cm hlbokej v zemine tr. 3</t>
  </si>
  <si>
    <t>-1291531101</t>
  </si>
  <si>
    <t>460620013</t>
  </si>
  <si>
    <t>Proviz. úprava terénu v zemine tr. 3, aby nerovnosti terénu neboli väčšie ako 2 cm od vodor.hladiny</t>
  </si>
  <si>
    <t>-414776280</t>
  </si>
  <si>
    <t>5,0*0,5</t>
  </si>
  <si>
    <t>819517386</t>
  </si>
  <si>
    <t>Stavebno montážne práce najnáročnejšie na odbornosť - prehliadky pracoviska a východisková revízia a správa</t>
  </si>
  <si>
    <t>326249207</t>
  </si>
  <si>
    <t xml:space="preserve">02 - SO-04.2  Vonkajšie rozvody elektriny - prívod do rekreačnej chaty</t>
  </si>
  <si>
    <t>2006853665</t>
  </si>
  <si>
    <t xml:space="preserve">1,5   "z RE</t>
  </si>
  <si>
    <t>1476228740</t>
  </si>
  <si>
    <t>-408759493</t>
  </si>
  <si>
    <t>354310018500.S</t>
  </si>
  <si>
    <t>Káblové oko medené lisovacie CU 10</t>
  </si>
  <si>
    <t>-240112757</t>
  </si>
  <si>
    <t>210800162.S</t>
  </si>
  <si>
    <t>Kábel medený uložený pevne CYKY 450/750 V 5x10</t>
  </si>
  <si>
    <t>1070643220</t>
  </si>
  <si>
    <t xml:space="preserve">0,6+0,8   "dole z RE</t>
  </si>
  <si>
    <t xml:space="preserve">80,0   "v zemi</t>
  </si>
  <si>
    <t xml:space="preserve">0,8+1,3   "hore</t>
  </si>
  <si>
    <t xml:space="preserve">5,0   "vo vnútri SO-01</t>
  </si>
  <si>
    <t xml:space="preserve">1,0+1,0   "v RE, RH</t>
  </si>
  <si>
    <t>0,5</t>
  </si>
  <si>
    <t>341110002300.S</t>
  </si>
  <si>
    <t>Kábel medený CYKY-J 5x10 mm2</t>
  </si>
  <si>
    <t>-1024028900</t>
  </si>
  <si>
    <t xml:space="preserve">80,0      "RE - obvodové murivo</t>
  </si>
  <si>
    <t>583310000600.S.1</t>
  </si>
  <si>
    <t>0,1*0,35*80,0*1,89</t>
  </si>
  <si>
    <t>80,0*0,5</t>
  </si>
  <si>
    <t xml:space="preserve">05 - SO-05  Spevnené plochy</t>
  </si>
  <si>
    <t xml:space="preserve">    5 - Komunikácie</t>
  </si>
  <si>
    <t>122201101.S</t>
  </si>
  <si>
    <t>Odkopávka a prekopávka nezapažená v hornine 3, do 100 m3</t>
  </si>
  <si>
    <t>-1960307009</t>
  </si>
  <si>
    <t xml:space="preserve">12,0*(0,45-0,05)     "B</t>
  </si>
  <si>
    <t xml:space="preserve">15,0*(0,35-0,05)    "A</t>
  </si>
  <si>
    <t>122201109.S</t>
  </si>
  <si>
    <t>Odkopávky a prekopávky nezapažené. Príplatok k cenám za lepivosť horniny 3</t>
  </si>
  <si>
    <t>1506111861</t>
  </si>
  <si>
    <t>9,3/3</t>
  </si>
  <si>
    <t>1316806958</t>
  </si>
  <si>
    <t xml:space="preserve">9,3      "okolité vedľajšie pozemky</t>
  </si>
  <si>
    <t>-1842471748</t>
  </si>
  <si>
    <t>-1084488344</t>
  </si>
  <si>
    <t xml:space="preserve">0,1*1,5*(1,5+6,5)-0,1*5,2   "pri B</t>
  </si>
  <si>
    <t xml:space="preserve">0,2*0,8*(1,5+9,0+0,8+6,5)     "A</t>
  </si>
  <si>
    <t>0,072</t>
  </si>
  <si>
    <t>5834100.1</t>
  </si>
  <si>
    <t>Triedený štrk frakcia 32-63 mm</t>
  </si>
  <si>
    <t>-353622336</t>
  </si>
  <si>
    <t>3,6*1,89</t>
  </si>
  <si>
    <t>-563739421</t>
  </si>
  <si>
    <t xml:space="preserve">1,5*(1,5+6,5)   "pod B</t>
  </si>
  <si>
    <t xml:space="preserve">0,8*(1,5+9,0+0,8+6,5)     "A</t>
  </si>
  <si>
    <t>0,76</t>
  </si>
  <si>
    <t>289971211.S</t>
  </si>
  <si>
    <t>Zhotovenie vrstvy z geotextílie na upravenom povrchu sklon do 1 : 5 , šírky od 0 do 3 m</t>
  </si>
  <si>
    <t>426673311</t>
  </si>
  <si>
    <t>693110004500.S</t>
  </si>
  <si>
    <t>Geotextília polypropylénová netkaná 300 g/m2</t>
  </si>
  <si>
    <t>-265530952</t>
  </si>
  <si>
    <t>27,0*1,15</t>
  </si>
  <si>
    <t>Komunikácie</t>
  </si>
  <si>
    <t>564251111.S</t>
  </si>
  <si>
    <t>Podklad alebo podsyp zo štrkopiesku s rozprestretím, vlhčením a zhutnením, po zhutnení hr. 150 mm</t>
  </si>
  <si>
    <t>1677568436</t>
  </si>
  <si>
    <t>564730111.S</t>
  </si>
  <si>
    <t>Podklad alebo kryt z kameniva hrubého drveného veľ. 8-16 mm s rozprestretím a zhutnením hr. 100 mm</t>
  </si>
  <si>
    <t>-244790682</t>
  </si>
  <si>
    <t>564760211.S</t>
  </si>
  <si>
    <t>Podklad alebo kryt z kameniva hrubého drveného veľ. 16-32 mm s rozprestretím a zhutnením hr. 200 mm</t>
  </si>
  <si>
    <t>-858715823</t>
  </si>
  <si>
    <t>596911141.S</t>
  </si>
  <si>
    <t>Kladenie betónovej zámkovej dlažby komunikácií pre peších, so zhotovením lôžka z kameniva hr. 30 mm, s vyplnením škár kamenivom drobným s dvojitým zhutnením všetkých tvarov dlažba hr. 60 mm, plochy do 50 m2</t>
  </si>
  <si>
    <t>1576706061</t>
  </si>
  <si>
    <t xml:space="preserve">0,8*6,5   </t>
  </si>
  <si>
    <t>Súčet - B</t>
  </si>
  <si>
    <t>592460007700.S</t>
  </si>
  <si>
    <t>Dlažba betónová škárová, rozmer 200x165x60 mm, prírodná</t>
  </si>
  <si>
    <t>-1073819440</t>
  </si>
  <si>
    <t>5,2*1,02</t>
  </si>
  <si>
    <t>916561112.S</t>
  </si>
  <si>
    <t>Osadenie záhonového alebo parkového obrubníka betón., do lôžka z bet. pros. tr. C 16/20 s bočnou oporou</t>
  </si>
  <si>
    <t>-179917197</t>
  </si>
  <si>
    <t>1,5+1,5+6,5+0,8</t>
  </si>
  <si>
    <t>1,5+9,0+0,8</t>
  </si>
  <si>
    <t>0,8+6,5+0,8</t>
  </si>
  <si>
    <t>592170001400.S</t>
  </si>
  <si>
    <t>Obrubník parkový, 500x50x200 mm, prírodný</t>
  </si>
  <si>
    <t>-259612922</t>
  </si>
  <si>
    <t>29,7*1,01*2</t>
  </si>
  <si>
    <t>998222011.S</t>
  </si>
  <si>
    <t>Presun hmôt pre pozemné komunikácie s krytom z kameniva (8222, 8225) akejkoľvek dĺžky objektu</t>
  </si>
  <si>
    <t>1123108967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</si>
</sst>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horizontal="right"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6" fillId="0" borderId="12" xfId="0" applyNumberFormat="1" applyFont="1" applyBorder="1" applyAlignment="1" applyProtection="1"/>
    <xf numFmtId="166" fontId="36" fillId="0" borderId="13" xfId="0" applyNumberFormat="1" applyFont="1" applyBorder="1" applyAlignment="1" applyProtection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35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49" t="s">
        <v>41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42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45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46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47</v>
      </c>
      <c r="U35" s="61"/>
      <c r="V35" s="61"/>
      <c r="W35" s="61"/>
      <c r="X35" s="63" t="s">
        <v>48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49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50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51</v>
      </c>
      <c r="AI60" s="43"/>
      <c r="AJ60" s="43"/>
      <c r="AK60" s="43"/>
      <c r="AL60" s="43"/>
      <c r="AM60" s="71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53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54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51</v>
      </c>
      <c r="AI75" s="43"/>
      <c r="AJ75" s="43"/>
      <c r="AK75" s="43"/>
      <c r="AL75" s="43"/>
      <c r="AM75" s="71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MARTEVENT-03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Rekreačná chata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Martovce, p. č. 6231/1, 6231/2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15. 1. 2024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MARTEVENT s.r.o., Martovce č. 14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Szilvia Vörös Dócza</v>
      </c>
      <c r="AN89" s="78"/>
      <c r="AO89" s="78"/>
      <c r="AP89" s="78"/>
      <c r="AQ89" s="41"/>
      <c r="AR89" s="45"/>
      <c r="AS89" s="88" t="s">
        <v>56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7" t="str">
        <f>IF(E20="","",E20)</f>
        <v xml:space="preserve"> 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57</v>
      </c>
      <c r="D92" s="101"/>
      <c r="E92" s="101"/>
      <c r="F92" s="101"/>
      <c r="G92" s="101"/>
      <c r="H92" s="102"/>
      <c r="I92" s="103" t="s">
        <v>58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59</v>
      </c>
      <c r="AH92" s="101"/>
      <c r="AI92" s="101"/>
      <c r="AJ92" s="101"/>
      <c r="AK92" s="101"/>
      <c r="AL92" s="101"/>
      <c r="AM92" s="101"/>
      <c r="AN92" s="103" t="s">
        <v>60</v>
      </c>
      <c r="AO92" s="101"/>
      <c r="AP92" s="105"/>
      <c r="AQ92" s="106" t="s">
        <v>61</v>
      </c>
      <c r="AR92" s="45"/>
      <c r="AS92" s="107" t="s">
        <v>62</v>
      </c>
      <c r="AT92" s="108" t="s">
        <v>63</v>
      </c>
      <c r="AU92" s="108" t="s">
        <v>64</v>
      </c>
      <c r="AV92" s="108" t="s">
        <v>65</v>
      </c>
      <c r="AW92" s="108" t="s">
        <v>66</v>
      </c>
      <c r="AX92" s="108" t="s">
        <v>67</v>
      </c>
      <c r="AY92" s="108" t="s">
        <v>68</v>
      </c>
      <c r="AZ92" s="108" t="s">
        <v>69</v>
      </c>
      <c r="BA92" s="108" t="s">
        <v>70</v>
      </c>
      <c r="BB92" s="108" t="s">
        <v>71</v>
      </c>
      <c r="BC92" s="108" t="s">
        <v>72</v>
      </c>
      <c r="BD92" s="109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74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ROUND(AG95+AG101+AG106+AG109+AG112,2)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ROUND(AS95+AS101+AS106+AS109+AS112,2)</f>
        <v>0</v>
      </c>
      <c r="AT94" s="121">
        <f>ROUND(SUM(AV94:AW94),2)</f>
        <v>0</v>
      </c>
      <c r="AU94" s="122">
        <f>ROUND(AU95+AU101+AU106+AU109+AU112,5)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ROUND(AZ95+AZ101+AZ106+AZ109+AZ112,2)</f>
        <v>0</v>
      </c>
      <c r="BA94" s="121">
        <f>ROUND(BA95+BA101+BA106+BA109+BA112,2)</f>
        <v>0</v>
      </c>
      <c r="BB94" s="121">
        <f>ROUND(BB95+BB101+BB106+BB109+BB112,2)</f>
        <v>0</v>
      </c>
      <c r="BC94" s="121">
        <f>ROUND(BC95+BC101+BC106+BC109+BC112,2)</f>
        <v>0</v>
      </c>
      <c r="BD94" s="123">
        <f>ROUND(BD95+BD101+BD106+BD109+BD112,2)</f>
        <v>0</v>
      </c>
      <c r="BE94" s="6"/>
      <c r="BS94" s="124" t="s">
        <v>75</v>
      </c>
      <c r="BT94" s="124" t="s">
        <v>76</v>
      </c>
      <c r="BU94" s="125" t="s">
        <v>77</v>
      </c>
      <c r="BV94" s="124" t="s">
        <v>78</v>
      </c>
      <c r="BW94" s="124" t="s">
        <v>5</v>
      </c>
      <c r="BX94" s="124" t="s">
        <v>79</v>
      </c>
      <c r="CL94" s="124" t="s">
        <v>1</v>
      </c>
    </row>
    <row r="95" s="7" customFormat="1" ht="16.5" customHeight="1">
      <c r="A95" s="7"/>
      <c r="B95" s="126"/>
      <c r="C95" s="127"/>
      <c r="D95" s="128" t="s">
        <v>80</v>
      </c>
      <c r="E95" s="128"/>
      <c r="F95" s="128"/>
      <c r="G95" s="128"/>
      <c r="H95" s="128"/>
      <c r="I95" s="129"/>
      <c r="J95" s="128" t="s">
        <v>81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ROUND(SUM(AG96:AG100),2)</f>
        <v>0</v>
      </c>
      <c r="AH95" s="129"/>
      <c r="AI95" s="129"/>
      <c r="AJ95" s="129"/>
      <c r="AK95" s="129"/>
      <c r="AL95" s="129"/>
      <c r="AM95" s="129"/>
      <c r="AN95" s="131">
        <f>SUM(AG95,AT95)</f>
        <v>0</v>
      </c>
      <c r="AO95" s="129"/>
      <c r="AP95" s="129"/>
      <c r="AQ95" s="132" t="s">
        <v>82</v>
      </c>
      <c r="AR95" s="133"/>
      <c r="AS95" s="134">
        <f>ROUND(SUM(AS96:AS100),2)</f>
        <v>0</v>
      </c>
      <c r="AT95" s="135">
        <f>ROUND(SUM(AV95:AW95),2)</f>
        <v>0</v>
      </c>
      <c r="AU95" s="136">
        <f>ROUND(SUM(AU96:AU100),5)</f>
        <v>0</v>
      </c>
      <c r="AV95" s="135">
        <f>ROUND(AZ95*L29,2)</f>
        <v>0</v>
      </c>
      <c r="AW95" s="135">
        <f>ROUND(BA95*L30,2)</f>
        <v>0</v>
      </c>
      <c r="AX95" s="135">
        <f>ROUND(BB95*L29,2)</f>
        <v>0</v>
      </c>
      <c r="AY95" s="135">
        <f>ROUND(BC95*L30,2)</f>
        <v>0</v>
      </c>
      <c r="AZ95" s="135">
        <f>ROUND(SUM(AZ96:AZ100),2)</f>
        <v>0</v>
      </c>
      <c r="BA95" s="135">
        <f>ROUND(SUM(BA96:BA100),2)</f>
        <v>0</v>
      </c>
      <c r="BB95" s="135">
        <f>ROUND(SUM(BB96:BB100),2)</f>
        <v>0</v>
      </c>
      <c r="BC95" s="135">
        <f>ROUND(SUM(BC96:BC100),2)</f>
        <v>0</v>
      </c>
      <c r="BD95" s="137">
        <f>ROUND(SUM(BD96:BD100),2)</f>
        <v>0</v>
      </c>
      <c r="BE95" s="7"/>
      <c r="BS95" s="138" t="s">
        <v>75</v>
      </c>
      <c r="BT95" s="138" t="s">
        <v>83</v>
      </c>
      <c r="BU95" s="138" t="s">
        <v>77</v>
      </c>
      <c r="BV95" s="138" t="s">
        <v>78</v>
      </c>
      <c r="BW95" s="138" t="s">
        <v>84</v>
      </c>
      <c r="BX95" s="138" t="s">
        <v>5</v>
      </c>
      <c r="CL95" s="138" t="s">
        <v>1</v>
      </c>
      <c r="CM95" s="138" t="s">
        <v>76</v>
      </c>
    </row>
    <row r="96" s="4" customFormat="1" ht="16.5" customHeight="1">
      <c r="A96" s="139" t="s">
        <v>85</v>
      </c>
      <c r="B96" s="77"/>
      <c r="C96" s="140"/>
      <c r="D96" s="140"/>
      <c r="E96" s="141" t="s">
        <v>80</v>
      </c>
      <c r="F96" s="141"/>
      <c r="G96" s="141"/>
      <c r="H96" s="141"/>
      <c r="I96" s="141"/>
      <c r="J96" s="140"/>
      <c r="K96" s="141" t="s">
        <v>86</v>
      </c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2">
        <f>'01 - SO-01.1  Architektúr...'!J32</f>
        <v>0</v>
      </c>
      <c r="AH96" s="140"/>
      <c r="AI96" s="140"/>
      <c r="AJ96" s="140"/>
      <c r="AK96" s="140"/>
      <c r="AL96" s="140"/>
      <c r="AM96" s="140"/>
      <c r="AN96" s="142">
        <f>SUM(AG96,AT96)</f>
        <v>0</v>
      </c>
      <c r="AO96" s="140"/>
      <c r="AP96" s="140"/>
      <c r="AQ96" s="143" t="s">
        <v>87</v>
      </c>
      <c r="AR96" s="79"/>
      <c r="AS96" s="144">
        <v>0</v>
      </c>
      <c r="AT96" s="145">
        <f>ROUND(SUM(AV96:AW96),2)</f>
        <v>0</v>
      </c>
      <c r="AU96" s="146">
        <f>'01 - SO-01.1  Architektúr...'!P142</f>
        <v>0</v>
      </c>
      <c r="AV96" s="145">
        <f>'01 - SO-01.1  Architektúr...'!J35</f>
        <v>0</v>
      </c>
      <c r="AW96" s="145">
        <f>'01 - SO-01.1  Architektúr...'!J36</f>
        <v>0</v>
      </c>
      <c r="AX96" s="145">
        <f>'01 - SO-01.1  Architektúr...'!J37</f>
        <v>0</v>
      </c>
      <c r="AY96" s="145">
        <f>'01 - SO-01.1  Architektúr...'!J38</f>
        <v>0</v>
      </c>
      <c r="AZ96" s="145">
        <f>'01 - SO-01.1  Architektúr...'!F35</f>
        <v>0</v>
      </c>
      <c r="BA96" s="145">
        <f>'01 - SO-01.1  Architektúr...'!F36</f>
        <v>0</v>
      </c>
      <c r="BB96" s="145">
        <f>'01 - SO-01.1  Architektúr...'!F37</f>
        <v>0</v>
      </c>
      <c r="BC96" s="145">
        <f>'01 - SO-01.1  Architektúr...'!F38</f>
        <v>0</v>
      </c>
      <c r="BD96" s="147">
        <f>'01 - SO-01.1  Architektúr...'!F39</f>
        <v>0</v>
      </c>
      <c r="BE96" s="4"/>
      <c r="BT96" s="148" t="s">
        <v>88</v>
      </c>
      <c r="BV96" s="148" t="s">
        <v>78</v>
      </c>
      <c r="BW96" s="148" t="s">
        <v>89</v>
      </c>
      <c r="BX96" s="148" t="s">
        <v>84</v>
      </c>
      <c r="CL96" s="148" t="s">
        <v>1</v>
      </c>
    </row>
    <row r="97" s="4" customFormat="1" ht="16.5" customHeight="1">
      <c r="A97" s="139" t="s">
        <v>85</v>
      </c>
      <c r="B97" s="77"/>
      <c r="C97" s="140"/>
      <c r="D97" s="140"/>
      <c r="E97" s="141" t="s">
        <v>90</v>
      </c>
      <c r="F97" s="141"/>
      <c r="G97" s="141"/>
      <c r="H97" s="141"/>
      <c r="I97" s="141"/>
      <c r="J97" s="140"/>
      <c r="K97" s="141" t="s">
        <v>91</v>
      </c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2">
        <f>'02 - SO-01.2  Drevená terasa'!J32</f>
        <v>0</v>
      </c>
      <c r="AH97" s="140"/>
      <c r="AI97" s="140"/>
      <c r="AJ97" s="140"/>
      <c r="AK97" s="140"/>
      <c r="AL97" s="140"/>
      <c r="AM97" s="140"/>
      <c r="AN97" s="142">
        <f>SUM(AG97,AT97)</f>
        <v>0</v>
      </c>
      <c r="AO97" s="140"/>
      <c r="AP97" s="140"/>
      <c r="AQ97" s="143" t="s">
        <v>87</v>
      </c>
      <c r="AR97" s="79"/>
      <c r="AS97" s="144">
        <v>0</v>
      </c>
      <c r="AT97" s="145">
        <f>ROUND(SUM(AV97:AW97),2)</f>
        <v>0</v>
      </c>
      <c r="AU97" s="146">
        <f>'02 - SO-01.2  Drevená terasa'!P128</f>
        <v>0</v>
      </c>
      <c r="AV97" s="145">
        <f>'02 - SO-01.2  Drevená terasa'!J35</f>
        <v>0</v>
      </c>
      <c r="AW97" s="145">
        <f>'02 - SO-01.2  Drevená terasa'!J36</f>
        <v>0</v>
      </c>
      <c r="AX97" s="145">
        <f>'02 - SO-01.2  Drevená terasa'!J37</f>
        <v>0</v>
      </c>
      <c r="AY97" s="145">
        <f>'02 - SO-01.2  Drevená terasa'!J38</f>
        <v>0</v>
      </c>
      <c r="AZ97" s="145">
        <f>'02 - SO-01.2  Drevená terasa'!F35</f>
        <v>0</v>
      </c>
      <c r="BA97" s="145">
        <f>'02 - SO-01.2  Drevená terasa'!F36</f>
        <v>0</v>
      </c>
      <c r="BB97" s="145">
        <f>'02 - SO-01.2  Drevená terasa'!F37</f>
        <v>0</v>
      </c>
      <c r="BC97" s="145">
        <f>'02 - SO-01.2  Drevená terasa'!F38</f>
        <v>0</v>
      </c>
      <c r="BD97" s="147">
        <f>'02 - SO-01.2  Drevená terasa'!F39</f>
        <v>0</v>
      </c>
      <c r="BE97" s="4"/>
      <c r="BT97" s="148" t="s">
        <v>88</v>
      </c>
      <c r="BV97" s="148" t="s">
        <v>78</v>
      </c>
      <c r="BW97" s="148" t="s">
        <v>92</v>
      </c>
      <c r="BX97" s="148" t="s">
        <v>84</v>
      </c>
      <c r="CL97" s="148" t="s">
        <v>1</v>
      </c>
    </row>
    <row r="98" s="4" customFormat="1" ht="16.5" customHeight="1">
      <c r="A98" s="139" t="s">
        <v>85</v>
      </c>
      <c r="B98" s="77"/>
      <c r="C98" s="140"/>
      <c r="D98" s="140"/>
      <c r="E98" s="141" t="s">
        <v>93</v>
      </c>
      <c r="F98" s="141"/>
      <c r="G98" s="141"/>
      <c r="H98" s="141"/>
      <c r="I98" s="141"/>
      <c r="J98" s="140"/>
      <c r="K98" s="141" t="s">
        <v>94</v>
      </c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2">
        <f>'03 - SO-01.3  Zdravotechnika'!J32</f>
        <v>0</v>
      </c>
      <c r="AH98" s="140"/>
      <c r="AI98" s="140"/>
      <c r="AJ98" s="140"/>
      <c r="AK98" s="140"/>
      <c r="AL98" s="140"/>
      <c r="AM98" s="140"/>
      <c r="AN98" s="142">
        <f>SUM(AG98,AT98)</f>
        <v>0</v>
      </c>
      <c r="AO98" s="140"/>
      <c r="AP98" s="140"/>
      <c r="AQ98" s="143" t="s">
        <v>87</v>
      </c>
      <c r="AR98" s="79"/>
      <c r="AS98" s="144">
        <v>0</v>
      </c>
      <c r="AT98" s="145">
        <f>ROUND(SUM(AV98:AW98),2)</f>
        <v>0</v>
      </c>
      <c r="AU98" s="146">
        <f>'03 - SO-01.3  Zdravotechnika'!P129</f>
        <v>0</v>
      </c>
      <c r="AV98" s="145">
        <f>'03 - SO-01.3  Zdravotechnika'!J35</f>
        <v>0</v>
      </c>
      <c r="AW98" s="145">
        <f>'03 - SO-01.3  Zdravotechnika'!J36</f>
        <v>0</v>
      </c>
      <c r="AX98" s="145">
        <f>'03 - SO-01.3  Zdravotechnika'!J37</f>
        <v>0</v>
      </c>
      <c r="AY98" s="145">
        <f>'03 - SO-01.3  Zdravotechnika'!J38</f>
        <v>0</v>
      </c>
      <c r="AZ98" s="145">
        <f>'03 - SO-01.3  Zdravotechnika'!F35</f>
        <v>0</v>
      </c>
      <c r="BA98" s="145">
        <f>'03 - SO-01.3  Zdravotechnika'!F36</f>
        <v>0</v>
      </c>
      <c r="BB98" s="145">
        <f>'03 - SO-01.3  Zdravotechnika'!F37</f>
        <v>0</v>
      </c>
      <c r="BC98" s="145">
        <f>'03 - SO-01.3  Zdravotechnika'!F38</f>
        <v>0</v>
      </c>
      <c r="BD98" s="147">
        <f>'03 - SO-01.3  Zdravotechnika'!F39</f>
        <v>0</v>
      </c>
      <c r="BE98" s="4"/>
      <c r="BT98" s="148" t="s">
        <v>88</v>
      </c>
      <c r="BV98" s="148" t="s">
        <v>78</v>
      </c>
      <c r="BW98" s="148" t="s">
        <v>95</v>
      </c>
      <c r="BX98" s="148" t="s">
        <v>84</v>
      </c>
      <c r="CL98" s="148" t="s">
        <v>1</v>
      </c>
    </row>
    <row r="99" s="4" customFormat="1" ht="16.5" customHeight="1">
      <c r="A99" s="139" t="s">
        <v>85</v>
      </c>
      <c r="B99" s="77"/>
      <c r="C99" s="140"/>
      <c r="D99" s="140"/>
      <c r="E99" s="141" t="s">
        <v>96</v>
      </c>
      <c r="F99" s="141"/>
      <c r="G99" s="141"/>
      <c r="H99" s="141"/>
      <c r="I99" s="141"/>
      <c r="J99" s="140"/>
      <c r="K99" s="141" t="s">
        <v>97</v>
      </c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2">
        <f>'04 - SO-01.4  Elektroinšt...'!J32</f>
        <v>0</v>
      </c>
      <c r="AH99" s="140"/>
      <c r="AI99" s="140"/>
      <c r="AJ99" s="140"/>
      <c r="AK99" s="140"/>
      <c r="AL99" s="140"/>
      <c r="AM99" s="140"/>
      <c r="AN99" s="142">
        <f>SUM(AG99,AT99)</f>
        <v>0</v>
      </c>
      <c r="AO99" s="140"/>
      <c r="AP99" s="140"/>
      <c r="AQ99" s="143" t="s">
        <v>87</v>
      </c>
      <c r="AR99" s="79"/>
      <c r="AS99" s="144">
        <v>0</v>
      </c>
      <c r="AT99" s="145">
        <f>ROUND(SUM(AV99:AW99),2)</f>
        <v>0</v>
      </c>
      <c r="AU99" s="146">
        <f>'04 - SO-01.4  Elektroinšt...'!P124</f>
        <v>0</v>
      </c>
      <c r="AV99" s="145">
        <f>'04 - SO-01.4  Elektroinšt...'!J35</f>
        <v>0</v>
      </c>
      <c r="AW99" s="145">
        <f>'04 - SO-01.4  Elektroinšt...'!J36</f>
        <v>0</v>
      </c>
      <c r="AX99" s="145">
        <f>'04 - SO-01.4  Elektroinšt...'!J37</f>
        <v>0</v>
      </c>
      <c r="AY99" s="145">
        <f>'04 - SO-01.4  Elektroinšt...'!J38</f>
        <v>0</v>
      </c>
      <c r="AZ99" s="145">
        <f>'04 - SO-01.4  Elektroinšt...'!F35</f>
        <v>0</v>
      </c>
      <c r="BA99" s="145">
        <f>'04 - SO-01.4  Elektroinšt...'!F36</f>
        <v>0</v>
      </c>
      <c r="BB99" s="145">
        <f>'04 - SO-01.4  Elektroinšt...'!F37</f>
        <v>0</v>
      </c>
      <c r="BC99" s="145">
        <f>'04 - SO-01.4  Elektroinšt...'!F38</f>
        <v>0</v>
      </c>
      <c r="BD99" s="147">
        <f>'04 - SO-01.4  Elektroinšt...'!F39</f>
        <v>0</v>
      </c>
      <c r="BE99" s="4"/>
      <c r="BT99" s="148" t="s">
        <v>88</v>
      </c>
      <c r="BV99" s="148" t="s">
        <v>78</v>
      </c>
      <c r="BW99" s="148" t="s">
        <v>98</v>
      </c>
      <c r="BX99" s="148" t="s">
        <v>84</v>
      </c>
      <c r="CL99" s="148" t="s">
        <v>1</v>
      </c>
    </row>
    <row r="100" s="4" customFormat="1" ht="16.5" customHeight="1">
      <c r="A100" s="139" t="s">
        <v>85</v>
      </c>
      <c r="B100" s="77"/>
      <c r="C100" s="140"/>
      <c r="D100" s="140"/>
      <c r="E100" s="141" t="s">
        <v>99</v>
      </c>
      <c r="F100" s="141"/>
      <c r="G100" s="141"/>
      <c r="H100" s="141"/>
      <c r="I100" s="141"/>
      <c r="J100" s="140"/>
      <c r="K100" s="141" t="s">
        <v>100</v>
      </c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2">
        <f>'05 - SO-01.5  Bleskozvod'!J32</f>
        <v>0</v>
      </c>
      <c r="AH100" s="140"/>
      <c r="AI100" s="140"/>
      <c r="AJ100" s="140"/>
      <c r="AK100" s="140"/>
      <c r="AL100" s="140"/>
      <c r="AM100" s="140"/>
      <c r="AN100" s="142">
        <f>SUM(AG100,AT100)</f>
        <v>0</v>
      </c>
      <c r="AO100" s="140"/>
      <c r="AP100" s="140"/>
      <c r="AQ100" s="143" t="s">
        <v>87</v>
      </c>
      <c r="AR100" s="79"/>
      <c r="AS100" s="144">
        <v>0</v>
      </c>
      <c r="AT100" s="145">
        <f>ROUND(SUM(AV100:AW100),2)</f>
        <v>0</v>
      </c>
      <c r="AU100" s="146">
        <f>'05 - SO-01.5  Bleskozvod'!P123</f>
        <v>0</v>
      </c>
      <c r="AV100" s="145">
        <f>'05 - SO-01.5  Bleskozvod'!J35</f>
        <v>0</v>
      </c>
      <c r="AW100" s="145">
        <f>'05 - SO-01.5  Bleskozvod'!J36</f>
        <v>0</v>
      </c>
      <c r="AX100" s="145">
        <f>'05 - SO-01.5  Bleskozvod'!J37</f>
        <v>0</v>
      </c>
      <c r="AY100" s="145">
        <f>'05 - SO-01.5  Bleskozvod'!J38</f>
        <v>0</v>
      </c>
      <c r="AZ100" s="145">
        <f>'05 - SO-01.5  Bleskozvod'!F35</f>
        <v>0</v>
      </c>
      <c r="BA100" s="145">
        <f>'05 - SO-01.5  Bleskozvod'!F36</f>
        <v>0</v>
      </c>
      <c r="BB100" s="145">
        <f>'05 - SO-01.5  Bleskozvod'!F37</f>
        <v>0</v>
      </c>
      <c r="BC100" s="145">
        <f>'05 - SO-01.5  Bleskozvod'!F38</f>
        <v>0</v>
      </c>
      <c r="BD100" s="147">
        <f>'05 - SO-01.5  Bleskozvod'!F39</f>
        <v>0</v>
      </c>
      <c r="BE100" s="4"/>
      <c r="BT100" s="148" t="s">
        <v>88</v>
      </c>
      <c r="BV100" s="148" t="s">
        <v>78</v>
      </c>
      <c r="BW100" s="148" t="s">
        <v>101</v>
      </c>
      <c r="BX100" s="148" t="s">
        <v>84</v>
      </c>
      <c r="CL100" s="148" t="s">
        <v>1</v>
      </c>
    </row>
    <row r="101" s="7" customFormat="1" ht="16.5" customHeight="1">
      <c r="A101" s="7"/>
      <c r="B101" s="126"/>
      <c r="C101" s="127"/>
      <c r="D101" s="128" t="s">
        <v>90</v>
      </c>
      <c r="E101" s="128"/>
      <c r="F101" s="128"/>
      <c r="G101" s="128"/>
      <c r="H101" s="128"/>
      <c r="I101" s="129"/>
      <c r="J101" s="128" t="s">
        <v>102</v>
      </c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30">
        <f>ROUND(SUM(AG102:AG105),2)</f>
        <v>0</v>
      </c>
      <c r="AH101" s="129"/>
      <c r="AI101" s="129"/>
      <c r="AJ101" s="129"/>
      <c r="AK101" s="129"/>
      <c r="AL101" s="129"/>
      <c r="AM101" s="129"/>
      <c r="AN101" s="131">
        <f>SUM(AG101,AT101)</f>
        <v>0</v>
      </c>
      <c r="AO101" s="129"/>
      <c r="AP101" s="129"/>
      <c r="AQ101" s="132" t="s">
        <v>82</v>
      </c>
      <c r="AR101" s="133"/>
      <c r="AS101" s="134">
        <f>ROUND(SUM(AS102:AS105),2)</f>
        <v>0</v>
      </c>
      <c r="AT101" s="135">
        <f>ROUND(SUM(AV101:AW101),2)</f>
        <v>0</v>
      </c>
      <c r="AU101" s="136">
        <f>ROUND(SUM(AU102:AU105),5)</f>
        <v>0</v>
      </c>
      <c r="AV101" s="135">
        <f>ROUND(AZ101*L29,2)</f>
        <v>0</v>
      </c>
      <c r="AW101" s="135">
        <f>ROUND(BA101*L30,2)</f>
        <v>0</v>
      </c>
      <c r="AX101" s="135">
        <f>ROUND(BB101*L29,2)</f>
        <v>0</v>
      </c>
      <c r="AY101" s="135">
        <f>ROUND(BC101*L30,2)</f>
        <v>0</v>
      </c>
      <c r="AZ101" s="135">
        <f>ROUND(SUM(AZ102:AZ105),2)</f>
        <v>0</v>
      </c>
      <c r="BA101" s="135">
        <f>ROUND(SUM(BA102:BA105),2)</f>
        <v>0</v>
      </c>
      <c r="BB101" s="135">
        <f>ROUND(SUM(BB102:BB105),2)</f>
        <v>0</v>
      </c>
      <c r="BC101" s="135">
        <f>ROUND(SUM(BC102:BC105),2)</f>
        <v>0</v>
      </c>
      <c r="BD101" s="137">
        <f>ROUND(SUM(BD102:BD105),2)</f>
        <v>0</v>
      </c>
      <c r="BE101" s="7"/>
      <c r="BS101" s="138" t="s">
        <v>75</v>
      </c>
      <c r="BT101" s="138" t="s">
        <v>83</v>
      </c>
      <c r="BU101" s="138" t="s">
        <v>77</v>
      </c>
      <c r="BV101" s="138" t="s">
        <v>78</v>
      </c>
      <c r="BW101" s="138" t="s">
        <v>103</v>
      </c>
      <c r="BX101" s="138" t="s">
        <v>5</v>
      </c>
      <c r="CL101" s="138" t="s">
        <v>1</v>
      </c>
      <c r="CM101" s="138" t="s">
        <v>76</v>
      </c>
    </row>
    <row r="102" s="4" customFormat="1" ht="16.5" customHeight="1">
      <c r="A102" s="139" t="s">
        <v>85</v>
      </c>
      <c r="B102" s="77"/>
      <c r="C102" s="140"/>
      <c r="D102" s="140"/>
      <c r="E102" s="141" t="s">
        <v>80</v>
      </c>
      <c r="F102" s="141"/>
      <c r="G102" s="141"/>
      <c r="H102" s="141"/>
      <c r="I102" s="141"/>
      <c r="J102" s="140"/>
      <c r="K102" s="141" t="s">
        <v>104</v>
      </c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2">
        <f>'01 - SO-02.1  Vodovodná p...'!J32</f>
        <v>0</v>
      </c>
      <c r="AH102" s="140"/>
      <c r="AI102" s="140"/>
      <c r="AJ102" s="140"/>
      <c r="AK102" s="140"/>
      <c r="AL102" s="140"/>
      <c r="AM102" s="140"/>
      <c r="AN102" s="142">
        <f>SUM(AG102,AT102)</f>
        <v>0</v>
      </c>
      <c r="AO102" s="140"/>
      <c r="AP102" s="140"/>
      <c r="AQ102" s="143" t="s">
        <v>87</v>
      </c>
      <c r="AR102" s="79"/>
      <c r="AS102" s="144">
        <v>0</v>
      </c>
      <c r="AT102" s="145">
        <f>ROUND(SUM(AV102:AW102),2)</f>
        <v>0</v>
      </c>
      <c r="AU102" s="146">
        <f>'01 - SO-02.1  Vodovodná p...'!P125</f>
        <v>0</v>
      </c>
      <c r="AV102" s="145">
        <f>'01 - SO-02.1  Vodovodná p...'!J35</f>
        <v>0</v>
      </c>
      <c r="AW102" s="145">
        <f>'01 - SO-02.1  Vodovodná p...'!J36</f>
        <v>0</v>
      </c>
      <c r="AX102" s="145">
        <f>'01 - SO-02.1  Vodovodná p...'!J37</f>
        <v>0</v>
      </c>
      <c r="AY102" s="145">
        <f>'01 - SO-02.1  Vodovodná p...'!J38</f>
        <v>0</v>
      </c>
      <c r="AZ102" s="145">
        <f>'01 - SO-02.1  Vodovodná p...'!F35</f>
        <v>0</v>
      </c>
      <c r="BA102" s="145">
        <f>'01 - SO-02.1  Vodovodná p...'!F36</f>
        <v>0</v>
      </c>
      <c r="BB102" s="145">
        <f>'01 - SO-02.1  Vodovodná p...'!F37</f>
        <v>0</v>
      </c>
      <c r="BC102" s="145">
        <f>'01 - SO-02.1  Vodovodná p...'!F38</f>
        <v>0</v>
      </c>
      <c r="BD102" s="147">
        <f>'01 - SO-02.1  Vodovodná p...'!F39</f>
        <v>0</v>
      </c>
      <c r="BE102" s="4"/>
      <c r="BT102" s="148" t="s">
        <v>88</v>
      </c>
      <c r="BV102" s="148" t="s">
        <v>78</v>
      </c>
      <c r="BW102" s="148" t="s">
        <v>105</v>
      </c>
      <c r="BX102" s="148" t="s">
        <v>103</v>
      </c>
      <c r="CL102" s="148" t="s">
        <v>1</v>
      </c>
    </row>
    <row r="103" s="4" customFormat="1" ht="16.5" customHeight="1">
      <c r="A103" s="139" t="s">
        <v>85</v>
      </c>
      <c r="B103" s="77"/>
      <c r="C103" s="140"/>
      <c r="D103" s="140"/>
      <c r="E103" s="141" t="s">
        <v>90</v>
      </c>
      <c r="F103" s="141"/>
      <c r="G103" s="141"/>
      <c r="H103" s="141"/>
      <c r="I103" s="141"/>
      <c r="J103" s="140"/>
      <c r="K103" s="141" t="s">
        <v>106</v>
      </c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2">
        <f>'02 - SO-02.2  Vonkajší do...'!J32</f>
        <v>0</v>
      </c>
      <c r="AH103" s="140"/>
      <c r="AI103" s="140"/>
      <c r="AJ103" s="140"/>
      <c r="AK103" s="140"/>
      <c r="AL103" s="140"/>
      <c r="AM103" s="140"/>
      <c r="AN103" s="142">
        <f>SUM(AG103,AT103)</f>
        <v>0</v>
      </c>
      <c r="AO103" s="140"/>
      <c r="AP103" s="140"/>
      <c r="AQ103" s="143" t="s">
        <v>87</v>
      </c>
      <c r="AR103" s="79"/>
      <c r="AS103" s="144">
        <v>0</v>
      </c>
      <c r="AT103" s="145">
        <f>ROUND(SUM(AV103:AW103),2)</f>
        <v>0</v>
      </c>
      <c r="AU103" s="146">
        <f>'02 - SO-02.2  Vonkajší do...'!P125</f>
        <v>0</v>
      </c>
      <c r="AV103" s="145">
        <f>'02 - SO-02.2  Vonkajší do...'!J35</f>
        <v>0</v>
      </c>
      <c r="AW103" s="145">
        <f>'02 - SO-02.2  Vonkajší do...'!J36</f>
        <v>0</v>
      </c>
      <c r="AX103" s="145">
        <f>'02 - SO-02.2  Vonkajší do...'!J37</f>
        <v>0</v>
      </c>
      <c r="AY103" s="145">
        <f>'02 - SO-02.2  Vonkajší do...'!J38</f>
        <v>0</v>
      </c>
      <c r="AZ103" s="145">
        <f>'02 - SO-02.2  Vonkajší do...'!F35</f>
        <v>0</v>
      </c>
      <c r="BA103" s="145">
        <f>'02 - SO-02.2  Vonkajší do...'!F36</f>
        <v>0</v>
      </c>
      <c r="BB103" s="145">
        <f>'02 - SO-02.2  Vonkajší do...'!F37</f>
        <v>0</v>
      </c>
      <c r="BC103" s="145">
        <f>'02 - SO-02.2  Vonkajší do...'!F38</f>
        <v>0</v>
      </c>
      <c r="BD103" s="147">
        <f>'02 - SO-02.2  Vonkajší do...'!F39</f>
        <v>0</v>
      </c>
      <c r="BE103" s="4"/>
      <c r="BT103" s="148" t="s">
        <v>88</v>
      </c>
      <c r="BV103" s="148" t="s">
        <v>78</v>
      </c>
      <c r="BW103" s="148" t="s">
        <v>107</v>
      </c>
      <c r="BX103" s="148" t="s">
        <v>103</v>
      </c>
      <c r="CL103" s="148" t="s">
        <v>1</v>
      </c>
    </row>
    <row r="104" s="4" customFormat="1" ht="16.5" customHeight="1">
      <c r="A104" s="139" t="s">
        <v>85</v>
      </c>
      <c r="B104" s="77"/>
      <c r="C104" s="140"/>
      <c r="D104" s="140"/>
      <c r="E104" s="141" t="s">
        <v>93</v>
      </c>
      <c r="F104" s="141"/>
      <c r="G104" s="141"/>
      <c r="H104" s="141"/>
      <c r="I104" s="141"/>
      <c r="J104" s="140"/>
      <c r="K104" s="141" t="s">
        <v>108</v>
      </c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2">
        <f>'03 - SO-02.3  Vodomerná š...'!J32</f>
        <v>0</v>
      </c>
      <c r="AH104" s="140"/>
      <c r="AI104" s="140"/>
      <c r="AJ104" s="140"/>
      <c r="AK104" s="140"/>
      <c r="AL104" s="140"/>
      <c r="AM104" s="140"/>
      <c r="AN104" s="142">
        <f>SUM(AG104,AT104)</f>
        <v>0</v>
      </c>
      <c r="AO104" s="140"/>
      <c r="AP104" s="140"/>
      <c r="AQ104" s="143" t="s">
        <v>87</v>
      </c>
      <c r="AR104" s="79"/>
      <c r="AS104" s="144">
        <v>0</v>
      </c>
      <c r="AT104" s="145">
        <f>ROUND(SUM(AV104:AW104),2)</f>
        <v>0</v>
      </c>
      <c r="AU104" s="146">
        <f>'03 - SO-02.3  Vodomerná š...'!P128</f>
        <v>0</v>
      </c>
      <c r="AV104" s="145">
        <f>'03 - SO-02.3  Vodomerná š...'!J35</f>
        <v>0</v>
      </c>
      <c r="AW104" s="145">
        <f>'03 - SO-02.3  Vodomerná š...'!J36</f>
        <v>0</v>
      </c>
      <c r="AX104" s="145">
        <f>'03 - SO-02.3  Vodomerná š...'!J37</f>
        <v>0</v>
      </c>
      <c r="AY104" s="145">
        <f>'03 - SO-02.3  Vodomerná š...'!J38</f>
        <v>0</v>
      </c>
      <c r="AZ104" s="145">
        <f>'03 - SO-02.3  Vodomerná š...'!F35</f>
        <v>0</v>
      </c>
      <c r="BA104" s="145">
        <f>'03 - SO-02.3  Vodomerná š...'!F36</f>
        <v>0</v>
      </c>
      <c r="BB104" s="145">
        <f>'03 - SO-02.3  Vodomerná š...'!F37</f>
        <v>0</v>
      </c>
      <c r="BC104" s="145">
        <f>'03 - SO-02.3  Vodomerná š...'!F38</f>
        <v>0</v>
      </c>
      <c r="BD104" s="147">
        <f>'03 - SO-02.3  Vodomerná š...'!F39</f>
        <v>0</v>
      </c>
      <c r="BE104" s="4"/>
      <c r="BT104" s="148" t="s">
        <v>88</v>
      </c>
      <c r="BV104" s="148" t="s">
        <v>78</v>
      </c>
      <c r="BW104" s="148" t="s">
        <v>109</v>
      </c>
      <c r="BX104" s="148" t="s">
        <v>103</v>
      </c>
      <c r="CL104" s="148" t="s">
        <v>1</v>
      </c>
    </row>
    <row r="105" s="4" customFormat="1" ht="16.5" customHeight="1">
      <c r="A105" s="139" t="s">
        <v>85</v>
      </c>
      <c r="B105" s="77"/>
      <c r="C105" s="140"/>
      <c r="D105" s="140"/>
      <c r="E105" s="141" t="s">
        <v>96</v>
      </c>
      <c r="F105" s="141"/>
      <c r="G105" s="141"/>
      <c r="H105" s="141"/>
      <c r="I105" s="141"/>
      <c r="J105" s="140"/>
      <c r="K105" s="141" t="s">
        <v>110</v>
      </c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2">
        <f>'04 - SO-02.4  Armatúrna š...'!J32</f>
        <v>0</v>
      </c>
      <c r="AH105" s="140"/>
      <c r="AI105" s="140"/>
      <c r="AJ105" s="140"/>
      <c r="AK105" s="140"/>
      <c r="AL105" s="140"/>
      <c r="AM105" s="140"/>
      <c r="AN105" s="142">
        <f>SUM(AG105,AT105)</f>
        <v>0</v>
      </c>
      <c r="AO105" s="140"/>
      <c r="AP105" s="140"/>
      <c r="AQ105" s="143" t="s">
        <v>87</v>
      </c>
      <c r="AR105" s="79"/>
      <c r="AS105" s="144">
        <v>0</v>
      </c>
      <c r="AT105" s="145">
        <f>ROUND(SUM(AV105:AW105),2)</f>
        <v>0</v>
      </c>
      <c r="AU105" s="146">
        <f>'04 - SO-02.4  Armatúrna š...'!P128</f>
        <v>0</v>
      </c>
      <c r="AV105" s="145">
        <f>'04 - SO-02.4  Armatúrna š...'!J35</f>
        <v>0</v>
      </c>
      <c r="AW105" s="145">
        <f>'04 - SO-02.4  Armatúrna š...'!J36</f>
        <v>0</v>
      </c>
      <c r="AX105" s="145">
        <f>'04 - SO-02.4  Armatúrna š...'!J37</f>
        <v>0</v>
      </c>
      <c r="AY105" s="145">
        <f>'04 - SO-02.4  Armatúrna š...'!J38</f>
        <v>0</v>
      </c>
      <c r="AZ105" s="145">
        <f>'04 - SO-02.4  Armatúrna š...'!F35</f>
        <v>0</v>
      </c>
      <c r="BA105" s="145">
        <f>'04 - SO-02.4  Armatúrna š...'!F36</f>
        <v>0</v>
      </c>
      <c r="BB105" s="145">
        <f>'04 - SO-02.4  Armatúrna š...'!F37</f>
        <v>0</v>
      </c>
      <c r="BC105" s="145">
        <f>'04 - SO-02.4  Armatúrna š...'!F38</f>
        <v>0</v>
      </c>
      <c r="BD105" s="147">
        <f>'04 - SO-02.4  Armatúrna š...'!F39</f>
        <v>0</v>
      </c>
      <c r="BE105" s="4"/>
      <c r="BT105" s="148" t="s">
        <v>88</v>
      </c>
      <c r="BV105" s="148" t="s">
        <v>78</v>
      </c>
      <c r="BW105" s="148" t="s">
        <v>111</v>
      </c>
      <c r="BX105" s="148" t="s">
        <v>103</v>
      </c>
      <c r="CL105" s="148" t="s">
        <v>1</v>
      </c>
    </row>
    <row r="106" s="7" customFormat="1" ht="16.5" customHeight="1">
      <c r="A106" s="7"/>
      <c r="B106" s="126"/>
      <c r="C106" s="127"/>
      <c r="D106" s="128" t="s">
        <v>93</v>
      </c>
      <c r="E106" s="128"/>
      <c r="F106" s="128"/>
      <c r="G106" s="128"/>
      <c r="H106" s="128"/>
      <c r="I106" s="129"/>
      <c r="J106" s="128" t="s">
        <v>112</v>
      </c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30">
        <f>ROUND(SUM(AG107:AG108),2)</f>
        <v>0</v>
      </c>
      <c r="AH106" s="129"/>
      <c r="AI106" s="129"/>
      <c r="AJ106" s="129"/>
      <c r="AK106" s="129"/>
      <c r="AL106" s="129"/>
      <c r="AM106" s="129"/>
      <c r="AN106" s="131">
        <f>SUM(AG106,AT106)</f>
        <v>0</v>
      </c>
      <c r="AO106" s="129"/>
      <c r="AP106" s="129"/>
      <c r="AQ106" s="132" t="s">
        <v>82</v>
      </c>
      <c r="AR106" s="133"/>
      <c r="AS106" s="134">
        <f>ROUND(SUM(AS107:AS108),2)</f>
        <v>0</v>
      </c>
      <c r="AT106" s="135">
        <f>ROUND(SUM(AV106:AW106),2)</f>
        <v>0</v>
      </c>
      <c r="AU106" s="136">
        <f>ROUND(SUM(AU107:AU108),5)</f>
        <v>0</v>
      </c>
      <c r="AV106" s="135">
        <f>ROUND(AZ106*L29,2)</f>
        <v>0</v>
      </c>
      <c r="AW106" s="135">
        <f>ROUND(BA106*L30,2)</f>
        <v>0</v>
      </c>
      <c r="AX106" s="135">
        <f>ROUND(BB106*L29,2)</f>
        <v>0</v>
      </c>
      <c r="AY106" s="135">
        <f>ROUND(BC106*L30,2)</f>
        <v>0</v>
      </c>
      <c r="AZ106" s="135">
        <f>ROUND(SUM(AZ107:AZ108),2)</f>
        <v>0</v>
      </c>
      <c r="BA106" s="135">
        <f>ROUND(SUM(BA107:BA108),2)</f>
        <v>0</v>
      </c>
      <c r="BB106" s="135">
        <f>ROUND(SUM(BB107:BB108),2)</f>
        <v>0</v>
      </c>
      <c r="BC106" s="135">
        <f>ROUND(SUM(BC107:BC108),2)</f>
        <v>0</v>
      </c>
      <c r="BD106" s="137">
        <f>ROUND(SUM(BD107:BD108),2)</f>
        <v>0</v>
      </c>
      <c r="BE106" s="7"/>
      <c r="BS106" s="138" t="s">
        <v>75</v>
      </c>
      <c r="BT106" s="138" t="s">
        <v>83</v>
      </c>
      <c r="BU106" s="138" t="s">
        <v>77</v>
      </c>
      <c r="BV106" s="138" t="s">
        <v>78</v>
      </c>
      <c r="BW106" s="138" t="s">
        <v>113</v>
      </c>
      <c r="BX106" s="138" t="s">
        <v>5</v>
      </c>
      <c r="CL106" s="138" t="s">
        <v>1</v>
      </c>
      <c r="CM106" s="138" t="s">
        <v>76</v>
      </c>
    </row>
    <row r="107" s="4" customFormat="1" ht="23.25" customHeight="1">
      <c r="A107" s="139" t="s">
        <v>85</v>
      </c>
      <c r="B107" s="77"/>
      <c r="C107" s="140"/>
      <c r="D107" s="140"/>
      <c r="E107" s="141" t="s">
        <v>80</v>
      </c>
      <c r="F107" s="141"/>
      <c r="G107" s="141"/>
      <c r="H107" s="141"/>
      <c r="I107" s="141"/>
      <c r="J107" s="140"/>
      <c r="K107" s="141" t="s">
        <v>114</v>
      </c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2">
        <f>'01 - SO-03.1  Vonkajšia d...'!J32</f>
        <v>0</v>
      </c>
      <c r="AH107" s="140"/>
      <c r="AI107" s="140"/>
      <c r="AJ107" s="140"/>
      <c r="AK107" s="140"/>
      <c r="AL107" s="140"/>
      <c r="AM107" s="140"/>
      <c r="AN107" s="142">
        <f>SUM(AG107,AT107)</f>
        <v>0</v>
      </c>
      <c r="AO107" s="140"/>
      <c r="AP107" s="140"/>
      <c r="AQ107" s="143" t="s">
        <v>87</v>
      </c>
      <c r="AR107" s="79"/>
      <c r="AS107" s="144">
        <v>0</v>
      </c>
      <c r="AT107" s="145">
        <f>ROUND(SUM(AV107:AW107),2)</f>
        <v>0</v>
      </c>
      <c r="AU107" s="146">
        <f>'01 - SO-03.1  Vonkajšia d...'!P125</f>
        <v>0</v>
      </c>
      <c r="AV107" s="145">
        <f>'01 - SO-03.1  Vonkajšia d...'!J35</f>
        <v>0</v>
      </c>
      <c r="AW107" s="145">
        <f>'01 - SO-03.1  Vonkajšia d...'!J36</f>
        <v>0</v>
      </c>
      <c r="AX107" s="145">
        <f>'01 - SO-03.1  Vonkajšia d...'!J37</f>
        <v>0</v>
      </c>
      <c r="AY107" s="145">
        <f>'01 - SO-03.1  Vonkajšia d...'!J38</f>
        <v>0</v>
      </c>
      <c r="AZ107" s="145">
        <f>'01 - SO-03.1  Vonkajšia d...'!F35</f>
        <v>0</v>
      </c>
      <c r="BA107" s="145">
        <f>'01 - SO-03.1  Vonkajšia d...'!F36</f>
        <v>0</v>
      </c>
      <c r="BB107" s="145">
        <f>'01 - SO-03.1  Vonkajšia d...'!F37</f>
        <v>0</v>
      </c>
      <c r="BC107" s="145">
        <f>'01 - SO-03.1  Vonkajšia d...'!F38</f>
        <v>0</v>
      </c>
      <c r="BD107" s="147">
        <f>'01 - SO-03.1  Vonkajšia d...'!F39</f>
        <v>0</v>
      </c>
      <c r="BE107" s="4"/>
      <c r="BT107" s="148" t="s">
        <v>88</v>
      </c>
      <c r="BV107" s="148" t="s">
        <v>78</v>
      </c>
      <c r="BW107" s="148" t="s">
        <v>115</v>
      </c>
      <c r="BX107" s="148" t="s">
        <v>113</v>
      </c>
      <c r="CL107" s="148" t="s">
        <v>1</v>
      </c>
    </row>
    <row r="108" s="4" customFormat="1" ht="16.5" customHeight="1">
      <c r="A108" s="139" t="s">
        <v>85</v>
      </c>
      <c r="B108" s="77"/>
      <c r="C108" s="140"/>
      <c r="D108" s="140"/>
      <c r="E108" s="141" t="s">
        <v>90</v>
      </c>
      <c r="F108" s="141"/>
      <c r="G108" s="141"/>
      <c r="H108" s="141"/>
      <c r="I108" s="141"/>
      <c r="J108" s="140"/>
      <c r="K108" s="141" t="s">
        <v>116</v>
      </c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2">
        <f>'02 - SO-03.2  Žumpa'!J32</f>
        <v>0</v>
      </c>
      <c r="AH108" s="140"/>
      <c r="AI108" s="140"/>
      <c r="AJ108" s="140"/>
      <c r="AK108" s="140"/>
      <c r="AL108" s="140"/>
      <c r="AM108" s="140"/>
      <c r="AN108" s="142">
        <f>SUM(AG108,AT108)</f>
        <v>0</v>
      </c>
      <c r="AO108" s="140"/>
      <c r="AP108" s="140"/>
      <c r="AQ108" s="143" t="s">
        <v>87</v>
      </c>
      <c r="AR108" s="79"/>
      <c r="AS108" s="144">
        <v>0</v>
      </c>
      <c r="AT108" s="145">
        <f>ROUND(SUM(AV108:AW108),2)</f>
        <v>0</v>
      </c>
      <c r="AU108" s="146">
        <f>'02 - SO-03.2  Žumpa'!P126</f>
        <v>0</v>
      </c>
      <c r="AV108" s="145">
        <f>'02 - SO-03.2  Žumpa'!J35</f>
        <v>0</v>
      </c>
      <c r="AW108" s="145">
        <f>'02 - SO-03.2  Žumpa'!J36</f>
        <v>0</v>
      </c>
      <c r="AX108" s="145">
        <f>'02 - SO-03.2  Žumpa'!J37</f>
        <v>0</v>
      </c>
      <c r="AY108" s="145">
        <f>'02 - SO-03.2  Žumpa'!J38</f>
        <v>0</v>
      </c>
      <c r="AZ108" s="145">
        <f>'02 - SO-03.2  Žumpa'!F35</f>
        <v>0</v>
      </c>
      <c r="BA108" s="145">
        <f>'02 - SO-03.2  Žumpa'!F36</f>
        <v>0</v>
      </c>
      <c r="BB108" s="145">
        <f>'02 - SO-03.2  Žumpa'!F37</f>
        <v>0</v>
      </c>
      <c r="BC108" s="145">
        <f>'02 - SO-03.2  Žumpa'!F38</f>
        <v>0</v>
      </c>
      <c r="BD108" s="147">
        <f>'02 - SO-03.2  Žumpa'!F39</f>
        <v>0</v>
      </c>
      <c r="BE108" s="4"/>
      <c r="BT108" s="148" t="s">
        <v>88</v>
      </c>
      <c r="BV108" s="148" t="s">
        <v>78</v>
      </c>
      <c r="BW108" s="148" t="s">
        <v>117</v>
      </c>
      <c r="BX108" s="148" t="s">
        <v>113</v>
      </c>
      <c r="CL108" s="148" t="s">
        <v>1</v>
      </c>
    </row>
    <row r="109" s="7" customFormat="1" ht="16.5" customHeight="1">
      <c r="A109" s="7"/>
      <c r="B109" s="126"/>
      <c r="C109" s="127"/>
      <c r="D109" s="128" t="s">
        <v>96</v>
      </c>
      <c r="E109" s="128"/>
      <c r="F109" s="128"/>
      <c r="G109" s="128"/>
      <c r="H109" s="128"/>
      <c r="I109" s="129"/>
      <c r="J109" s="128" t="s">
        <v>118</v>
      </c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30">
        <f>ROUND(SUM(AG110:AG111),2)</f>
        <v>0</v>
      </c>
      <c r="AH109" s="129"/>
      <c r="AI109" s="129"/>
      <c r="AJ109" s="129"/>
      <c r="AK109" s="129"/>
      <c r="AL109" s="129"/>
      <c r="AM109" s="129"/>
      <c r="AN109" s="131">
        <f>SUM(AG109,AT109)</f>
        <v>0</v>
      </c>
      <c r="AO109" s="129"/>
      <c r="AP109" s="129"/>
      <c r="AQ109" s="132" t="s">
        <v>82</v>
      </c>
      <c r="AR109" s="133"/>
      <c r="AS109" s="134">
        <f>ROUND(SUM(AS110:AS111),2)</f>
        <v>0</v>
      </c>
      <c r="AT109" s="135">
        <f>ROUND(SUM(AV109:AW109),2)</f>
        <v>0</v>
      </c>
      <c r="AU109" s="136">
        <f>ROUND(SUM(AU110:AU111),5)</f>
        <v>0</v>
      </c>
      <c r="AV109" s="135">
        <f>ROUND(AZ109*L29,2)</f>
        <v>0</v>
      </c>
      <c r="AW109" s="135">
        <f>ROUND(BA109*L30,2)</f>
        <v>0</v>
      </c>
      <c r="AX109" s="135">
        <f>ROUND(BB109*L29,2)</f>
        <v>0</v>
      </c>
      <c r="AY109" s="135">
        <f>ROUND(BC109*L30,2)</f>
        <v>0</v>
      </c>
      <c r="AZ109" s="135">
        <f>ROUND(SUM(AZ110:AZ111),2)</f>
        <v>0</v>
      </c>
      <c r="BA109" s="135">
        <f>ROUND(SUM(BA110:BA111),2)</f>
        <v>0</v>
      </c>
      <c r="BB109" s="135">
        <f>ROUND(SUM(BB110:BB111),2)</f>
        <v>0</v>
      </c>
      <c r="BC109" s="135">
        <f>ROUND(SUM(BC110:BC111),2)</f>
        <v>0</v>
      </c>
      <c r="BD109" s="137">
        <f>ROUND(SUM(BD110:BD111),2)</f>
        <v>0</v>
      </c>
      <c r="BE109" s="7"/>
      <c r="BS109" s="138" t="s">
        <v>75</v>
      </c>
      <c r="BT109" s="138" t="s">
        <v>83</v>
      </c>
      <c r="BU109" s="138" t="s">
        <v>77</v>
      </c>
      <c r="BV109" s="138" t="s">
        <v>78</v>
      </c>
      <c r="BW109" s="138" t="s">
        <v>119</v>
      </c>
      <c r="BX109" s="138" t="s">
        <v>5</v>
      </c>
      <c r="CL109" s="138" t="s">
        <v>1</v>
      </c>
      <c r="CM109" s="138" t="s">
        <v>76</v>
      </c>
    </row>
    <row r="110" s="4" customFormat="1" ht="16.5" customHeight="1">
      <c r="A110" s="139" t="s">
        <v>85</v>
      </c>
      <c r="B110" s="77"/>
      <c r="C110" s="140"/>
      <c r="D110" s="140"/>
      <c r="E110" s="141" t="s">
        <v>80</v>
      </c>
      <c r="F110" s="141"/>
      <c r="G110" s="141"/>
      <c r="H110" s="141"/>
      <c r="I110" s="141"/>
      <c r="J110" s="140"/>
      <c r="K110" s="141" t="s">
        <v>120</v>
      </c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2">
        <f>'01 - SO-04.1  Elektrická ...'!J32</f>
        <v>0</v>
      </c>
      <c r="AH110" s="140"/>
      <c r="AI110" s="140"/>
      <c r="AJ110" s="140"/>
      <c r="AK110" s="140"/>
      <c r="AL110" s="140"/>
      <c r="AM110" s="140"/>
      <c r="AN110" s="142">
        <f>SUM(AG110,AT110)</f>
        <v>0</v>
      </c>
      <c r="AO110" s="140"/>
      <c r="AP110" s="140"/>
      <c r="AQ110" s="143" t="s">
        <v>87</v>
      </c>
      <c r="AR110" s="79"/>
      <c r="AS110" s="144">
        <v>0</v>
      </c>
      <c r="AT110" s="145">
        <f>ROUND(SUM(AV110:AW110),2)</f>
        <v>0</v>
      </c>
      <c r="AU110" s="146">
        <f>'01 - SO-04.1  Elektrická ...'!P124</f>
        <v>0</v>
      </c>
      <c r="AV110" s="145">
        <f>'01 - SO-04.1  Elektrická ...'!J35</f>
        <v>0</v>
      </c>
      <c r="AW110" s="145">
        <f>'01 - SO-04.1  Elektrická ...'!J36</f>
        <v>0</v>
      </c>
      <c r="AX110" s="145">
        <f>'01 - SO-04.1  Elektrická ...'!J37</f>
        <v>0</v>
      </c>
      <c r="AY110" s="145">
        <f>'01 - SO-04.1  Elektrická ...'!J38</f>
        <v>0</v>
      </c>
      <c r="AZ110" s="145">
        <f>'01 - SO-04.1  Elektrická ...'!F35</f>
        <v>0</v>
      </c>
      <c r="BA110" s="145">
        <f>'01 - SO-04.1  Elektrická ...'!F36</f>
        <v>0</v>
      </c>
      <c r="BB110" s="145">
        <f>'01 - SO-04.1  Elektrická ...'!F37</f>
        <v>0</v>
      </c>
      <c r="BC110" s="145">
        <f>'01 - SO-04.1  Elektrická ...'!F38</f>
        <v>0</v>
      </c>
      <c r="BD110" s="147">
        <f>'01 - SO-04.1  Elektrická ...'!F39</f>
        <v>0</v>
      </c>
      <c r="BE110" s="4"/>
      <c r="BT110" s="148" t="s">
        <v>88</v>
      </c>
      <c r="BV110" s="148" t="s">
        <v>78</v>
      </c>
      <c r="BW110" s="148" t="s">
        <v>121</v>
      </c>
      <c r="BX110" s="148" t="s">
        <v>119</v>
      </c>
      <c r="CL110" s="148" t="s">
        <v>1</v>
      </c>
    </row>
    <row r="111" s="4" customFormat="1" ht="23.25" customHeight="1">
      <c r="A111" s="139" t="s">
        <v>85</v>
      </c>
      <c r="B111" s="77"/>
      <c r="C111" s="140"/>
      <c r="D111" s="140"/>
      <c r="E111" s="141" t="s">
        <v>90</v>
      </c>
      <c r="F111" s="141"/>
      <c r="G111" s="141"/>
      <c r="H111" s="141"/>
      <c r="I111" s="141"/>
      <c r="J111" s="140"/>
      <c r="K111" s="141" t="s">
        <v>122</v>
      </c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2">
        <f>'02 - SO-04.2  Vonkajšie r...'!J32</f>
        <v>0</v>
      </c>
      <c r="AH111" s="140"/>
      <c r="AI111" s="140"/>
      <c r="AJ111" s="140"/>
      <c r="AK111" s="140"/>
      <c r="AL111" s="140"/>
      <c r="AM111" s="140"/>
      <c r="AN111" s="142">
        <f>SUM(AG111,AT111)</f>
        <v>0</v>
      </c>
      <c r="AO111" s="140"/>
      <c r="AP111" s="140"/>
      <c r="AQ111" s="143" t="s">
        <v>87</v>
      </c>
      <c r="AR111" s="79"/>
      <c r="AS111" s="144">
        <v>0</v>
      </c>
      <c r="AT111" s="145">
        <f>ROUND(SUM(AV111:AW111),2)</f>
        <v>0</v>
      </c>
      <c r="AU111" s="146">
        <f>'02 - SO-04.2  Vonkajšie r...'!P123</f>
        <v>0</v>
      </c>
      <c r="AV111" s="145">
        <f>'02 - SO-04.2  Vonkajšie r...'!J35</f>
        <v>0</v>
      </c>
      <c r="AW111" s="145">
        <f>'02 - SO-04.2  Vonkajšie r...'!J36</f>
        <v>0</v>
      </c>
      <c r="AX111" s="145">
        <f>'02 - SO-04.2  Vonkajšie r...'!J37</f>
        <v>0</v>
      </c>
      <c r="AY111" s="145">
        <f>'02 - SO-04.2  Vonkajšie r...'!J38</f>
        <v>0</v>
      </c>
      <c r="AZ111" s="145">
        <f>'02 - SO-04.2  Vonkajšie r...'!F35</f>
        <v>0</v>
      </c>
      <c r="BA111" s="145">
        <f>'02 - SO-04.2  Vonkajšie r...'!F36</f>
        <v>0</v>
      </c>
      <c r="BB111" s="145">
        <f>'02 - SO-04.2  Vonkajšie r...'!F37</f>
        <v>0</v>
      </c>
      <c r="BC111" s="145">
        <f>'02 - SO-04.2  Vonkajšie r...'!F38</f>
        <v>0</v>
      </c>
      <c r="BD111" s="147">
        <f>'02 - SO-04.2  Vonkajšie r...'!F39</f>
        <v>0</v>
      </c>
      <c r="BE111" s="4"/>
      <c r="BT111" s="148" t="s">
        <v>88</v>
      </c>
      <c r="BV111" s="148" t="s">
        <v>78</v>
      </c>
      <c r="BW111" s="148" t="s">
        <v>123</v>
      </c>
      <c r="BX111" s="148" t="s">
        <v>119</v>
      </c>
      <c r="CL111" s="148" t="s">
        <v>1</v>
      </c>
    </row>
    <row r="112" s="7" customFormat="1" ht="16.5" customHeight="1">
      <c r="A112" s="139" t="s">
        <v>85</v>
      </c>
      <c r="B112" s="126"/>
      <c r="C112" s="127"/>
      <c r="D112" s="128" t="s">
        <v>99</v>
      </c>
      <c r="E112" s="128"/>
      <c r="F112" s="128"/>
      <c r="G112" s="128"/>
      <c r="H112" s="128"/>
      <c r="I112" s="129"/>
      <c r="J112" s="128" t="s">
        <v>124</v>
      </c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31">
        <f>'05 - SO-05  Spevnené plochy'!J30</f>
        <v>0</v>
      </c>
      <c r="AH112" s="129"/>
      <c r="AI112" s="129"/>
      <c r="AJ112" s="129"/>
      <c r="AK112" s="129"/>
      <c r="AL112" s="129"/>
      <c r="AM112" s="129"/>
      <c r="AN112" s="131">
        <f>SUM(AG112,AT112)</f>
        <v>0</v>
      </c>
      <c r="AO112" s="129"/>
      <c r="AP112" s="129"/>
      <c r="AQ112" s="132" t="s">
        <v>82</v>
      </c>
      <c r="AR112" s="133"/>
      <c r="AS112" s="149">
        <v>0</v>
      </c>
      <c r="AT112" s="150">
        <f>ROUND(SUM(AV112:AW112),2)</f>
        <v>0</v>
      </c>
      <c r="AU112" s="151">
        <f>'05 - SO-05  Spevnené plochy'!P122</f>
        <v>0</v>
      </c>
      <c r="AV112" s="150">
        <f>'05 - SO-05  Spevnené plochy'!J33</f>
        <v>0</v>
      </c>
      <c r="AW112" s="150">
        <f>'05 - SO-05  Spevnené plochy'!J34</f>
        <v>0</v>
      </c>
      <c r="AX112" s="150">
        <f>'05 - SO-05  Spevnené plochy'!J35</f>
        <v>0</v>
      </c>
      <c r="AY112" s="150">
        <f>'05 - SO-05  Spevnené plochy'!J36</f>
        <v>0</v>
      </c>
      <c r="AZ112" s="150">
        <f>'05 - SO-05  Spevnené plochy'!F33</f>
        <v>0</v>
      </c>
      <c r="BA112" s="150">
        <f>'05 - SO-05  Spevnené plochy'!F34</f>
        <v>0</v>
      </c>
      <c r="BB112" s="150">
        <f>'05 - SO-05  Spevnené plochy'!F35</f>
        <v>0</v>
      </c>
      <c r="BC112" s="150">
        <f>'05 - SO-05  Spevnené plochy'!F36</f>
        <v>0</v>
      </c>
      <c r="BD112" s="152">
        <f>'05 - SO-05  Spevnené plochy'!F37</f>
        <v>0</v>
      </c>
      <c r="BE112" s="7"/>
      <c r="BT112" s="138" t="s">
        <v>83</v>
      </c>
      <c r="BV112" s="138" t="s">
        <v>78</v>
      </c>
      <c r="BW112" s="138" t="s">
        <v>125</v>
      </c>
      <c r="BX112" s="138" t="s">
        <v>5</v>
      </c>
      <c r="CL112" s="138" t="s">
        <v>1</v>
      </c>
      <c r="CM112" s="138" t="s">
        <v>76</v>
      </c>
    </row>
    <row r="113" s="2" customFormat="1" ht="30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="2" customFormat="1" ht="6.96" customHeight="1">
      <c r="A114" s="39"/>
      <c r="B114" s="73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45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</sheetData>
  <sheetProtection sheet="1" formatColumns="0" formatRows="0" objects="1" scenarios="1" spinCount="100000" saltValue="8aMw0W43kjG81i2Ns6emlalfHjVbfVgTaa/Vq1DyQ+5XXhpeg64bGEhKL+rdZnnjVWaXAlacR1xWwI5RVoOPPw==" hashValue="LonVhTL1MUYSjPNnI3DKTZeQBDi0M7R+6ru+ejoYF0Hvv2k0x96+zhT6pfDYV9K9LycNuEPZolDhnBy8ZjYLMg==" algorithmName="SHA-512" password="CC35"/>
  <mergeCells count="110">
    <mergeCell ref="C92:G92"/>
    <mergeCell ref="D101:H101"/>
    <mergeCell ref="D95:H95"/>
    <mergeCell ref="E100:I100"/>
    <mergeCell ref="E96:I96"/>
    <mergeCell ref="E104:I104"/>
    <mergeCell ref="E97:I97"/>
    <mergeCell ref="E102:I102"/>
    <mergeCell ref="E98:I98"/>
    <mergeCell ref="E99:I99"/>
    <mergeCell ref="E103:I103"/>
    <mergeCell ref="I92:AF92"/>
    <mergeCell ref="J101:AF101"/>
    <mergeCell ref="J95:AF95"/>
    <mergeCell ref="K102:AF102"/>
    <mergeCell ref="K98:AF98"/>
    <mergeCell ref="K103:AF103"/>
    <mergeCell ref="K100:AF100"/>
    <mergeCell ref="K96:AF96"/>
    <mergeCell ref="K104:AF104"/>
    <mergeCell ref="K99:AF99"/>
    <mergeCell ref="K97:AF97"/>
    <mergeCell ref="L85:AO85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D109:H109"/>
    <mergeCell ref="J109:AF109"/>
    <mergeCell ref="E110:I110"/>
    <mergeCell ref="K110:AF110"/>
    <mergeCell ref="E111:I111"/>
    <mergeCell ref="K111:AF111"/>
    <mergeCell ref="D112:H112"/>
    <mergeCell ref="J112:AF112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2:AM102"/>
    <mergeCell ref="AG103:AM103"/>
    <mergeCell ref="AG100:AM100"/>
    <mergeCell ref="AG101:AM101"/>
    <mergeCell ref="AG104:AM104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102:AP102"/>
    <mergeCell ref="AN95:AP95"/>
    <mergeCell ref="AN100:AP100"/>
    <mergeCell ref="AN96:AP96"/>
    <mergeCell ref="AN97:AP97"/>
    <mergeCell ref="AN101:AP101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4:AP94"/>
  </mergeCells>
  <hyperlinks>
    <hyperlink ref="A96" location="'01 - SO-01.1  Architektúr...'!C2" display="/"/>
    <hyperlink ref="A97" location="'02 - SO-01.2  Drevená terasa'!C2" display="/"/>
    <hyperlink ref="A98" location="'03 - SO-01.3  Zdravotechnika'!C2" display="/"/>
    <hyperlink ref="A99" location="'04 - SO-01.4  Elektroinšt...'!C2" display="/"/>
    <hyperlink ref="A100" location="'05 - SO-01.5  Bleskozvod'!C2" display="/"/>
    <hyperlink ref="A102" location="'01 - SO-02.1  Vodovodná p...'!C2" display="/"/>
    <hyperlink ref="A103" location="'02 - SO-02.2  Vonkajší do...'!C2" display="/"/>
    <hyperlink ref="A104" location="'03 - SO-02.3  Vodomerná š...'!C2" display="/"/>
    <hyperlink ref="A105" location="'04 - SO-02.4  Armatúrna š...'!C2" display="/"/>
    <hyperlink ref="A107" location="'01 - SO-03.1  Vonkajšia d...'!C2" display="/"/>
    <hyperlink ref="A108" location="'02 - SO-03.2  Žumpa'!C2" display="/"/>
    <hyperlink ref="A110" location="'01 - SO-04.1  Elektrická ...'!C2" display="/"/>
    <hyperlink ref="A111" location="'02 - SO-04.2  Vonkajšie r...'!C2" display="/"/>
    <hyperlink ref="A112" location="'05 - SO-05  Spevnené ploch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1853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2054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ROUND(J128,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ROUND((SUM(BE128:BE184)),  2)</f>
        <v>0</v>
      </c>
      <c r="G35" s="172"/>
      <c r="H35" s="172"/>
      <c r="I35" s="173">
        <v>0.20000000000000001</v>
      </c>
      <c r="J35" s="171">
        <f>ROUND(((SUM(BE128:BE184))*I35),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ROUND((SUM(BF128:BF184)),  2)</f>
        <v>0</v>
      </c>
      <c r="G36" s="172"/>
      <c r="H36" s="172"/>
      <c r="I36" s="173">
        <v>0.20000000000000001</v>
      </c>
      <c r="J36" s="171">
        <f>ROUND(((SUM(BF128:BF184))*I36),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ROUND((SUM(BG128:BG184)),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ROUND((SUM(BH128:BH184)),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ROUND((SUM(BI128:BI184)),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1853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04 - SO-02.4  Armatúrna šachta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J128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J129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J130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139</v>
      </c>
      <c r="E101" s="207"/>
      <c r="F101" s="207"/>
      <c r="G101" s="207"/>
      <c r="H101" s="207"/>
      <c r="I101" s="207"/>
      <c r="J101" s="208">
        <f>J152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1855</v>
      </c>
      <c r="E102" s="207"/>
      <c r="F102" s="207"/>
      <c r="G102" s="207"/>
      <c r="H102" s="207"/>
      <c r="I102" s="207"/>
      <c r="J102" s="208">
        <f>J155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1320</v>
      </c>
      <c r="E103" s="207"/>
      <c r="F103" s="207"/>
      <c r="G103" s="207"/>
      <c r="H103" s="207"/>
      <c r="I103" s="207"/>
      <c r="J103" s="208">
        <f>J169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142</v>
      </c>
      <c r="E104" s="207"/>
      <c r="F104" s="207"/>
      <c r="G104" s="207"/>
      <c r="H104" s="207"/>
      <c r="I104" s="207"/>
      <c r="J104" s="208">
        <f>J173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9"/>
      <c r="C105" s="200"/>
      <c r="D105" s="201" t="s">
        <v>143</v>
      </c>
      <c r="E105" s="202"/>
      <c r="F105" s="202"/>
      <c r="G105" s="202"/>
      <c r="H105" s="202"/>
      <c r="I105" s="202"/>
      <c r="J105" s="203">
        <f>J175</f>
        <v>0</v>
      </c>
      <c r="K105" s="200"/>
      <c r="L105" s="20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5"/>
      <c r="C106" s="140"/>
      <c r="D106" s="206" t="s">
        <v>147</v>
      </c>
      <c r="E106" s="207"/>
      <c r="F106" s="207"/>
      <c r="G106" s="207"/>
      <c r="H106" s="207"/>
      <c r="I106" s="207"/>
      <c r="J106" s="208">
        <f>J176</f>
        <v>0</v>
      </c>
      <c r="K106" s="140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159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15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94" t="str">
        <f>E7</f>
        <v>Rekreačná chata</v>
      </c>
      <c r="F116" s="33"/>
      <c r="G116" s="33"/>
      <c r="H116" s="33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127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94" t="s">
        <v>1853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129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E11</f>
        <v xml:space="preserve">04 - SO-02.4  Armatúrna šachta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F14</f>
        <v>Martovce, p. č. 6231/1, 6231/2</v>
      </c>
      <c r="G122" s="41"/>
      <c r="H122" s="41"/>
      <c r="I122" s="33" t="s">
        <v>21</v>
      </c>
      <c r="J122" s="86" t="str">
        <f>IF(J14="","",J14)</f>
        <v>15. 1. 2024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E17</f>
        <v>MARTEVENT s.r.o., Martovce č. 14</v>
      </c>
      <c r="G124" s="41"/>
      <c r="H124" s="41"/>
      <c r="I124" s="33" t="s">
        <v>29</v>
      </c>
      <c r="J124" s="37" t="str">
        <f>E23</f>
        <v>Szilvia Vörös Dócza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IF(E20="","",E20)</f>
        <v>Vyplň údaj</v>
      </c>
      <c r="G125" s="41"/>
      <c r="H125" s="41"/>
      <c r="I125" s="33" t="s">
        <v>32</v>
      </c>
      <c r="J125" s="37" t="str">
        <f>E26</f>
        <v xml:space="preserve"> 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10"/>
      <c r="B127" s="211"/>
      <c r="C127" s="212" t="s">
        <v>160</v>
      </c>
      <c r="D127" s="213" t="s">
        <v>61</v>
      </c>
      <c r="E127" s="213" t="s">
        <v>57</v>
      </c>
      <c r="F127" s="213" t="s">
        <v>58</v>
      </c>
      <c r="G127" s="213" t="s">
        <v>161</v>
      </c>
      <c r="H127" s="213" t="s">
        <v>162</v>
      </c>
      <c r="I127" s="213" t="s">
        <v>163</v>
      </c>
      <c r="J127" s="214" t="s">
        <v>134</v>
      </c>
      <c r="K127" s="215" t="s">
        <v>164</v>
      </c>
      <c r="L127" s="216"/>
      <c r="M127" s="107" t="s">
        <v>1</v>
      </c>
      <c r="N127" s="108" t="s">
        <v>40</v>
      </c>
      <c r="O127" s="108" t="s">
        <v>165</v>
      </c>
      <c r="P127" s="108" t="s">
        <v>166</v>
      </c>
      <c r="Q127" s="108" t="s">
        <v>167</v>
      </c>
      <c r="R127" s="108" t="s">
        <v>168</v>
      </c>
      <c r="S127" s="108" t="s">
        <v>169</v>
      </c>
      <c r="T127" s="109" t="s">
        <v>170</v>
      </c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</row>
    <row r="128" s="2" customFormat="1" ht="22.8" customHeight="1">
      <c r="A128" s="39"/>
      <c r="B128" s="40"/>
      <c r="C128" s="114" t="s">
        <v>135</v>
      </c>
      <c r="D128" s="41"/>
      <c r="E128" s="41"/>
      <c r="F128" s="41"/>
      <c r="G128" s="41"/>
      <c r="H128" s="41"/>
      <c r="I128" s="41"/>
      <c r="J128" s="217">
        <f>BK128</f>
        <v>0</v>
      </c>
      <c r="K128" s="41"/>
      <c r="L128" s="45"/>
      <c r="M128" s="110"/>
      <c r="N128" s="218"/>
      <c r="O128" s="111"/>
      <c r="P128" s="219">
        <f>P129+P175</f>
        <v>0</v>
      </c>
      <c r="Q128" s="111"/>
      <c r="R128" s="219">
        <f>R129+R175</f>
        <v>2.6704122099999998</v>
      </c>
      <c r="S128" s="111"/>
      <c r="T128" s="220">
        <f>T129+T175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136</v>
      </c>
      <c r="BK128" s="221">
        <f>BK129+BK175</f>
        <v>0</v>
      </c>
    </row>
    <row r="129" s="12" customFormat="1" ht="25.92" customHeight="1">
      <c r="A129" s="12"/>
      <c r="B129" s="222"/>
      <c r="C129" s="223"/>
      <c r="D129" s="224" t="s">
        <v>75</v>
      </c>
      <c r="E129" s="225" t="s">
        <v>171</v>
      </c>
      <c r="F129" s="225" t="s">
        <v>172</v>
      </c>
      <c r="G129" s="223"/>
      <c r="H129" s="223"/>
      <c r="I129" s="226"/>
      <c r="J129" s="227">
        <f>BK129</f>
        <v>0</v>
      </c>
      <c r="K129" s="223"/>
      <c r="L129" s="228"/>
      <c r="M129" s="229"/>
      <c r="N129" s="230"/>
      <c r="O129" s="230"/>
      <c r="P129" s="231">
        <f>P130+P152+P155+P169+P173</f>
        <v>0</v>
      </c>
      <c r="Q129" s="230"/>
      <c r="R129" s="231">
        <f>R130+R152+R155+R169+R173</f>
        <v>2.6581969999999999</v>
      </c>
      <c r="S129" s="230"/>
      <c r="T129" s="232">
        <f>T130+T152+T155+T169+T173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3" t="s">
        <v>83</v>
      </c>
      <c r="AT129" s="234" t="s">
        <v>75</v>
      </c>
      <c r="AU129" s="234" t="s">
        <v>76</v>
      </c>
      <c r="AY129" s="233" t="s">
        <v>173</v>
      </c>
      <c r="BK129" s="235">
        <f>BK130+BK152+BK155+BK169+BK173</f>
        <v>0</v>
      </c>
    </row>
    <row r="130" s="12" customFormat="1" ht="22.8" customHeight="1">
      <c r="A130" s="12"/>
      <c r="B130" s="222"/>
      <c r="C130" s="223"/>
      <c r="D130" s="224" t="s">
        <v>75</v>
      </c>
      <c r="E130" s="236" t="s">
        <v>83</v>
      </c>
      <c r="F130" s="236" t="s">
        <v>174</v>
      </c>
      <c r="G130" s="223"/>
      <c r="H130" s="223"/>
      <c r="I130" s="226"/>
      <c r="J130" s="237">
        <f>BK130</f>
        <v>0</v>
      </c>
      <c r="K130" s="223"/>
      <c r="L130" s="228"/>
      <c r="M130" s="229"/>
      <c r="N130" s="230"/>
      <c r="O130" s="230"/>
      <c r="P130" s="231">
        <f>SUM(P131:P151)</f>
        <v>0</v>
      </c>
      <c r="Q130" s="230"/>
      <c r="R130" s="231">
        <f>SUM(R131:R151)</f>
        <v>0</v>
      </c>
      <c r="S130" s="230"/>
      <c r="T130" s="232">
        <f>SUM(T131:T151)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3" t="s">
        <v>83</v>
      </c>
      <c r="AT130" s="234" t="s">
        <v>75</v>
      </c>
      <c r="AU130" s="234" t="s">
        <v>83</v>
      </c>
      <c r="AY130" s="233" t="s">
        <v>173</v>
      </c>
      <c r="BK130" s="235">
        <f>SUM(BK131:BK151)</f>
        <v>0</v>
      </c>
    </row>
    <row r="131" s="2" customFormat="1" ht="21.75" customHeight="1">
      <c r="A131" s="39"/>
      <c r="B131" s="40"/>
      <c r="C131" s="238" t="s">
        <v>83</v>
      </c>
      <c r="D131" s="238" t="s">
        <v>175</v>
      </c>
      <c r="E131" s="239" t="s">
        <v>1856</v>
      </c>
      <c r="F131" s="240" t="s">
        <v>1857</v>
      </c>
      <c r="G131" s="241" t="s">
        <v>178</v>
      </c>
      <c r="H131" s="242">
        <v>13.199999999999999</v>
      </c>
      <c r="I131" s="243"/>
      <c r="J131" s="244">
        <f>ROUND(I131*H131,2)</f>
        <v>0</v>
      </c>
      <c r="K131" s="245"/>
      <c r="L131" s="45"/>
      <c r="M131" s="246" t="s">
        <v>1</v>
      </c>
      <c r="N131" s="247" t="s">
        <v>42</v>
      </c>
      <c r="O131" s="98"/>
      <c r="P131" s="248">
        <f>O131*H131</f>
        <v>0</v>
      </c>
      <c r="Q131" s="248">
        <v>0</v>
      </c>
      <c r="R131" s="248">
        <f>Q131*H131</f>
        <v>0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179</v>
      </c>
      <c r="AT131" s="250" t="s">
        <v>175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179</v>
      </c>
      <c r="BM131" s="250" t="s">
        <v>1987</v>
      </c>
    </row>
    <row r="132" s="16" customFormat="1">
      <c r="A132" s="16"/>
      <c r="B132" s="297"/>
      <c r="C132" s="298"/>
      <c r="D132" s="254" t="s">
        <v>181</v>
      </c>
      <c r="E132" s="299" t="s">
        <v>1</v>
      </c>
      <c r="F132" s="300" t="s">
        <v>1988</v>
      </c>
      <c r="G132" s="298"/>
      <c r="H132" s="299" t="s">
        <v>1</v>
      </c>
      <c r="I132" s="301"/>
      <c r="J132" s="298"/>
      <c r="K132" s="298"/>
      <c r="L132" s="302"/>
      <c r="M132" s="303"/>
      <c r="N132" s="304"/>
      <c r="O132" s="304"/>
      <c r="P132" s="304"/>
      <c r="Q132" s="304"/>
      <c r="R132" s="304"/>
      <c r="S132" s="304"/>
      <c r="T132" s="30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306" t="s">
        <v>181</v>
      </c>
      <c r="AU132" s="306" t="s">
        <v>88</v>
      </c>
      <c r="AV132" s="16" t="s">
        <v>83</v>
      </c>
      <c r="AW132" s="16" t="s">
        <v>31</v>
      </c>
      <c r="AX132" s="16" t="s">
        <v>76</v>
      </c>
      <c r="AY132" s="306" t="s">
        <v>173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1989</v>
      </c>
      <c r="G133" s="253"/>
      <c r="H133" s="257">
        <v>12.635999999999999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76</v>
      </c>
      <c r="AY133" s="263" t="s">
        <v>173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1990</v>
      </c>
      <c r="G134" s="253"/>
      <c r="H134" s="257">
        <v>0.54000000000000004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76</v>
      </c>
      <c r="AY134" s="263" t="s">
        <v>173</v>
      </c>
    </row>
    <row r="135" s="14" customFormat="1">
      <c r="A135" s="14"/>
      <c r="B135" s="264"/>
      <c r="C135" s="265"/>
      <c r="D135" s="254" t="s">
        <v>181</v>
      </c>
      <c r="E135" s="266" t="s">
        <v>1</v>
      </c>
      <c r="F135" s="267" t="s">
        <v>184</v>
      </c>
      <c r="G135" s="265"/>
      <c r="H135" s="268">
        <v>13.176</v>
      </c>
      <c r="I135" s="269"/>
      <c r="J135" s="265"/>
      <c r="K135" s="265"/>
      <c r="L135" s="270"/>
      <c r="M135" s="271"/>
      <c r="N135" s="272"/>
      <c r="O135" s="272"/>
      <c r="P135" s="272"/>
      <c r="Q135" s="272"/>
      <c r="R135" s="272"/>
      <c r="S135" s="272"/>
      <c r="T135" s="27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74" t="s">
        <v>181</v>
      </c>
      <c r="AU135" s="274" t="s">
        <v>88</v>
      </c>
      <c r="AV135" s="14" t="s">
        <v>185</v>
      </c>
      <c r="AW135" s="14" t="s">
        <v>31</v>
      </c>
      <c r="AX135" s="14" t="s">
        <v>76</v>
      </c>
      <c r="AY135" s="274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1991</v>
      </c>
      <c r="G136" s="253"/>
      <c r="H136" s="257">
        <v>0.024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5" customFormat="1">
      <c r="A137" s="15"/>
      <c r="B137" s="275"/>
      <c r="C137" s="276"/>
      <c r="D137" s="254" t="s">
        <v>181</v>
      </c>
      <c r="E137" s="277" t="s">
        <v>1</v>
      </c>
      <c r="F137" s="278" t="s">
        <v>1992</v>
      </c>
      <c r="G137" s="276"/>
      <c r="H137" s="279">
        <v>13.199999999999999</v>
      </c>
      <c r="I137" s="280"/>
      <c r="J137" s="276"/>
      <c r="K137" s="276"/>
      <c r="L137" s="281"/>
      <c r="M137" s="282"/>
      <c r="N137" s="283"/>
      <c r="O137" s="283"/>
      <c r="P137" s="283"/>
      <c r="Q137" s="283"/>
      <c r="R137" s="283"/>
      <c r="S137" s="283"/>
      <c r="T137" s="28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5" t="s">
        <v>181</v>
      </c>
      <c r="AU137" s="285" t="s">
        <v>88</v>
      </c>
      <c r="AV137" s="15" t="s">
        <v>179</v>
      </c>
      <c r="AW137" s="15" t="s">
        <v>31</v>
      </c>
      <c r="AX137" s="15" t="s">
        <v>83</v>
      </c>
      <c r="AY137" s="285" t="s">
        <v>173</v>
      </c>
    </row>
    <row r="138" s="2" customFormat="1" ht="24.15" customHeight="1">
      <c r="A138" s="39"/>
      <c r="B138" s="40"/>
      <c r="C138" s="238" t="s">
        <v>88</v>
      </c>
      <c r="D138" s="238" t="s">
        <v>175</v>
      </c>
      <c r="E138" s="239" t="s">
        <v>1861</v>
      </c>
      <c r="F138" s="240" t="s">
        <v>1862</v>
      </c>
      <c r="G138" s="241" t="s">
        <v>178</v>
      </c>
      <c r="H138" s="242">
        <v>4.4000000000000004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179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179</v>
      </c>
      <c r="BM138" s="250" t="s">
        <v>1993</v>
      </c>
    </row>
    <row r="139" s="13" customFormat="1">
      <c r="A139" s="13"/>
      <c r="B139" s="252"/>
      <c r="C139" s="253"/>
      <c r="D139" s="254" t="s">
        <v>181</v>
      </c>
      <c r="E139" s="255" t="s">
        <v>1</v>
      </c>
      <c r="F139" s="256" t="s">
        <v>1994</v>
      </c>
      <c r="G139" s="253"/>
      <c r="H139" s="257">
        <v>4.4000000000000004</v>
      </c>
      <c r="I139" s="258"/>
      <c r="J139" s="253"/>
      <c r="K139" s="253"/>
      <c r="L139" s="259"/>
      <c r="M139" s="260"/>
      <c r="N139" s="261"/>
      <c r="O139" s="261"/>
      <c r="P139" s="261"/>
      <c r="Q139" s="261"/>
      <c r="R139" s="261"/>
      <c r="S139" s="261"/>
      <c r="T139" s="26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3" t="s">
        <v>181</v>
      </c>
      <c r="AU139" s="263" t="s">
        <v>88</v>
      </c>
      <c r="AV139" s="13" t="s">
        <v>88</v>
      </c>
      <c r="AW139" s="13" t="s">
        <v>31</v>
      </c>
      <c r="AX139" s="13" t="s">
        <v>83</v>
      </c>
      <c r="AY139" s="263" t="s">
        <v>173</v>
      </c>
    </row>
    <row r="140" s="2" customFormat="1" ht="33" customHeight="1">
      <c r="A140" s="39"/>
      <c r="B140" s="40"/>
      <c r="C140" s="238" t="s">
        <v>185</v>
      </c>
      <c r="D140" s="238" t="s">
        <v>175</v>
      </c>
      <c r="E140" s="239" t="s">
        <v>1871</v>
      </c>
      <c r="F140" s="240" t="s">
        <v>1872</v>
      </c>
      <c r="G140" s="241" t="s">
        <v>178</v>
      </c>
      <c r="H140" s="242">
        <v>4.0999999999999996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179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179</v>
      </c>
      <c r="BM140" s="250" t="s">
        <v>2055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1996</v>
      </c>
      <c r="G141" s="253"/>
      <c r="H141" s="257">
        <v>13.199999999999999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3" customFormat="1">
      <c r="A142" s="13"/>
      <c r="B142" s="252"/>
      <c r="C142" s="253"/>
      <c r="D142" s="254" t="s">
        <v>181</v>
      </c>
      <c r="E142" s="255" t="s">
        <v>1</v>
      </c>
      <c r="F142" s="256" t="s">
        <v>1997</v>
      </c>
      <c r="G142" s="253"/>
      <c r="H142" s="257">
        <v>-9.0999999999999996</v>
      </c>
      <c r="I142" s="258"/>
      <c r="J142" s="253"/>
      <c r="K142" s="253"/>
      <c r="L142" s="259"/>
      <c r="M142" s="260"/>
      <c r="N142" s="261"/>
      <c r="O142" s="261"/>
      <c r="P142" s="261"/>
      <c r="Q142" s="261"/>
      <c r="R142" s="261"/>
      <c r="S142" s="261"/>
      <c r="T142" s="26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3" t="s">
        <v>181</v>
      </c>
      <c r="AU142" s="263" t="s">
        <v>88</v>
      </c>
      <c r="AV142" s="13" t="s">
        <v>88</v>
      </c>
      <c r="AW142" s="13" t="s">
        <v>31</v>
      </c>
      <c r="AX142" s="13" t="s">
        <v>76</v>
      </c>
      <c r="AY142" s="263" t="s">
        <v>173</v>
      </c>
    </row>
    <row r="143" s="15" customFormat="1">
      <c r="A143" s="15"/>
      <c r="B143" s="275"/>
      <c r="C143" s="276"/>
      <c r="D143" s="254" t="s">
        <v>181</v>
      </c>
      <c r="E143" s="277" t="s">
        <v>1</v>
      </c>
      <c r="F143" s="278" t="s">
        <v>209</v>
      </c>
      <c r="G143" s="276"/>
      <c r="H143" s="279">
        <v>4.0999999999999996</v>
      </c>
      <c r="I143" s="280"/>
      <c r="J143" s="276"/>
      <c r="K143" s="276"/>
      <c r="L143" s="281"/>
      <c r="M143" s="282"/>
      <c r="N143" s="283"/>
      <c r="O143" s="283"/>
      <c r="P143" s="283"/>
      <c r="Q143" s="283"/>
      <c r="R143" s="283"/>
      <c r="S143" s="283"/>
      <c r="T143" s="28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5" t="s">
        <v>181</v>
      </c>
      <c r="AU143" s="285" t="s">
        <v>88</v>
      </c>
      <c r="AV143" s="15" t="s">
        <v>179</v>
      </c>
      <c r="AW143" s="15" t="s">
        <v>31</v>
      </c>
      <c r="AX143" s="15" t="s">
        <v>83</v>
      </c>
      <c r="AY143" s="285" t="s">
        <v>173</v>
      </c>
    </row>
    <row r="144" s="2" customFormat="1" ht="16.5" customHeight="1">
      <c r="A144" s="39"/>
      <c r="B144" s="40"/>
      <c r="C144" s="238" t="s">
        <v>179</v>
      </c>
      <c r="D144" s="238" t="s">
        <v>175</v>
      </c>
      <c r="E144" s="239" t="s">
        <v>211</v>
      </c>
      <c r="F144" s="240" t="s">
        <v>212</v>
      </c>
      <c r="G144" s="241" t="s">
        <v>178</v>
      </c>
      <c r="H144" s="242">
        <v>4.0999999999999996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179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179</v>
      </c>
      <c r="BM144" s="250" t="s">
        <v>1998</v>
      </c>
    </row>
    <row r="145" s="2" customFormat="1" ht="24.15" customHeight="1">
      <c r="A145" s="39"/>
      <c r="B145" s="40"/>
      <c r="C145" s="238" t="s">
        <v>204</v>
      </c>
      <c r="D145" s="238" t="s">
        <v>175</v>
      </c>
      <c r="E145" s="239" t="s">
        <v>1999</v>
      </c>
      <c r="F145" s="240" t="s">
        <v>2000</v>
      </c>
      <c r="G145" s="241" t="s">
        <v>178</v>
      </c>
      <c r="H145" s="242">
        <v>9.0999999999999996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179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179</v>
      </c>
      <c r="BM145" s="250" t="s">
        <v>2001</v>
      </c>
    </row>
    <row r="146" s="13" customFormat="1">
      <c r="A146" s="13"/>
      <c r="B146" s="252"/>
      <c r="C146" s="253"/>
      <c r="D146" s="254" t="s">
        <v>181</v>
      </c>
      <c r="E146" s="255" t="s">
        <v>1</v>
      </c>
      <c r="F146" s="256" t="s">
        <v>2002</v>
      </c>
      <c r="G146" s="253"/>
      <c r="H146" s="257">
        <v>13.199999999999999</v>
      </c>
      <c r="I146" s="258"/>
      <c r="J146" s="253"/>
      <c r="K146" s="253"/>
      <c r="L146" s="259"/>
      <c r="M146" s="260"/>
      <c r="N146" s="261"/>
      <c r="O146" s="261"/>
      <c r="P146" s="261"/>
      <c r="Q146" s="261"/>
      <c r="R146" s="261"/>
      <c r="S146" s="261"/>
      <c r="T146" s="26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3" t="s">
        <v>181</v>
      </c>
      <c r="AU146" s="263" t="s">
        <v>88</v>
      </c>
      <c r="AV146" s="13" t="s">
        <v>88</v>
      </c>
      <c r="AW146" s="13" t="s">
        <v>31</v>
      </c>
      <c r="AX146" s="13" t="s">
        <v>76</v>
      </c>
      <c r="AY146" s="263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2003</v>
      </c>
      <c r="G147" s="253"/>
      <c r="H147" s="257">
        <v>-3.5099999999999998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2004</v>
      </c>
      <c r="G148" s="253"/>
      <c r="H148" s="257">
        <v>-0.59999999999999998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4" customFormat="1">
      <c r="A149" s="14"/>
      <c r="B149" s="264"/>
      <c r="C149" s="265"/>
      <c r="D149" s="254" t="s">
        <v>181</v>
      </c>
      <c r="E149" s="266" t="s">
        <v>1</v>
      </c>
      <c r="F149" s="267" t="s">
        <v>184</v>
      </c>
      <c r="G149" s="265"/>
      <c r="H149" s="268">
        <v>9.0899999999999999</v>
      </c>
      <c r="I149" s="269"/>
      <c r="J149" s="265"/>
      <c r="K149" s="265"/>
      <c r="L149" s="270"/>
      <c r="M149" s="271"/>
      <c r="N149" s="272"/>
      <c r="O149" s="272"/>
      <c r="P149" s="272"/>
      <c r="Q149" s="272"/>
      <c r="R149" s="272"/>
      <c r="S149" s="272"/>
      <c r="T149" s="27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4" t="s">
        <v>181</v>
      </c>
      <c r="AU149" s="274" t="s">
        <v>88</v>
      </c>
      <c r="AV149" s="14" t="s">
        <v>185</v>
      </c>
      <c r="AW149" s="14" t="s">
        <v>31</v>
      </c>
      <c r="AX149" s="14" t="s">
        <v>76</v>
      </c>
      <c r="AY149" s="274" t="s">
        <v>173</v>
      </c>
    </row>
    <row r="150" s="13" customFormat="1">
      <c r="A150" s="13"/>
      <c r="B150" s="252"/>
      <c r="C150" s="253"/>
      <c r="D150" s="254" t="s">
        <v>181</v>
      </c>
      <c r="E150" s="255" t="s">
        <v>1</v>
      </c>
      <c r="F150" s="256" t="s">
        <v>6</v>
      </c>
      <c r="G150" s="253"/>
      <c r="H150" s="257">
        <v>0.01</v>
      </c>
      <c r="I150" s="258"/>
      <c r="J150" s="253"/>
      <c r="K150" s="253"/>
      <c r="L150" s="259"/>
      <c r="M150" s="260"/>
      <c r="N150" s="261"/>
      <c r="O150" s="261"/>
      <c r="P150" s="261"/>
      <c r="Q150" s="261"/>
      <c r="R150" s="261"/>
      <c r="S150" s="261"/>
      <c r="T150" s="26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3" t="s">
        <v>181</v>
      </c>
      <c r="AU150" s="263" t="s">
        <v>88</v>
      </c>
      <c r="AV150" s="13" t="s">
        <v>88</v>
      </c>
      <c r="AW150" s="13" t="s">
        <v>31</v>
      </c>
      <c r="AX150" s="13" t="s">
        <v>76</v>
      </c>
      <c r="AY150" s="263" t="s">
        <v>173</v>
      </c>
    </row>
    <row r="151" s="15" customFormat="1">
      <c r="A151" s="15"/>
      <c r="B151" s="275"/>
      <c r="C151" s="276"/>
      <c r="D151" s="254" t="s">
        <v>181</v>
      </c>
      <c r="E151" s="277" t="s">
        <v>1</v>
      </c>
      <c r="F151" s="278" t="s">
        <v>1044</v>
      </c>
      <c r="G151" s="276"/>
      <c r="H151" s="279">
        <v>9.0999999999999996</v>
      </c>
      <c r="I151" s="280"/>
      <c r="J151" s="276"/>
      <c r="K151" s="276"/>
      <c r="L151" s="281"/>
      <c r="M151" s="282"/>
      <c r="N151" s="283"/>
      <c r="O151" s="283"/>
      <c r="P151" s="283"/>
      <c r="Q151" s="283"/>
      <c r="R151" s="283"/>
      <c r="S151" s="283"/>
      <c r="T151" s="28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5" t="s">
        <v>181</v>
      </c>
      <c r="AU151" s="285" t="s">
        <v>88</v>
      </c>
      <c r="AV151" s="15" t="s">
        <v>179</v>
      </c>
      <c r="AW151" s="15" t="s">
        <v>31</v>
      </c>
      <c r="AX151" s="15" t="s">
        <v>83</v>
      </c>
      <c r="AY151" s="285" t="s">
        <v>173</v>
      </c>
    </row>
    <row r="152" s="12" customFormat="1" ht="22.8" customHeight="1">
      <c r="A152" s="12"/>
      <c r="B152" s="222"/>
      <c r="C152" s="223"/>
      <c r="D152" s="224" t="s">
        <v>75</v>
      </c>
      <c r="E152" s="236" t="s">
        <v>88</v>
      </c>
      <c r="F152" s="236" t="s">
        <v>239</v>
      </c>
      <c r="G152" s="223"/>
      <c r="H152" s="223"/>
      <c r="I152" s="226"/>
      <c r="J152" s="237">
        <f>BK152</f>
        <v>0</v>
      </c>
      <c r="K152" s="223"/>
      <c r="L152" s="228"/>
      <c r="M152" s="229"/>
      <c r="N152" s="230"/>
      <c r="O152" s="230"/>
      <c r="P152" s="231">
        <f>SUM(P153:P154)</f>
        <v>0</v>
      </c>
      <c r="Q152" s="230"/>
      <c r="R152" s="231">
        <f>SUM(R153:R154)</f>
        <v>0</v>
      </c>
      <c r="S152" s="230"/>
      <c r="T152" s="232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3" t="s">
        <v>83</v>
      </c>
      <c r="AT152" s="234" t="s">
        <v>75</v>
      </c>
      <c r="AU152" s="234" t="s">
        <v>83</v>
      </c>
      <c r="AY152" s="233" t="s">
        <v>173</v>
      </c>
      <c r="BK152" s="235">
        <f>SUM(BK153:BK154)</f>
        <v>0</v>
      </c>
    </row>
    <row r="153" s="2" customFormat="1" ht="33" customHeight="1">
      <c r="A153" s="39"/>
      <c r="B153" s="40"/>
      <c r="C153" s="238" t="s">
        <v>210</v>
      </c>
      <c r="D153" s="238" t="s">
        <v>175</v>
      </c>
      <c r="E153" s="239" t="s">
        <v>241</v>
      </c>
      <c r="F153" s="240" t="s">
        <v>242</v>
      </c>
      <c r="G153" s="241" t="s">
        <v>235</v>
      </c>
      <c r="H153" s="242">
        <v>1.8</v>
      </c>
      <c r="I153" s="243"/>
      <c r="J153" s="244">
        <f>ROUND(I153*H153,2)</f>
        <v>0</v>
      </c>
      <c r="K153" s="245"/>
      <c r="L153" s="45"/>
      <c r="M153" s="246" t="s">
        <v>1</v>
      </c>
      <c r="N153" s="247" t="s">
        <v>42</v>
      </c>
      <c r="O153" s="98"/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179</v>
      </c>
      <c r="AT153" s="250" t="s">
        <v>175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179</v>
      </c>
      <c r="BM153" s="250" t="s">
        <v>2005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2006</v>
      </c>
      <c r="G154" s="253"/>
      <c r="H154" s="257">
        <v>1.8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83</v>
      </c>
      <c r="AY154" s="263" t="s">
        <v>173</v>
      </c>
    </row>
    <row r="155" s="12" customFormat="1" ht="22.8" customHeight="1">
      <c r="A155" s="12"/>
      <c r="B155" s="222"/>
      <c r="C155" s="223"/>
      <c r="D155" s="224" t="s">
        <v>75</v>
      </c>
      <c r="E155" s="236" t="s">
        <v>179</v>
      </c>
      <c r="F155" s="236" t="s">
        <v>1893</v>
      </c>
      <c r="G155" s="223"/>
      <c r="H155" s="223"/>
      <c r="I155" s="226"/>
      <c r="J155" s="237">
        <f>BK155</f>
        <v>0</v>
      </c>
      <c r="K155" s="223"/>
      <c r="L155" s="228"/>
      <c r="M155" s="229"/>
      <c r="N155" s="230"/>
      <c r="O155" s="230"/>
      <c r="P155" s="231">
        <f>SUM(P156:P168)</f>
        <v>0</v>
      </c>
      <c r="Q155" s="230"/>
      <c r="R155" s="231">
        <f>SUM(R156:R168)</f>
        <v>1.231897</v>
      </c>
      <c r="S155" s="230"/>
      <c r="T155" s="232">
        <f>SUM(T156:T168)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3" t="s">
        <v>83</v>
      </c>
      <c r="AT155" s="234" t="s">
        <v>75</v>
      </c>
      <c r="AU155" s="234" t="s">
        <v>83</v>
      </c>
      <c r="AY155" s="233" t="s">
        <v>173</v>
      </c>
      <c r="BK155" s="235">
        <f>SUM(BK156:BK168)</f>
        <v>0</v>
      </c>
    </row>
    <row r="156" s="2" customFormat="1" ht="37.8" customHeight="1">
      <c r="A156" s="39"/>
      <c r="B156" s="40"/>
      <c r="C156" s="238" t="s">
        <v>214</v>
      </c>
      <c r="D156" s="238" t="s">
        <v>175</v>
      </c>
      <c r="E156" s="239" t="s">
        <v>2007</v>
      </c>
      <c r="F156" s="240" t="s">
        <v>2008</v>
      </c>
      <c r="G156" s="241" t="s">
        <v>178</v>
      </c>
      <c r="H156" s="242">
        <v>0.10000000000000001</v>
      </c>
      <c r="I156" s="243"/>
      <c r="J156" s="244">
        <f>ROUND(I156*H156,2)</f>
        <v>0</v>
      </c>
      <c r="K156" s="245"/>
      <c r="L156" s="45"/>
      <c r="M156" s="246" t="s">
        <v>1</v>
      </c>
      <c r="N156" s="247" t="s">
        <v>42</v>
      </c>
      <c r="O156" s="98"/>
      <c r="P156" s="248">
        <f>O156*H156</f>
        <v>0</v>
      </c>
      <c r="Q156" s="248">
        <v>1.8907700000000001</v>
      </c>
      <c r="R156" s="248">
        <f>Q156*H156</f>
        <v>0.18907700000000002</v>
      </c>
      <c r="S156" s="248">
        <v>0</v>
      </c>
      <c r="T156" s="24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179</v>
      </c>
      <c r="AT156" s="250" t="s">
        <v>175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179</v>
      </c>
      <c r="BM156" s="250" t="s">
        <v>2009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2010</v>
      </c>
      <c r="G157" s="253"/>
      <c r="H157" s="257">
        <v>0.053999999999999999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2011</v>
      </c>
      <c r="G158" s="253"/>
      <c r="H158" s="257">
        <v>0.045999999999999999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5" customFormat="1">
      <c r="A159" s="15"/>
      <c r="B159" s="275"/>
      <c r="C159" s="276"/>
      <c r="D159" s="254" t="s">
        <v>181</v>
      </c>
      <c r="E159" s="277" t="s">
        <v>1</v>
      </c>
      <c r="F159" s="278" t="s">
        <v>187</v>
      </c>
      <c r="G159" s="276"/>
      <c r="H159" s="279">
        <v>0.10000000000000001</v>
      </c>
      <c r="I159" s="280"/>
      <c r="J159" s="276"/>
      <c r="K159" s="276"/>
      <c r="L159" s="281"/>
      <c r="M159" s="282"/>
      <c r="N159" s="283"/>
      <c r="O159" s="283"/>
      <c r="P159" s="283"/>
      <c r="Q159" s="283"/>
      <c r="R159" s="283"/>
      <c r="S159" s="283"/>
      <c r="T159" s="28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5" t="s">
        <v>181</v>
      </c>
      <c r="AU159" s="285" t="s">
        <v>88</v>
      </c>
      <c r="AV159" s="15" t="s">
        <v>179</v>
      </c>
      <c r="AW159" s="15" t="s">
        <v>31</v>
      </c>
      <c r="AX159" s="15" t="s">
        <v>83</v>
      </c>
      <c r="AY159" s="285" t="s">
        <v>173</v>
      </c>
    </row>
    <row r="160" s="2" customFormat="1" ht="33" customHeight="1">
      <c r="A160" s="39"/>
      <c r="B160" s="40"/>
      <c r="C160" s="238" t="s">
        <v>223</v>
      </c>
      <c r="D160" s="238" t="s">
        <v>175</v>
      </c>
      <c r="E160" s="239" t="s">
        <v>1894</v>
      </c>
      <c r="F160" s="240" t="s">
        <v>1895</v>
      </c>
      <c r="G160" s="241" t="s">
        <v>178</v>
      </c>
      <c r="H160" s="242">
        <v>0.20000000000000001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1.8907799999999999</v>
      </c>
      <c r="R160" s="248">
        <f>Q160*H160</f>
        <v>0.37815599999999999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179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179</v>
      </c>
      <c r="BM160" s="250" t="s">
        <v>2012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2013</v>
      </c>
      <c r="G161" s="253"/>
      <c r="H161" s="257">
        <v>0.216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76</v>
      </c>
      <c r="AY161" s="263" t="s">
        <v>173</v>
      </c>
    </row>
    <row r="162" s="13" customFormat="1">
      <c r="A162" s="13"/>
      <c r="B162" s="252"/>
      <c r="C162" s="253"/>
      <c r="D162" s="254" t="s">
        <v>181</v>
      </c>
      <c r="E162" s="255" t="s">
        <v>1</v>
      </c>
      <c r="F162" s="256" t="s">
        <v>2014</v>
      </c>
      <c r="G162" s="253"/>
      <c r="H162" s="257">
        <v>-0.016</v>
      </c>
      <c r="I162" s="258"/>
      <c r="J162" s="253"/>
      <c r="K162" s="253"/>
      <c r="L162" s="259"/>
      <c r="M162" s="260"/>
      <c r="N162" s="261"/>
      <c r="O162" s="261"/>
      <c r="P162" s="261"/>
      <c r="Q162" s="261"/>
      <c r="R162" s="261"/>
      <c r="S162" s="261"/>
      <c r="T162" s="26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3" t="s">
        <v>181</v>
      </c>
      <c r="AU162" s="263" t="s">
        <v>88</v>
      </c>
      <c r="AV162" s="13" t="s">
        <v>88</v>
      </c>
      <c r="AW162" s="13" t="s">
        <v>31</v>
      </c>
      <c r="AX162" s="13" t="s">
        <v>76</v>
      </c>
      <c r="AY162" s="263" t="s">
        <v>173</v>
      </c>
    </row>
    <row r="163" s="15" customFormat="1">
      <c r="A163" s="15"/>
      <c r="B163" s="275"/>
      <c r="C163" s="276"/>
      <c r="D163" s="254" t="s">
        <v>181</v>
      </c>
      <c r="E163" s="277" t="s">
        <v>1</v>
      </c>
      <c r="F163" s="278" t="s">
        <v>1992</v>
      </c>
      <c r="G163" s="276"/>
      <c r="H163" s="279">
        <v>0.20000000000000001</v>
      </c>
      <c r="I163" s="280"/>
      <c r="J163" s="276"/>
      <c r="K163" s="276"/>
      <c r="L163" s="281"/>
      <c r="M163" s="282"/>
      <c r="N163" s="283"/>
      <c r="O163" s="283"/>
      <c r="P163" s="283"/>
      <c r="Q163" s="283"/>
      <c r="R163" s="283"/>
      <c r="S163" s="283"/>
      <c r="T163" s="28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5" t="s">
        <v>181</v>
      </c>
      <c r="AU163" s="285" t="s">
        <v>88</v>
      </c>
      <c r="AV163" s="15" t="s">
        <v>179</v>
      </c>
      <c r="AW163" s="15" t="s">
        <v>31</v>
      </c>
      <c r="AX163" s="15" t="s">
        <v>83</v>
      </c>
      <c r="AY163" s="285" t="s">
        <v>173</v>
      </c>
    </row>
    <row r="164" s="2" customFormat="1" ht="66.75" customHeight="1">
      <c r="A164" s="39"/>
      <c r="B164" s="40"/>
      <c r="C164" s="238" t="s">
        <v>232</v>
      </c>
      <c r="D164" s="238" t="s">
        <v>175</v>
      </c>
      <c r="E164" s="239" t="s">
        <v>2015</v>
      </c>
      <c r="F164" s="240" t="s">
        <v>2016</v>
      </c>
      <c r="G164" s="241" t="s">
        <v>178</v>
      </c>
      <c r="H164" s="242">
        <v>0.29999999999999999</v>
      </c>
      <c r="I164" s="243"/>
      <c r="J164" s="244">
        <f>ROUND(I164*H164,2)</f>
        <v>0</v>
      </c>
      <c r="K164" s="245"/>
      <c r="L164" s="45"/>
      <c r="M164" s="246" t="s">
        <v>1</v>
      </c>
      <c r="N164" s="247" t="s">
        <v>42</v>
      </c>
      <c r="O164" s="98"/>
      <c r="P164" s="248">
        <f>O164*H164</f>
        <v>0</v>
      </c>
      <c r="Q164" s="248">
        <v>2.1922799999999998</v>
      </c>
      <c r="R164" s="248">
        <f>Q164*H164</f>
        <v>0.65768399999999994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179</v>
      </c>
      <c r="AT164" s="250" t="s">
        <v>175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179</v>
      </c>
      <c r="BM164" s="250" t="s">
        <v>2017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2018</v>
      </c>
      <c r="G165" s="253"/>
      <c r="H165" s="257">
        <v>0.27000000000000002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3" customFormat="1">
      <c r="A166" s="13"/>
      <c r="B166" s="252"/>
      <c r="C166" s="253"/>
      <c r="D166" s="254" t="s">
        <v>181</v>
      </c>
      <c r="E166" s="255" t="s">
        <v>1</v>
      </c>
      <c r="F166" s="256" t="s">
        <v>656</v>
      </c>
      <c r="G166" s="253"/>
      <c r="H166" s="257">
        <v>0.029999999999999999</v>
      </c>
      <c r="I166" s="258"/>
      <c r="J166" s="253"/>
      <c r="K166" s="253"/>
      <c r="L166" s="259"/>
      <c r="M166" s="260"/>
      <c r="N166" s="261"/>
      <c r="O166" s="261"/>
      <c r="P166" s="261"/>
      <c r="Q166" s="261"/>
      <c r="R166" s="261"/>
      <c r="S166" s="261"/>
      <c r="T166" s="26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3" t="s">
        <v>181</v>
      </c>
      <c r="AU166" s="263" t="s">
        <v>88</v>
      </c>
      <c r="AV166" s="13" t="s">
        <v>88</v>
      </c>
      <c r="AW166" s="13" t="s">
        <v>31</v>
      </c>
      <c r="AX166" s="13" t="s">
        <v>76</v>
      </c>
      <c r="AY166" s="263" t="s">
        <v>173</v>
      </c>
    </row>
    <row r="167" s="15" customFormat="1">
      <c r="A167" s="15"/>
      <c r="B167" s="275"/>
      <c r="C167" s="276"/>
      <c r="D167" s="254" t="s">
        <v>181</v>
      </c>
      <c r="E167" s="277" t="s">
        <v>1</v>
      </c>
      <c r="F167" s="278" t="s">
        <v>187</v>
      </c>
      <c r="G167" s="276"/>
      <c r="H167" s="279">
        <v>0.29999999999999999</v>
      </c>
      <c r="I167" s="280"/>
      <c r="J167" s="276"/>
      <c r="K167" s="276"/>
      <c r="L167" s="281"/>
      <c r="M167" s="282"/>
      <c r="N167" s="283"/>
      <c r="O167" s="283"/>
      <c r="P167" s="283"/>
      <c r="Q167" s="283"/>
      <c r="R167" s="283"/>
      <c r="S167" s="283"/>
      <c r="T167" s="28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85" t="s">
        <v>181</v>
      </c>
      <c r="AU167" s="285" t="s">
        <v>88</v>
      </c>
      <c r="AV167" s="15" t="s">
        <v>179</v>
      </c>
      <c r="AW167" s="15" t="s">
        <v>31</v>
      </c>
      <c r="AX167" s="15" t="s">
        <v>83</v>
      </c>
      <c r="AY167" s="285" t="s">
        <v>173</v>
      </c>
    </row>
    <row r="168" s="2" customFormat="1" ht="24.15" customHeight="1">
      <c r="A168" s="39"/>
      <c r="B168" s="40"/>
      <c r="C168" s="238" t="s">
        <v>240</v>
      </c>
      <c r="D168" s="238" t="s">
        <v>175</v>
      </c>
      <c r="E168" s="239" t="s">
        <v>2019</v>
      </c>
      <c r="F168" s="240" t="s">
        <v>2020</v>
      </c>
      <c r="G168" s="241" t="s">
        <v>311</v>
      </c>
      <c r="H168" s="242">
        <v>2</v>
      </c>
      <c r="I168" s="243"/>
      <c r="J168" s="244">
        <f>ROUND(I168*H168,2)</f>
        <v>0</v>
      </c>
      <c r="K168" s="245"/>
      <c r="L168" s="45"/>
      <c r="M168" s="246" t="s">
        <v>1</v>
      </c>
      <c r="N168" s="247" t="s">
        <v>42</v>
      </c>
      <c r="O168" s="98"/>
      <c r="P168" s="248">
        <f>O168*H168</f>
        <v>0</v>
      </c>
      <c r="Q168" s="248">
        <v>0.00349</v>
      </c>
      <c r="R168" s="248">
        <f>Q168*H168</f>
        <v>0.0069800000000000001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179</v>
      </c>
      <c r="AT168" s="250" t="s">
        <v>175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179</v>
      </c>
      <c r="BM168" s="250" t="s">
        <v>2021</v>
      </c>
    </row>
    <row r="169" s="12" customFormat="1" ht="22.8" customHeight="1">
      <c r="A169" s="12"/>
      <c r="B169" s="222"/>
      <c r="C169" s="223"/>
      <c r="D169" s="224" t="s">
        <v>75</v>
      </c>
      <c r="E169" s="236" t="s">
        <v>223</v>
      </c>
      <c r="F169" s="236" t="s">
        <v>1324</v>
      </c>
      <c r="G169" s="223"/>
      <c r="H169" s="223"/>
      <c r="I169" s="226"/>
      <c r="J169" s="237">
        <f>BK169</f>
        <v>0</v>
      </c>
      <c r="K169" s="223"/>
      <c r="L169" s="228"/>
      <c r="M169" s="229"/>
      <c r="N169" s="230"/>
      <c r="O169" s="230"/>
      <c r="P169" s="231">
        <f>SUM(P170:P172)</f>
        <v>0</v>
      </c>
      <c r="Q169" s="230"/>
      <c r="R169" s="231">
        <f>SUM(R170:R172)</f>
        <v>1.4262999999999999</v>
      </c>
      <c r="S169" s="230"/>
      <c r="T169" s="232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3" t="s">
        <v>83</v>
      </c>
      <c r="AT169" s="234" t="s">
        <v>75</v>
      </c>
      <c r="AU169" s="234" t="s">
        <v>83</v>
      </c>
      <c r="AY169" s="233" t="s">
        <v>173</v>
      </c>
      <c r="BK169" s="235">
        <f>SUM(BK170:BK172)</f>
        <v>0</v>
      </c>
    </row>
    <row r="170" s="2" customFormat="1" ht="24.15" customHeight="1">
      <c r="A170" s="39"/>
      <c r="B170" s="40"/>
      <c r="C170" s="238" t="s">
        <v>245</v>
      </c>
      <c r="D170" s="238" t="s">
        <v>175</v>
      </c>
      <c r="E170" s="239" t="s">
        <v>2022</v>
      </c>
      <c r="F170" s="240" t="s">
        <v>2023</v>
      </c>
      <c r="G170" s="241" t="s">
        <v>311</v>
      </c>
      <c r="H170" s="242">
        <v>1</v>
      </c>
      <c r="I170" s="243"/>
      <c r="J170" s="244">
        <f>ROUND(I170*H170,2)</f>
        <v>0</v>
      </c>
      <c r="K170" s="245"/>
      <c r="L170" s="45"/>
      <c r="M170" s="246" t="s">
        <v>1</v>
      </c>
      <c r="N170" s="247" t="s">
        <v>42</v>
      </c>
      <c r="O170" s="98"/>
      <c r="P170" s="248">
        <f>O170*H170</f>
        <v>0</v>
      </c>
      <c r="Q170" s="248">
        <v>0</v>
      </c>
      <c r="R170" s="248">
        <f>Q170*H170</f>
        <v>0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179</v>
      </c>
      <c r="AT170" s="250" t="s">
        <v>175</v>
      </c>
      <c r="AU170" s="250" t="s">
        <v>88</v>
      </c>
      <c r="AY170" s="18" t="s">
        <v>173</v>
      </c>
      <c r="BE170" s="251">
        <f>IF(N170="základná",J170,0)</f>
        <v>0</v>
      </c>
      <c r="BF170" s="251">
        <f>IF(N170="znížená",J170,0)</f>
        <v>0</v>
      </c>
      <c r="BG170" s="251">
        <f>IF(N170="zákl. prenesená",J170,0)</f>
        <v>0</v>
      </c>
      <c r="BH170" s="251">
        <f>IF(N170="zníž. prenesená",J170,0)</f>
        <v>0</v>
      </c>
      <c r="BI170" s="251">
        <f>IF(N170="nulová",J170,0)</f>
        <v>0</v>
      </c>
      <c r="BJ170" s="18" t="s">
        <v>88</v>
      </c>
      <c r="BK170" s="251">
        <f>ROUND(I170*H170,2)</f>
        <v>0</v>
      </c>
      <c r="BL170" s="18" t="s">
        <v>179</v>
      </c>
      <c r="BM170" s="250" t="s">
        <v>2024</v>
      </c>
    </row>
    <row r="171" s="2" customFormat="1" ht="33" customHeight="1">
      <c r="A171" s="39"/>
      <c r="B171" s="40"/>
      <c r="C171" s="286" t="s">
        <v>252</v>
      </c>
      <c r="D171" s="286" t="s">
        <v>224</v>
      </c>
      <c r="E171" s="287" t="s">
        <v>2025</v>
      </c>
      <c r="F171" s="288" t="s">
        <v>2026</v>
      </c>
      <c r="G171" s="289" t="s">
        <v>311</v>
      </c>
      <c r="H171" s="290">
        <v>1</v>
      </c>
      <c r="I171" s="291"/>
      <c r="J171" s="292">
        <f>ROUND(I171*H171,2)</f>
        <v>0</v>
      </c>
      <c r="K171" s="293"/>
      <c r="L171" s="294"/>
      <c r="M171" s="295" t="s">
        <v>1</v>
      </c>
      <c r="N171" s="296" t="s">
        <v>42</v>
      </c>
      <c r="O171" s="98"/>
      <c r="P171" s="248">
        <f>O171*H171</f>
        <v>0</v>
      </c>
      <c r="Q171" s="248">
        <v>1.4199999999999999</v>
      </c>
      <c r="R171" s="248">
        <f>Q171*H171</f>
        <v>1.4199999999999999</v>
      </c>
      <c r="S171" s="248">
        <v>0</v>
      </c>
      <c r="T171" s="24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0" t="s">
        <v>223</v>
      </c>
      <c r="AT171" s="250" t="s">
        <v>224</v>
      </c>
      <c r="AU171" s="250" t="s">
        <v>88</v>
      </c>
      <c r="AY171" s="18" t="s">
        <v>173</v>
      </c>
      <c r="BE171" s="251">
        <f>IF(N171="základná",J171,0)</f>
        <v>0</v>
      </c>
      <c r="BF171" s="251">
        <f>IF(N171="znížená",J171,0)</f>
        <v>0</v>
      </c>
      <c r="BG171" s="251">
        <f>IF(N171="zákl. prenesená",J171,0)</f>
        <v>0</v>
      </c>
      <c r="BH171" s="251">
        <f>IF(N171="zníž. prenesená",J171,0)</f>
        <v>0</v>
      </c>
      <c r="BI171" s="251">
        <f>IF(N171="nulová",J171,0)</f>
        <v>0</v>
      </c>
      <c r="BJ171" s="18" t="s">
        <v>88</v>
      </c>
      <c r="BK171" s="251">
        <f>ROUND(I171*H171,2)</f>
        <v>0</v>
      </c>
      <c r="BL171" s="18" t="s">
        <v>179</v>
      </c>
      <c r="BM171" s="250" t="s">
        <v>2027</v>
      </c>
    </row>
    <row r="172" s="2" customFormat="1" ht="24.15" customHeight="1">
      <c r="A172" s="39"/>
      <c r="B172" s="40"/>
      <c r="C172" s="238" t="s">
        <v>258</v>
      </c>
      <c r="D172" s="238" t="s">
        <v>175</v>
      </c>
      <c r="E172" s="239" t="s">
        <v>2028</v>
      </c>
      <c r="F172" s="240" t="s">
        <v>2029</v>
      </c>
      <c r="G172" s="241" t="s">
        <v>311</v>
      </c>
      <c r="H172" s="242">
        <v>1</v>
      </c>
      <c r="I172" s="243"/>
      <c r="J172" s="244">
        <f>ROUND(I172*H172,2)</f>
        <v>0</v>
      </c>
      <c r="K172" s="245"/>
      <c r="L172" s="45"/>
      <c r="M172" s="246" t="s">
        <v>1</v>
      </c>
      <c r="N172" s="247" t="s">
        <v>42</v>
      </c>
      <c r="O172" s="98"/>
      <c r="P172" s="248">
        <f>O172*H172</f>
        <v>0</v>
      </c>
      <c r="Q172" s="248">
        <v>0.0063</v>
      </c>
      <c r="R172" s="248">
        <f>Q172*H172</f>
        <v>0.0063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179</v>
      </c>
      <c r="AT172" s="250" t="s">
        <v>175</v>
      </c>
      <c r="AU172" s="250" t="s">
        <v>88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179</v>
      </c>
      <c r="BM172" s="250" t="s">
        <v>2030</v>
      </c>
    </row>
    <row r="173" s="12" customFormat="1" ht="22.8" customHeight="1">
      <c r="A173" s="12"/>
      <c r="B173" s="222"/>
      <c r="C173" s="223"/>
      <c r="D173" s="224" t="s">
        <v>75</v>
      </c>
      <c r="E173" s="236" t="s">
        <v>438</v>
      </c>
      <c r="F173" s="236" t="s">
        <v>439</v>
      </c>
      <c r="G173" s="223"/>
      <c r="H173" s="223"/>
      <c r="I173" s="226"/>
      <c r="J173" s="237">
        <f>BK173</f>
        <v>0</v>
      </c>
      <c r="K173" s="223"/>
      <c r="L173" s="228"/>
      <c r="M173" s="229"/>
      <c r="N173" s="230"/>
      <c r="O173" s="230"/>
      <c r="P173" s="231">
        <f>P174</f>
        <v>0</v>
      </c>
      <c r="Q173" s="230"/>
      <c r="R173" s="231">
        <f>R174</f>
        <v>0</v>
      </c>
      <c r="S173" s="230"/>
      <c r="T173" s="232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3" t="s">
        <v>83</v>
      </c>
      <c r="AT173" s="234" t="s">
        <v>75</v>
      </c>
      <c r="AU173" s="234" t="s">
        <v>83</v>
      </c>
      <c r="AY173" s="233" t="s">
        <v>173</v>
      </c>
      <c r="BK173" s="235">
        <f>BK174</f>
        <v>0</v>
      </c>
    </row>
    <row r="174" s="2" customFormat="1" ht="24.15" customHeight="1">
      <c r="A174" s="39"/>
      <c r="B174" s="40"/>
      <c r="C174" s="238" t="s">
        <v>262</v>
      </c>
      <c r="D174" s="238" t="s">
        <v>175</v>
      </c>
      <c r="E174" s="239" t="s">
        <v>2031</v>
      </c>
      <c r="F174" s="240" t="s">
        <v>2032</v>
      </c>
      <c r="G174" s="241" t="s">
        <v>227</v>
      </c>
      <c r="H174" s="242">
        <v>2.6579999999999999</v>
      </c>
      <c r="I174" s="243"/>
      <c r="J174" s="244">
        <f>ROUND(I174*H174,2)</f>
        <v>0</v>
      </c>
      <c r="K174" s="245"/>
      <c r="L174" s="45"/>
      <c r="M174" s="246" t="s">
        <v>1</v>
      </c>
      <c r="N174" s="247" t="s">
        <v>42</v>
      </c>
      <c r="O174" s="98"/>
      <c r="P174" s="248">
        <f>O174*H174</f>
        <v>0</v>
      </c>
      <c r="Q174" s="248">
        <v>0</v>
      </c>
      <c r="R174" s="248">
        <f>Q174*H174</f>
        <v>0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179</v>
      </c>
      <c r="AT174" s="250" t="s">
        <v>175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179</v>
      </c>
      <c r="BM174" s="250" t="s">
        <v>2033</v>
      </c>
    </row>
    <row r="175" s="12" customFormat="1" ht="25.92" customHeight="1">
      <c r="A175" s="12"/>
      <c r="B175" s="222"/>
      <c r="C175" s="223"/>
      <c r="D175" s="224" t="s">
        <v>75</v>
      </c>
      <c r="E175" s="225" t="s">
        <v>444</v>
      </c>
      <c r="F175" s="225" t="s">
        <v>445</v>
      </c>
      <c r="G175" s="223"/>
      <c r="H175" s="223"/>
      <c r="I175" s="226"/>
      <c r="J175" s="227">
        <f>BK175</f>
        <v>0</v>
      </c>
      <c r="K175" s="223"/>
      <c r="L175" s="228"/>
      <c r="M175" s="229"/>
      <c r="N175" s="230"/>
      <c r="O175" s="230"/>
      <c r="P175" s="231">
        <f>P176</f>
        <v>0</v>
      </c>
      <c r="Q175" s="230"/>
      <c r="R175" s="231">
        <f>R176</f>
        <v>0.012215209999999999</v>
      </c>
      <c r="S175" s="230"/>
      <c r="T175" s="232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3" t="s">
        <v>88</v>
      </c>
      <c r="AT175" s="234" t="s">
        <v>75</v>
      </c>
      <c r="AU175" s="234" t="s">
        <v>76</v>
      </c>
      <c r="AY175" s="233" t="s">
        <v>173</v>
      </c>
      <c r="BK175" s="235">
        <f>BK176</f>
        <v>0</v>
      </c>
    </row>
    <row r="176" s="12" customFormat="1" ht="22.8" customHeight="1">
      <c r="A176" s="12"/>
      <c r="B176" s="222"/>
      <c r="C176" s="223"/>
      <c r="D176" s="224" t="s">
        <v>75</v>
      </c>
      <c r="E176" s="236" t="s">
        <v>620</v>
      </c>
      <c r="F176" s="236" t="s">
        <v>621</v>
      </c>
      <c r="G176" s="223"/>
      <c r="H176" s="223"/>
      <c r="I176" s="226"/>
      <c r="J176" s="237">
        <f>BK176</f>
        <v>0</v>
      </c>
      <c r="K176" s="223"/>
      <c r="L176" s="228"/>
      <c r="M176" s="229"/>
      <c r="N176" s="230"/>
      <c r="O176" s="230"/>
      <c r="P176" s="231">
        <f>SUM(P177:P184)</f>
        <v>0</v>
      </c>
      <c r="Q176" s="230"/>
      <c r="R176" s="231">
        <f>SUM(R177:R184)</f>
        <v>0.012215209999999999</v>
      </c>
      <c r="S176" s="230"/>
      <c r="T176" s="232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3" t="s">
        <v>88</v>
      </c>
      <c r="AT176" s="234" t="s">
        <v>75</v>
      </c>
      <c r="AU176" s="234" t="s">
        <v>83</v>
      </c>
      <c r="AY176" s="233" t="s">
        <v>173</v>
      </c>
      <c r="BK176" s="235">
        <f>SUM(BK177:BK184)</f>
        <v>0</v>
      </c>
    </row>
    <row r="177" s="2" customFormat="1" ht="33" customHeight="1">
      <c r="A177" s="39"/>
      <c r="B177" s="40"/>
      <c r="C177" s="238" t="s">
        <v>270</v>
      </c>
      <c r="D177" s="238" t="s">
        <v>175</v>
      </c>
      <c r="E177" s="239" t="s">
        <v>2034</v>
      </c>
      <c r="F177" s="240" t="s">
        <v>2035</v>
      </c>
      <c r="G177" s="241" t="s">
        <v>332</v>
      </c>
      <c r="H177" s="242">
        <v>2.5</v>
      </c>
      <c r="I177" s="243"/>
      <c r="J177" s="244">
        <f>ROUND(I177*H177,2)</f>
        <v>0</v>
      </c>
      <c r="K177" s="245"/>
      <c r="L177" s="45"/>
      <c r="M177" s="246" t="s">
        <v>1</v>
      </c>
      <c r="N177" s="247" t="s">
        <v>42</v>
      </c>
      <c r="O177" s="98"/>
      <c r="P177" s="248">
        <f>O177*H177</f>
        <v>0</v>
      </c>
      <c r="Q177" s="248">
        <v>0.00316</v>
      </c>
      <c r="R177" s="248">
        <f>Q177*H177</f>
        <v>0.0079000000000000008</v>
      </c>
      <c r="S177" s="248">
        <v>0</v>
      </c>
      <c r="T177" s="24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0" t="s">
        <v>276</v>
      </c>
      <c r="AT177" s="250" t="s">
        <v>175</v>
      </c>
      <c r="AU177" s="250" t="s">
        <v>88</v>
      </c>
      <c r="AY177" s="18" t="s">
        <v>173</v>
      </c>
      <c r="BE177" s="251">
        <f>IF(N177="základná",J177,0)</f>
        <v>0</v>
      </c>
      <c r="BF177" s="251">
        <f>IF(N177="znížená",J177,0)</f>
        <v>0</v>
      </c>
      <c r="BG177" s="251">
        <f>IF(N177="zákl. prenesená",J177,0)</f>
        <v>0</v>
      </c>
      <c r="BH177" s="251">
        <f>IF(N177="zníž. prenesená",J177,0)</f>
        <v>0</v>
      </c>
      <c r="BI177" s="251">
        <f>IF(N177="nulová",J177,0)</f>
        <v>0</v>
      </c>
      <c r="BJ177" s="18" t="s">
        <v>88</v>
      </c>
      <c r="BK177" s="251">
        <f>ROUND(I177*H177,2)</f>
        <v>0</v>
      </c>
      <c r="BL177" s="18" t="s">
        <v>276</v>
      </c>
      <c r="BM177" s="250" t="s">
        <v>2036</v>
      </c>
    </row>
    <row r="178" s="13" customFormat="1">
      <c r="A178" s="13"/>
      <c r="B178" s="252"/>
      <c r="C178" s="253"/>
      <c r="D178" s="254" t="s">
        <v>181</v>
      </c>
      <c r="E178" s="255" t="s">
        <v>1</v>
      </c>
      <c r="F178" s="256" t="s">
        <v>2037</v>
      </c>
      <c r="G178" s="253"/>
      <c r="H178" s="257">
        <v>2.5</v>
      </c>
      <c r="I178" s="258"/>
      <c r="J178" s="253"/>
      <c r="K178" s="253"/>
      <c r="L178" s="259"/>
      <c r="M178" s="260"/>
      <c r="N178" s="261"/>
      <c r="O178" s="261"/>
      <c r="P178" s="261"/>
      <c r="Q178" s="261"/>
      <c r="R178" s="261"/>
      <c r="S178" s="261"/>
      <c r="T178" s="26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3" t="s">
        <v>181</v>
      </c>
      <c r="AU178" s="263" t="s">
        <v>88</v>
      </c>
      <c r="AV178" s="13" t="s">
        <v>88</v>
      </c>
      <c r="AW178" s="13" t="s">
        <v>31</v>
      </c>
      <c r="AX178" s="13" t="s">
        <v>83</v>
      </c>
      <c r="AY178" s="263" t="s">
        <v>173</v>
      </c>
    </row>
    <row r="179" s="2" customFormat="1" ht="24.15" customHeight="1">
      <c r="A179" s="39"/>
      <c r="B179" s="40"/>
      <c r="C179" s="238" t="s">
        <v>276</v>
      </c>
      <c r="D179" s="238" t="s">
        <v>175</v>
      </c>
      <c r="E179" s="239" t="s">
        <v>2038</v>
      </c>
      <c r="F179" s="240" t="s">
        <v>2039</v>
      </c>
      <c r="G179" s="241" t="s">
        <v>311</v>
      </c>
      <c r="H179" s="242">
        <v>1</v>
      </c>
      <c r="I179" s="243"/>
      <c r="J179" s="244">
        <f>ROUND(I179*H179,2)</f>
        <v>0</v>
      </c>
      <c r="K179" s="245"/>
      <c r="L179" s="45"/>
      <c r="M179" s="246" t="s">
        <v>1</v>
      </c>
      <c r="N179" s="247" t="s">
        <v>42</v>
      </c>
      <c r="O179" s="98"/>
      <c r="P179" s="248">
        <f>O179*H179</f>
        <v>0</v>
      </c>
      <c r="Q179" s="248">
        <v>6.3670000000000005E-05</v>
      </c>
      <c r="R179" s="248">
        <f>Q179*H179</f>
        <v>6.3670000000000005E-05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276</v>
      </c>
      <c r="AT179" s="250" t="s">
        <v>175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276</v>
      </c>
      <c r="BM179" s="250" t="s">
        <v>2040</v>
      </c>
    </row>
    <row r="180" s="2" customFormat="1" ht="16.5" customHeight="1">
      <c r="A180" s="39"/>
      <c r="B180" s="40"/>
      <c r="C180" s="286" t="s">
        <v>283</v>
      </c>
      <c r="D180" s="286" t="s">
        <v>224</v>
      </c>
      <c r="E180" s="287" t="s">
        <v>2041</v>
      </c>
      <c r="F180" s="288" t="s">
        <v>2042</v>
      </c>
      <c r="G180" s="289" t="s">
        <v>311</v>
      </c>
      <c r="H180" s="290">
        <v>1</v>
      </c>
      <c r="I180" s="291"/>
      <c r="J180" s="292">
        <f>ROUND(I180*H180,2)</f>
        <v>0</v>
      </c>
      <c r="K180" s="293"/>
      <c r="L180" s="294"/>
      <c r="M180" s="295" t="s">
        <v>1</v>
      </c>
      <c r="N180" s="296" t="s">
        <v>42</v>
      </c>
      <c r="O180" s="98"/>
      <c r="P180" s="248">
        <f>O180*H180</f>
        <v>0</v>
      </c>
      <c r="Q180" s="248">
        <v>0.0035000000000000001</v>
      </c>
      <c r="R180" s="248">
        <f>Q180*H180</f>
        <v>0.0035000000000000001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386</v>
      </c>
      <c r="AT180" s="250" t="s">
        <v>224</v>
      </c>
      <c r="AU180" s="250" t="s">
        <v>88</v>
      </c>
      <c r="AY180" s="18" t="s">
        <v>173</v>
      </c>
      <c r="BE180" s="251">
        <f>IF(N180="základná",J180,0)</f>
        <v>0</v>
      </c>
      <c r="BF180" s="251">
        <f>IF(N180="znížená",J180,0)</f>
        <v>0</v>
      </c>
      <c r="BG180" s="251">
        <f>IF(N180="zákl. prenesená",J180,0)</f>
        <v>0</v>
      </c>
      <c r="BH180" s="251">
        <f>IF(N180="zníž. prenesená",J180,0)</f>
        <v>0</v>
      </c>
      <c r="BI180" s="251">
        <f>IF(N180="nulová",J180,0)</f>
        <v>0</v>
      </c>
      <c r="BJ180" s="18" t="s">
        <v>88</v>
      </c>
      <c r="BK180" s="251">
        <f>ROUND(I180*H180,2)</f>
        <v>0</v>
      </c>
      <c r="BL180" s="18" t="s">
        <v>276</v>
      </c>
      <c r="BM180" s="250" t="s">
        <v>2043</v>
      </c>
    </row>
    <row r="181" s="2" customFormat="1" ht="21.75" customHeight="1">
      <c r="A181" s="39"/>
      <c r="B181" s="40"/>
      <c r="C181" s="238" t="s">
        <v>297</v>
      </c>
      <c r="D181" s="238" t="s">
        <v>175</v>
      </c>
      <c r="E181" s="239" t="s">
        <v>2044</v>
      </c>
      <c r="F181" s="240" t="s">
        <v>2045</v>
      </c>
      <c r="G181" s="241" t="s">
        <v>311</v>
      </c>
      <c r="H181" s="242">
        <v>1</v>
      </c>
      <c r="I181" s="243"/>
      <c r="J181" s="244">
        <f>ROUND(I181*H181,2)</f>
        <v>0</v>
      </c>
      <c r="K181" s="245"/>
      <c r="L181" s="45"/>
      <c r="M181" s="246" t="s">
        <v>1</v>
      </c>
      <c r="N181" s="247" t="s">
        <v>42</v>
      </c>
      <c r="O181" s="98"/>
      <c r="P181" s="248">
        <f>O181*H181</f>
        <v>0</v>
      </c>
      <c r="Q181" s="248">
        <v>5.1539999999999998E-05</v>
      </c>
      <c r="R181" s="248">
        <f>Q181*H181</f>
        <v>5.1539999999999998E-05</v>
      </c>
      <c r="S181" s="248">
        <v>0</v>
      </c>
      <c r="T181" s="24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0" t="s">
        <v>276</v>
      </c>
      <c r="AT181" s="250" t="s">
        <v>175</v>
      </c>
      <c r="AU181" s="250" t="s">
        <v>88</v>
      </c>
      <c r="AY181" s="18" t="s">
        <v>173</v>
      </c>
      <c r="BE181" s="251">
        <f>IF(N181="základná",J181,0)</f>
        <v>0</v>
      </c>
      <c r="BF181" s="251">
        <f>IF(N181="znížená",J181,0)</f>
        <v>0</v>
      </c>
      <c r="BG181" s="251">
        <f>IF(N181="zákl. prenesená",J181,0)</f>
        <v>0</v>
      </c>
      <c r="BH181" s="251">
        <f>IF(N181="zníž. prenesená",J181,0)</f>
        <v>0</v>
      </c>
      <c r="BI181" s="251">
        <f>IF(N181="nulová",J181,0)</f>
        <v>0</v>
      </c>
      <c r="BJ181" s="18" t="s">
        <v>88</v>
      </c>
      <c r="BK181" s="251">
        <f>ROUND(I181*H181,2)</f>
        <v>0</v>
      </c>
      <c r="BL181" s="18" t="s">
        <v>276</v>
      </c>
      <c r="BM181" s="250" t="s">
        <v>2046</v>
      </c>
    </row>
    <row r="182" s="2" customFormat="1" ht="16.5" customHeight="1">
      <c r="A182" s="39"/>
      <c r="B182" s="40"/>
      <c r="C182" s="286" t="s">
        <v>303</v>
      </c>
      <c r="D182" s="286" t="s">
        <v>224</v>
      </c>
      <c r="E182" s="287" t="s">
        <v>2047</v>
      </c>
      <c r="F182" s="288" t="s">
        <v>2048</v>
      </c>
      <c r="G182" s="289" t="s">
        <v>311</v>
      </c>
      <c r="H182" s="290">
        <v>1</v>
      </c>
      <c r="I182" s="291"/>
      <c r="J182" s="292">
        <f>ROUND(I182*H182,2)</f>
        <v>0</v>
      </c>
      <c r="K182" s="293"/>
      <c r="L182" s="294"/>
      <c r="M182" s="295" t="s">
        <v>1</v>
      </c>
      <c r="N182" s="296" t="s">
        <v>42</v>
      </c>
      <c r="O182" s="98"/>
      <c r="P182" s="248">
        <f>O182*H182</f>
        <v>0</v>
      </c>
      <c r="Q182" s="248">
        <v>0.00029999999999999997</v>
      </c>
      <c r="R182" s="248">
        <f>Q182*H182</f>
        <v>0.00029999999999999997</v>
      </c>
      <c r="S182" s="248">
        <v>0</v>
      </c>
      <c r="T182" s="24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0" t="s">
        <v>386</v>
      </c>
      <c r="AT182" s="250" t="s">
        <v>224</v>
      </c>
      <c r="AU182" s="250" t="s">
        <v>88</v>
      </c>
      <c r="AY182" s="18" t="s">
        <v>173</v>
      </c>
      <c r="BE182" s="251">
        <f>IF(N182="základná",J182,0)</f>
        <v>0</v>
      </c>
      <c r="BF182" s="251">
        <f>IF(N182="znížená",J182,0)</f>
        <v>0</v>
      </c>
      <c r="BG182" s="251">
        <f>IF(N182="zákl. prenesená",J182,0)</f>
        <v>0</v>
      </c>
      <c r="BH182" s="251">
        <f>IF(N182="zníž. prenesená",J182,0)</f>
        <v>0</v>
      </c>
      <c r="BI182" s="251">
        <f>IF(N182="nulová",J182,0)</f>
        <v>0</v>
      </c>
      <c r="BJ182" s="18" t="s">
        <v>88</v>
      </c>
      <c r="BK182" s="251">
        <f>ROUND(I182*H182,2)</f>
        <v>0</v>
      </c>
      <c r="BL182" s="18" t="s">
        <v>276</v>
      </c>
      <c r="BM182" s="250" t="s">
        <v>2049</v>
      </c>
    </row>
    <row r="183" s="2" customFormat="1" ht="21.75" customHeight="1">
      <c r="A183" s="39"/>
      <c r="B183" s="40"/>
      <c r="C183" s="286" t="s">
        <v>7</v>
      </c>
      <c r="D183" s="286" t="s">
        <v>224</v>
      </c>
      <c r="E183" s="287" t="s">
        <v>2050</v>
      </c>
      <c r="F183" s="288" t="s">
        <v>2051</v>
      </c>
      <c r="G183" s="289" t="s">
        <v>311</v>
      </c>
      <c r="H183" s="290">
        <v>2</v>
      </c>
      <c r="I183" s="291"/>
      <c r="J183" s="292">
        <f>ROUND(I183*H183,2)</f>
        <v>0</v>
      </c>
      <c r="K183" s="293"/>
      <c r="L183" s="294"/>
      <c r="M183" s="295" t="s">
        <v>1</v>
      </c>
      <c r="N183" s="296" t="s">
        <v>42</v>
      </c>
      <c r="O183" s="98"/>
      <c r="P183" s="248">
        <f>O183*H183</f>
        <v>0</v>
      </c>
      <c r="Q183" s="248">
        <v>0.00020000000000000001</v>
      </c>
      <c r="R183" s="248">
        <f>Q183*H183</f>
        <v>0.00040000000000000002</v>
      </c>
      <c r="S183" s="248">
        <v>0</v>
      </c>
      <c r="T183" s="24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0" t="s">
        <v>386</v>
      </c>
      <c r="AT183" s="250" t="s">
        <v>224</v>
      </c>
      <c r="AU183" s="250" t="s">
        <v>88</v>
      </c>
      <c r="AY183" s="18" t="s">
        <v>173</v>
      </c>
      <c r="BE183" s="251">
        <f>IF(N183="základná",J183,0)</f>
        <v>0</v>
      </c>
      <c r="BF183" s="251">
        <f>IF(N183="znížená",J183,0)</f>
        <v>0</v>
      </c>
      <c r="BG183" s="251">
        <f>IF(N183="zákl. prenesená",J183,0)</f>
        <v>0</v>
      </c>
      <c r="BH183" s="251">
        <f>IF(N183="zníž. prenesená",J183,0)</f>
        <v>0</v>
      </c>
      <c r="BI183" s="251">
        <f>IF(N183="nulová",J183,0)</f>
        <v>0</v>
      </c>
      <c r="BJ183" s="18" t="s">
        <v>88</v>
      </c>
      <c r="BK183" s="251">
        <f>ROUND(I183*H183,2)</f>
        <v>0</v>
      </c>
      <c r="BL183" s="18" t="s">
        <v>276</v>
      </c>
      <c r="BM183" s="250" t="s">
        <v>2052</v>
      </c>
    </row>
    <row r="184" s="2" customFormat="1" ht="24.15" customHeight="1">
      <c r="A184" s="39"/>
      <c r="B184" s="40"/>
      <c r="C184" s="238" t="s">
        <v>314</v>
      </c>
      <c r="D184" s="238" t="s">
        <v>175</v>
      </c>
      <c r="E184" s="239" t="s">
        <v>631</v>
      </c>
      <c r="F184" s="240" t="s">
        <v>632</v>
      </c>
      <c r="G184" s="241" t="s">
        <v>227</v>
      </c>
      <c r="H184" s="242">
        <v>0.012</v>
      </c>
      <c r="I184" s="243"/>
      <c r="J184" s="244">
        <f>ROUND(I184*H184,2)</f>
        <v>0</v>
      </c>
      <c r="K184" s="245"/>
      <c r="L184" s="45"/>
      <c r="M184" s="310" t="s">
        <v>1</v>
      </c>
      <c r="N184" s="311" t="s">
        <v>42</v>
      </c>
      <c r="O184" s="312"/>
      <c r="P184" s="313">
        <f>O184*H184</f>
        <v>0</v>
      </c>
      <c r="Q184" s="313">
        <v>0</v>
      </c>
      <c r="R184" s="313">
        <f>Q184*H184</f>
        <v>0</v>
      </c>
      <c r="S184" s="313">
        <v>0</v>
      </c>
      <c r="T184" s="31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0" t="s">
        <v>276</v>
      </c>
      <c r="AT184" s="250" t="s">
        <v>175</v>
      </c>
      <c r="AU184" s="250" t="s">
        <v>88</v>
      </c>
      <c r="AY184" s="18" t="s">
        <v>173</v>
      </c>
      <c r="BE184" s="251">
        <f>IF(N184="základná",J184,0)</f>
        <v>0</v>
      </c>
      <c r="BF184" s="251">
        <f>IF(N184="znížená",J184,0)</f>
        <v>0</v>
      </c>
      <c r="BG184" s="251">
        <f>IF(N184="zákl. prenesená",J184,0)</f>
        <v>0</v>
      </c>
      <c r="BH184" s="251">
        <f>IF(N184="zníž. prenesená",J184,0)</f>
        <v>0</v>
      </c>
      <c r="BI184" s="251">
        <f>IF(N184="nulová",J184,0)</f>
        <v>0</v>
      </c>
      <c r="BJ184" s="18" t="s">
        <v>88</v>
      </c>
      <c r="BK184" s="251">
        <f>ROUND(I184*H184,2)</f>
        <v>0</v>
      </c>
      <c r="BL184" s="18" t="s">
        <v>276</v>
      </c>
      <c r="BM184" s="250" t="s">
        <v>2053</v>
      </c>
    </row>
    <row r="185" s="2" customFormat="1" ht="6.96" customHeight="1">
      <c r="A185" s="39"/>
      <c r="B185" s="73"/>
      <c r="C185" s="74"/>
      <c r="D185" s="74"/>
      <c r="E185" s="74"/>
      <c r="F185" s="74"/>
      <c r="G185" s="74"/>
      <c r="H185" s="74"/>
      <c r="I185" s="74"/>
      <c r="J185" s="74"/>
      <c r="K185" s="74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FpY4ZzrN9QnXHsBDcKcCtwOKMZiCc7OveFXa6Tao7DIflctWcby6omxrKg1qMg6S1WtxFiDOdT2EDExXtT8VZA==" hashValue="5MH+IDgF0joyykg+/9z8UKIO0Y402Bhy4T/KV/nVRZ8GEWLqJAPntBXn/3NwmnSw7te5VtT9is1PKOueV1eOZQ==" algorithmName="SHA-512" password="CC35"/>
  <autoFilter ref="C127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2056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2057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ROUND(J125,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ROUND((SUM(BE125:BE167)),  2)</f>
        <v>0</v>
      </c>
      <c r="G35" s="172"/>
      <c r="H35" s="172"/>
      <c r="I35" s="173">
        <v>0.20000000000000001</v>
      </c>
      <c r="J35" s="171">
        <f>ROUND(((SUM(BE125:BE167))*I35),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ROUND((SUM(BF125:BF167)),  2)</f>
        <v>0</v>
      </c>
      <c r="G36" s="172"/>
      <c r="H36" s="172"/>
      <c r="I36" s="173">
        <v>0.20000000000000001</v>
      </c>
      <c r="J36" s="171">
        <f>ROUND(((SUM(BF125:BF167))*I36),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ROUND((SUM(BG125:BG167)),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ROUND((SUM(BH125:BH167)),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ROUND((SUM(BI125:BI167)),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2056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01 - SO-03.1  Vonkajšia domvá splašková kanalizácia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J125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J126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J127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1855</v>
      </c>
      <c r="E101" s="207"/>
      <c r="F101" s="207"/>
      <c r="G101" s="207"/>
      <c r="H101" s="207"/>
      <c r="I101" s="207"/>
      <c r="J101" s="208">
        <f>J151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1320</v>
      </c>
      <c r="E102" s="207"/>
      <c r="F102" s="207"/>
      <c r="G102" s="207"/>
      <c r="H102" s="207"/>
      <c r="I102" s="207"/>
      <c r="J102" s="208">
        <f>J156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142</v>
      </c>
      <c r="E103" s="207"/>
      <c r="F103" s="207"/>
      <c r="G103" s="207"/>
      <c r="H103" s="207"/>
      <c r="I103" s="207"/>
      <c r="J103" s="208">
        <f>J166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159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94" t="str">
        <f>E7</f>
        <v>Rekreačná chata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127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94" t="s">
        <v>2056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129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83" t="str">
        <f>E11</f>
        <v xml:space="preserve">01 - SO-03.1  Vonkajšia domvá splašková kanalizácia</v>
      </c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19</v>
      </c>
      <c r="D119" s="41"/>
      <c r="E119" s="41"/>
      <c r="F119" s="28" t="str">
        <f>F14</f>
        <v>Martovce, p. č. 6231/1, 6231/2</v>
      </c>
      <c r="G119" s="41"/>
      <c r="H119" s="41"/>
      <c r="I119" s="33" t="s">
        <v>21</v>
      </c>
      <c r="J119" s="86" t="str">
        <f>IF(J14="","",J14)</f>
        <v>15. 1. 2024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23</v>
      </c>
      <c r="D121" s="41"/>
      <c r="E121" s="41"/>
      <c r="F121" s="28" t="str">
        <f>E17</f>
        <v>MARTEVENT s.r.o., Martovce č. 14</v>
      </c>
      <c r="G121" s="41"/>
      <c r="H121" s="41"/>
      <c r="I121" s="33" t="s">
        <v>29</v>
      </c>
      <c r="J121" s="37" t="str">
        <f>E23</f>
        <v>Szilvia Vörös Dócza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32</v>
      </c>
      <c r="J122" s="37" t="str">
        <f>E26</f>
        <v xml:space="preserve"> 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10"/>
      <c r="B124" s="211"/>
      <c r="C124" s="212" t="s">
        <v>160</v>
      </c>
      <c r="D124" s="213" t="s">
        <v>61</v>
      </c>
      <c r="E124" s="213" t="s">
        <v>57</v>
      </c>
      <c r="F124" s="213" t="s">
        <v>58</v>
      </c>
      <c r="G124" s="213" t="s">
        <v>161</v>
      </c>
      <c r="H124" s="213" t="s">
        <v>162</v>
      </c>
      <c r="I124" s="213" t="s">
        <v>163</v>
      </c>
      <c r="J124" s="214" t="s">
        <v>134</v>
      </c>
      <c r="K124" s="215" t="s">
        <v>164</v>
      </c>
      <c r="L124" s="216"/>
      <c r="M124" s="107" t="s">
        <v>1</v>
      </c>
      <c r="N124" s="108" t="s">
        <v>40</v>
      </c>
      <c r="O124" s="108" t="s">
        <v>165</v>
      </c>
      <c r="P124" s="108" t="s">
        <v>166</v>
      </c>
      <c r="Q124" s="108" t="s">
        <v>167</v>
      </c>
      <c r="R124" s="108" t="s">
        <v>168</v>
      </c>
      <c r="S124" s="108" t="s">
        <v>169</v>
      </c>
      <c r="T124" s="109" t="s">
        <v>170</v>
      </c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="2" customFormat="1" ht="22.8" customHeight="1">
      <c r="A125" s="39"/>
      <c r="B125" s="40"/>
      <c r="C125" s="114" t="s">
        <v>135</v>
      </c>
      <c r="D125" s="41"/>
      <c r="E125" s="41"/>
      <c r="F125" s="41"/>
      <c r="G125" s="41"/>
      <c r="H125" s="41"/>
      <c r="I125" s="41"/>
      <c r="J125" s="217">
        <f>BK125</f>
        <v>0</v>
      </c>
      <c r="K125" s="41"/>
      <c r="L125" s="45"/>
      <c r="M125" s="110"/>
      <c r="N125" s="218"/>
      <c r="O125" s="111"/>
      <c r="P125" s="219">
        <f>P126</f>
        <v>0</v>
      </c>
      <c r="Q125" s="111"/>
      <c r="R125" s="219">
        <f>R126</f>
        <v>4.232901</v>
      </c>
      <c r="S125" s="111"/>
      <c r="T125" s="220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136</v>
      </c>
      <c r="BK125" s="221">
        <f>BK126</f>
        <v>0</v>
      </c>
    </row>
    <row r="126" s="12" customFormat="1" ht="25.92" customHeight="1">
      <c r="A126" s="12"/>
      <c r="B126" s="222"/>
      <c r="C126" s="223"/>
      <c r="D126" s="224" t="s">
        <v>75</v>
      </c>
      <c r="E126" s="225" t="s">
        <v>171</v>
      </c>
      <c r="F126" s="225" t="s">
        <v>172</v>
      </c>
      <c r="G126" s="223"/>
      <c r="H126" s="223"/>
      <c r="I126" s="226"/>
      <c r="J126" s="227">
        <f>BK126</f>
        <v>0</v>
      </c>
      <c r="K126" s="223"/>
      <c r="L126" s="228"/>
      <c r="M126" s="229"/>
      <c r="N126" s="230"/>
      <c r="O126" s="230"/>
      <c r="P126" s="231">
        <f>P127+P151+P156+P166</f>
        <v>0</v>
      </c>
      <c r="Q126" s="230"/>
      <c r="R126" s="231">
        <f>R127+R151+R156+R166</f>
        <v>4.232901</v>
      </c>
      <c r="S126" s="230"/>
      <c r="T126" s="232">
        <f>T127+T151+T156+T166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3" t="s">
        <v>83</v>
      </c>
      <c r="AT126" s="234" t="s">
        <v>75</v>
      </c>
      <c r="AU126" s="234" t="s">
        <v>76</v>
      </c>
      <c r="AY126" s="233" t="s">
        <v>173</v>
      </c>
      <c r="BK126" s="235">
        <f>BK127+BK151+BK156+BK166</f>
        <v>0</v>
      </c>
    </row>
    <row r="127" s="12" customFormat="1" ht="22.8" customHeight="1">
      <c r="A127" s="12"/>
      <c r="B127" s="222"/>
      <c r="C127" s="223"/>
      <c r="D127" s="224" t="s">
        <v>75</v>
      </c>
      <c r="E127" s="236" t="s">
        <v>83</v>
      </c>
      <c r="F127" s="236" t="s">
        <v>174</v>
      </c>
      <c r="G127" s="223"/>
      <c r="H127" s="223"/>
      <c r="I127" s="226"/>
      <c r="J127" s="237">
        <f>BK127</f>
        <v>0</v>
      </c>
      <c r="K127" s="223"/>
      <c r="L127" s="228"/>
      <c r="M127" s="229"/>
      <c r="N127" s="230"/>
      <c r="O127" s="230"/>
      <c r="P127" s="231">
        <f>SUM(P128:P150)</f>
        <v>0</v>
      </c>
      <c r="Q127" s="230"/>
      <c r="R127" s="231">
        <f>SUM(R128:R150)</f>
        <v>2.8399999999999999</v>
      </c>
      <c r="S127" s="230"/>
      <c r="T127" s="232">
        <f>SUM(T128:T150)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3" t="s">
        <v>83</v>
      </c>
      <c r="AT127" s="234" t="s">
        <v>75</v>
      </c>
      <c r="AU127" s="234" t="s">
        <v>83</v>
      </c>
      <c r="AY127" s="233" t="s">
        <v>173</v>
      </c>
      <c r="BK127" s="235">
        <f>SUM(BK128:BK150)</f>
        <v>0</v>
      </c>
    </row>
    <row r="128" s="2" customFormat="1" ht="16.5" customHeight="1">
      <c r="A128" s="39"/>
      <c r="B128" s="40"/>
      <c r="C128" s="238" t="s">
        <v>83</v>
      </c>
      <c r="D128" s="238" t="s">
        <v>175</v>
      </c>
      <c r="E128" s="239" t="s">
        <v>2058</v>
      </c>
      <c r="F128" s="240" t="s">
        <v>2059</v>
      </c>
      <c r="G128" s="241" t="s">
        <v>178</v>
      </c>
      <c r="H128" s="242">
        <v>7.9000000000000004</v>
      </c>
      <c r="I128" s="243"/>
      <c r="J128" s="244">
        <f>ROUND(I128*H128,2)</f>
        <v>0</v>
      </c>
      <c r="K128" s="245"/>
      <c r="L128" s="45"/>
      <c r="M128" s="246" t="s">
        <v>1</v>
      </c>
      <c r="N128" s="247" t="s">
        <v>42</v>
      </c>
      <c r="O128" s="98"/>
      <c r="P128" s="248">
        <f>O128*H128</f>
        <v>0</v>
      </c>
      <c r="Q128" s="248">
        <v>0</v>
      </c>
      <c r="R128" s="248">
        <f>Q128*H128</f>
        <v>0</v>
      </c>
      <c r="S128" s="248">
        <v>0</v>
      </c>
      <c r="T128" s="24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50" t="s">
        <v>179</v>
      </c>
      <c r="AT128" s="250" t="s">
        <v>175</v>
      </c>
      <c r="AU128" s="250" t="s">
        <v>88</v>
      </c>
      <c r="AY128" s="18" t="s">
        <v>173</v>
      </c>
      <c r="BE128" s="251">
        <f>IF(N128="základná",J128,0)</f>
        <v>0</v>
      </c>
      <c r="BF128" s="251">
        <f>IF(N128="znížená",J128,0)</f>
        <v>0</v>
      </c>
      <c r="BG128" s="251">
        <f>IF(N128="zákl. prenesená",J128,0)</f>
        <v>0</v>
      </c>
      <c r="BH128" s="251">
        <f>IF(N128="zníž. prenesená",J128,0)</f>
        <v>0</v>
      </c>
      <c r="BI128" s="251">
        <f>IF(N128="nulová",J128,0)</f>
        <v>0</v>
      </c>
      <c r="BJ128" s="18" t="s">
        <v>88</v>
      </c>
      <c r="BK128" s="251">
        <f>ROUND(I128*H128,2)</f>
        <v>0</v>
      </c>
      <c r="BL128" s="18" t="s">
        <v>179</v>
      </c>
      <c r="BM128" s="250" t="s">
        <v>2060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2061</v>
      </c>
      <c r="G129" s="253"/>
      <c r="H129" s="257">
        <v>7.9219999999999997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3" customFormat="1">
      <c r="A130" s="13"/>
      <c r="B130" s="252"/>
      <c r="C130" s="253"/>
      <c r="D130" s="254" t="s">
        <v>181</v>
      </c>
      <c r="E130" s="255" t="s">
        <v>1</v>
      </c>
      <c r="F130" s="256" t="s">
        <v>1061</v>
      </c>
      <c r="G130" s="253"/>
      <c r="H130" s="257">
        <v>-0.021999999999999999</v>
      </c>
      <c r="I130" s="258"/>
      <c r="J130" s="253"/>
      <c r="K130" s="253"/>
      <c r="L130" s="259"/>
      <c r="M130" s="260"/>
      <c r="N130" s="261"/>
      <c r="O130" s="261"/>
      <c r="P130" s="261"/>
      <c r="Q130" s="261"/>
      <c r="R130" s="261"/>
      <c r="S130" s="261"/>
      <c r="T130" s="26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3" t="s">
        <v>181</v>
      </c>
      <c r="AU130" s="263" t="s">
        <v>88</v>
      </c>
      <c r="AV130" s="13" t="s">
        <v>88</v>
      </c>
      <c r="AW130" s="13" t="s">
        <v>31</v>
      </c>
      <c r="AX130" s="13" t="s">
        <v>76</v>
      </c>
      <c r="AY130" s="263" t="s">
        <v>173</v>
      </c>
    </row>
    <row r="131" s="15" customFormat="1">
      <c r="A131" s="15"/>
      <c r="B131" s="275"/>
      <c r="C131" s="276"/>
      <c r="D131" s="254" t="s">
        <v>181</v>
      </c>
      <c r="E131" s="277" t="s">
        <v>1</v>
      </c>
      <c r="F131" s="278" t="s">
        <v>1044</v>
      </c>
      <c r="G131" s="276"/>
      <c r="H131" s="279">
        <v>7.8999999999999995</v>
      </c>
      <c r="I131" s="280"/>
      <c r="J131" s="276"/>
      <c r="K131" s="276"/>
      <c r="L131" s="281"/>
      <c r="M131" s="282"/>
      <c r="N131" s="283"/>
      <c r="O131" s="283"/>
      <c r="P131" s="283"/>
      <c r="Q131" s="283"/>
      <c r="R131" s="283"/>
      <c r="S131" s="283"/>
      <c r="T131" s="28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85" t="s">
        <v>181</v>
      </c>
      <c r="AU131" s="285" t="s">
        <v>88</v>
      </c>
      <c r="AV131" s="15" t="s">
        <v>179</v>
      </c>
      <c r="AW131" s="15" t="s">
        <v>31</v>
      </c>
      <c r="AX131" s="15" t="s">
        <v>83</v>
      </c>
      <c r="AY131" s="285" t="s">
        <v>173</v>
      </c>
    </row>
    <row r="132" s="2" customFormat="1" ht="37.8" customHeight="1">
      <c r="A132" s="39"/>
      <c r="B132" s="40"/>
      <c r="C132" s="238" t="s">
        <v>88</v>
      </c>
      <c r="D132" s="238" t="s">
        <v>175</v>
      </c>
      <c r="E132" s="239" t="s">
        <v>1951</v>
      </c>
      <c r="F132" s="240" t="s">
        <v>1952</v>
      </c>
      <c r="G132" s="241" t="s">
        <v>178</v>
      </c>
      <c r="H132" s="242">
        <v>2.633</v>
      </c>
      <c r="I132" s="243"/>
      <c r="J132" s="244">
        <f>ROUND(I132*H132,2)</f>
        <v>0</v>
      </c>
      <c r="K132" s="245"/>
      <c r="L132" s="45"/>
      <c r="M132" s="246" t="s">
        <v>1</v>
      </c>
      <c r="N132" s="247" t="s">
        <v>42</v>
      </c>
      <c r="O132" s="98"/>
      <c r="P132" s="248">
        <f>O132*H132</f>
        <v>0</v>
      </c>
      <c r="Q132" s="248">
        <v>0</v>
      </c>
      <c r="R132" s="248">
        <f>Q132*H132</f>
        <v>0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179</v>
      </c>
      <c r="AT132" s="250" t="s">
        <v>175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179</v>
      </c>
      <c r="BM132" s="250" t="s">
        <v>2062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2063</v>
      </c>
      <c r="G133" s="253"/>
      <c r="H133" s="257">
        <v>2.633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83</v>
      </c>
      <c r="AY133" s="263" t="s">
        <v>173</v>
      </c>
    </row>
    <row r="134" s="2" customFormat="1" ht="33" customHeight="1">
      <c r="A134" s="39"/>
      <c r="B134" s="40"/>
      <c r="C134" s="238" t="s">
        <v>185</v>
      </c>
      <c r="D134" s="238" t="s">
        <v>175</v>
      </c>
      <c r="E134" s="239" t="s">
        <v>1871</v>
      </c>
      <c r="F134" s="240" t="s">
        <v>1872</v>
      </c>
      <c r="G134" s="241" t="s">
        <v>178</v>
      </c>
      <c r="H134" s="242">
        <v>2.2000000000000002</v>
      </c>
      <c r="I134" s="243"/>
      <c r="J134" s="244">
        <f>ROUND(I134*H134,2)</f>
        <v>0</v>
      </c>
      <c r="K134" s="245"/>
      <c r="L134" s="45"/>
      <c r="M134" s="246" t="s">
        <v>1</v>
      </c>
      <c r="N134" s="247" t="s">
        <v>42</v>
      </c>
      <c r="O134" s="98"/>
      <c r="P134" s="248">
        <f>O134*H134</f>
        <v>0</v>
      </c>
      <c r="Q134" s="248">
        <v>0</v>
      </c>
      <c r="R134" s="248">
        <f>Q134*H134</f>
        <v>0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179</v>
      </c>
      <c r="AT134" s="250" t="s">
        <v>175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179</v>
      </c>
      <c r="BM134" s="250" t="s">
        <v>2064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2065</v>
      </c>
      <c r="G135" s="253"/>
      <c r="H135" s="257">
        <v>7.9000000000000004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76</v>
      </c>
      <c r="AY135" s="263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2066</v>
      </c>
      <c r="G136" s="253"/>
      <c r="H136" s="257">
        <v>-5.7000000000000002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5" customFormat="1">
      <c r="A137" s="15"/>
      <c r="B137" s="275"/>
      <c r="C137" s="276"/>
      <c r="D137" s="254" t="s">
        <v>181</v>
      </c>
      <c r="E137" s="277" t="s">
        <v>1</v>
      </c>
      <c r="F137" s="278" t="s">
        <v>209</v>
      </c>
      <c r="G137" s="276"/>
      <c r="H137" s="279">
        <v>2.2000000000000002</v>
      </c>
      <c r="I137" s="280"/>
      <c r="J137" s="276"/>
      <c r="K137" s="276"/>
      <c r="L137" s="281"/>
      <c r="M137" s="282"/>
      <c r="N137" s="283"/>
      <c r="O137" s="283"/>
      <c r="P137" s="283"/>
      <c r="Q137" s="283"/>
      <c r="R137" s="283"/>
      <c r="S137" s="283"/>
      <c r="T137" s="28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5" t="s">
        <v>181</v>
      </c>
      <c r="AU137" s="285" t="s">
        <v>88</v>
      </c>
      <c r="AV137" s="15" t="s">
        <v>179</v>
      </c>
      <c r="AW137" s="15" t="s">
        <v>31</v>
      </c>
      <c r="AX137" s="15" t="s">
        <v>83</v>
      </c>
      <c r="AY137" s="285" t="s">
        <v>173</v>
      </c>
    </row>
    <row r="138" s="2" customFormat="1" ht="16.5" customHeight="1">
      <c r="A138" s="39"/>
      <c r="B138" s="40"/>
      <c r="C138" s="238" t="s">
        <v>179</v>
      </c>
      <c r="D138" s="238" t="s">
        <v>175</v>
      </c>
      <c r="E138" s="239" t="s">
        <v>211</v>
      </c>
      <c r="F138" s="240" t="s">
        <v>212</v>
      </c>
      <c r="G138" s="241" t="s">
        <v>178</v>
      </c>
      <c r="H138" s="242">
        <v>2.2000000000000002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179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179</v>
      </c>
      <c r="BM138" s="250" t="s">
        <v>2067</v>
      </c>
    </row>
    <row r="139" s="2" customFormat="1" ht="24.15" customHeight="1">
      <c r="A139" s="39"/>
      <c r="B139" s="40"/>
      <c r="C139" s="238" t="s">
        <v>204</v>
      </c>
      <c r="D139" s="238" t="s">
        <v>175</v>
      </c>
      <c r="E139" s="239" t="s">
        <v>1878</v>
      </c>
      <c r="F139" s="240" t="s">
        <v>1879</v>
      </c>
      <c r="G139" s="241" t="s">
        <v>178</v>
      </c>
      <c r="H139" s="242">
        <v>5.7000000000000002</v>
      </c>
      <c r="I139" s="243"/>
      <c r="J139" s="244">
        <f>ROUND(I139*H139,2)</f>
        <v>0</v>
      </c>
      <c r="K139" s="245"/>
      <c r="L139" s="45"/>
      <c r="M139" s="246" t="s">
        <v>1</v>
      </c>
      <c r="N139" s="247" t="s">
        <v>42</v>
      </c>
      <c r="O139" s="98"/>
      <c r="P139" s="248">
        <f>O139*H139</f>
        <v>0</v>
      </c>
      <c r="Q139" s="248">
        <v>0</v>
      </c>
      <c r="R139" s="248">
        <f>Q139*H139</f>
        <v>0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179</v>
      </c>
      <c r="AT139" s="250" t="s">
        <v>175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179</v>
      </c>
      <c r="BM139" s="250" t="s">
        <v>2068</v>
      </c>
    </row>
    <row r="140" s="13" customFormat="1">
      <c r="A140" s="13"/>
      <c r="B140" s="252"/>
      <c r="C140" s="253"/>
      <c r="D140" s="254" t="s">
        <v>181</v>
      </c>
      <c r="E140" s="255" t="s">
        <v>1</v>
      </c>
      <c r="F140" s="256" t="s">
        <v>2069</v>
      </c>
      <c r="G140" s="253"/>
      <c r="H140" s="257">
        <v>7.9000000000000004</v>
      </c>
      <c r="I140" s="258"/>
      <c r="J140" s="253"/>
      <c r="K140" s="253"/>
      <c r="L140" s="259"/>
      <c r="M140" s="260"/>
      <c r="N140" s="261"/>
      <c r="O140" s="261"/>
      <c r="P140" s="261"/>
      <c r="Q140" s="261"/>
      <c r="R140" s="261"/>
      <c r="S140" s="261"/>
      <c r="T140" s="26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3" t="s">
        <v>181</v>
      </c>
      <c r="AU140" s="263" t="s">
        <v>88</v>
      </c>
      <c r="AV140" s="13" t="s">
        <v>88</v>
      </c>
      <c r="AW140" s="13" t="s">
        <v>31</v>
      </c>
      <c r="AX140" s="13" t="s">
        <v>76</v>
      </c>
      <c r="AY140" s="263" t="s">
        <v>173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2070</v>
      </c>
      <c r="G141" s="253"/>
      <c r="H141" s="257">
        <v>-2.2000000000000002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5" customFormat="1">
      <c r="A142" s="15"/>
      <c r="B142" s="275"/>
      <c r="C142" s="276"/>
      <c r="D142" s="254" t="s">
        <v>181</v>
      </c>
      <c r="E142" s="277" t="s">
        <v>1</v>
      </c>
      <c r="F142" s="278" t="s">
        <v>187</v>
      </c>
      <c r="G142" s="276"/>
      <c r="H142" s="279">
        <v>5.7000000000000002</v>
      </c>
      <c r="I142" s="280"/>
      <c r="J142" s="276"/>
      <c r="K142" s="276"/>
      <c r="L142" s="281"/>
      <c r="M142" s="282"/>
      <c r="N142" s="283"/>
      <c r="O142" s="283"/>
      <c r="P142" s="283"/>
      <c r="Q142" s="283"/>
      <c r="R142" s="283"/>
      <c r="S142" s="283"/>
      <c r="T142" s="28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5" t="s">
        <v>181</v>
      </c>
      <c r="AU142" s="285" t="s">
        <v>88</v>
      </c>
      <c r="AV142" s="15" t="s">
        <v>179</v>
      </c>
      <c r="AW142" s="15" t="s">
        <v>31</v>
      </c>
      <c r="AX142" s="15" t="s">
        <v>83</v>
      </c>
      <c r="AY142" s="285" t="s">
        <v>173</v>
      </c>
    </row>
    <row r="143" s="2" customFormat="1" ht="24.15" customHeight="1">
      <c r="A143" s="39"/>
      <c r="B143" s="40"/>
      <c r="C143" s="238" t="s">
        <v>210</v>
      </c>
      <c r="D143" s="238" t="s">
        <v>175</v>
      </c>
      <c r="E143" s="239" t="s">
        <v>1883</v>
      </c>
      <c r="F143" s="240" t="s">
        <v>1884</v>
      </c>
      <c r="G143" s="241" t="s">
        <v>178</v>
      </c>
      <c r="H143" s="242">
        <v>1.5</v>
      </c>
      <c r="I143" s="243"/>
      <c r="J143" s="244">
        <f>ROUND(I143*H143,2)</f>
        <v>0</v>
      </c>
      <c r="K143" s="245"/>
      <c r="L143" s="45"/>
      <c r="M143" s="246" t="s">
        <v>1</v>
      </c>
      <c r="N143" s="247" t="s">
        <v>42</v>
      </c>
      <c r="O143" s="98"/>
      <c r="P143" s="248">
        <f>O143*H143</f>
        <v>0</v>
      </c>
      <c r="Q143" s="248">
        <v>0</v>
      </c>
      <c r="R143" s="248">
        <f>Q143*H143</f>
        <v>0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179</v>
      </c>
      <c r="AT143" s="250" t="s">
        <v>175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179</v>
      </c>
      <c r="BM143" s="250" t="s">
        <v>2071</v>
      </c>
    </row>
    <row r="144" s="13" customFormat="1">
      <c r="A144" s="13"/>
      <c r="B144" s="252"/>
      <c r="C144" s="253"/>
      <c r="D144" s="254" t="s">
        <v>181</v>
      </c>
      <c r="E144" s="255" t="s">
        <v>1</v>
      </c>
      <c r="F144" s="256" t="s">
        <v>2072</v>
      </c>
      <c r="G144" s="253"/>
      <c r="H144" s="257">
        <v>1.4630000000000001</v>
      </c>
      <c r="I144" s="258"/>
      <c r="J144" s="253"/>
      <c r="K144" s="253"/>
      <c r="L144" s="259"/>
      <c r="M144" s="260"/>
      <c r="N144" s="261"/>
      <c r="O144" s="261"/>
      <c r="P144" s="261"/>
      <c r="Q144" s="261"/>
      <c r="R144" s="261"/>
      <c r="S144" s="261"/>
      <c r="T144" s="26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3" t="s">
        <v>181</v>
      </c>
      <c r="AU144" s="263" t="s">
        <v>88</v>
      </c>
      <c r="AV144" s="13" t="s">
        <v>88</v>
      </c>
      <c r="AW144" s="13" t="s">
        <v>31</v>
      </c>
      <c r="AX144" s="13" t="s">
        <v>76</v>
      </c>
      <c r="AY144" s="263" t="s">
        <v>173</v>
      </c>
    </row>
    <row r="145" s="13" customFormat="1">
      <c r="A145" s="13"/>
      <c r="B145" s="252"/>
      <c r="C145" s="253"/>
      <c r="D145" s="254" t="s">
        <v>181</v>
      </c>
      <c r="E145" s="255" t="s">
        <v>1</v>
      </c>
      <c r="F145" s="256" t="s">
        <v>2073</v>
      </c>
      <c r="G145" s="253"/>
      <c r="H145" s="257">
        <v>0.036999999999999998</v>
      </c>
      <c r="I145" s="258"/>
      <c r="J145" s="253"/>
      <c r="K145" s="253"/>
      <c r="L145" s="259"/>
      <c r="M145" s="260"/>
      <c r="N145" s="261"/>
      <c r="O145" s="261"/>
      <c r="P145" s="261"/>
      <c r="Q145" s="261"/>
      <c r="R145" s="261"/>
      <c r="S145" s="261"/>
      <c r="T145" s="26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3" t="s">
        <v>181</v>
      </c>
      <c r="AU145" s="263" t="s">
        <v>88</v>
      </c>
      <c r="AV145" s="13" t="s">
        <v>88</v>
      </c>
      <c r="AW145" s="13" t="s">
        <v>31</v>
      </c>
      <c r="AX145" s="13" t="s">
        <v>76</v>
      </c>
      <c r="AY145" s="263" t="s">
        <v>173</v>
      </c>
    </row>
    <row r="146" s="15" customFormat="1">
      <c r="A146" s="15"/>
      <c r="B146" s="275"/>
      <c r="C146" s="276"/>
      <c r="D146" s="254" t="s">
        <v>181</v>
      </c>
      <c r="E146" s="277" t="s">
        <v>1</v>
      </c>
      <c r="F146" s="278" t="s">
        <v>187</v>
      </c>
      <c r="G146" s="276"/>
      <c r="H146" s="279">
        <v>1.5</v>
      </c>
      <c r="I146" s="280"/>
      <c r="J146" s="276"/>
      <c r="K146" s="276"/>
      <c r="L146" s="281"/>
      <c r="M146" s="282"/>
      <c r="N146" s="283"/>
      <c r="O146" s="283"/>
      <c r="P146" s="283"/>
      <c r="Q146" s="283"/>
      <c r="R146" s="283"/>
      <c r="S146" s="283"/>
      <c r="T146" s="28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5" t="s">
        <v>181</v>
      </c>
      <c r="AU146" s="285" t="s">
        <v>88</v>
      </c>
      <c r="AV146" s="15" t="s">
        <v>179</v>
      </c>
      <c r="AW146" s="15" t="s">
        <v>31</v>
      </c>
      <c r="AX146" s="15" t="s">
        <v>83</v>
      </c>
      <c r="AY146" s="285" t="s">
        <v>173</v>
      </c>
    </row>
    <row r="147" s="2" customFormat="1" ht="16.5" customHeight="1">
      <c r="A147" s="39"/>
      <c r="B147" s="40"/>
      <c r="C147" s="286" t="s">
        <v>214</v>
      </c>
      <c r="D147" s="286" t="s">
        <v>224</v>
      </c>
      <c r="E147" s="287" t="s">
        <v>1889</v>
      </c>
      <c r="F147" s="288" t="s">
        <v>1890</v>
      </c>
      <c r="G147" s="289" t="s">
        <v>227</v>
      </c>
      <c r="H147" s="290">
        <v>2.8399999999999999</v>
      </c>
      <c r="I147" s="291"/>
      <c r="J147" s="292">
        <f>ROUND(I147*H147,2)</f>
        <v>0</v>
      </c>
      <c r="K147" s="293"/>
      <c r="L147" s="294"/>
      <c r="M147" s="295" t="s">
        <v>1</v>
      </c>
      <c r="N147" s="296" t="s">
        <v>42</v>
      </c>
      <c r="O147" s="98"/>
      <c r="P147" s="248">
        <f>O147*H147</f>
        <v>0</v>
      </c>
      <c r="Q147" s="248">
        <v>1</v>
      </c>
      <c r="R147" s="248">
        <f>Q147*H147</f>
        <v>2.8399999999999999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223</v>
      </c>
      <c r="AT147" s="250" t="s">
        <v>224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179</v>
      </c>
      <c r="BM147" s="250" t="s">
        <v>2074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2075</v>
      </c>
      <c r="G148" s="253"/>
      <c r="H148" s="257">
        <v>2.835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275</v>
      </c>
      <c r="G149" s="253"/>
      <c r="H149" s="257">
        <v>0.0050000000000000001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2.8399999999999999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12" customFormat="1" ht="22.8" customHeight="1">
      <c r="A151" s="12"/>
      <c r="B151" s="222"/>
      <c r="C151" s="223"/>
      <c r="D151" s="224" t="s">
        <v>75</v>
      </c>
      <c r="E151" s="236" t="s">
        <v>179</v>
      </c>
      <c r="F151" s="236" t="s">
        <v>1893</v>
      </c>
      <c r="G151" s="223"/>
      <c r="H151" s="223"/>
      <c r="I151" s="226"/>
      <c r="J151" s="237">
        <f>BK151</f>
        <v>0</v>
      </c>
      <c r="K151" s="223"/>
      <c r="L151" s="228"/>
      <c r="M151" s="229"/>
      <c r="N151" s="230"/>
      <c r="O151" s="230"/>
      <c r="P151" s="231">
        <f>SUM(P152:P155)</f>
        <v>0</v>
      </c>
      <c r="Q151" s="230"/>
      <c r="R151" s="231">
        <f>SUM(R152:R155)</f>
        <v>1.3235459999999999</v>
      </c>
      <c r="S151" s="230"/>
      <c r="T151" s="232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3" t="s">
        <v>83</v>
      </c>
      <c r="AT151" s="234" t="s">
        <v>75</v>
      </c>
      <c r="AU151" s="234" t="s">
        <v>83</v>
      </c>
      <c r="AY151" s="233" t="s">
        <v>173</v>
      </c>
      <c r="BK151" s="235">
        <f>SUM(BK152:BK155)</f>
        <v>0</v>
      </c>
    </row>
    <row r="152" s="2" customFormat="1" ht="33" customHeight="1">
      <c r="A152" s="39"/>
      <c r="B152" s="40"/>
      <c r="C152" s="238" t="s">
        <v>223</v>
      </c>
      <c r="D152" s="238" t="s">
        <v>175</v>
      </c>
      <c r="E152" s="239" t="s">
        <v>1894</v>
      </c>
      <c r="F152" s="240" t="s">
        <v>1895</v>
      </c>
      <c r="G152" s="241" t="s">
        <v>178</v>
      </c>
      <c r="H152" s="242">
        <v>0.69999999999999996</v>
      </c>
      <c r="I152" s="243"/>
      <c r="J152" s="244">
        <f>ROUND(I152*H152,2)</f>
        <v>0</v>
      </c>
      <c r="K152" s="245"/>
      <c r="L152" s="45"/>
      <c r="M152" s="246" t="s">
        <v>1</v>
      </c>
      <c r="N152" s="247" t="s">
        <v>42</v>
      </c>
      <c r="O152" s="98"/>
      <c r="P152" s="248">
        <f>O152*H152</f>
        <v>0</v>
      </c>
      <c r="Q152" s="248">
        <v>1.8907799999999999</v>
      </c>
      <c r="R152" s="248">
        <f>Q152*H152</f>
        <v>1.3235459999999999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179</v>
      </c>
      <c r="AT152" s="250" t="s">
        <v>175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179</v>
      </c>
      <c r="BM152" s="250" t="s">
        <v>2076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2077</v>
      </c>
      <c r="G153" s="253"/>
      <c r="H153" s="257">
        <v>0.73099999999999998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474</v>
      </c>
      <c r="G154" s="253"/>
      <c r="H154" s="257">
        <v>-0.031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76</v>
      </c>
      <c r="AY154" s="263" t="s">
        <v>173</v>
      </c>
    </row>
    <row r="155" s="15" customFormat="1">
      <c r="A155" s="15"/>
      <c r="B155" s="275"/>
      <c r="C155" s="276"/>
      <c r="D155" s="254" t="s">
        <v>181</v>
      </c>
      <c r="E155" s="277" t="s">
        <v>1</v>
      </c>
      <c r="F155" s="278" t="s">
        <v>187</v>
      </c>
      <c r="G155" s="276"/>
      <c r="H155" s="279">
        <v>0.69999999999999996</v>
      </c>
      <c r="I155" s="280"/>
      <c r="J155" s="276"/>
      <c r="K155" s="276"/>
      <c r="L155" s="281"/>
      <c r="M155" s="282"/>
      <c r="N155" s="283"/>
      <c r="O155" s="283"/>
      <c r="P155" s="283"/>
      <c r="Q155" s="283"/>
      <c r="R155" s="283"/>
      <c r="S155" s="283"/>
      <c r="T155" s="28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85" t="s">
        <v>181</v>
      </c>
      <c r="AU155" s="285" t="s">
        <v>88</v>
      </c>
      <c r="AV155" s="15" t="s">
        <v>179</v>
      </c>
      <c r="AW155" s="15" t="s">
        <v>31</v>
      </c>
      <c r="AX155" s="15" t="s">
        <v>83</v>
      </c>
      <c r="AY155" s="285" t="s">
        <v>173</v>
      </c>
    </row>
    <row r="156" s="12" customFormat="1" ht="22.8" customHeight="1">
      <c r="A156" s="12"/>
      <c r="B156" s="222"/>
      <c r="C156" s="223"/>
      <c r="D156" s="224" t="s">
        <v>75</v>
      </c>
      <c r="E156" s="236" t="s">
        <v>223</v>
      </c>
      <c r="F156" s="236" t="s">
        <v>1324</v>
      </c>
      <c r="G156" s="223"/>
      <c r="H156" s="223"/>
      <c r="I156" s="226"/>
      <c r="J156" s="237">
        <f>BK156</f>
        <v>0</v>
      </c>
      <c r="K156" s="223"/>
      <c r="L156" s="228"/>
      <c r="M156" s="229"/>
      <c r="N156" s="230"/>
      <c r="O156" s="230"/>
      <c r="P156" s="231">
        <f>SUM(P157:P165)</f>
        <v>0</v>
      </c>
      <c r="Q156" s="230"/>
      <c r="R156" s="231">
        <f>SUM(R157:R165)</f>
        <v>0.069355</v>
      </c>
      <c r="S156" s="230"/>
      <c r="T156" s="232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3" t="s">
        <v>83</v>
      </c>
      <c r="AT156" s="234" t="s">
        <v>75</v>
      </c>
      <c r="AU156" s="234" t="s">
        <v>83</v>
      </c>
      <c r="AY156" s="233" t="s">
        <v>173</v>
      </c>
      <c r="BK156" s="235">
        <f>SUM(BK157:BK165)</f>
        <v>0</v>
      </c>
    </row>
    <row r="157" s="2" customFormat="1" ht="24.15" customHeight="1">
      <c r="A157" s="39"/>
      <c r="B157" s="40"/>
      <c r="C157" s="238" t="s">
        <v>232</v>
      </c>
      <c r="D157" s="238" t="s">
        <v>175</v>
      </c>
      <c r="E157" s="239" t="s">
        <v>2078</v>
      </c>
      <c r="F157" s="240" t="s">
        <v>2079</v>
      </c>
      <c r="G157" s="241" t="s">
        <v>332</v>
      </c>
      <c r="H157" s="242">
        <v>6.5</v>
      </c>
      <c r="I157" s="243"/>
      <c r="J157" s="244">
        <f>ROUND(I157*H157,2)</f>
        <v>0</v>
      </c>
      <c r="K157" s="245"/>
      <c r="L157" s="45"/>
      <c r="M157" s="246" t="s">
        <v>1</v>
      </c>
      <c r="N157" s="247" t="s">
        <v>42</v>
      </c>
      <c r="O157" s="98"/>
      <c r="P157" s="248">
        <f>O157*H157</f>
        <v>0</v>
      </c>
      <c r="Q157" s="248">
        <v>0.0036900000000000001</v>
      </c>
      <c r="R157" s="248">
        <f>Q157*H157</f>
        <v>0.023984999999999999</v>
      </c>
      <c r="S157" s="248">
        <v>0</v>
      </c>
      <c r="T157" s="24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0" t="s">
        <v>179</v>
      </c>
      <c r="AT157" s="250" t="s">
        <v>175</v>
      </c>
      <c r="AU157" s="250" t="s">
        <v>88</v>
      </c>
      <c r="AY157" s="18" t="s">
        <v>173</v>
      </c>
      <c r="BE157" s="251">
        <f>IF(N157="základná",J157,0)</f>
        <v>0</v>
      </c>
      <c r="BF157" s="251">
        <f>IF(N157="znížená",J157,0)</f>
        <v>0</v>
      </c>
      <c r="BG157" s="251">
        <f>IF(N157="zákl. prenesená",J157,0)</f>
        <v>0</v>
      </c>
      <c r="BH157" s="251">
        <f>IF(N157="zníž. prenesená",J157,0)</f>
        <v>0</v>
      </c>
      <c r="BI157" s="251">
        <f>IF(N157="nulová",J157,0)</f>
        <v>0</v>
      </c>
      <c r="BJ157" s="18" t="s">
        <v>88</v>
      </c>
      <c r="BK157" s="251">
        <f>ROUND(I157*H157,2)</f>
        <v>0</v>
      </c>
      <c r="BL157" s="18" t="s">
        <v>179</v>
      </c>
      <c r="BM157" s="250" t="s">
        <v>2080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2081</v>
      </c>
      <c r="G158" s="253"/>
      <c r="H158" s="257">
        <v>6.5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83</v>
      </c>
      <c r="AY158" s="263" t="s">
        <v>173</v>
      </c>
    </row>
    <row r="159" s="2" customFormat="1" ht="16.5" customHeight="1">
      <c r="A159" s="39"/>
      <c r="B159" s="40"/>
      <c r="C159" s="238" t="s">
        <v>240</v>
      </c>
      <c r="D159" s="238" t="s">
        <v>175</v>
      </c>
      <c r="E159" s="239" t="s">
        <v>2082</v>
      </c>
      <c r="F159" s="240" t="s">
        <v>2083</v>
      </c>
      <c r="G159" s="241" t="s">
        <v>311</v>
      </c>
      <c r="H159" s="242">
        <v>1</v>
      </c>
      <c r="I159" s="243"/>
      <c r="J159" s="244">
        <f>ROUND(I159*H159,2)</f>
        <v>0</v>
      </c>
      <c r="K159" s="245"/>
      <c r="L159" s="45"/>
      <c r="M159" s="246" t="s">
        <v>1</v>
      </c>
      <c r="N159" s="247" t="s">
        <v>42</v>
      </c>
      <c r="O159" s="98"/>
      <c r="P159" s="248">
        <f>O159*H159</f>
        <v>0</v>
      </c>
      <c r="Q159" s="248">
        <v>5.0000000000000002E-05</v>
      </c>
      <c r="R159" s="248">
        <f>Q159*H159</f>
        <v>5.0000000000000002E-05</v>
      </c>
      <c r="S159" s="248">
        <v>0</v>
      </c>
      <c r="T159" s="24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0" t="s">
        <v>179</v>
      </c>
      <c r="AT159" s="250" t="s">
        <v>175</v>
      </c>
      <c r="AU159" s="250" t="s">
        <v>88</v>
      </c>
      <c r="AY159" s="18" t="s">
        <v>173</v>
      </c>
      <c r="BE159" s="251">
        <f>IF(N159="základná",J159,0)</f>
        <v>0</v>
      </c>
      <c r="BF159" s="251">
        <f>IF(N159="znížená",J159,0)</f>
        <v>0</v>
      </c>
      <c r="BG159" s="251">
        <f>IF(N159="zákl. prenesená",J159,0)</f>
        <v>0</v>
      </c>
      <c r="BH159" s="251">
        <f>IF(N159="zníž. prenesená",J159,0)</f>
        <v>0</v>
      </c>
      <c r="BI159" s="251">
        <f>IF(N159="nulová",J159,0)</f>
        <v>0</v>
      </c>
      <c r="BJ159" s="18" t="s">
        <v>88</v>
      </c>
      <c r="BK159" s="251">
        <f>ROUND(I159*H159,2)</f>
        <v>0</v>
      </c>
      <c r="BL159" s="18" t="s">
        <v>179</v>
      </c>
      <c r="BM159" s="250" t="s">
        <v>2084</v>
      </c>
    </row>
    <row r="160" s="2" customFormat="1" ht="33" customHeight="1">
      <c r="A160" s="39"/>
      <c r="B160" s="40"/>
      <c r="C160" s="286" t="s">
        <v>245</v>
      </c>
      <c r="D160" s="286" t="s">
        <v>224</v>
      </c>
      <c r="E160" s="287" t="s">
        <v>2085</v>
      </c>
      <c r="F160" s="288" t="s">
        <v>2086</v>
      </c>
      <c r="G160" s="289" t="s">
        <v>311</v>
      </c>
      <c r="H160" s="290">
        <v>1</v>
      </c>
      <c r="I160" s="291"/>
      <c r="J160" s="292">
        <f>ROUND(I160*H160,2)</f>
        <v>0</v>
      </c>
      <c r="K160" s="293"/>
      <c r="L160" s="294"/>
      <c r="M160" s="295" t="s">
        <v>1</v>
      </c>
      <c r="N160" s="296" t="s">
        <v>42</v>
      </c>
      <c r="O160" s="98"/>
      <c r="P160" s="248">
        <f>O160*H160</f>
        <v>0</v>
      </c>
      <c r="Q160" s="248">
        <v>0.00056999999999999998</v>
      </c>
      <c r="R160" s="248">
        <f>Q160*H160</f>
        <v>0.00056999999999999998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223</v>
      </c>
      <c r="AT160" s="250" t="s">
        <v>224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179</v>
      </c>
      <c r="BM160" s="250" t="s">
        <v>2087</v>
      </c>
    </row>
    <row r="161" s="2" customFormat="1" ht="16.5" customHeight="1">
      <c r="A161" s="39"/>
      <c r="B161" s="40"/>
      <c r="C161" s="238" t="s">
        <v>252</v>
      </c>
      <c r="D161" s="238" t="s">
        <v>175</v>
      </c>
      <c r="E161" s="239" t="s">
        <v>2088</v>
      </c>
      <c r="F161" s="240" t="s">
        <v>2089</v>
      </c>
      <c r="G161" s="241" t="s">
        <v>332</v>
      </c>
      <c r="H161" s="242">
        <v>6.5</v>
      </c>
      <c r="I161" s="243"/>
      <c r="J161" s="244">
        <f>ROUND(I161*H161,2)</f>
        <v>0</v>
      </c>
      <c r="K161" s="245"/>
      <c r="L161" s="45"/>
      <c r="M161" s="246" t="s">
        <v>1</v>
      </c>
      <c r="N161" s="247" t="s">
        <v>42</v>
      </c>
      <c r="O161" s="98"/>
      <c r="P161" s="248">
        <f>O161*H161</f>
        <v>0</v>
      </c>
      <c r="Q161" s="248">
        <v>0</v>
      </c>
      <c r="R161" s="248">
        <f>Q161*H161</f>
        <v>0</v>
      </c>
      <c r="S161" s="248">
        <v>0</v>
      </c>
      <c r="T161" s="24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0" t="s">
        <v>179</v>
      </c>
      <c r="AT161" s="250" t="s">
        <v>175</v>
      </c>
      <c r="AU161" s="250" t="s">
        <v>88</v>
      </c>
      <c r="AY161" s="18" t="s">
        <v>173</v>
      </c>
      <c r="BE161" s="251">
        <f>IF(N161="základná",J161,0)</f>
        <v>0</v>
      </c>
      <c r="BF161" s="251">
        <f>IF(N161="znížená",J161,0)</f>
        <v>0</v>
      </c>
      <c r="BG161" s="251">
        <f>IF(N161="zákl. prenesená",J161,0)</f>
        <v>0</v>
      </c>
      <c r="BH161" s="251">
        <f>IF(N161="zníž. prenesená",J161,0)</f>
        <v>0</v>
      </c>
      <c r="BI161" s="251">
        <f>IF(N161="nulová",J161,0)</f>
        <v>0</v>
      </c>
      <c r="BJ161" s="18" t="s">
        <v>88</v>
      </c>
      <c r="BK161" s="251">
        <f>ROUND(I161*H161,2)</f>
        <v>0</v>
      </c>
      <c r="BL161" s="18" t="s">
        <v>179</v>
      </c>
      <c r="BM161" s="250" t="s">
        <v>2090</v>
      </c>
    </row>
    <row r="162" s="2" customFormat="1" ht="33" customHeight="1">
      <c r="A162" s="39"/>
      <c r="B162" s="40"/>
      <c r="C162" s="238" t="s">
        <v>258</v>
      </c>
      <c r="D162" s="238" t="s">
        <v>175</v>
      </c>
      <c r="E162" s="239" t="s">
        <v>2091</v>
      </c>
      <c r="F162" s="240" t="s">
        <v>2092</v>
      </c>
      <c r="G162" s="241" t="s">
        <v>311</v>
      </c>
      <c r="H162" s="242">
        <v>1</v>
      </c>
      <c r="I162" s="243"/>
      <c r="J162" s="244">
        <f>ROUND(I162*H162,2)</f>
        <v>0</v>
      </c>
      <c r="K162" s="245"/>
      <c r="L162" s="45"/>
      <c r="M162" s="246" t="s">
        <v>1</v>
      </c>
      <c r="N162" s="247" t="s">
        <v>42</v>
      </c>
      <c r="O162" s="98"/>
      <c r="P162" s="248">
        <f>O162*H162</f>
        <v>0</v>
      </c>
      <c r="Q162" s="248">
        <v>3.0000000000000001E-05</v>
      </c>
      <c r="R162" s="248">
        <f>Q162*H162</f>
        <v>3.0000000000000001E-05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179</v>
      </c>
      <c r="AT162" s="250" t="s">
        <v>175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179</v>
      </c>
      <c r="BM162" s="250" t="s">
        <v>2093</v>
      </c>
    </row>
    <row r="163" s="2" customFormat="1" ht="33" customHeight="1">
      <c r="A163" s="39"/>
      <c r="B163" s="40"/>
      <c r="C163" s="286" t="s">
        <v>262</v>
      </c>
      <c r="D163" s="286" t="s">
        <v>224</v>
      </c>
      <c r="E163" s="287" t="s">
        <v>2094</v>
      </c>
      <c r="F163" s="288" t="s">
        <v>2095</v>
      </c>
      <c r="G163" s="289" t="s">
        <v>311</v>
      </c>
      <c r="H163" s="290">
        <v>1</v>
      </c>
      <c r="I163" s="291"/>
      <c r="J163" s="292">
        <f>ROUND(I163*H163,2)</f>
        <v>0</v>
      </c>
      <c r="K163" s="293"/>
      <c r="L163" s="294"/>
      <c r="M163" s="295" t="s">
        <v>1</v>
      </c>
      <c r="N163" s="296" t="s">
        <v>42</v>
      </c>
      <c r="O163" s="98"/>
      <c r="P163" s="248">
        <f>O163*H163</f>
        <v>0</v>
      </c>
      <c r="Q163" s="248">
        <v>0.00677</v>
      </c>
      <c r="R163" s="248">
        <f>Q163*H163</f>
        <v>0.00677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223</v>
      </c>
      <c r="AT163" s="250" t="s">
        <v>224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179</v>
      </c>
      <c r="BM163" s="250" t="s">
        <v>2096</v>
      </c>
    </row>
    <row r="164" s="2" customFormat="1" ht="24.15" customHeight="1">
      <c r="A164" s="39"/>
      <c r="B164" s="40"/>
      <c r="C164" s="286" t="s">
        <v>270</v>
      </c>
      <c r="D164" s="286" t="s">
        <v>224</v>
      </c>
      <c r="E164" s="287" t="s">
        <v>2097</v>
      </c>
      <c r="F164" s="288" t="s">
        <v>2098</v>
      </c>
      <c r="G164" s="289" t="s">
        <v>311</v>
      </c>
      <c r="H164" s="290">
        <v>1</v>
      </c>
      <c r="I164" s="291"/>
      <c r="J164" s="292">
        <f>ROUND(I164*H164,2)</f>
        <v>0</v>
      </c>
      <c r="K164" s="293"/>
      <c r="L164" s="294"/>
      <c r="M164" s="295" t="s">
        <v>1</v>
      </c>
      <c r="N164" s="296" t="s">
        <v>42</v>
      </c>
      <c r="O164" s="98"/>
      <c r="P164" s="248">
        <f>O164*H164</f>
        <v>0</v>
      </c>
      <c r="Q164" s="248">
        <v>0.0373</v>
      </c>
      <c r="R164" s="248">
        <f>Q164*H164</f>
        <v>0.0373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223</v>
      </c>
      <c r="AT164" s="250" t="s">
        <v>224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179</v>
      </c>
      <c r="BM164" s="250" t="s">
        <v>2099</v>
      </c>
    </row>
    <row r="165" s="2" customFormat="1" ht="24.15" customHeight="1">
      <c r="A165" s="39"/>
      <c r="B165" s="40"/>
      <c r="C165" s="238" t="s">
        <v>276</v>
      </c>
      <c r="D165" s="238" t="s">
        <v>175</v>
      </c>
      <c r="E165" s="239" t="s">
        <v>2100</v>
      </c>
      <c r="F165" s="240" t="s">
        <v>2101</v>
      </c>
      <c r="G165" s="241" t="s">
        <v>332</v>
      </c>
      <c r="H165" s="242">
        <v>6.5</v>
      </c>
      <c r="I165" s="243"/>
      <c r="J165" s="244">
        <f>ROUND(I165*H165,2)</f>
        <v>0</v>
      </c>
      <c r="K165" s="245"/>
      <c r="L165" s="45"/>
      <c r="M165" s="246" t="s">
        <v>1</v>
      </c>
      <c r="N165" s="247" t="s">
        <v>42</v>
      </c>
      <c r="O165" s="98"/>
      <c r="P165" s="248">
        <f>O165*H165</f>
        <v>0</v>
      </c>
      <c r="Q165" s="248">
        <v>0.00010000000000000001</v>
      </c>
      <c r="R165" s="248">
        <f>Q165*H165</f>
        <v>0.00065000000000000008</v>
      </c>
      <c r="S165" s="248">
        <v>0</v>
      </c>
      <c r="T165" s="24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0" t="s">
        <v>179</v>
      </c>
      <c r="AT165" s="250" t="s">
        <v>175</v>
      </c>
      <c r="AU165" s="250" t="s">
        <v>88</v>
      </c>
      <c r="AY165" s="18" t="s">
        <v>173</v>
      </c>
      <c r="BE165" s="251">
        <f>IF(N165="základná",J165,0)</f>
        <v>0</v>
      </c>
      <c r="BF165" s="251">
        <f>IF(N165="znížená",J165,0)</f>
        <v>0</v>
      </c>
      <c r="BG165" s="251">
        <f>IF(N165="zákl. prenesená",J165,0)</f>
        <v>0</v>
      </c>
      <c r="BH165" s="251">
        <f>IF(N165="zníž. prenesená",J165,0)</f>
        <v>0</v>
      </c>
      <c r="BI165" s="251">
        <f>IF(N165="nulová",J165,0)</f>
        <v>0</v>
      </c>
      <c r="BJ165" s="18" t="s">
        <v>88</v>
      </c>
      <c r="BK165" s="251">
        <f>ROUND(I165*H165,2)</f>
        <v>0</v>
      </c>
      <c r="BL165" s="18" t="s">
        <v>179</v>
      </c>
      <c r="BM165" s="250" t="s">
        <v>2102</v>
      </c>
    </row>
    <row r="166" s="12" customFormat="1" ht="22.8" customHeight="1">
      <c r="A166" s="12"/>
      <c r="B166" s="222"/>
      <c r="C166" s="223"/>
      <c r="D166" s="224" t="s">
        <v>75</v>
      </c>
      <c r="E166" s="236" t="s">
        <v>438</v>
      </c>
      <c r="F166" s="236" t="s">
        <v>439</v>
      </c>
      <c r="G166" s="223"/>
      <c r="H166" s="223"/>
      <c r="I166" s="226"/>
      <c r="J166" s="237">
        <f>BK166</f>
        <v>0</v>
      </c>
      <c r="K166" s="223"/>
      <c r="L166" s="228"/>
      <c r="M166" s="229"/>
      <c r="N166" s="230"/>
      <c r="O166" s="230"/>
      <c r="P166" s="231">
        <f>P167</f>
        <v>0</v>
      </c>
      <c r="Q166" s="230"/>
      <c r="R166" s="231">
        <f>R167</f>
        <v>0</v>
      </c>
      <c r="S166" s="230"/>
      <c r="T166" s="232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3" t="s">
        <v>83</v>
      </c>
      <c r="AT166" s="234" t="s">
        <v>75</v>
      </c>
      <c r="AU166" s="234" t="s">
        <v>83</v>
      </c>
      <c r="AY166" s="233" t="s">
        <v>173</v>
      </c>
      <c r="BK166" s="235">
        <f>BK167</f>
        <v>0</v>
      </c>
    </row>
    <row r="167" s="2" customFormat="1" ht="33" customHeight="1">
      <c r="A167" s="39"/>
      <c r="B167" s="40"/>
      <c r="C167" s="238" t="s">
        <v>283</v>
      </c>
      <c r="D167" s="238" t="s">
        <v>175</v>
      </c>
      <c r="E167" s="239" t="s">
        <v>1349</v>
      </c>
      <c r="F167" s="240" t="s">
        <v>1350</v>
      </c>
      <c r="G167" s="241" t="s">
        <v>227</v>
      </c>
      <c r="H167" s="242">
        <v>4.2329999999999997</v>
      </c>
      <c r="I167" s="243"/>
      <c r="J167" s="244">
        <f>ROUND(I167*H167,2)</f>
        <v>0</v>
      </c>
      <c r="K167" s="245"/>
      <c r="L167" s="45"/>
      <c r="M167" s="310" t="s">
        <v>1</v>
      </c>
      <c r="N167" s="311" t="s">
        <v>42</v>
      </c>
      <c r="O167" s="312"/>
      <c r="P167" s="313">
        <f>O167*H167</f>
        <v>0</v>
      </c>
      <c r="Q167" s="313">
        <v>0</v>
      </c>
      <c r="R167" s="313">
        <f>Q167*H167</f>
        <v>0</v>
      </c>
      <c r="S167" s="313">
        <v>0</v>
      </c>
      <c r="T167" s="31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179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179</v>
      </c>
      <c r="BM167" s="250" t="s">
        <v>2103</v>
      </c>
    </row>
    <row r="168" s="2" customFormat="1" ht="6.96" customHeight="1">
      <c r="A168" s="39"/>
      <c r="B168" s="73"/>
      <c r="C168" s="74"/>
      <c r="D168" s="74"/>
      <c r="E168" s="74"/>
      <c r="F168" s="74"/>
      <c r="G168" s="74"/>
      <c r="H168" s="74"/>
      <c r="I168" s="74"/>
      <c r="J168" s="74"/>
      <c r="K168" s="74"/>
      <c r="L168" s="45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sheetProtection sheet="1" autoFilter="0" formatColumns="0" formatRows="0" objects="1" scenarios="1" spinCount="100000" saltValue="WJW0sxLIvOvF08IkVZOH0zjKect3EAzSzqnu7J5WQn2k9gibCZh9Cn21cNyMIpaue5pNMw3efXyiz0YvNNCNNw==" hashValue="4gtnjfMVyoyCzqHWahpMY4bNJ8eawP5fri5nsrWVlWbBCDgmLIsh4OZk8hRpIFOs5Kl054yNc/nA0Ml1jq9Y0g==" algorithmName="SHA-512" password="CC35"/>
  <autoFilter ref="C124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2056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2104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ROUND(J126,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ROUND((SUM(BE126:BE182)),  2)</f>
        <v>0</v>
      </c>
      <c r="G35" s="172"/>
      <c r="H35" s="172"/>
      <c r="I35" s="173">
        <v>0.20000000000000001</v>
      </c>
      <c r="J35" s="171">
        <f>ROUND(((SUM(BE126:BE182))*I35),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ROUND((SUM(BF126:BF182)),  2)</f>
        <v>0</v>
      </c>
      <c r="G36" s="172"/>
      <c r="H36" s="172"/>
      <c r="I36" s="173">
        <v>0.20000000000000001</v>
      </c>
      <c r="J36" s="171">
        <f>ROUND(((SUM(BF126:BF182))*I36),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ROUND((SUM(BG126:BG182)),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ROUND((SUM(BH126:BH182)),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ROUND((SUM(BI126:BI182)),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2056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02 - SO-03.2  Žumpa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J126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J127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J128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139</v>
      </c>
      <c r="E101" s="207"/>
      <c r="F101" s="207"/>
      <c r="G101" s="207"/>
      <c r="H101" s="207"/>
      <c r="I101" s="207"/>
      <c r="J101" s="208">
        <f>J154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1855</v>
      </c>
      <c r="E102" s="207"/>
      <c r="F102" s="207"/>
      <c r="G102" s="207"/>
      <c r="H102" s="207"/>
      <c r="I102" s="207"/>
      <c r="J102" s="208">
        <f>J158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1320</v>
      </c>
      <c r="E103" s="207"/>
      <c r="F103" s="207"/>
      <c r="G103" s="207"/>
      <c r="H103" s="207"/>
      <c r="I103" s="207"/>
      <c r="J103" s="208">
        <f>J172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142</v>
      </c>
      <c r="E104" s="207"/>
      <c r="F104" s="207"/>
      <c r="G104" s="207"/>
      <c r="H104" s="207"/>
      <c r="I104" s="207"/>
      <c r="J104" s="208">
        <f>J181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73"/>
      <c r="C106" s="74"/>
      <c r="D106" s="74"/>
      <c r="E106" s="74"/>
      <c r="F106" s="74"/>
      <c r="G106" s="74"/>
      <c r="H106" s="74"/>
      <c r="I106" s="74"/>
      <c r="J106" s="74"/>
      <c r="K106" s="74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159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15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94" t="str">
        <f>E7</f>
        <v>Rekreačná chata</v>
      </c>
      <c r="F114" s="33"/>
      <c r="G114" s="33"/>
      <c r="H114" s="33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127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94" t="s">
        <v>2056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129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83" t="str">
        <f>E11</f>
        <v xml:space="preserve">02 - SO-03.2  Žumpa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19</v>
      </c>
      <c r="D120" s="41"/>
      <c r="E120" s="41"/>
      <c r="F120" s="28" t="str">
        <f>F14</f>
        <v>Martovce, p. č. 6231/1, 6231/2</v>
      </c>
      <c r="G120" s="41"/>
      <c r="H120" s="41"/>
      <c r="I120" s="33" t="s">
        <v>21</v>
      </c>
      <c r="J120" s="86" t="str">
        <f>IF(J14="","",J14)</f>
        <v>15. 1. 2024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23</v>
      </c>
      <c r="D122" s="41"/>
      <c r="E122" s="41"/>
      <c r="F122" s="28" t="str">
        <f>E17</f>
        <v>MARTEVENT s.r.o., Martovce č. 14</v>
      </c>
      <c r="G122" s="41"/>
      <c r="H122" s="41"/>
      <c r="I122" s="33" t="s">
        <v>29</v>
      </c>
      <c r="J122" s="37" t="str">
        <f>E23</f>
        <v>Szilvia Vörös Dócza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27</v>
      </c>
      <c r="D123" s="41"/>
      <c r="E123" s="41"/>
      <c r="F123" s="28" t="str">
        <f>IF(E20="","",E20)</f>
        <v>Vyplň údaj</v>
      </c>
      <c r="G123" s="41"/>
      <c r="H123" s="41"/>
      <c r="I123" s="33" t="s">
        <v>32</v>
      </c>
      <c r="J123" s="37" t="str">
        <f>E26</f>
        <v xml:space="preserve"> 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10"/>
      <c r="B125" s="211"/>
      <c r="C125" s="212" t="s">
        <v>160</v>
      </c>
      <c r="D125" s="213" t="s">
        <v>61</v>
      </c>
      <c r="E125" s="213" t="s">
        <v>57</v>
      </c>
      <c r="F125" s="213" t="s">
        <v>58</v>
      </c>
      <c r="G125" s="213" t="s">
        <v>161</v>
      </c>
      <c r="H125" s="213" t="s">
        <v>162</v>
      </c>
      <c r="I125" s="213" t="s">
        <v>163</v>
      </c>
      <c r="J125" s="214" t="s">
        <v>134</v>
      </c>
      <c r="K125" s="215" t="s">
        <v>164</v>
      </c>
      <c r="L125" s="216"/>
      <c r="M125" s="107" t="s">
        <v>1</v>
      </c>
      <c r="N125" s="108" t="s">
        <v>40</v>
      </c>
      <c r="O125" s="108" t="s">
        <v>165</v>
      </c>
      <c r="P125" s="108" t="s">
        <v>166</v>
      </c>
      <c r="Q125" s="108" t="s">
        <v>167</v>
      </c>
      <c r="R125" s="108" t="s">
        <v>168</v>
      </c>
      <c r="S125" s="108" t="s">
        <v>169</v>
      </c>
      <c r="T125" s="109" t="s">
        <v>170</v>
      </c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</row>
    <row r="126" s="2" customFormat="1" ht="22.8" customHeight="1">
      <c r="A126" s="39"/>
      <c r="B126" s="40"/>
      <c r="C126" s="114" t="s">
        <v>135</v>
      </c>
      <c r="D126" s="41"/>
      <c r="E126" s="41"/>
      <c r="F126" s="41"/>
      <c r="G126" s="41"/>
      <c r="H126" s="41"/>
      <c r="I126" s="41"/>
      <c r="J126" s="217">
        <f>BK126</f>
        <v>0</v>
      </c>
      <c r="K126" s="41"/>
      <c r="L126" s="45"/>
      <c r="M126" s="110"/>
      <c r="N126" s="218"/>
      <c r="O126" s="111"/>
      <c r="P126" s="219">
        <f>P127</f>
        <v>0</v>
      </c>
      <c r="Q126" s="111"/>
      <c r="R126" s="219">
        <f>R127</f>
        <v>20.637421999999997</v>
      </c>
      <c r="S126" s="111"/>
      <c r="T126" s="220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136</v>
      </c>
      <c r="BK126" s="221">
        <f>BK127</f>
        <v>0</v>
      </c>
    </row>
    <row r="127" s="12" customFormat="1" ht="25.92" customHeight="1">
      <c r="A127" s="12"/>
      <c r="B127" s="222"/>
      <c r="C127" s="223"/>
      <c r="D127" s="224" t="s">
        <v>75</v>
      </c>
      <c r="E127" s="225" t="s">
        <v>171</v>
      </c>
      <c r="F127" s="225" t="s">
        <v>172</v>
      </c>
      <c r="G127" s="223"/>
      <c r="H127" s="223"/>
      <c r="I127" s="226"/>
      <c r="J127" s="227">
        <f>BK127</f>
        <v>0</v>
      </c>
      <c r="K127" s="223"/>
      <c r="L127" s="228"/>
      <c r="M127" s="229"/>
      <c r="N127" s="230"/>
      <c r="O127" s="230"/>
      <c r="P127" s="231">
        <f>P128+P154+P158+P172+P181</f>
        <v>0</v>
      </c>
      <c r="Q127" s="230"/>
      <c r="R127" s="231">
        <f>R128+R154+R158+R172+R181</f>
        <v>20.637421999999997</v>
      </c>
      <c r="S127" s="230"/>
      <c r="T127" s="232">
        <f>T128+T154+T158+T172+T181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3" t="s">
        <v>83</v>
      </c>
      <c r="AT127" s="234" t="s">
        <v>75</v>
      </c>
      <c r="AU127" s="234" t="s">
        <v>76</v>
      </c>
      <c r="AY127" s="233" t="s">
        <v>173</v>
      </c>
      <c r="BK127" s="235">
        <f>BK128+BK154+BK158+BK172+BK181</f>
        <v>0</v>
      </c>
    </row>
    <row r="128" s="12" customFormat="1" ht="22.8" customHeight="1">
      <c r="A128" s="12"/>
      <c r="B128" s="222"/>
      <c r="C128" s="223"/>
      <c r="D128" s="224" t="s">
        <v>75</v>
      </c>
      <c r="E128" s="236" t="s">
        <v>83</v>
      </c>
      <c r="F128" s="236" t="s">
        <v>174</v>
      </c>
      <c r="G128" s="223"/>
      <c r="H128" s="223"/>
      <c r="I128" s="226"/>
      <c r="J128" s="237">
        <f>BK128</f>
        <v>0</v>
      </c>
      <c r="K128" s="223"/>
      <c r="L128" s="228"/>
      <c r="M128" s="229"/>
      <c r="N128" s="230"/>
      <c r="O128" s="230"/>
      <c r="P128" s="231">
        <f>SUM(P129:P153)</f>
        <v>0</v>
      </c>
      <c r="Q128" s="230"/>
      <c r="R128" s="231">
        <f>SUM(R129:R153)</f>
        <v>0</v>
      </c>
      <c r="S128" s="230"/>
      <c r="T128" s="232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3" t="s">
        <v>83</v>
      </c>
      <c r="AT128" s="234" t="s">
        <v>75</v>
      </c>
      <c r="AU128" s="234" t="s">
        <v>83</v>
      </c>
      <c r="AY128" s="233" t="s">
        <v>173</v>
      </c>
      <c r="BK128" s="235">
        <f>SUM(BK129:BK153)</f>
        <v>0</v>
      </c>
    </row>
    <row r="129" s="2" customFormat="1" ht="21.75" customHeight="1">
      <c r="A129" s="39"/>
      <c r="B129" s="40"/>
      <c r="C129" s="238" t="s">
        <v>83</v>
      </c>
      <c r="D129" s="238" t="s">
        <v>175</v>
      </c>
      <c r="E129" s="239" t="s">
        <v>1856</v>
      </c>
      <c r="F129" s="240" t="s">
        <v>1857</v>
      </c>
      <c r="G129" s="241" t="s">
        <v>178</v>
      </c>
      <c r="H129" s="242">
        <v>78</v>
      </c>
      <c r="I129" s="243"/>
      <c r="J129" s="244">
        <f>ROUND(I129*H129,2)</f>
        <v>0</v>
      </c>
      <c r="K129" s="245"/>
      <c r="L129" s="45"/>
      <c r="M129" s="246" t="s">
        <v>1</v>
      </c>
      <c r="N129" s="247" t="s">
        <v>42</v>
      </c>
      <c r="O129" s="98"/>
      <c r="P129" s="248">
        <f>O129*H129</f>
        <v>0</v>
      </c>
      <c r="Q129" s="248">
        <v>0</v>
      </c>
      <c r="R129" s="248">
        <f>Q129*H129</f>
        <v>0</v>
      </c>
      <c r="S129" s="248">
        <v>0</v>
      </c>
      <c r="T129" s="24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50" t="s">
        <v>179</v>
      </c>
      <c r="AT129" s="250" t="s">
        <v>175</v>
      </c>
      <c r="AU129" s="250" t="s">
        <v>88</v>
      </c>
      <c r="AY129" s="18" t="s">
        <v>173</v>
      </c>
      <c r="BE129" s="251">
        <f>IF(N129="základná",J129,0)</f>
        <v>0</v>
      </c>
      <c r="BF129" s="251">
        <f>IF(N129="znížená",J129,0)</f>
        <v>0</v>
      </c>
      <c r="BG129" s="251">
        <f>IF(N129="zákl. prenesená",J129,0)</f>
        <v>0</v>
      </c>
      <c r="BH129" s="251">
        <f>IF(N129="zníž. prenesená",J129,0)</f>
        <v>0</v>
      </c>
      <c r="BI129" s="251">
        <f>IF(N129="nulová",J129,0)</f>
        <v>0</v>
      </c>
      <c r="BJ129" s="18" t="s">
        <v>88</v>
      </c>
      <c r="BK129" s="251">
        <f>ROUND(I129*H129,2)</f>
        <v>0</v>
      </c>
      <c r="BL129" s="18" t="s">
        <v>179</v>
      </c>
      <c r="BM129" s="250" t="s">
        <v>2105</v>
      </c>
    </row>
    <row r="130" s="16" customFormat="1">
      <c r="A130" s="16"/>
      <c r="B130" s="297"/>
      <c r="C130" s="298"/>
      <c r="D130" s="254" t="s">
        <v>181</v>
      </c>
      <c r="E130" s="299" t="s">
        <v>1</v>
      </c>
      <c r="F130" s="300" t="s">
        <v>2106</v>
      </c>
      <c r="G130" s="298"/>
      <c r="H130" s="299" t="s">
        <v>1</v>
      </c>
      <c r="I130" s="301"/>
      <c r="J130" s="298"/>
      <c r="K130" s="298"/>
      <c r="L130" s="302"/>
      <c r="M130" s="303"/>
      <c r="N130" s="304"/>
      <c r="O130" s="304"/>
      <c r="P130" s="304"/>
      <c r="Q130" s="304"/>
      <c r="R130" s="304"/>
      <c r="S130" s="304"/>
      <c r="T130" s="305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306" t="s">
        <v>181</v>
      </c>
      <c r="AU130" s="306" t="s">
        <v>88</v>
      </c>
      <c r="AV130" s="16" t="s">
        <v>83</v>
      </c>
      <c r="AW130" s="16" t="s">
        <v>31</v>
      </c>
      <c r="AX130" s="16" t="s">
        <v>76</v>
      </c>
      <c r="AY130" s="306" t="s">
        <v>173</v>
      </c>
    </row>
    <row r="131" s="16" customFormat="1">
      <c r="A131" s="16"/>
      <c r="B131" s="297"/>
      <c r="C131" s="298"/>
      <c r="D131" s="254" t="s">
        <v>181</v>
      </c>
      <c r="E131" s="299" t="s">
        <v>1</v>
      </c>
      <c r="F131" s="300" t="s">
        <v>2107</v>
      </c>
      <c r="G131" s="298"/>
      <c r="H131" s="299" t="s">
        <v>1</v>
      </c>
      <c r="I131" s="301"/>
      <c r="J131" s="298"/>
      <c r="K131" s="298"/>
      <c r="L131" s="302"/>
      <c r="M131" s="303"/>
      <c r="N131" s="304"/>
      <c r="O131" s="304"/>
      <c r="P131" s="304"/>
      <c r="Q131" s="304"/>
      <c r="R131" s="304"/>
      <c r="S131" s="304"/>
      <c r="T131" s="305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306" t="s">
        <v>181</v>
      </c>
      <c r="AU131" s="306" t="s">
        <v>88</v>
      </c>
      <c r="AV131" s="16" t="s">
        <v>83</v>
      </c>
      <c r="AW131" s="16" t="s">
        <v>31</v>
      </c>
      <c r="AX131" s="16" t="s">
        <v>76</v>
      </c>
      <c r="AY131" s="306" t="s">
        <v>173</v>
      </c>
    </row>
    <row r="132" s="16" customFormat="1">
      <c r="A132" s="16"/>
      <c r="B132" s="297"/>
      <c r="C132" s="298"/>
      <c r="D132" s="254" t="s">
        <v>181</v>
      </c>
      <c r="E132" s="299" t="s">
        <v>1</v>
      </c>
      <c r="F132" s="300" t="s">
        <v>2108</v>
      </c>
      <c r="G132" s="298"/>
      <c r="H132" s="299" t="s">
        <v>1</v>
      </c>
      <c r="I132" s="301"/>
      <c r="J132" s="298"/>
      <c r="K132" s="298"/>
      <c r="L132" s="302"/>
      <c r="M132" s="303"/>
      <c r="N132" s="304"/>
      <c r="O132" s="304"/>
      <c r="P132" s="304"/>
      <c r="Q132" s="304"/>
      <c r="R132" s="304"/>
      <c r="S132" s="304"/>
      <c r="T132" s="30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306" t="s">
        <v>181</v>
      </c>
      <c r="AU132" s="306" t="s">
        <v>88</v>
      </c>
      <c r="AV132" s="16" t="s">
        <v>83</v>
      </c>
      <c r="AW132" s="16" t="s">
        <v>31</v>
      </c>
      <c r="AX132" s="16" t="s">
        <v>76</v>
      </c>
      <c r="AY132" s="306" t="s">
        <v>173</v>
      </c>
    </row>
    <row r="133" s="16" customFormat="1">
      <c r="A133" s="16"/>
      <c r="B133" s="297"/>
      <c r="C133" s="298"/>
      <c r="D133" s="254" t="s">
        <v>181</v>
      </c>
      <c r="E133" s="299" t="s">
        <v>1</v>
      </c>
      <c r="F133" s="300" t="s">
        <v>2109</v>
      </c>
      <c r="G133" s="298"/>
      <c r="H133" s="299" t="s">
        <v>1</v>
      </c>
      <c r="I133" s="301"/>
      <c r="J133" s="298"/>
      <c r="K133" s="298"/>
      <c r="L133" s="302"/>
      <c r="M133" s="303"/>
      <c r="N133" s="304"/>
      <c r="O133" s="304"/>
      <c r="P133" s="304"/>
      <c r="Q133" s="304"/>
      <c r="R133" s="304"/>
      <c r="S133" s="304"/>
      <c r="T133" s="305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306" t="s">
        <v>181</v>
      </c>
      <c r="AU133" s="306" t="s">
        <v>88</v>
      </c>
      <c r="AV133" s="16" t="s">
        <v>83</v>
      </c>
      <c r="AW133" s="16" t="s">
        <v>31</v>
      </c>
      <c r="AX133" s="16" t="s">
        <v>76</v>
      </c>
      <c r="AY133" s="306" t="s">
        <v>173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2110</v>
      </c>
      <c r="G134" s="253"/>
      <c r="H134" s="257">
        <v>73.079999999999998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76</v>
      </c>
      <c r="AY134" s="263" t="s">
        <v>173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2111</v>
      </c>
      <c r="G135" s="253"/>
      <c r="H135" s="257">
        <v>4.1399999999999997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76</v>
      </c>
      <c r="AY135" s="263" t="s">
        <v>173</v>
      </c>
    </row>
    <row r="136" s="14" customFormat="1">
      <c r="A136" s="14"/>
      <c r="B136" s="264"/>
      <c r="C136" s="265"/>
      <c r="D136" s="254" t="s">
        <v>181</v>
      </c>
      <c r="E136" s="266" t="s">
        <v>1</v>
      </c>
      <c r="F136" s="267" t="s">
        <v>184</v>
      </c>
      <c r="G136" s="265"/>
      <c r="H136" s="268">
        <v>77.219999999999999</v>
      </c>
      <c r="I136" s="269"/>
      <c r="J136" s="265"/>
      <c r="K136" s="265"/>
      <c r="L136" s="270"/>
      <c r="M136" s="271"/>
      <c r="N136" s="272"/>
      <c r="O136" s="272"/>
      <c r="P136" s="272"/>
      <c r="Q136" s="272"/>
      <c r="R136" s="272"/>
      <c r="S136" s="272"/>
      <c r="T136" s="27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4" t="s">
        <v>181</v>
      </c>
      <c r="AU136" s="274" t="s">
        <v>88</v>
      </c>
      <c r="AV136" s="14" t="s">
        <v>185</v>
      </c>
      <c r="AW136" s="14" t="s">
        <v>31</v>
      </c>
      <c r="AX136" s="14" t="s">
        <v>76</v>
      </c>
      <c r="AY136" s="274" t="s">
        <v>173</v>
      </c>
    </row>
    <row r="137" s="13" customFormat="1">
      <c r="A137" s="13"/>
      <c r="B137" s="252"/>
      <c r="C137" s="253"/>
      <c r="D137" s="254" t="s">
        <v>181</v>
      </c>
      <c r="E137" s="255" t="s">
        <v>1</v>
      </c>
      <c r="F137" s="256" t="s">
        <v>2112</v>
      </c>
      <c r="G137" s="253"/>
      <c r="H137" s="257">
        <v>0.78000000000000003</v>
      </c>
      <c r="I137" s="258"/>
      <c r="J137" s="253"/>
      <c r="K137" s="253"/>
      <c r="L137" s="259"/>
      <c r="M137" s="260"/>
      <c r="N137" s="261"/>
      <c r="O137" s="261"/>
      <c r="P137" s="261"/>
      <c r="Q137" s="261"/>
      <c r="R137" s="261"/>
      <c r="S137" s="261"/>
      <c r="T137" s="26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3" t="s">
        <v>181</v>
      </c>
      <c r="AU137" s="263" t="s">
        <v>88</v>
      </c>
      <c r="AV137" s="13" t="s">
        <v>88</v>
      </c>
      <c r="AW137" s="13" t="s">
        <v>31</v>
      </c>
      <c r="AX137" s="13" t="s">
        <v>76</v>
      </c>
      <c r="AY137" s="263" t="s">
        <v>173</v>
      </c>
    </row>
    <row r="138" s="15" customFormat="1">
      <c r="A138" s="15"/>
      <c r="B138" s="275"/>
      <c r="C138" s="276"/>
      <c r="D138" s="254" t="s">
        <v>181</v>
      </c>
      <c r="E138" s="277" t="s">
        <v>1</v>
      </c>
      <c r="F138" s="278" t="s">
        <v>187</v>
      </c>
      <c r="G138" s="276"/>
      <c r="H138" s="279">
        <v>78</v>
      </c>
      <c r="I138" s="280"/>
      <c r="J138" s="276"/>
      <c r="K138" s="276"/>
      <c r="L138" s="281"/>
      <c r="M138" s="282"/>
      <c r="N138" s="283"/>
      <c r="O138" s="283"/>
      <c r="P138" s="283"/>
      <c r="Q138" s="283"/>
      <c r="R138" s="283"/>
      <c r="S138" s="283"/>
      <c r="T138" s="28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85" t="s">
        <v>181</v>
      </c>
      <c r="AU138" s="285" t="s">
        <v>88</v>
      </c>
      <c r="AV138" s="15" t="s">
        <v>179</v>
      </c>
      <c r="AW138" s="15" t="s">
        <v>31</v>
      </c>
      <c r="AX138" s="15" t="s">
        <v>83</v>
      </c>
      <c r="AY138" s="285" t="s">
        <v>173</v>
      </c>
    </row>
    <row r="139" s="2" customFormat="1" ht="24.15" customHeight="1">
      <c r="A139" s="39"/>
      <c r="B139" s="40"/>
      <c r="C139" s="238" t="s">
        <v>88</v>
      </c>
      <c r="D139" s="238" t="s">
        <v>175</v>
      </c>
      <c r="E139" s="239" t="s">
        <v>1861</v>
      </c>
      <c r="F139" s="240" t="s">
        <v>1862</v>
      </c>
      <c r="G139" s="241" t="s">
        <v>178</v>
      </c>
      <c r="H139" s="242">
        <v>26</v>
      </c>
      <c r="I139" s="243"/>
      <c r="J139" s="244">
        <f>ROUND(I139*H139,2)</f>
        <v>0</v>
      </c>
      <c r="K139" s="245"/>
      <c r="L139" s="45"/>
      <c r="M139" s="246" t="s">
        <v>1</v>
      </c>
      <c r="N139" s="247" t="s">
        <v>42</v>
      </c>
      <c r="O139" s="98"/>
      <c r="P139" s="248">
        <f>O139*H139</f>
        <v>0</v>
      </c>
      <c r="Q139" s="248">
        <v>0</v>
      </c>
      <c r="R139" s="248">
        <f>Q139*H139</f>
        <v>0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179</v>
      </c>
      <c r="AT139" s="250" t="s">
        <v>175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179</v>
      </c>
      <c r="BM139" s="250" t="s">
        <v>2113</v>
      </c>
    </row>
    <row r="140" s="13" customFormat="1">
      <c r="A140" s="13"/>
      <c r="B140" s="252"/>
      <c r="C140" s="253"/>
      <c r="D140" s="254" t="s">
        <v>181</v>
      </c>
      <c r="E140" s="255" t="s">
        <v>1</v>
      </c>
      <c r="F140" s="256" t="s">
        <v>2114</v>
      </c>
      <c r="G140" s="253"/>
      <c r="H140" s="257">
        <v>26</v>
      </c>
      <c r="I140" s="258"/>
      <c r="J140" s="253"/>
      <c r="K140" s="253"/>
      <c r="L140" s="259"/>
      <c r="M140" s="260"/>
      <c r="N140" s="261"/>
      <c r="O140" s="261"/>
      <c r="P140" s="261"/>
      <c r="Q140" s="261"/>
      <c r="R140" s="261"/>
      <c r="S140" s="261"/>
      <c r="T140" s="26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3" t="s">
        <v>181</v>
      </c>
      <c r="AU140" s="263" t="s">
        <v>88</v>
      </c>
      <c r="AV140" s="13" t="s">
        <v>88</v>
      </c>
      <c r="AW140" s="13" t="s">
        <v>31</v>
      </c>
      <c r="AX140" s="13" t="s">
        <v>83</v>
      </c>
      <c r="AY140" s="263" t="s">
        <v>173</v>
      </c>
    </row>
    <row r="141" s="2" customFormat="1" ht="33" customHeight="1">
      <c r="A141" s="39"/>
      <c r="B141" s="40"/>
      <c r="C141" s="238" t="s">
        <v>185</v>
      </c>
      <c r="D141" s="238" t="s">
        <v>175</v>
      </c>
      <c r="E141" s="239" t="s">
        <v>1871</v>
      </c>
      <c r="F141" s="240" t="s">
        <v>1872</v>
      </c>
      <c r="G141" s="241" t="s">
        <v>178</v>
      </c>
      <c r="H141" s="242">
        <v>21.5</v>
      </c>
      <c r="I141" s="243"/>
      <c r="J141" s="244">
        <f>ROUND(I141*H141,2)</f>
        <v>0</v>
      </c>
      <c r="K141" s="245"/>
      <c r="L141" s="45"/>
      <c r="M141" s="246" t="s">
        <v>1</v>
      </c>
      <c r="N141" s="247" t="s">
        <v>42</v>
      </c>
      <c r="O141" s="98"/>
      <c r="P141" s="248">
        <f>O141*H141</f>
        <v>0</v>
      </c>
      <c r="Q141" s="248">
        <v>0</v>
      </c>
      <c r="R141" s="248">
        <f>Q141*H141</f>
        <v>0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179</v>
      </c>
      <c r="AT141" s="250" t="s">
        <v>175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179</v>
      </c>
      <c r="BM141" s="250" t="s">
        <v>2115</v>
      </c>
    </row>
    <row r="142" s="13" customFormat="1">
      <c r="A142" s="13"/>
      <c r="B142" s="252"/>
      <c r="C142" s="253"/>
      <c r="D142" s="254" t="s">
        <v>181</v>
      </c>
      <c r="E142" s="255" t="s">
        <v>1</v>
      </c>
      <c r="F142" s="256" t="s">
        <v>2116</v>
      </c>
      <c r="G142" s="253"/>
      <c r="H142" s="257">
        <v>78</v>
      </c>
      <c r="I142" s="258"/>
      <c r="J142" s="253"/>
      <c r="K142" s="253"/>
      <c r="L142" s="259"/>
      <c r="M142" s="260"/>
      <c r="N142" s="261"/>
      <c r="O142" s="261"/>
      <c r="P142" s="261"/>
      <c r="Q142" s="261"/>
      <c r="R142" s="261"/>
      <c r="S142" s="261"/>
      <c r="T142" s="26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3" t="s">
        <v>181</v>
      </c>
      <c r="AU142" s="263" t="s">
        <v>88</v>
      </c>
      <c r="AV142" s="13" t="s">
        <v>88</v>
      </c>
      <c r="AW142" s="13" t="s">
        <v>31</v>
      </c>
      <c r="AX142" s="13" t="s">
        <v>76</v>
      </c>
      <c r="AY142" s="263" t="s">
        <v>173</v>
      </c>
    </row>
    <row r="143" s="13" customFormat="1">
      <c r="A143" s="13"/>
      <c r="B143" s="252"/>
      <c r="C143" s="253"/>
      <c r="D143" s="254" t="s">
        <v>181</v>
      </c>
      <c r="E143" s="255" t="s">
        <v>1</v>
      </c>
      <c r="F143" s="256" t="s">
        <v>2117</v>
      </c>
      <c r="G143" s="253"/>
      <c r="H143" s="257">
        <v>-56.5</v>
      </c>
      <c r="I143" s="258"/>
      <c r="J143" s="253"/>
      <c r="K143" s="253"/>
      <c r="L143" s="259"/>
      <c r="M143" s="260"/>
      <c r="N143" s="261"/>
      <c r="O143" s="261"/>
      <c r="P143" s="261"/>
      <c r="Q143" s="261"/>
      <c r="R143" s="261"/>
      <c r="S143" s="261"/>
      <c r="T143" s="26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3" t="s">
        <v>181</v>
      </c>
      <c r="AU143" s="263" t="s">
        <v>88</v>
      </c>
      <c r="AV143" s="13" t="s">
        <v>88</v>
      </c>
      <c r="AW143" s="13" t="s">
        <v>31</v>
      </c>
      <c r="AX143" s="13" t="s">
        <v>76</v>
      </c>
      <c r="AY143" s="263" t="s">
        <v>173</v>
      </c>
    </row>
    <row r="144" s="15" customFormat="1">
      <c r="A144" s="15"/>
      <c r="B144" s="275"/>
      <c r="C144" s="276"/>
      <c r="D144" s="254" t="s">
        <v>181</v>
      </c>
      <c r="E144" s="277" t="s">
        <v>1</v>
      </c>
      <c r="F144" s="278" t="s">
        <v>209</v>
      </c>
      <c r="G144" s="276"/>
      <c r="H144" s="279">
        <v>21.5</v>
      </c>
      <c r="I144" s="280"/>
      <c r="J144" s="276"/>
      <c r="K144" s="276"/>
      <c r="L144" s="281"/>
      <c r="M144" s="282"/>
      <c r="N144" s="283"/>
      <c r="O144" s="283"/>
      <c r="P144" s="283"/>
      <c r="Q144" s="283"/>
      <c r="R144" s="283"/>
      <c r="S144" s="283"/>
      <c r="T144" s="28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5" t="s">
        <v>181</v>
      </c>
      <c r="AU144" s="285" t="s">
        <v>88</v>
      </c>
      <c r="AV144" s="15" t="s">
        <v>179</v>
      </c>
      <c r="AW144" s="15" t="s">
        <v>31</v>
      </c>
      <c r="AX144" s="15" t="s">
        <v>83</v>
      </c>
      <c r="AY144" s="285" t="s">
        <v>173</v>
      </c>
    </row>
    <row r="145" s="2" customFormat="1" ht="16.5" customHeight="1">
      <c r="A145" s="39"/>
      <c r="B145" s="40"/>
      <c r="C145" s="238" t="s">
        <v>179</v>
      </c>
      <c r="D145" s="238" t="s">
        <v>175</v>
      </c>
      <c r="E145" s="239" t="s">
        <v>211</v>
      </c>
      <c r="F145" s="240" t="s">
        <v>212</v>
      </c>
      <c r="G145" s="241" t="s">
        <v>178</v>
      </c>
      <c r="H145" s="242">
        <v>21.5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179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179</v>
      </c>
      <c r="BM145" s="250" t="s">
        <v>2118</v>
      </c>
    </row>
    <row r="146" s="2" customFormat="1" ht="24.15" customHeight="1">
      <c r="A146" s="39"/>
      <c r="B146" s="40"/>
      <c r="C146" s="238" t="s">
        <v>204</v>
      </c>
      <c r="D146" s="238" t="s">
        <v>175</v>
      </c>
      <c r="E146" s="239" t="s">
        <v>1999</v>
      </c>
      <c r="F146" s="240" t="s">
        <v>2000</v>
      </c>
      <c r="G146" s="241" t="s">
        <v>178</v>
      </c>
      <c r="H146" s="242">
        <v>56.5</v>
      </c>
      <c r="I146" s="243"/>
      <c r="J146" s="244">
        <f>ROUND(I146*H146,2)</f>
        <v>0</v>
      </c>
      <c r="K146" s="245"/>
      <c r="L146" s="45"/>
      <c r="M146" s="246" t="s">
        <v>1</v>
      </c>
      <c r="N146" s="247" t="s">
        <v>42</v>
      </c>
      <c r="O146" s="98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0" t="s">
        <v>179</v>
      </c>
      <c r="AT146" s="250" t="s">
        <v>175</v>
      </c>
      <c r="AU146" s="250" t="s">
        <v>88</v>
      </c>
      <c r="AY146" s="18" t="s">
        <v>173</v>
      </c>
      <c r="BE146" s="251">
        <f>IF(N146="základná",J146,0)</f>
        <v>0</v>
      </c>
      <c r="BF146" s="251">
        <f>IF(N146="znížená",J146,0)</f>
        <v>0</v>
      </c>
      <c r="BG146" s="251">
        <f>IF(N146="zákl. prenesená",J146,0)</f>
        <v>0</v>
      </c>
      <c r="BH146" s="251">
        <f>IF(N146="zníž. prenesená",J146,0)</f>
        <v>0</v>
      </c>
      <c r="BI146" s="251">
        <f>IF(N146="nulová",J146,0)</f>
        <v>0</v>
      </c>
      <c r="BJ146" s="18" t="s">
        <v>88</v>
      </c>
      <c r="BK146" s="251">
        <f>ROUND(I146*H146,2)</f>
        <v>0</v>
      </c>
      <c r="BL146" s="18" t="s">
        <v>179</v>
      </c>
      <c r="BM146" s="250" t="s">
        <v>2119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2120</v>
      </c>
      <c r="G147" s="253"/>
      <c r="H147" s="257">
        <v>78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2121</v>
      </c>
      <c r="G148" s="253"/>
      <c r="H148" s="257">
        <v>-0.56000000000000005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2122</v>
      </c>
      <c r="G149" s="253"/>
      <c r="H149" s="257">
        <v>-16.800000000000001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3" customFormat="1">
      <c r="A150" s="13"/>
      <c r="B150" s="252"/>
      <c r="C150" s="253"/>
      <c r="D150" s="254" t="s">
        <v>181</v>
      </c>
      <c r="E150" s="255" t="s">
        <v>1</v>
      </c>
      <c r="F150" s="256" t="s">
        <v>2123</v>
      </c>
      <c r="G150" s="253"/>
      <c r="H150" s="257">
        <v>-4.2000000000000002</v>
      </c>
      <c r="I150" s="258"/>
      <c r="J150" s="253"/>
      <c r="K150" s="253"/>
      <c r="L150" s="259"/>
      <c r="M150" s="260"/>
      <c r="N150" s="261"/>
      <c r="O150" s="261"/>
      <c r="P150" s="261"/>
      <c r="Q150" s="261"/>
      <c r="R150" s="261"/>
      <c r="S150" s="261"/>
      <c r="T150" s="26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3" t="s">
        <v>181</v>
      </c>
      <c r="AU150" s="263" t="s">
        <v>88</v>
      </c>
      <c r="AV150" s="13" t="s">
        <v>88</v>
      </c>
      <c r="AW150" s="13" t="s">
        <v>31</v>
      </c>
      <c r="AX150" s="13" t="s">
        <v>76</v>
      </c>
      <c r="AY150" s="263" t="s">
        <v>173</v>
      </c>
    </row>
    <row r="151" s="14" customFormat="1">
      <c r="A151" s="14"/>
      <c r="B151" s="264"/>
      <c r="C151" s="265"/>
      <c r="D151" s="254" t="s">
        <v>181</v>
      </c>
      <c r="E151" s="266" t="s">
        <v>1</v>
      </c>
      <c r="F151" s="267" t="s">
        <v>184</v>
      </c>
      <c r="G151" s="265"/>
      <c r="H151" s="268">
        <v>56.439999999999998</v>
      </c>
      <c r="I151" s="269"/>
      <c r="J151" s="265"/>
      <c r="K151" s="265"/>
      <c r="L151" s="270"/>
      <c r="M151" s="271"/>
      <c r="N151" s="272"/>
      <c r="O151" s="272"/>
      <c r="P151" s="272"/>
      <c r="Q151" s="272"/>
      <c r="R151" s="272"/>
      <c r="S151" s="272"/>
      <c r="T151" s="27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4" t="s">
        <v>181</v>
      </c>
      <c r="AU151" s="274" t="s">
        <v>88</v>
      </c>
      <c r="AV151" s="14" t="s">
        <v>185</v>
      </c>
      <c r="AW151" s="14" t="s">
        <v>31</v>
      </c>
      <c r="AX151" s="14" t="s">
        <v>76</v>
      </c>
      <c r="AY151" s="274" t="s">
        <v>173</v>
      </c>
    </row>
    <row r="152" s="13" customFormat="1">
      <c r="A152" s="13"/>
      <c r="B152" s="252"/>
      <c r="C152" s="253"/>
      <c r="D152" s="254" t="s">
        <v>181</v>
      </c>
      <c r="E152" s="255" t="s">
        <v>1</v>
      </c>
      <c r="F152" s="256" t="s">
        <v>499</v>
      </c>
      <c r="G152" s="253"/>
      <c r="H152" s="257">
        <v>0.059999999999999998</v>
      </c>
      <c r="I152" s="258"/>
      <c r="J152" s="253"/>
      <c r="K152" s="253"/>
      <c r="L152" s="259"/>
      <c r="M152" s="260"/>
      <c r="N152" s="261"/>
      <c r="O152" s="261"/>
      <c r="P152" s="261"/>
      <c r="Q152" s="261"/>
      <c r="R152" s="261"/>
      <c r="S152" s="261"/>
      <c r="T152" s="26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3" t="s">
        <v>181</v>
      </c>
      <c r="AU152" s="263" t="s">
        <v>88</v>
      </c>
      <c r="AV152" s="13" t="s">
        <v>88</v>
      </c>
      <c r="AW152" s="13" t="s">
        <v>31</v>
      </c>
      <c r="AX152" s="13" t="s">
        <v>76</v>
      </c>
      <c r="AY152" s="263" t="s">
        <v>173</v>
      </c>
    </row>
    <row r="153" s="15" customFormat="1">
      <c r="A153" s="15"/>
      <c r="B153" s="275"/>
      <c r="C153" s="276"/>
      <c r="D153" s="254" t="s">
        <v>181</v>
      </c>
      <c r="E153" s="277" t="s">
        <v>1</v>
      </c>
      <c r="F153" s="278" t="s">
        <v>187</v>
      </c>
      <c r="G153" s="276"/>
      <c r="H153" s="279">
        <v>56.5</v>
      </c>
      <c r="I153" s="280"/>
      <c r="J153" s="276"/>
      <c r="K153" s="276"/>
      <c r="L153" s="281"/>
      <c r="M153" s="282"/>
      <c r="N153" s="283"/>
      <c r="O153" s="283"/>
      <c r="P153" s="283"/>
      <c r="Q153" s="283"/>
      <c r="R153" s="283"/>
      <c r="S153" s="283"/>
      <c r="T153" s="28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85" t="s">
        <v>181</v>
      </c>
      <c r="AU153" s="285" t="s">
        <v>88</v>
      </c>
      <c r="AV153" s="15" t="s">
        <v>179</v>
      </c>
      <c r="AW153" s="15" t="s">
        <v>31</v>
      </c>
      <c r="AX153" s="15" t="s">
        <v>83</v>
      </c>
      <c r="AY153" s="285" t="s">
        <v>173</v>
      </c>
    </row>
    <row r="154" s="12" customFormat="1" ht="22.8" customHeight="1">
      <c r="A154" s="12"/>
      <c r="B154" s="222"/>
      <c r="C154" s="223"/>
      <c r="D154" s="224" t="s">
        <v>75</v>
      </c>
      <c r="E154" s="236" t="s">
        <v>88</v>
      </c>
      <c r="F154" s="236" t="s">
        <v>239</v>
      </c>
      <c r="G154" s="223"/>
      <c r="H154" s="223"/>
      <c r="I154" s="226"/>
      <c r="J154" s="237">
        <f>BK154</f>
        <v>0</v>
      </c>
      <c r="K154" s="223"/>
      <c r="L154" s="228"/>
      <c r="M154" s="229"/>
      <c r="N154" s="230"/>
      <c r="O154" s="230"/>
      <c r="P154" s="231">
        <f>SUM(P155:P157)</f>
        <v>0</v>
      </c>
      <c r="Q154" s="230"/>
      <c r="R154" s="231">
        <f>SUM(R155:R157)</f>
        <v>0</v>
      </c>
      <c r="S154" s="230"/>
      <c r="T154" s="232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3" t="s">
        <v>83</v>
      </c>
      <c r="AT154" s="234" t="s">
        <v>75</v>
      </c>
      <c r="AU154" s="234" t="s">
        <v>83</v>
      </c>
      <c r="AY154" s="233" t="s">
        <v>173</v>
      </c>
      <c r="BK154" s="235">
        <f>SUM(BK155:BK157)</f>
        <v>0</v>
      </c>
    </row>
    <row r="155" s="2" customFormat="1" ht="33" customHeight="1">
      <c r="A155" s="39"/>
      <c r="B155" s="40"/>
      <c r="C155" s="238" t="s">
        <v>210</v>
      </c>
      <c r="D155" s="238" t="s">
        <v>175</v>
      </c>
      <c r="E155" s="239" t="s">
        <v>241</v>
      </c>
      <c r="F155" s="240" t="s">
        <v>242</v>
      </c>
      <c r="G155" s="241" t="s">
        <v>235</v>
      </c>
      <c r="H155" s="242">
        <v>13.800000000000001</v>
      </c>
      <c r="I155" s="243"/>
      <c r="J155" s="244">
        <f>ROUND(I155*H155,2)</f>
        <v>0</v>
      </c>
      <c r="K155" s="245"/>
      <c r="L155" s="45"/>
      <c r="M155" s="246" t="s">
        <v>1</v>
      </c>
      <c r="N155" s="247" t="s">
        <v>42</v>
      </c>
      <c r="O155" s="98"/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24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0" t="s">
        <v>179</v>
      </c>
      <c r="AT155" s="250" t="s">
        <v>175</v>
      </c>
      <c r="AU155" s="250" t="s">
        <v>88</v>
      </c>
      <c r="AY155" s="18" t="s">
        <v>173</v>
      </c>
      <c r="BE155" s="251">
        <f>IF(N155="základná",J155,0)</f>
        <v>0</v>
      </c>
      <c r="BF155" s="251">
        <f>IF(N155="znížená",J155,0)</f>
        <v>0</v>
      </c>
      <c r="BG155" s="251">
        <f>IF(N155="zákl. prenesená",J155,0)</f>
        <v>0</v>
      </c>
      <c r="BH155" s="251">
        <f>IF(N155="zníž. prenesená",J155,0)</f>
        <v>0</v>
      </c>
      <c r="BI155" s="251">
        <f>IF(N155="nulová",J155,0)</f>
        <v>0</v>
      </c>
      <c r="BJ155" s="18" t="s">
        <v>88</v>
      </c>
      <c r="BK155" s="251">
        <f>ROUND(I155*H155,2)</f>
        <v>0</v>
      </c>
      <c r="BL155" s="18" t="s">
        <v>179</v>
      </c>
      <c r="BM155" s="250" t="s">
        <v>2124</v>
      </c>
    </row>
    <row r="156" s="13" customFormat="1">
      <c r="A156" s="13"/>
      <c r="B156" s="252"/>
      <c r="C156" s="253"/>
      <c r="D156" s="254" t="s">
        <v>181</v>
      </c>
      <c r="E156" s="255" t="s">
        <v>1</v>
      </c>
      <c r="F156" s="256" t="s">
        <v>2125</v>
      </c>
      <c r="G156" s="253"/>
      <c r="H156" s="257">
        <v>13.800000000000001</v>
      </c>
      <c r="I156" s="258"/>
      <c r="J156" s="253"/>
      <c r="K156" s="253"/>
      <c r="L156" s="259"/>
      <c r="M156" s="260"/>
      <c r="N156" s="261"/>
      <c r="O156" s="261"/>
      <c r="P156" s="261"/>
      <c r="Q156" s="261"/>
      <c r="R156" s="261"/>
      <c r="S156" s="261"/>
      <c r="T156" s="26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3" t="s">
        <v>181</v>
      </c>
      <c r="AU156" s="263" t="s">
        <v>88</v>
      </c>
      <c r="AV156" s="13" t="s">
        <v>88</v>
      </c>
      <c r="AW156" s="13" t="s">
        <v>31</v>
      </c>
      <c r="AX156" s="13" t="s">
        <v>76</v>
      </c>
      <c r="AY156" s="263" t="s">
        <v>173</v>
      </c>
    </row>
    <row r="157" s="15" customFormat="1">
      <c r="A157" s="15"/>
      <c r="B157" s="275"/>
      <c r="C157" s="276"/>
      <c r="D157" s="254" t="s">
        <v>181</v>
      </c>
      <c r="E157" s="277" t="s">
        <v>1</v>
      </c>
      <c r="F157" s="278" t="s">
        <v>187</v>
      </c>
      <c r="G157" s="276"/>
      <c r="H157" s="279">
        <v>13.800000000000001</v>
      </c>
      <c r="I157" s="280"/>
      <c r="J157" s="276"/>
      <c r="K157" s="276"/>
      <c r="L157" s="281"/>
      <c r="M157" s="282"/>
      <c r="N157" s="283"/>
      <c r="O157" s="283"/>
      <c r="P157" s="283"/>
      <c r="Q157" s="283"/>
      <c r="R157" s="283"/>
      <c r="S157" s="283"/>
      <c r="T157" s="28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5" t="s">
        <v>181</v>
      </c>
      <c r="AU157" s="285" t="s">
        <v>88</v>
      </c>
      <c r="AV157" s="15" t="s">
        <v>179</v>
      </c>
      <c r="AW157" s="15" t="s">
        <v>31</v>
      </c>
      <c r="AX157" s="15" t="s">
        <v>83</v>
      </c>
      <c r="AY157" s="285" t="s">
        <v>173</v>
      </c>
    </row>
    <row r="158" s="12" customFormat="1" ht="22.8" customHeight="1">
      <c r="A158" s="12"/>
      <c r="B158" s="222"/>
      <c r="C158" s="223"/>
      <c r="D158" s="224" t="s">
        <v>75</v>
      </c>
      <c r="E158" s="236" t="s">
        <v>179</v>
      </c>
      <c r="F158" s="236" t="s">
        <v>1893</v>
      </c>
      <c r="G158" s="223"/>
      <c r="H158" s="223"/>
      <c r="I158" s="226"/>
      <c r="J158" s="237">
        <f>BK158</f>
        <v>0</v>
      </c>
      <c r="K158" s="223"/>
      <c r="L158" s="228"/>
      <c r="M158" s="229"/>
      <c r="N158" s="230"/>
      <c r="O158" s="230"/>
      <c r="P158" s="231">
        <f>SUM(P159:P171)</f>
        <v>0</v>
      </c>
      <c r="Q158" s="230"/>
      <c r="R158" s="231">
        <f>SUM(R159:R171)</f>
        <v>8.5779119999999995</v>
      </c>
      <c r="S158" s="230"/>
      <c r="T158" s="232">
        <f>SUM(T159:T171)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3" t="s">
        <v>83</v>
      </c>
      <c r="AT158" s="234" t="s">
        <v>75</v>
      </c>
      <c r="AU158" s="234" t="s">
        <v>83</v>
      </c>
      <c r="AY158" s="233" t="s">
        <v>173</v>
      </c>
      <c r="BK158" s="235">
        <f>SUM(BK159:BK171)</f>
        <v>0</v>
      </c>
    </row>
    <row r="159" s="2" customFormat="1" ht="37.8" customHeight="1">
      <c r="A159" s="39"/>
      <c r="B159" s="40"/>
      <c r="C159" s="238" t="s">
        <v>214</v>
      </c>
      <c r="D159" s="238" t="s">
        <v>175</v>
      </c>
      <c r="E159" s="239" t="s">
        <v>2007</v>
      </c>
      <c r="F159" s="240" t="s">
        <v>2008</v>
      </c>
      <c r="G159" s="241" t="s">
        <v>178</v>
      </c>
      <c r="H159" s="242">
        <v>0.40000000000000002</v>
      </c>
      <c r="I159" s="243"/>
      <c r="J159" s="244">
        <f>ROUND(I159*H159,2)</f>
        <v>0</v>
      </c>
      <c r="K159" s="245"/>
      <c r="L159" s="45"/>
      <c r="M159" s="246" t="s">
        <v>1</v>
      </c>
      <c r="N159" s="247" t="s">
        <v>42</v>
      </c>
      <c r="O159" s="98"/>
      <c r="P159" s="248">
        <f>O159*H159</f>
        <v>0</v>
      </c>
      <c r="Q159" s="248">
        <v>1.8907700000000001</v>
      </c>
      <c r="R159" s="248">
        <f>Q159*H159</f>
        <v>0.75630800000000009</v>
      </c>
      <c r="S159" s="248">
        <v>0</v>
      </c>
      <c r="T159" s="24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0" t="s">
        <v>179</v>
      </c>
      <c r="AT159" s="250" t="s">
        <v>175</v>
      </c>
      <c r="AU159" s="250" t="s">
        <v>88</v>
      </c>
      <c r="AY159" s="18" t="s">
        <v>173</v>
      </c>
      <c r="BE159" s="251">
        <f>IF(N159="základná",J159,0)</f>
        <v>0</v>
      </c>
      <c r="BF159" s="251">
        <f>IF(N159="znížená",J159,0)</f>
        <v>0</v>
      </c>
      <c r="BG159" s="251">
        <f>IF(N159="zákl. prenesená",J159,0)</f>
        <v>0</v>
      </c>
      <c r="BH159" s="251">
        <f>IF(N159="zníž. prenesená",J159,0)</f>
        <v>0</v>
      </c>
      <c r="BI159" s="251">
        <f>IF(N159="nulová",J159,0)</f>
        <v>0</v>
      </c>
      <c r="BJ159" s="18" t="s">
        <v>88</v>
      </c>
      <c r="BK159" s="251">
        <f>ROUND(I159*H159,2)</f>
        <v>0</v>
      </c>
      <c r="BL159" s="18" t="s">
        <v>179</v>
      </c>
      <c r="BM159" s="250" t="s">
        <v>2126</v>
      </c>
    </row>
    <row r="160" s="13" customFormat="1">
      <c r="A160" s="13"/>
      <c r="B160" s="252"/>
      <c r="C160" s="253"/>
      <c r="D160" s="254" t="s">
        <v>181</v>
      </c>
      <c r="E160" s="255" t="s">
        <v>1</v>
      </c>
      <c r="F160" s="256" t="s">
        <v>2127</v>
      </c>
      <c r="G160" s="253"/>
      <c r="H160" s="257">
        <v>0.41399999999999998</v>
      </c>
      <c r="I160" s="258"/>
      <c r="J160" s="253"/>
      <c r="K160" s="253"/>
      <c r="L160" s="259"/>
      <c r="M160" s="260"/>
      <c r="N160" s="261"/>
      <c r="O160" s="261"/>
      <c r="P160" s="261"/>
      <c r="Q160" s="261"/>
      <c r="R160" s="261"/>
      <c r="S160" s="261"/>
      <c r="T160" s="26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3" t="s">
        <v>181</v>
      </c>
      <c r="AU160" s="263" t="s">
        <v>88</v>
      </c>
      <c r="AV160" s="13" t="s">
        <v>88</v>
      </c>
      <c r="AW160" s="13" t="s">
        <v>31</v>
      </c>
      <c r="AX160" s="13" t="s">
        <v>76</v>
      </c>
      <c r="AY160" s="263" t="s">
        <v>173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2128</v>
      </c>
      <c r="G161" s="253"/>
      <c r="H161" s="257">
        <v>-0.014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76</v>
      </c>
      <c r="AY161" s="263" t="s">
        <v>173</v>
      </c>
    </row>
    <row r="162" s="15" customFormat="1">
      <c r="A162" s="15"/>
      <c r="B162" s="275"/>
      <c r="C162" s="276"/>
      <c r="D162" s="254" t="s">
        <v>181</v>
      </c>
      <c r="E162" s="277" t="s">
        <v>1</v>
      </c>
      <c r="F162" s="278" t="s">
        <v>187</v>
      </c>
      <c r="G162" s="276"/>
      <c r="H162" s="279">
        <v>0.39999999999999997</v>
      </c>
      <c r="I162" s="280"/>
      <c r="J162" s="276"/>
      <c r="K162" s="276"/>
      <c r="L162" s="281"/>
      <c r="M162" s="282"/>
      <c r="N162" s="283"/>
      <c r="O162" s="283"/>
      <c r="P162" s="283"/>
      <c r="Q162" s="283"/>
      <c r="R162" s="283"/>
      <c r="S162" s="283"/>
      <c r="T162" s="28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5" t="s">
        <v>181</v>
      </c>
      <c r="AU162" s="285" t="s">
        <v>88</v>
      </c>
      <c r="AV162" s="15" t="s">
        <v>179</v>
      </c>
      <c r="AW162" s="15" t="s">
        <v>31</v>
      </c>
      <c r="AX162" s="15" t="s">
        <v>83</v>
      </c>
      <c r="AY162" s="285" t="s">
        <v>173</v>
      </c>
    </row>
    <row r="163" s="2" customFormat="1" ht="33" customHeight="1">
      <c r="A163" s="39"/>
      <c r="B163" s="40"/>
      <c r="C163" s="238" t="s">
        <v>223</v>
      </c>
      <c r="D163" s="238" t="s">
        <v>175</v>
      </c>
      <c r="E163" s="239" t="s">
        <v>1894</v>
      </c>
      <c r="F163" s="240" t="s">
        <v>1895</v>
      </c>
      <c r="G163" s="241" t="s">
        <v>178</v>
      </c>
      <c r="H163" s="242">
        <v>1.7</v>
      </c>
      <c r="I163" s="243"/>
      <c r="J163" s="244">
        <f>ROUND(I163*H163,2)</f>
        <v>0</v>
      </c>
      <c r="K163" s="245"/>
      <c r="L163" s="45"/>
      <c r="M163" s="246" t="s">
        <v>1</v>
      </c>
      <c r="N163" s="247" t="s">
        <v>42</v>
      </c>
      <c r="O163" s="98"/>
      <c r="P163" s="248">
        <f>O163*H163</f>
        <v>0</v>
      </c>
      <c r="Q163" s="248">
        <v>1.8907799999999999</v>
      </c>
      <c r="R163" s="248">
        <f>Q163*H163</f>
        <v>3.2143259999999998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179</v>
      </c>
      <c r="AT163" s="250" t="s">
        <v>175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179</v>
      </c>
      <c r="BM163" s="250" t="s">
        <v>2129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2130</v>
      </c>
      <c r="G164" s="253"/>
      <c r="H164" s="257">
        <v>1.6559999999999999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2131</v>
      </c>
      <c r="G165" s="253"/>
      <c r="H165" s="257">
        <v>0.043999999999999997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5" customFormat="1">
      <c r="A166" s="15"/>
      <c r="B166" s="275"/>
      <c r="C166" s="276"/>
      <c r="D166" s="254" t="s">
        <v>181</v>
      </c>
      <c r="E166" s="277" t="s">
        <v>1</v>
      </c>
      <c r="F166" s="278" t="s">
        <v>187</v>
      </c>
      <c r="G166" s="276"/>
      <c r="H166" s="279">
        <v>1.7</v>
      </c>
      <c r="I166" s="280"/>
      <c r="J166" s="276"/>
      <c r="K166" s="276"/>
      <c r="L166" s="281"/>
      <c r="M166" s="282"/>
      <c r="N166" s="283"/>
      <c r="O166" s="283"/>
      <c r="P166" s="283"/>
      <c r="Q166" s="283"/>
      <c r="R166" s="283"/>
      <c r="S166" s="283"/>
      <c r="T166" s="28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85" t="s">
        <v>181</v>
      </c>
      <c r="AU166" s="285" t="s">
        <v>88</v>
      </c>
      <c r="AV166" s="15" t="s">
        <v>179</v>
      </c>
      <c r="AW166" s="15" t="s">
        <v>31</v>
      </c>
      <c r="AX166" s="15" t="s">
        <v>83</v>
      </c>
      <c r="AY166" s="285" t="s">
        <v>173</v>
      </c>
    </row>
    <row r="167" s="2" customFormat="1" ht="66.75" customHeight="1">
      <c r="A167" s="39"/>
      <c r="B167" s="40"/>
      <c r="C167" s="238" t="s">
        <v>232</v>
      </c>
      <c r="D167" s="238" t="s">
        <v>175</v>
      </c>
      <c r="E167" s="239" t="s">
        <v>2015</v>
      </c>
      <c r="F167" s="240" t="s">
        <v>2016</v>
      </c>
      <c r="G167" s="241" t="s">
        <v>178</v>
      </c>
      <c r="H167" s="242">
        <v>2.1000000000000001</v>
      </c>
      <c r="I167" s="243"/>
      <c r="J167" s="244">
        <f>ROUND(I167*H167,2)</f>
        <v>0</v>
      </c>
      <c r="K167" s="245"/>
      <c r="L167" s="45"/>
      <c r="M167" s="246" t="s">
        <v>1</v>
      </c>
      <c r="N167" s="247" t="s">
        <v>42</v>
      </c>
      <c r="O167" s="98"/>
      <c r="P167" s="248">
        <f>O167*H167</f>
        <v>0</v>
      </c>
      <c r="Q167" s="248">
        <v>2.1922799999999998</v>
      </c>
      <c r="R167" s="248">
        <f>Q167*H167</f>
        <v>4.6037879999999998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179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179</v>
      </c>
      <c r="BM167" s="250" t="s">
        <v>2132</v>
      </c>
    </row>
    <row r="168" s="13" customFormat="1">
      <c r="A168" s="13"/>
      <c r="B168" s="252"/>
      <c r="C168" s="253"/>
      <c r="D168" s="254" t="s">
        <v>181</v>
      </c>
      <c r="E168" s="255" t="s">
        <v>1</v>
      </c>
      <c r="F168" s="256" t="s">
        <v>2133</v>
      </c>
      <c r="G168" s="253"/>
      <c r="H168" s="257">
        <v>2.0699999999999998</v>
      </c>
      <c r="I168" s="258"/>
      <c r="J168" s="253"/>
      <c r="K168" s="253"/>
      <c r="L168" s="259"/>
      <c r="M168" s="260"/>
      <c r="N168" s="261"/>
      <c r="O168" s="261"/>
      <c r="P168" s="261"/>
      <c r="Q168" s="261"/>
      <c r="R168" s="261"/>
      <c r="S168" s="261"/>
      <c r="T168" s="26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3" t="s">
        <v>181</v>
      </c>
      <c r="AU168" s="263" t="s">
        <v>88</v>
      </c>
      <c r="AV168" s="13" t="s">
        <v>88</v>
      </c>
      <c r="AW168" s="13" t="s">
        <v>31</v>
      </c>
      <c r="AX168" s="13" t="s">
        <v>76</v>
      </c>
      <c r="AY168" s="263" t="s">
        <v>173</v>
      </c>
    </row>
    <row r="169" s="13" customFormat="1">
      <c r="A169" s="13"/>
      <c r="B169" s="252"/>
      <c r="C169" s="253"/>
      <c r="D169" s="254" t="s">
        <v>181</v>
      </c>
      <c r="E169" s="255" t="s">
        <v>1</v>
      </c>
      <c r="F169" s="256" t="s">
        <v>656</v>
      </c>
      <c r="G169" s="253"/>
      <c r="H169" s="257">
        <v>0.029999999999999999</v>
      </c>
      <c r="I169" s="258"/>
      <c r="J169" s="253"/>
      <c r="K169" s="253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181</v>
      </c>
      <c r="AU169" s="263" t="s">
        <v>88</v>
      </c>
      <c r="AV169" s="13" t="s">
        <v>88</v>
      </c>
      <c r="AW169" s="13" t="s">
        <v>31</v>
      </c>
      <c r="AX169" s="13" t="s">
        <v>76</v>
      </c>
      <c r="AY169" s="263" t="s">
        <v>173</v>
      </c>
    </row>
    <row r="170" s="15" customFormat="1">
      <c r="A170" s="15"/>
      <c r="B170" s="275"/>
      <c r="C170" s="276"/>
      <c r="D170" s="254" t="s">
        <v>181</v>
      </c>
      <c r="E170" s="277" t="s">
        <v>1</v>
      </c>
      <c r="F170" s="278" t="s">
        <v>187</v>
      </c>
      <c r="G170" s="276"/>
      <c r="H170" s="279">
        <v>2.0999999999999996</v>
      </c>
      <c r="I170" s="280"/>
      <c r="J170" s="276"/>
      <c r="K170" s="276"/>
      <c r="L170" s="281"/>
      <c r="M170" s="282"/>
      <c r="N170" s="283"/>
      <c r="O170" s="283"/>
      <c r="P170" s="283"/>
      <c r="Q170" s="283"/>
      <c r="R170" s="283"/>
      <c r="S170" s="283"/>
      <c r="T170" s="28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5" t="s">
        <v>181</v>
      </c>
      <c r="AU170" s="285" t="s">
        <v>88</v>
      </c>
      <c r="AV170" s="15" t="s">
        <v>179</v>
      </c>
      <c r="AW170" s="15" t="s">
        <v>31</v>
      </c>
      <c r="AX170" s="15" t="s">
        <v>83</v>
      </c>
      <c r="AY170" s="285" t="s">
        <v>173</v>
      </c>
    </row>
    <row r="171" s="2" customFormat="1" ht="24.15" customHeight="1">
      <c r="A171" s="39"/>
      <c r="B171" s="40"/>
      <c r="C171" s="238" t="s">
        <v>240</v>
      </c>
      <c r="D171" s="238" t="s">
        <v>175</v>
      </c>
      <c r="E171" s="239" t="s">
        <v>2019</v>
      </c>
      <c r="F171" s="240" t="s">
        <v>2020</v>
      </c>
      <c r="G171" s="241" t="s">
        <v>311</v>
      </c>
      <c r="H171" s="242">
        <v>1</v>
      </c>
      <c r="I171" s="243"/>
      <c r="J171" s="244">
        <f>ROUND(I171*H171,2)</f>
        <v>0</v>
      </c>
      <c r="K171" s="245"/>
      <c r="L171" s="45"/>
      <c r="M171" s="246" t="s">
        <v>1</v>
      </c>
      <c r="N171" s="247" t="s">
        <v>42</v>
      </c>
      <c r="O171" s="98"/>
      <c r="P171" s="248">
        <f>O171*H171</f>
        <v>0</v>
      </c>
      <c r="Q171" s="248">
        <v>0.00349</v>
      </c>
      <c r="R171" s="248">
        <f>Q171*H171</f>
        <v>0.00349</v>
      </c>
      <c r="S171" s="248">
        <v>0</v>
      </c>
      <c r="T171" s="24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0" t="s">
        <v>179</v>
      </c>
      <c r="AT171" s="250" t="s">
        <v>175</v>
      </c>
      <c r="AU171" s="250" t="s">
        <v>88</v>
      </c>
      <c r="AY171" s="18" t="s">
        <v>173</v>
      </c>
      <c r="BE171" s="251">
        <f>IF(N171="základná",J171,0)</f>
        <v>0</v>
      </c>
      <c r="BF171" s="251">
        <f>IF(N171="znížená",J171,0)</f>
        <v>0</v>
      </c>
      <c r="BG171" s="251">
        <f>IF(N171="zákl. prenesená",J171,0)</f>
        <v>0</v>
      </c>
      <c r="BH171" s="251">
        <f>IF(N171="zníž. prenesená",J171,0)</f>
        <v>0</v>
      </c>
      <c r="BI171" s="251">
        <f>IF(N171="nulová",J171,0)</f>
        <v>0</v>
      </c>
      <c r="BJ171" s="18" t="s">
        <v>88</v>
      </c>
      <c r="BK171" s="251">
        <f>ROUND(I171*H171,2)</f>
        <v>0</v>
      </c>
      <c r="BL171" s="18" t="s">
        <v>179</v>
      </c>
      <c r="BM171" s="250" t="s">
        <v>2134</v>
      </c>
    </row>
    <row r="172" s="12" customFormat="1" ht="22.8" customHeight="1">
      <c r="A172" s="12"/>
      <c r="B172" s="222"/>
      <c r="C172" s="223"/>
      <c r="D172" s="224" t="s">
        <v>75</v>
      </c>
      <c r="E172" s="236" t="s">
        <v>223</v>
      </c>
      <c r="F172" s="236" t="s">
        <v>1324</v>
      </c>
      <c r="G172" s="223"/>
      <c r="H172" s="223"/>
      <c r="I172" s="226"/>
      <c r="J172" s="237">
        <f>BK172</f>
        <v>0</v>
      </c>
      <c r="K172" s="223"/>
      <c r="L172" s="228"/>
      <c r="M172" s="229"/>
      <c r="N172" s="230"/>
      <c r="O172" s="230"/>
      <c r="P172" s="231">
        <f>SUM(P173:P180)</f>
        <v>0</v>
      </c>
      <c r="Q172" s="230"/>
      <c r="R172" s="231">
        <f>SUM(R173:R180)</f>
        <v>12.059509999999998</v>
      </c>
      <c r="S172" s="230"/>
      <c r="T172" s="232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3" t="s">
        <v>83</v>
      </c>
      <c r="AT172" s="234" t="s">
        <v>75</v>
      </c>
      <c r="AU172" s="234" t="s">
        <v>83</v>
      </c>
      <c r="AY172" s="233" t="s">
        <v>173</v>
      </c>
      <c r="BK172" s="235">
        <f>SUM(BK173:BK180)</f>
        <v>0</v>
      </c>
    </row>
    <row r="173" s="2" customFormat="1" ht="24.15" customHeight="1">
      <c r="A173" s="39"/>
      <c r="B173" s="40"/>
      <c r="C173" s="238" t="s">
        <v>245</v>
      </c>
      <c r="D173" s="238" t="s">
        <v>175</v>
      </c>
      <c r="E173" s="239" t="s">
        <v>2135</v>
      </c>
      <c r="F173" s="240" t="s">
        <v>2136</v>
      </c>
      <c r="G173" s="241" t="s">
        <v>311</v>
      </c>
      <c r="H173" s="242">
        <v>1</v>
      </c>
      <c r="I173" s="243"/>
      <c r="J173" s="244">
        <f>ROUND(I173*H173,2)</f>
        <v>0</v>
      </c>
      <c r="K173" s="245"/>
      <c r="L173" s="45"/>
      <c r="M173" s="246" t="s">
        <v>1</v>
      </c>
      <c r="N173" s="247" t="s">
        <v>42</v>
      </c>
      <c r="O173" s="98"/>
      <c r="P173" s="248">
        <f>O173*H173</f>
        <v>0</v>
      </c>
      <c r="Q173" s="248">
        <v>0</v>
      </c>
      <c r="R173" s="248">
        <f>Q173*H173</f>
        <v>0</v>
      </c>
      <c r="S173" s="248">
        <v>0</v>
      </c>
      <c r="T173" s="24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0" t="s">
        <v>179</v>
      </c>
      <c r="AT173" s="250" t="s">
        <v>175</v>
      </c>
      <c r="AU173" s="250" t="s">
        <v>88</v>
      </c>
      <c r="AY173" s="18" t="s">
        <v>173</v>
      </c>
      <c r="BE173" s="251">
        <f>IF(N173="základná",J173,0)</f>
        <v>0</v>
      </c>
      <c r="BF173" s="251">
        <f>IF(N173="znížená",J173,0)</f>
        <v>0</v>
      </c>
      <c r="BG173" s="251">
        <f>IF(N173="zákl. prenesená",J173,0)</f>
        <v>0</v>
      </c>
      <c r="BH173" s="251">
        <f>IF(N173="zníž. prenesená",J173,0)</f>
        <v>0</v>
      </c>
      <c r="BI173" s="251">
        <f>IF(N173="nulová",J173,0)</f>
        <v>0</v>
      </c>
      <c r="BJ173" s="18" t="s">
        <v>88</v>
      </c>
      <c r="BK173" s="251">
        <f>ROUND(I173*H173,2)</f>
        <v>0</v>
      </c>
      <c r="BL173" s="18" t="s">
        <v>179</v>
      </c>
      <c r="BM173" s="250" t="s">
        <v>2137</v>
      </c>
    </row>
    <row r="174" s="2" customFormat="1" ht="33" customHeight="1">
      <c r="A174" s="39"/>
      <c r="B174" s="40"/>
      <c r="C174" s="286" t="s">
        <v>252</v>
      </c>
      <c r="D174" s="286" t="s">
        <v>224</v>
      </c>
      <c r="E174" s="287" t="s">
        <v>2138</v>
      </c>
      <c r="F174" s="288" t="s">
        <v>2139</v>
      </c>
      <c r="G174" s="289" t="s">
        <v>311</v>
      </c>
      <c r="H174" s="290">
        <v>1</v>
      </c>
      <c r="I174" s="291"/>
      <c r="J174" s="292">
        <f>ROUND(I174*H174,2)</f>
        <v>0</v>
      </c>
      <c r="K174" s="293"/>
      <c r="L174" s="294"/>
      <c r="M174" s="295" t="s">
        <v>1</v>
      </c>
      <c r="N174" s="296" t="s">
        <v>42</v>
      </c>
      <c r="O174" s="98"/>
      <c r="P174" s="248">
        <f>O174*H174</f>
        <v>0</v>
      </c>
      <c r="Q174" s="248">
        <v>11.6</v>
      </c>
      <c r="R174" s="248">
        <f>Q174*H174</f>
        <v>11.6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223</v>
      </c>
      <c r="AT174" s="250" t="s">
        <v>224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179</v>
      </c>
      <c r="BM174" s="250" t="s">
        <v>2140</v>
      </c>
    </row>
    <row r="175" s="2" customFormat="1" ht="24.15" customHeight="1">
      <c r="A175" s="39"/>
      <c r="B175" s="40"/>
      <c r="C175" s="238" t="s">
        <v>258</v>
      </c>
      <c r="D175" s="238" t="s">
        <v>175</v>
      </c>
      <c r="E175" s="239" t="s">
        <v>2141</v>
      </c>
      <c r="F175" s="240" t="s">
        <v>2142</v>
      </c>
      <c r="G175" s="241" t="s">
        <v>311</v>
      </c>
      <c r="H175" s="242">
        <v>1</v>
      </c>
      <c r="I175" s="243"/>
      <c r="J175" s="244">
        <f>ROUND(I175*H175,2)</f>
        <v>0</v>
      </c>
      <c r="K175" s="245"/>
      <c r="L175" s="45"/>
      <c r="M175" s="246" t="s">
        <v>1</v>
      </c>
      <c r="N175" s="247" t="s">
        <v>42</v>
      </c>
      <c r="O175" s="98"/>
      <c r="P175" s="248">
        <f>O175*H175</f>
        <v>0</v>
      </c>
      <c r="Q175" s="248">
        <v>0.0056049999999999997</v>
      </c>
      <c r="R175" s="248">
        <f>Q175*H175</f>
        <v>0.0056049999999999997</v>
      </c>
      <c r="S175" s="248">
        <v>0</v>
      </c>
      <c r="T175" s="24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0" t="s">
        <v>179</v>
      </c>
      <c r="AT175" s="250" t="s">
        <v>175</v>
      </c>
      <c r="AU175" s="250" t="s">
        <v>88</v>
      </c>
      <c r="AY175" s="18" t="s">
        <v>173</v>
      </c>
      <c r="BE175" s="251">
        <f>IF(N175="základná",J175,0)</f>
        <v>0</v>
      </c>
      <c r="BF175" s="251">
        <f>IF(N175="znížená",J175,0)</f>
        <v>0</v>
      </c>
      <c r="BG175" s="251">
        <f>IF(N175="zákl. prenesená",J175,0)</f>
        <v>0</v>
      </c>
      <c r="BH175" s="251">
        <f>IF(N175="zníž. prenesená",J175,0)</f>
        <v>0</v>
      </c>
      <c r="BI175" s="251">
        <f>IF(N175="nulová",J175,0)</f>
        <v>0</v>
      </c>
      <c r="BJ175" s="18" t="s">
        <v>88</v>
      </c>
      <c r="BK175" s="251">
        <f>ROUND(I175*H175,2)</f>
        <v>0</v>
      </c>
      <c r="BL175" s="18" t="s">
        <v>179</v>
      </c>
      <c r="BM175" s="250" t="s">
        <v>2143</v>
      </c>
    </row>
    <row r="176" s="2" customFormat="1" ht="16.5" customHeight="1">
      <c r="A176" s="39"/>
      <c r="B176" s="40"/>
      <c r="C176" s="286" t="s">
        <v>262</v>
      </c>
      <c r="D176" s="286" t="s">
        <v>224</v>
      </c>
      <c r="E176" s="287" t="s">
        <v>2144</v>
      </c>
      <c r="F176" s="288" t="s">
        <v>2145</v>
      </c>
      <c r="G176" s="289" t="s">
        <v>311</v>
      </c>
      <c r="H176" s="290">
        <v>1</v>
      </c>
      <c r="I176" s="291"/>
      <c r="J176" s="292">
        <f>ROUND(I176*H176,2)</f>
        <v>0</v>
      </c>
      <c r="K176" s="293"/>
      <c r="L176" s="294"/>
      <c r="M176" s="295" t="s">
        <v>1</v>
      </c>
      <c r="N176" s="296" t="s">
        <v>42</v>
      </c>
      <c r="O176" s="98"/>
      <c r="P176" s="248">
        <f>O176*H176</f>
        <v>0</v>
      </c>
      <c r="Q176" s="248">
        <v>0</v>
      </c>
      <c r="R176" s="248">
        <f>Q176*H176</f>
        <v>0</v>
      </c>
      <c r="S176" s="248">
        <v>0</v>
      </c>
      <c r="T176" s="24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0" t="s">
        <v>223</v>
      </c>
      <c r="AT176" s="250" t="s">
        <v>224</v>
      </c>
      <c r="AU176" s="250" t="s">
        <v>88</v>
      </c>
      <c r="AY176" s="18" t="s">
        <v>173</v>
      </c>
      <c r="BE176" s="251">
        <f>IF(N176="základná",J176,0)</f>
        <v>0</v>
      </c>
      <c r="BF176" s="251">
        <f>IF(N176="znížená",J176,0)</f>
        <v>0</v>
      </c>
      <c r="BG176" s="251">
        <f>IF(N176="zákl. prenesená",J176,0)</f>
        <v>0</v>
      </c>
      <c r="BH176" s="251">
        <f>IF(N176="zníž. prenesená",J176,0)</f>
        <v>0</v>
      </c>
      <c r="BI176" s="251">
        <f>IF(N176="nulová",J176,0)</f>
        <v>0</v>
      </c>
      <c r="BJ176" s="18" t="s">
        <v>88</v>
      </c>
      <c r="BK176" s="251">
        <f>ROUND(I176*H176,2)</f>
        <v>0</v>
      </c>
      <c r="BL176" s="18" t="s">
        <v>179</v>
      </c>
      <c r="BM176" s="250" t="s">
        <v>2146</v>
      </c>
    </row>
    <row r="177" s="2" customFormat="1" ht="24.15" customHeight="1">
      <c r="A177" s="39"/>
      <c r="B177" s="40"/>
      <c r="C177" s="238" t="s">
        <v>270</v>
      </c>
      <c r="D177" s="238" t="s">
        <v>175</v>
      </c>
      <c r="E177" s="239" t="s">
        <v>2147</v>
      </c>
      <c r="F177" s="240" t="s">
        <v>2148</v>
      </c>
      <c r="G177" s="241" t="s">
        <v>311</v>
      </c>
      <c r="H177" s="242">
        <v>1</v>
      </c>
      <c r="I177" s="243"/>
      <c r="J177" s="244">
        <f>ROUND(I177*H177,2)</f>
        <v>0</v>
      </c>
      <c r="K177" s="245"/>
      <c r="L177" s="45"/>
      <c r="M177" s="246" t="s">
        <v>1</v>
      </c>
      <c r="N177" s="247" t="s">
        <v>42</v>
      </c>
      <c r="O177" s="98"/>
      <c r="P177" s="248">
        <f>O177*H177</f>
        <v>0</v>
      </c>
      <c r="Q177" s="248">
        <v>0.0056049999999999997</v>
      </c>
      <c r="R177" s="248">
        <f>Q177*H177</f>
        <v>0.0056049999999999997</v>
      </c>
      <c r="S177" s="248">
        <v>0</v>
      </c>
      <c r="T177" s="24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0" t="s">
        <v>179</v>
      </c>
      <c r="AT177" s="250" t="s">
        <v>175</v>
      </c>
      <c r="AU177" s="250" t="s">
        <v>88</v>
      </c>
      <c r="AY177" s="18" t="s">
        <v>173</v>
      </c>
      <c r="BE177" s="251">
        <f>IF(N177="základná",J177,0)</f>
        <v>0</v>
      </c>
      <c r="BF177" s="251">
        <f>IF(N177="znížená",J177,0)</f>
        <v>0</v>
      </c>
      <c r="BG177" s="251">
        <f>IF(N177="zákl. prenesená",J177,0)</f>
        <v>0</v>
      </c>
      <c r="BH177" s="251">
        <f>IF(N177="zníž. prenesená",J177,0)</f>
        <v>0</v>
      </c>
      <c r="BI177" s="251">
        <f>IF(N177="nulová",J177,0)</f>
        <v>0</v>
      </c>
      <c r="BJ177" s="18" t="s">
        <v>88</v>
      </c>
      <c r="BK177" s="251">
        <f>ROUND(I177*H177,2)</f>
        <v>0</v>
      </c>
      <c r="BL177" s="18" t="s">
        <v>179</v>
      </c>
      <c r="BM177" s="250" t="s">
        <v>2149</v>
      </c>
    </row>
    <row r="178" s="2" customFormat="1" ht="16.5" customHeight="1">
      <c r="A178" s="39"/>
      <c r="B178" s="40"/>
      <c r="C178" s="286" t="s">
        <v>276</v>
      </c>
      <c r="D178" s="286" t="s">
        <v>224</v>
      </c>
      <c r="E178" s="287" t="s">
        <v>2150</v>
      </c>
      <c r="F178" s="288" t="s">
        <v>2151</v>
      </c>
      <c r="G178" s="289" t="s">
        <v>311</v>
      </c>
      <c r="H178" s="290">
        <v>1</v>
      </c>
      <c r="I178" s="291"/>
      <c r="J178" s="292">
        <f>ROUND(I178*H178,2)</f>
        <v>0</v>
      </c>
      <c r="K178" s="293"/>
      <c r="L178" s="294"/>
      <c r="M178" s="295" t="s">
        <v>1</v>
      </c>
      <c r="N178" s="296" t="s">
        <v>42</v>
      </c>
      <c r="O178" s="98"/>
      <c r="P178" s="248">
        <f>O178*H178</f>
        <v>0</v>
      </c>
      <c r="Q178" s="248">
        <v>0.40000000000000002</v>
      </c>
      <c r="R178" s="248">
        <f>Q178*H178</f>
        <v>0.40000000000000002</v>
      </c>
      <c r="S178" s="248">
        <v>0</v>
      </c>
      <c r="T178" s="24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0" t="s">
        <v>223</v>
      </c>
      <c r="AT178" s="250" t="s">
        <v>224</v>
      </c>
      <c r="AU178" s="250" t="s">
        <v>88</v>
      </c>
      <c r="AY178" s="18" t="s">
        <v>173</v>
      </c>
      <c r="BE178" s="251">
        <f>IF(N178="základná",J178,0)</f>
        <v>0</v>
      </c>
      <c r="BF178" s="251">
        <f>IF(N178="znížená",J178,0)</f>
        <v>0</v>
      </c>
      <c r="BG178" s="251">
        <f>IF(N178="zákl. prenesená",J178,0)</f>
        <v>0</v>
      </c>
      <c r="BH178" s="251">
        <f>IF(N178="zníž. prenesená",J178,0)</f>
        <v>0</v>
      </c>
      <c r="BI178" s="251">
        <f>IF(N178="nulová",J178,0)</f>
        <v>0</v>
      </c>
      <c r="BJ178" s="18" t="s">
        <v>88</v>
      </c>
      <c r="BK178" s="251">
        <f>ROUND(I178*H178,2)</f>
        <v>0</v>
      </c>
      <c r="BL178" s="18" t="s">
        <v>179</v>
      </c>
      <c r="BM178" s="250" t="s">
        <v>2152</v>
      </c>
    </row>
    <row r="179" s="2" customFormat="1" ht="24.15" customHeight="1">
      <c r="A179" s="39"/>
      <c r="B179" s="40"/>
      <c r="C179" s="238" t="s">
        <v>283</v>
      </c>
      <c r="D179" s="238" t="s">
        <v>175</v>
      </c>
      <c r="E179" s="239" t="s">
        <v>2028</v>
      </c>
      <c r="F179" s="240" t="s">
        <v>2029</v>
      </c>
      <c r="G179" s="241" t="s">
        <v>311</v>
      </c>
      <c r="H179" s="242">
        <v>1</v>
      </c>
      <c r="I179" s="243"/>
      <c r="J179" s="244">
        <f>ROUND(I179*H179,2)</f>
        <v>0</v>
      </c>
      <c r="K179" s="245"/>
      <c r="L179" s="45"/>
      <c r="M179" s="246" t="s">
        <v>1</v>
      </c>
      <c r="N179" s="247" t="s">
        <v>42</v>
      </c>
      <c r="O179" s="98"/>
      <c r="P179" s="248">
        <f>O179*H179</f>
        <v>0</v>
      </c>
      <c r="Q179" s="248">
        <v>0.0063</v>
      </c>
      <c r="R179" s="248">
        <f>Q179*H179</f>
        <v>0.0063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179</v>
      </c>
      <c r="AT179" s="250" t="s">
        <v>175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179</v>
      </c>
      <c r="BM179" s="250" t="s">
        <v>2153</v>
      </c>
    </row>
    <row r="180" s="2" customFormat="1" ht="16.5" customHeight="1">
      <c r="A180" s="39"/>
      <c r="B180" s="40"/>
      <c r="C180" s="286" t="s">
        <v>297</v>
      </c>
      <c r="D180" s="286" t="s">
        <v>224</v>
      </c>
      <c r="E180" s="287" t="s">
        <v>2154</v>
      </c>
      <c r="F180" s="288" t="s">
        <v>2155</v>
      </c>
      <c r="G180" s="289" t="s">
        <v>311</v>
      </c>
      <c r="H180" s="290">
        <v>1</v>
      </c>
      <c r="I180" s="291"/>
      <c r="J180" s="292">
        <f>ROUND(I180*H180,2)</f>
        <v>0</v>
      </c>
      <c r="K180" s="293"/>
      <c r="L180" s="294"/>
      <c r="M180" s="295" t="s">
        <v>1</v>
      </c>
      <c r="N180" s="296" t="s">
        <v>42</v>
      </c>
      <c r="O180" s="98"/>
      <c r="P180" s="248">
        <f>O180*H180</f>
        <v>0</v>
      </c>
      <c r="Q180" s="248">
        <v>0.042000000000000003</v>
      </c>
      <c r="R180" s="248">
        <f>Q180*H180</f>
        <v>0.042000000000000003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223</v>
      </c>
      <c r="AT180" s="250" t="s">
        <v>224</v>
      </c>
      <c r="AU180" s="250" t="s">
        <v>88</v>
      </c>
      <c r="AY180" s="18" t="s">
        <v>173</v>
      </c>
      <c r="BE180" s="251">
        <f>IF(N180="základná",J180,0)</f>
        <v>0</v>
      </c>
      <c r="BF180" s="251">
        <f>IF(N180="znížená",J180,0)</f>
        <v>0</v>
      </c>
      <c r="BG180" s="251">
        <f>IF(N180="zákl. prenesená",J180,0)</f>
        <v>0</v>
      </c>
      <c r="BH180" s="251">
        <f>IF(N180="zníž. prenesená",J180,0)</f>
        <v>0</v>
      </c>
      <c r="BI180" s="251">
        <f>IF(N180="nulová",J180,0)</f>
        <v>0</v>
      </c>
      <c r="BJ180" s="18" t="s">
        <v>88</v>
      </c>
      <c r="BK180" s="251">
        <f>ROUND(I180*H180,2)</f>
        <v>0</v>
      </c>
      <c r="BL180" s="18" t="s">
        <v>179</v>
      </c>
      <c r="BM180" s="250" t="s">
        <v>2156</v>
      </c>
    </row>
    <row r="181" s="12" customFormat="1" ht="22.8" customHeight="1">
      <c r="A181" s="12"/>
      <c r="B181" s="222"/>
      <c r="C181" s="223"/>
      <c r="D181" s="224" t="s">
        <v>75</v>
      </c>
      <c r="E181" s="236" t="s">
        <v>438</v>
      </c>
      <c r="F181" s="236" t="s">
        <v>439</v>
      </c>
      <c r="G181" s="223"/>
      <c r="H181" s="223"/>
      <c r="I181" s="226"/>
      <c r="J181" s="237">
        <f>BK181</f>
        <v>0</v>
      </c>
      <c r="K181" s="223"/>
      <c r="L181" s="228"/>
      <c r="M181" s="229"/>
      <c r="N181" s="230"/>
      <c r="O181" s="230"/>
      <c r="P181" s="231">
        <f>P182</f>
        <v>0</v>
      </c>
      <c r="Q181" s="230"/>
      <c r="R181" s="231">
        <f>R182</f>
        <v>0</v>
      </c>
      <c r="S181" s="230"/>
      <c r="T181" s="23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3" t="s">
        <v>83</v>
      </c>
      <c r="AT181" s="234" t="s">
        <v>75</v>
      </c>
      <c r="AU181" s="234" t="s">
        <v>83</v>
      </c>
      <c r="AY181" s="233" t="s">
        <v>173</v>
      </c>
      <c r="BK181" s="235">
        <f>BK182</f>
        <v>0</v>
      </c>
    </row>
    <row r="182" s="2" customFormat="1" ht="24.15" customHeight="1">
      <c r="A182" s="39"/>
      <c r="B182" s="40"/>
      <c r="C182" s="238" t="s">
        <v>303</v>
      </c>
      <c r="D182" s="238" t="s">
        <v>175</v>
      </c>
      <c r="E182" s="239" t="s">
        <v>2031</v>
      </c>
      <c r="F182" s="240" t="s">
        <v>2032</v>
      </c>
      <c r="G182" s="241" t="s">
        <v>227</v>
      </c>
      <c r="H182" s="242">
        <v>20.637</v>
      </c>
      <c r="I182" s="243"/>
      <c r="J182" s="244">
        <f>ROUND(I182*H182,2)</f>
        <v>0</v>
      </c>
      <c r="K182" s="245"/>
      <c r="L182" s="45"/>
      <c r="M182" s="310" t="s">
        <v>1</v>
      </c>
      <c r="N182" s="311" t="s">
        <v>42</v>
      </c>
      <c r="O182" s="312"/>
      <c r="P182" s="313">
        <f>O182*H182</f>
        <v>0</v>
      </c>
      <c r="Q182" s="313">
        <v>0</v>
      </c>
      <c r="R182" s="313">
        <f>Q182*H182</f>
        <v>0</v>
      </c>
      <c r="S182" s="313">
        <v>0</v>
      </c>
      <c r="T182" s="314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0" t="s">
        <v>179</v>
      </c>
      <c r="AT182" s="250" t="s">
        <v>175</v>
      </c>
      <c r="AU182" s="250" t="s">
        <v>88</v>
      </c>
      <c r="AY182" s="18" t="s">
        <v>173</v>
      </c>
      <c r="BE182" s="251">
        <f>IF(N182="základná",J182,0)</f>
        <v>0</v>
      </c>
      <c r="BF182" s="251">
        <f>IF(N182="znížená",J182,0)</f>
        <v>0</v>
      </c>
      <c r="BG182" s="251">
        <f>IF(N182="zákl. prenesená",J182,0)</f>
        <v>0</v>
      </c>
      <c r="BH182" s="251">
        <f>IF(N182="zníž. prenesená",J182,0)</f>
        <v>0</v>
      </c>
      <c r="BI182" s="251">
        <f>IF(N182="nulová",J182,0)</f>
        <v>0</v>
      </c>
      <c r="BJ182" s="18" t="s">
        <v>88</v>
      </c>
      <c r="BK182" s="251">
        <f>ROUND(I182*H182,2)</f>
        <v>0</v>
      </c>
      <c r="BL182" s="18" t="s">
        <v>179</v>
      </c>
      <c r="BM182" s="250" t="s">
        <v>2157</v>
      </c>
    </row>
    <row r="183" s="2" customFormat="1" ht="6.96" customHeight="1">
      <c r="A183" s="39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9hKSZzZRBezW6SrLMoIFNzQmP/q3LPyRCnlqI0agupCa1mL8herfo36q6sf2nu0CL1I5QaxcJcZrK6nc/Tv13g==" hashValue="ZxAB6KwTWPrVQ7vd0GvXhszzf7ctkosuRSixDayrW7u2YOfwd0ZLJim16dYhVOamQKh9m42P2tqjaSjJgt0dcQ==" algorithmName="SHA-512" password="CC35"/>
  <autoFilter ref="C125:K1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2158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2159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ROUND(J124,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ROUND((SUM(BE124:BE169)),  2)</f>
        <v>0</v>
      </c>
      <c r="G35" s="172"/>
      <c r="H35" s="172"/>
      <c r="I35" s="173">
        <v>0.20000000000000001</v>
      </c>
      <c r="J35" s="171">
        <f>ROUND(((SUM(BE124:BE169))*I35),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ROUND((SUM(BF124:BF169)),  2)</f>
        <v>0</v>
      </c>
      <c r="G36" s="172"/>
      <c r="H36" s="172"/>
      <c r="I36" s="173">
        <v>0.20000000000000001</v>
      </c>
      <c r="J36" s="171">
        <f>ROUND(((SUM(BF124:BF169))*I36),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ROUND((SUM(BG124:BG169)),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ROUND((SUM(BH124:BH169)),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ROUND((SUM(BI124:BI169)),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2158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01 - SO-04.1  Elektrická prípojka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J124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1624</v>
      </c>
      <c r="E99" s="202"/>
      <c r="F99" s="202"/>
      <c r="G99" s="202"/>
      <c r="H99" s="202"/>
      <c r="I99" s="202"/>
      <c r="J99" s="203">
        <f>J125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1625</v>
      </c>
      <c r="E100" s="207"/>
      <c r="F100" s="207"/>
      <c r="G100" s="207"/>
      <c r="H100" s="207"/>
      <c r="I100" s="207"/>
      <c r="J100" s="208">
        <f>J126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2160</v>
      </c>
      <c r="E101" s="207"/>
      <c r="F101" s="207"/>
      <c r="G101" s="207"/>
      <c r="H101" s="207"/>
      <c r="I101" s="207"/>
      <c r="J101" s="208">
        <f>J154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9"/>
      <c r="C102" s="200"/>
      <c r="D102" s="201" t="s">
        <v>1626</v>
      </c>
      <c r="E102" s="202"/>
      <c r="F102" s="202"/>
      <c r="G102" s="202"/>
      <c r="H102" s="202"/>
      <c r="I102" s="202"/>
      <c r="J102" s="203">
        <f>J168</f>
        <v>0</v>
      </c>
      <c r="K102" s="200"/>
      <c r="L102" s="20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94" t="str">
        <f>E7</f>
        <v>Rekreačná chata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127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94" t="s">
        <v>2158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129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83" t="str">
        <f>E11</f>
        <v xml:space="preserve">01 - SO-04.1  Elektrická prípojka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F14</f>
        <v>Martovce, p. č. 6231/1, 6231/2</v>
      </c>
      <c r="G118" s="41"/>
      <c r="H118" s="41"/>
      <c r="I118" s="33" t="s">
        <v>21</v>
      </c>
      <c r="J118" s="86" t="str">
        <f>IF(J14="","",J14)</f>
        <v>15. 1. 2024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E17</f>
        <v>MARTEVENT s.r.o., Martovce č. 14</v>
      </c>
      <c r="G120" s="41"/>
      <c r="H120" s="41"/>
      <c r="I120" s="33" t="s">
        <v>29</v>
      </c>
      <c r="J120" s="37" t="str">
        <f>E23</f>
        <v>Szilvia Vörös Dócza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32</v>
      </c>
      <c r="J121" s="37" t="str">
        <f>E26</f>
        <v xml:space="preserve"> 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10"/>
      <c r="B123" s="211"/>
      <c r="C123" s="212" t="s">
        <v>160</v>
      </c>
      <c r="D123" s="213" t="s">
        <v>61</v>
      </c>
      <c r="E123" s="213" t="s">
        <v>57</v>
      </c>
      <c r="F123" s="213" t="s">
        <v>58</v>
      </c>
      <c r="G123" s="213" t="s">
        <v>161</v>
      </c>
      <c r="H123" s="213" t="s">
        <v>162</v>
      </c>
      <c r="I123" s="213" t="s">
        <v>163</v>
      </c>
      <c r="J123" s="214" t="s">
        <v>134</v>
      </c>
      <c r="K123" s="215" t="s">
        <v>164</v>
      </c>
      <c r="L123" s="216"/>
      <c r="M123" s="107" t="s">
        <v>1</v>
      </c>
      <c r="N123" s="108" t="s">
        <v>40</v>
      </c>
      <c r="O123" s="108" t="s">
        <v>165</v>
      </c>
      <c r="P123" s="108" t="s">
        <v>166</v>
      </c>
      <c r="Q123" s="108" t="s">
        <v>167</v>
      </c>
      <c r="R123" s="108" t="s">
        <v>168</v>
      </c>
      <c r="S123" s="108" t="s">
        <v>169</v>
      </c>
      <c r="T123" s="109" t="s">
        <v>170</v>
      </c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="2" customFormat="1" ht="22.8" customHeight="1">
      <c r="A124" s="39"/>
      <c r="B124" s="40"/>
      <c r="C124" s="114" t="s">
        <v>135</v>
      </c>
      <c r="D124" s="41"/>
      <c r="E124" s="41"/>
      <c r="F124" s="41"/>
      <c r="G124" s="41"/>
      <c r="H124" s="41"/>
      <c r="I124" s="41"/>
      <c r="J124" s="217">
        <f>BK124</f>
        <v>0</v>
      </c>
      <c r="K124" s="41"/>
      <c r="L124" s="45"/>
      <c r="M124" s="110"/>
      <c r="N124" s="218"/>
      <c r="O124" s="111"/>
      <c r="P124" s="219">
        <f>P125+P168</f>
        <v>0</v>
      </c>
      <c r="Q124" s="111"/>
      <c r="R124" s="219">
        <f>R125+R168</f>
        <v>0.398146</v>
      </c>
      <c r="S124" s="111"/>
      <c r="T124" s="220">
        <f>T125+T168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136</v>
      </c>
      <c r="BK124" s="221">
        <f>BK125+BK168</f>
        <v>0</v>
      </c>
    </row>
    <row r="125" s="12" customFormat="1" ht="25.92" customHeight="1">
      <c r="A125" s="12"/>
      <c r="B125" s="222"/>
      <c r="C125" s="223"/>
      <c r="D125" s="224" t="s">
        <v>75</v>
      </c>
      <c r="E125" s="225" t="s">
        <v>224</v>
      </c>
      <c r="F125" s="225" t="s">
        <v>1627</v>
      </c>
      <c r="G125" s="223"/>
      <c r="H125" s="223"/>
      <c r="I125" s="226"/>
      <c r="J125" s="227">
        <f>BK125</f>
        <v>0</v>
      </c>
      <c r="K125" s="223"/>
      <c r="L125" s="228"/>
      <c r="M125" s="229"/>
      <c r="N125" s="230"/>
      <c r="O125" s="230"/>
      <c r="P125" s="231">
        <f>P126+P154</f>
        <v>0</v>
      </c>
      <c r="Q125" s="230"/>
      <c r="R125" s="231">
        <f>R126+R154</f>
        <v>0.398146</v>
      </c>
      <c r="S125" s="230"/>
      <c r="T125" s="232">
        <f>T126+T154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3" t="s">
        <v>185</v>
      </c>
      <c r="AT125" s="234" t="s">
        <v>75</v>
      </c>
      <c r="AU125" s="234" t="s">
        <v>76</v>
      </c>
      <c r="AY125" s="233" t="s">
        <v>173</v>
      </c>
      <c r="BK125" s="235">
        <f>BK126+BK154</f>
        <v>0</v>
      </c>
    </row>
    <row r="126" s="12" customFormat="1" ht="22.8" customHeight="1">
      <c r="A126" s="12"/>
      <c r="B126" s="222"/>
      <c r="C126" s="223"/>
      <c r="D126" s="224" t="s">
        <v>75</v>
      </c>
      <c r="E126" s="236" t="s">
        <v>1628</v>
      </c>
      <c r="F126" s="236" t="s">
        <v>1629</v>
      </c>
      <c r="G126" s="223"/>
      <c r="H126" s="223"/>
      <c r="I126" s="226"/>
      <c r="J126" s="237">
        <f>BK126</f>
        <v>0</v>
      </c>
      <c r="K126" s="223"/>
      <c r="L126" s="228"/>
      <c r="M126" s="229"/>
      <c r="N126" s="230"/>
      <c r="O126" s="230"/>
      <c r="P126" s="231">
        <f>SUM(P127:P153)</f>
        <v>0</v>
      </c>
      <c r="Q126" s="230"/>
      <c r="R126" s="231">
        <f>SUM(R127:R153)</f>
        <v>0.057095999999999994</v>
      </c>
      <c r="S126" s="230"/>
      <c r="T126" s="232">
        <f>SUM(T127:T153)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3" t="s">
        <v>185</v>
      </c>
      <c r="AT126" s="234" t="s">
        <v>75</v>
      </c>
      <c r="AU126" s="234" t="s">
        <v>83</v>
      </c>
      <c r="AY126" s="233" t="s">
        <v>173</v>
      </c>
      <c r="BK126" s="235">
        <f>SUM(BK127:BK153)</f>
        <v>0</v>
      </c>
    </row>
    <row r="127" s="2" customFormat="1" ht="24.15" customHeight="1">
      <c r="A127" s="39"/>
      <c r="B127" s="40"/>
      <c r="C127" s="238" t="s">
        <v>83</v>
      </c>
      <c r="D127" s="238" t="s">
        <v>175</v>
      </c>
      <c r="E127" s="239" t="s">
        <v>2161</v>
      </c>
      <c r="F127" s="240" t="s">
        <v>2162</v>
      </c>
      <c r="G127" s="241" t="s">
        <v>332</v>
      </c>
      <c r="H127" s="242">
        <v>4</v>
      </c>
      <c r="I127" s="243"/>
      <c r="J127" s="244">
        <f>ROUND(I127*H127,2)</f>
        <v>0</v>
      </c>
      <c r="K127" s="245"/>
      <c r="L127" s="45"/>
      <c r="M127" s="246" t="s">
        <v>1</v>
      </c>
      <c r="N127" s="247" t="s">
        <v>42</v>
      </c>
      <c r="O127" s="98"/>
      <c r="P127" s="248">
        <f>O127*H127</f>
        <v>0</v>
      </c>
      <c r="Q127" s="248">
        <v>0</v>
      </c>
      <c r="R127" s="248">
        <f>Q127*H127</f>
        <v>0</v>
      </c>
      <c r="S127" s="248">
        <v>0</v>
      </c>
      <c r="T127" s="24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50" t="s">
        <v>560</v>
      </c>
      <c r="AT127" s="250" t="s">
        <v>175</v>
      </c>
      <c r="AU127" s="250" t="s">
        <v>88</v>
      </c>
      <c r="AY127" s="18" t="s">
        <v>173</v>
      </c>
      <c r="BE127" s="251">
        <f>IF(N127="základná",J127,0)</f>
        <v>0</v>
      </c>
      <c r="BF127" s="251">
        <f>IF(N127="znížená",J127,0)</f>
        <v>0</v>
      </c>
      <c r="BG127" s="251">
        <f>IF(N127="zákl. prenesená",J127,0)</f>
        <v>0</v>
      </c>
      <c r="BH127" s="251">
        <f>IF(N127="zníž. prenesená",J127,0)</f>
        <v>0</v>
      </c>
      <c r="BI127" s="251">
        <f>IF(N127="nulová",J127,0)</f>
        <v>0</v>
      </c>
      <c r="BJ127" s="18" t="s">
        <v>88</v>
      </c>
      <c r="BK127" s="251">
        <f>ROUND(I127*H127,2)</f>
        <v>0</v>
      </c>
      <c r="BL127" s="18" t="s">
        <v>560</v>
      </c>
      <c r="BM127" s="250" t="s">
        <v>2163</v>
      </c>
    </row>
    <row r="128" s="13" customFormat="1">
      <c r="A128" s="13"/>
      <c r="B128" s="252"/>
      <c r="C128" s="253"/>
      <c r="D128" s="254" t="s">
        <v>181</v>
      </c>
      <c r="E128" s="255" t="s">
        <v>1</v>
      </c>
      <c r="F128" s="256" t="s">
        <v>2164</v>
      </c>
      <c r="G128" s="253"/>
      <c r="H128" s="257">
        <v>3</v>
      </c>
      <c r="I128" s="258"/>
      <c r="J128" s="253"/>
      <c r="K128" s="253"/>
      <c r="L128" s="259"/>
      <c r="M128" s="260"/>
      <c r="N128" s="261"/>
      <c r="O128" s="261"/>
      <c r="P128" s="261"/>
      <c r="Q128" s="261"/>
      <c r="R128" s="261"/>
      <c r="S128" s="261"/>
      <c r="T128" s="26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3" t="s">
        <v>181</v>
      </c>
      <c r="AU128" s="263" t="s">
        <v>88</v>
      </c>
      <c r="AV128" s="13" t="s">
        <v>88</v>
      </c>
      <c r="AW128" s="13" t="s">
        <v>31</v>
      </c>
      <c r="AX128" s="13" t="s">
        <v>76</v>
      </c>
      <c r="AY128" s="263" t="s">
        <v>173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2165</v>
      </c>
      <c r="G129" s="253"/>
      <c r="H129" s="257">
        <v>1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5" customFormat="1">
      <c r="A130" s="15"/>
      <c r="B130" s="275"/>
      <c r="C130" s="276"/>
      <c r="D130" s="254" t="s">
        <v>181</v>
      </c>
      <c r="E130" s="277" t="s">
        <v>1</v>
      </c>
      <c r="F130" s="278" t="s">
        <v>187</v>
      </c>
      <c r="G130" s="276"/>
      <c r="H130" s="279">
        <v>4</v>
      </c>
      <c r="I130" s="280"/>
      <c r="J130" s="276"/>
      <c r="K130" s="276"/>
      <c r="L130" s="281"/>
      <c r="M130" s="282"/>
      <c r="N130" s="283"/>
      <c r="O130" s="283"/>
      <c r="P130" s="283"/>
      <c r="Q130" s="283"/>
      <c r="R130" s="283"/>
      <c r="S130" s="283"/>
      <c r="T130" s="28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5" t="s">
        <v>181</v>
      </c>
      <c r="AU130" s="285" t="s">
        <v>88</v>
      </c>
      <c r="AV130" s="15" t="s">
        <v>179</v>
      </c>
      <c r="AW130" s="15" t="s">
        <v>31</v>
      </c>
      <c r="AX130" s="15" t="s">
        <v>83</v>
      </c>
      <c r="AY130" s="285" t="s">
        <v>173</v>
      </c>
    </row>
    <row r="131" s="2" customFormat="1" ht="33" customHeight="1">
      <c r="A131" s="39"/>
      <c r="B131" s="40"/>
      <c r="C131" s="286" t="s">
        <v>88</v>
      </c>
      <c r="D131" s="286" t="s">
        <v>224</v>
      </c>
      <c r="E131" s="287" t="s">
        <v>2166</v>
      </c>
      <c r="F131" s="288" t="s">
        <v>2167</v>
      </c>
      <c r="G131" s="289" t="s">
        <v>332</v>
      </c>
      <c r="H131" s="290">
        <v>4.2000000000000002</v>
      </c>
      <c r="I131" s="291"/>
      <c r="J131" s="292">
        <f>ROUND(I131*H131,2)</f>
        <v>0</v>
      </c>
      <c r="K131" s="293"/>
      <c r="L131" s="294"/>
      <c r="M131" s="295" t="s">
        <v>1</v>
      </c>
      <c r="N131" s="296" t="s">
        <v>42</v>
      </c>
      <c r="O131" s="98"/>
      <c r="P131" s="248">
        <f>O131*H131</f>
        <v>0</v>
      </c>
      <c r="Q131" s="248">
        <v>0.00020000000000000001</v>
      </c>
      <c r="R131" s="248">
        <f>Q131*H131</f>
        <v>0.00084000000000000003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228</v>
      </c>
      <c r="AT131" s="250" t="s">
        <v>224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228</v>
      </c>
      <c r="BM131" s="250" t="s">
        <v>2168</v>
      </c>
    </row>
    <row r="132" s="2" customFormat="1" ht="16.5" customHeight="1">
      <c r="A132" s="39"/>
      <c r="B132" s="40"/>
      <c r="C132" s="286" t="s">
        <v>185</v>
      </c>
      <c r="D132" s="286" t="s">
        <v>224</v>
      </c>
      <c r="E132" s="287" t="s">
        <v>2169</v>
      </c>
      <c r="F132" s="288" t="s">
        <v>2170</v>
      </c>
      <c r="G132" s="289" t="s">
        <v>311</v>
      </c>
      <c r="H132" s="290">
        <v>2</v>
      </c>
      <c r="I132" s="291"/>
      <c r="J132" s="292">
        <f>ROUND(I132*H132,2)</f>
        <v>0</v>
      </c>
      <c r="K132" s="293"/>
      <c r="L132" s="294"/>
      <c r="M132" s="295" t="s">
        <v>1</v>
      </c>
      <c r="N132" s="296" t="s">
        <v>42</v>
      </c>
      <c r="O132" s="98"/>
      <c r="P132" s="248">
        <f>O132*H132</f>
        <v>0</v>
      </c>
      <c r="Q132" s="248">
        <v>0.00029999999999999997</v>
      </c>
      <c r="R132" s="248">
        <f>Q132*H132</f>
        <v>0.00059999999999999995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228</v>
      </c>
      <c r="AT132" s="250" t="s">
        <v>224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228</v>
      </c>
      <c r="BM132" s="250" t="s">
        <v>2171</v>
      </c>
    </row>
    <row r="133" s="2" customFormat="1" ht="24.15" customHeight="1">
      <c r="A133" s="39"/>
      <c r="B133" s="40"/>
      <c r="C133" s="238" t="s">
        <v>179</v>
      </c>
      <c r="D133" s="238" t="s">
        <v>175</v>
      </c>
      <c r="E133" s="239" t="s">
        <v>2172</v>
      </c>
      <c r="F133" s="240" t="s">
        <v>2173</v>
      </c>
      <c r="G133" s="241" t="s">
        <v>311</v>
      </c>
      <c r="H133" s="242">
        <v>8</v>
      </c>
      <c r="I133" s="243"/>
      <c r="J133" s="244">
        <f>ROUND(I133*H133,2)</f>
        <v>0</v>
      </c>
      <c r="K133" s="245"/>
      <c r="L133" s="45"/>
      <c r="M133" s="246" t="s">
        <v>1</v>
      </c>
      <c r="N133" s="247" t="s">
        <v>42</v>
      </c>
      <c r="O133" s="98"/>
      <c r="P133" s="248">
        <f>O133*H133</f>
        <v>0</v>
      </c>
      <c r="Q133" s="248">
        <v>0</v>
      </c>
      <c r="R133" s="248">
        <f>Q133*H133</f>
        <v>0</v>
      </c>
      <c r="S133" s="248">
        <v>0</v>
      </c>
      <c r="T133" s="24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0" t="s">
        <v>560</v>
      </c>
      <c r="AT133" s="250" t="s">
        <v>175</v>
      </c>
      <c r="AU133" s="250" t="s">
        <v>88</v>
      </c>
      <c r="AY133" s="18" t="s">
        <v>173</v>
      </c>
      <c r="BE133" s="251">
        <f>IF(N133="základná",J133,0)</f>
        <v>0</v>
      </c>
      <c r="BF133" s="251">
        <f>IF(N133="znížená",J133,0)</f>
        <v>0</v>
      </c>
      <c r="BG133" s="251">
        <f>IF(N133="zákl. prenesená",J133,0)</f>
        <v>0</v>
      </c>
      <c r="BH133" s="251">
        <f>IF(N133="zníž. prenesená",J133,0)</f>
        <v>0</v>
      </c>
      <c r="BI133" s="251">
        <f>IF(N133="nulová",J133,0)</f>
        <v>0</v>
      </c>
      <c r="BJ133" s="18" t="s">
        <v>88</v>
      </c>
      <c r="BK133" s="251">
        <f>ROUND(I133*H133,2)</f>
        <v>0</v>
      </c>
      <c r="BL133" s="18" t="s">
        <v>560</v>
      </c>
      <c r="BM133" s="250" t="s">
        <v>2174</v>
      </c>
    </row>
    <row r="134" s="2" customFormat="1" ht="16.5" customHeight="1">
      <c r="A134" s="39"/>
      <c r="B134" s="40"/>
      <c r="C134" s="286" t="s">
        <v>204</v>
      </c>
      <c r="D134" s="286" t="s">
        <v>224</v>
      </c>
      <c r="E134" s="287" t="s">
        <v>2175</v>
      </c>
      <c r="F134" s="288" t="s">
        <v>2176</v>
      </c>
      <c r="G134" s="289" t="s">
        <v>311</v>
      </c>
      <c r="H134" s="290">
        <v>8</v>
      </c>
      <c r="I134" s="291"/>
      <c r="J134" s="292">
        <f>ROUND(I134*H134,2)</f>
        <v>0</v>
      </c>
      <c r="K134" s="293"/>
      <c r="L134" s="294"/>
      <c r="M134" s="295" t="s">
        <v>1</v>
      </c>
      <c r="N134" s="296" t="s">
        <v>42</v>
      </c>
      <c r="O134" s="98"/>
      <c r="P134" s="248">
        <f>O134*H134</f>
        <v>0</v>
      </c>
      <c r="Q134" s="248">
        <v>1.0000000000000001E-05</v>
      </c>
      <c r="R134" s="248">
        <f>Q134*H134</f>
        <v>8.0000000000000007E-05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228</v>
      </c>
      <c r="AT134" s="250" t="s">
        <v>224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228</v>
      </c>
      <c r="BM134" s="250" t="s">
        <v>2177</v>
      </c>
    </row>
    <row r="135" s="2" customFormat="1" ht="24.15" customHeight="1">
      <c r="A135" s="39"/>
      <c r="B135" s="40"/>
      <c r="C135" s="238" t="s">
        <v>210</v>
      </c>
      <c r="D135" s="238" t="s">
        <v>175</v>
      </c>
      <c r="E135" s="239" t="s">
        <v>2178</v>
      </c>
      <c r="F135" s="240" t="s">
        <v>2179</v>
      </c>
      <c r="G135" s="241" t="s">
        <v>311</v>
      </c>
      <c r="H135" s="242">
        <v>1</v>
      </c>
      <c r="I135" s="243"/>
      <c r="J135" s="244">
        <f>ROUND(I135*H135,2)</f>
        <v>0</v>
      </c>
      <c r="K135" s="245"/>
      <c r="L135" s="45"/>
      <c r="M135" s="246" t="s">
        <v>1</v>
      </c>
      <c r="N135" s="247" t="s">
        <v>42</v>
      </c>
      <c r="O135" s="98"/>
      <c r="P135" s="248">
        <f>O135*H135</f>
        <v>0</v>
      </c>
      <c r="Q135" s="248">
        <v>0</v>
      </c>
      <c r="R135" s="248">
        <f>Q135*H135</f>
        <v>0</v>
      </c>
      <c r="S135" s="248">
        <v>0</v>
      </c>
      <c r="T135" s="24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0" t="s">
        <v>560</v>
      </c>
      <c r="AT135" s="250" t="s">
        <v>175</v>
      </c>
      <c r="AU135" s="250" t="s">
        <v>88</v>
      </c>
      <c r="AY135" s="18" t="s">
        <v>173</v>
      </c>
      <c r="BE135" s="251">
        <f>IF(N135="základná",J135,0)</f>
        <v>0</v>
      </c>
      <c r="BF135" s="251">
        <f>IF(N135="znížená",J135,0)</f>
        <v>0</v>
      </c>
      <c r="BG135" s="251">
        <f>IF(N135="zákl. prenesená",J135,0)</f>
        <v>0</v>
      </c>
      <c r="BH135" s="251">
        <f>IF(N135="zníž. prenesená",J135,0)</f>
        <v>0</v>
      </c>
      <c r="BI135" s="251">
        <f>IF(N135="nulová",J135,0)</f>
        <v>0</v>
      </c>
      <c r="BJ135" s="18" t="s">
        <v>88</v>
      </c>
      <c r="BK135" s="251">
        <f>ROUND(I135*H135,2)</f>
        <v>0</v>
      </c>
      <c r="BL135" s="18" t="s">
        <v>560</v>
      </c>
      <c r="BM135" s="250" t="s">
        <v>2180</v>
      </c>
    </row>
    <row r="136" s="2" customFormat="1" ht="33" customHeight="1">
      <c r="A136" s="39"/>
      <c r="B136" s="40"/>
      <c r="C136" s="286" t="s">
        <v>214</v>
      </c>
      <c r="D136" s="286" t="s">
        <v>224</v>
      </c>
      <c r="E136" s="287" t="s">
        <v>2181</v>
      </c>
      <c r="F136" s="288" t="s">
        <v>2182</v>
      </c>
      <c r="G136" s="289" t="s">
        <v>311</v>
      </c>
      <c r="H136" s="290">
        <v>1</v>
      </c>
      <c r="I136" s="291"/>
      <c r="J136" s="292">
        <f>ROUND(I136*H136,2)</f>
        <v>0</v>
      </c>
      <c r="K136" s="293"/>
      <c r="L136" s="294"/>
      <c r="M136" s="295" t="s">
        <v>1</v>
      </c>
      <c r="N136" s="296" t="s">
        <v>42</v>
      </c>
      <c r="O136" s="98"/>
      <c r="P136" s="248">
        <f>O136*H136</f>
        <v>0</v>
      </c>
      <c r="Q136" s="248">
        <v>0.0070000000000000001</v>
      </c>
      <c r="R136" s="248">
        <f>Q136*H136</f>
        <v>0.0070000000000000001</v>
      </c>
      <c r="S136" s="248">
        <v>0</v>
      </c>
      <c r="T136" s="24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0" t="s">
        <v>228</v>
      </c>
      <c r="AT136" s="250" t="s">
        <v>224</v>
      </c>
      <c r="AU136" s="250" t="s">
        <v>88</v>
      </c>
      <c r="AY136" s="18" t="s">
        <v>173</v>
      </c>
      <c r="BE136" s="251">
        <f>IF(N136="základná",J136,0)</f>
        <v>0</v>
      </c>
      <c r="BF136" s="251">
        <f>IF(N136="znížená",J136,0)</f>
        <v>0</v>
      </c>
      <c r="BG136" s="251">
        <f>IF(N136="zákl. prenesená",J136,0)</f>
        <v>0</v>
      </c>
      <c r="BH136" s="251">
        <f>IF(N136="zníž. prenesená",J136,0)</f>
        <v>0</v>
      </c>
      <c r="BI136" s="251">
        <f>IF(N136="nulová",J136,0)</f>
        <v>0</v>
      </c>
      <c r="BJ136" s="18" t="s">
        <v>88</v>
      </c>
      <c r="BK136" s="251">
        <f>ROUND(I136*H136,2)</f>
        <v>0</v>
      </c>
      <c r="BL136" s="18" t="s">
        <v>228</v>
      </c>
      <c r="BM136" s="250" t="s">
        <v>2183</v>
      </c>
    </row>
    <row r="137" s="2" customFormat="1" ht="16.5" customHeight="1">
      <c r="A137" s="39"/>
      <c r="B137" s="40"/>
      <c r="C137" s="286" t="s">
        <v>223</v>
      </c>
      <c r="D137" s="286" t="s">
        <v>224</v>
      </c>
      <c r="E137" s="287" t="s">
        <v>2169</v>
      </c>
      <c r="F137" s="288" t="s">
        <v>2170</v>
      </c>
      <c r="G137" s="289" t="s">
        <v>311</v>
      </c>
      <c r="H137" s="290">
        <v>1</v>
      </c>
      <c r="I137" s="291"/>
      <c r="J137" s="292">
        <f>ROUND(I137*H137,2)</f>
        <v>0</v>
      </c>
      <c r="K137" s="293"/>
      <c r="L137" s="294"/>
      <c r="M137" s="295" t="s">
        <v>1</v>
      </c>
      <c r="N137" s="296" t="s">
        <v>42</v>
      </c>
      <c r="O137" s="98"/>
      <c r="P137" s="248">
        <f>O137*H137</f>
        <v>0</v>
      </c>
      <c r="Q137" s="248">
        <v>0.00029999999999999997</v>
      </c>
      <c r="R137" s="248">
        <f>Q137*H137</f>
        <v>0.00029999999999999997</v>
      </c>
      <c r="S137" s="248">
        <v>0</v>
      </c>
      <c r="T137" s="24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0" t="s">
        <v>228</v>
      </c>
      <c r="AT137" s="250" t="s">
        <v>224</v>
      </c>
      <c r="AU137" s="250" t="s">
        <v>88</v>
      </c>
      <c r="AY137" s="18" t="s">
        <v>173</v>
      </c>
      <c r="BE137" s="251">
        <f>IF(N137="základná",J137,0)</f>
        <v>0</v>
      </c>
      <c r="BF137" s="251">
        <f>IF(N137="znížená",J137,0)</f>
        <v>0</v>
      </c>
      <c r="BG137" s="251">
        <f>IF(N137="zákl. prenesená",J137,0)</f>
        <v>0</v>
      </c>
      <c r="BH137" s="251">
        <f>IF(N137="zníž. prenesená",J137,0)</f>
        <v>0</v>
      </c>
      <c r="BI137" s="251">
        <f>IF(N137="nulová",J137,0)</f>
        <v>0</v>
      </c>
      <c r="BJ137" s="18" t="s">
        <v>88</v>
      </c>
      <c r="BK137" s="251">
        <f>ROUND(I137*H137,2)</f>
        <v>0</v>
      </c>
      <c r="BL137" s="18" t="s">
        <v>228</v>
      </c>
      <c r="BM137" s="250" t="s">
        <v>2184</v>
      </c>
    </row>
    <row r="138" s="2" customFormat="1" ht="21.75" customHeight="1">
      <c r="A138" s="39"/>
      <c r="B138" s="40"/>
      <c r="C138" s="238" t="s">
        <v>232</v>
      </c>
      <c r="D138" s="238" t="s">
        <v>175</v>
      </c>
      <c r="E138" s="239" t="s">
        <v>2185</v>
      </c>
      <c r="F138" s="240" t="s">
        <v>2186</v>
      </c>
      <c r="G138" s="241" t="s">
        <v>311</v>
      </c>
      <c r="H138" s="242">
        <v>1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560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560</v>
      </c>
      <c r="BM138" s="250" t="s">
        <v>2187</v>
      </c>
    </row>
    <row r="139" s="2" customFormat="1" ht="33" customHeight="1">
      <c r="A139" s="39"/>
      <c r="B139" s="40"/>
      <c r="C139" s="286" t="s">
        <v>240</v>
      </c>
      <c r="D139" s="286" t="s">
        <v>224</v>
      </c>
      <c r="E139" s="287" t="s">
        <v>2188</v>
      </c>
      <c r="F139" s="288" t="s">
        <v>2189</v>
      </c>
      <c r="G139" s="289" t="s">
        <v>311</v>
      </c>
      <c r="H139" s="290">
        <v>1</v>
      </c>
      <c r="I139" s="291"/>
      <c r="J139" s="292">
        <f>ROUND(I139*H139,2)</f>
        <v>0</v>
      </c>
      <c r="K139" s="293"/>
      <c r="L139" s="294"/>
      <c r="M139" s="295" t="s">
        <v>1</v>
      </c>
      <c r="N139" s="296" t="s">
        <v>42</v>
      </c>
      <c r="O139" s="98"/>
      <c r="P139" s="248">
        <f>O139*H139</f>
        <v>0</v>
      </c>
      <c r="Q139" s="248">
        <v>0.025000000000000001</v>
      </c>
      <c r="R139" s="248">
        <f>Q139*H139</f>
        <v>0.025000000000000001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228</v>
      </c>
      <c r="AT139" s="250" t="s">
        <v>224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228</v>
      </c>
      <c r="BM139" s="250" t="s">
        <v>2190</v>
      </c>
    </row>
    <row r="140" s="2" customFormat="1" ht="24.15" customHeight="1">
      <c r="A140" s="39"/>
      <c r="B140" s="40"/>
      <c r="C140" s="238" t="s">
        <v>245</v>
      </c>
      <c r="D140" s="238" t="s">
        <v>175</v>
      </c>
      <c r="E140" s="239" t="s">
        <v>1765</v>
      </c>
      <c r="F140" s="240" t="s">
        <v>1766</v>
      </c>
      <c r="G140" s="241" t="s">
        <v>332</v>
      </c>
      <c r="H140" s="242">
        <v>5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560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560</v>
      </c>
      <c r="BM140" s="250" t="s">
        <v>2191</v>
      </c>
    </row>
    <row r="141" s="2" customFormat="1" ht="16.5" customHeight="1">
      <c r="A141" s="39"/>
      <c r="B141" s="40"/>
      <c r="C141" s="286" t="s">
        <v>252</v>
      </c>
      <c r="D141" s="286" t="s">
        <v>224</v>
      </c>
      <c r="E141" s="287" t="s">
        <v>1769</v>
      </c>
      <c r="F141" s="288" t="s">
        <v>1770</v>
      </c>
      <c r="G141" s="289" t="s">
        <v>1762</v>
      </c>
      <c r="H141" s="290">
        <v>3.25</v>
      </c>
      <c r="I141" s="291"/>
      <c r="J141" s="292">
        <f>ROUND(I141*H141,2)</f>
        <v>0</v>
      </c>
      <c r="K141" s="293"/>
      <c r="L141" s="294"/>
      <c r="M141" s="295" t="s">
        <v>1</v>
      </c>
      <c r="N141" s="296" t="s">
        <v>42</v>
      </c>
      <c r="O141" s="98"/>
      <c r="P141" s="248">
        <f>O141*H141</f>
        <v>0</v>
      </c>
      <c r="Q141" s="248">
        <v>0.001</v>
      </c>
      <c r="R141" s="248">
        <f>Q141*H141</f>
        <v>0.0032500000000000003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228</v>
      </c>
      <c r="AT141" s="250" t="s">
        <v>224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228</v>
      </c>
      <c r="BM141" s="250" t="s">
        <v>2192</v>
      </c>
    </row>
    <row r="142" s="13" customFormat="1">
      <c r="A142" s="13"/>
      <c r="B142" s="252"/>
      <c r="C142" s="253"/>
      <c r="D142" s="254" t="s">
        <v>181</v>
      </c>
      <c r="E142" s="255" t="s">
        <v>1</v>
      </c>
      <c r="F142" s="256" t="s">
        <v>2193</v>
      </c>
      <c r="G142" s="253"/>
      <c r="H142" s="257">
        <v>3.25</v>
      </c>
      <c r="I142" s="258"/>
      <c r="J142" s="253"/>
      <c r="K142" s="253"/>
      <c r="L142" s="259"/>
      <c r="M142" s="260"/>
      <c r="N142" s="261"/>
      <c r="O142" s="261"/>
      <c r="P142" s="261"/>
      <c r="Q142" s="261"/>
      <c r="R142" s="261"/>
      <c r="S142" s="261"/>
      <c r="T142" s="26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3" t="s">
        <v>181</v>
      </c>
      <c r="AU142" s="263" t="s">
        <v>88</v>
      </c>
      <c r="AV142" s="13" t="s">
        <v>88</v>
      </c>
      <c r="AW142" s="13" t="s">
        <v>31</v>
      </c>
      <c r="AX142" s="13" t="s">
        <v>83</v>
      </c>
      <c r="AY142" s="263" t="s">
        <v>173</v>
      </c>
    </row>
    <row r="143" s="2" customFormat="1" ht="16.5" customHeight="1">
      <c r="A143" s="39"/>
      <c r="B143" s="40"/>
      <c r="C143" s="238" t="s">
        <v>258</v>
      </c>
      <c r="D143" s="238" t="s">
        <v>175</v>
      </c>
      <c r="E143" s="239" t="s">
        <v>2194</v>
      </c>
      <c r="F143" s="240" t="s">
        <v>2195</v>
      </c>
      <c r="G143" s="241" t="s">
        <v>332</v>
      </c>
      <c r="H143" s="242">
        <v>2</v>
      </c>
      <c r="I143" s="243"/>
      <c r="J143" s="244">
        <f>ROUND(I143*H143,2)</f>
        <v>0</v>
      </c>
      <c r="K143" s="245"/>
      <c r="L143" s="45"/>
      <c r="M143" s="246" t="s">
        <v>1</v>
      </c>
      <c r="N143" s="247" t="s">
        <v>42</v>
      </c>
      <c r="O143" s="98"/>
      <c r="P143" s="248">
        <f>O143*H143</f>
        <v>0</v>
      </c>
      <c r="Q143" s="248">
        <v>0</v>
      </c>
      <c r="R143" s="248">
        <f>Q143*H143</f>
        <v>0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560</v>
      </c>
      <c r="AT143" s="250" t="s">
        <v>175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560</v>
      </c>
      <c r="BM143" s="250" t="s">
        <v>2196</v>
      </c>
    </row>
    <row r="144" s="2" customFormat="1" ht="16.5" customHeight="1">
      <c r="A144" s="39"/>
      <c r="B144" s="40"/>
      <c r="C144" s="286" t="s">
        <v>262</v>
      </c>
      <c r="D144" s="286" t="s">
        <v>224</v>
      </c>
      <c r="E144" s="287" t="s">
        <v>2197</v>
      </c>
      <c r="F144" s="288" t="s">
        <v>2198</v>
      </c>
      <c r="G144" s="289" t="s">
        <v>311</v>
      </c>
      <c r="H144" s="290">
        <v>1</v>
      </c>
      <c r="I144" s="291"/>
      <c r="J144" s="292">
        <f>ROUND(I144*H144,2)</f>
        <v>0</v>
      </c>
      <c r="K144" s="293"/>
      <c r="L144" s="294"/>
      <c r="M144" s="295" t="s">
        <v>1</v>
      </c>
      <c r="N144" s="296" t="s">
        <v>42</v>
      </c>
      <c r="O144" s="98"/>
      <c r="P144" s="248">
        <f>O144*H144</f>
        <v>0</v>
      </c>
      <c r="Q144" s="248">
        <v>0.0079299999999999995</v>
      </c>
      <c r="R144" s="248">
        <f>Q144*H144</f>
        <v>0.0079299999999999995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228</v>
      </c>
      <c r="AT144" s="250" t="s">
        <v>224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228</v>
      </c>
      <c r="BM144" s="250" t="s">
        <v>2199</v>
      </c>
    </row>
    <row r="145" s="2" customFormat="1" ht="24.15" customHeight="1">
      <c r="A145" s="39"/>
      <c r="B145" s="40"/>
      <c r="C145" s="238" t="s">
        <v>270</v>
      </c>
      <c r="D145" s="238" t="s">
        <v>175</v>
      </c>
      <c r="E145" s="239" t="s">
        <v>2200</v>
      </c>
      <c r="F145" s="240" t="s">
        <v>2201</v>
      </c>
      <c r="G145" s="241" t="s">
        <v>332</v>
      </c>
      <c r="H145" s="242">
        <v>12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560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560</v>
      </c>
      <c r="BM145" s="250" t="s">
        <v>2202</v>
      </c>
    </row>
    <row r="146" s="13" customFormat="1">
      <c r="A146" s="13"/>
      <c r="B146" s="252"/>
      <c r="C146" s="253"/>
      <c r="D146" s="254" t="s">
        <v>181</v>
      </c>
      <c r="E146" s="255" t="s">
        <v>1</v>
      </c>
      <c r="F146" s="256" t="s">
        <v>2203</v>
      </c>
      <c r="G146" s="253"/>
      <c r="H146" s="257">
        <v>3.6000000000000001</v>
      </c>
      <c r="I146" s="258"/>
      <c r="J146" s="253"/>
      <c r="K146" s="253"/>
      <c r="L146" s="259"/>
      <c r="M146" s="260"/>
      <c r="N146" s="261"/>
      <c r="O146" s="261"/>
      <c r="P146" s="261"/>
      <c r="Q146" s="261"/>
      <c r="R146" s="261"/>
      <c r="S146" s="261"/>
      <c r="T146" s="26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3" t="s">
        <v>181</v>
      </c>
      <c r="AU146" s="263" t="s">
        <v>88</v>
      </c>
      <c r="AV146" s="13" t="s">
        <v>88</v>
      </c>
      <c r="AW146" s="13" t="s">
        <v>31</v>
      </c>
      <c r="AX146" s="13" t="s">
        <v>76</v>
      </c>
      <c r="AY146" s="263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2204</v>
      </c>
      <c r="G147" s="253"/>
      <c r="H147" s="257">
        <v>5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2205</v>
      </c>
      <c r="G148" s="253"/>
      <c r="H148" s="257">
        <v>1.3999999999999999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2206</v>
      </c>
      <c r="G149" s="253"/>
      <c r="H149" s="257">
        <v>2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12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2" customFormat="1" ht="16.5" customHeight="1">
      <c r="A151" s="39"/>
      <c r="B151" s="40"/>
      <c r="C151" s="286" t="s">
        <v>276</v>
      </c>
      <c r="D151" s="286" t="s">
        <v>224</v>
      </c>
      <c r="E151" s="287" t="s">
        <v>2207</v>
      </c>
      <c r="F151" s="288" t="s">
        <v>2208</v>
      </c>
      <c r="G151" s="289" t="s">
        <v>332</v>
      </c>
      <c r="H151" s="290">
        <v>12.6</v>
      </c>
      <c r="I151" s="291"/>
      <c r="J151" s="292">
        <f>ROUND(I151*H151,2)</f>
        <v>0</v>
      </c>
      <c r="K151" s="293"/>
      <c r="L151" s="294"/>
      <c r="M151" s="295" t="s">
        <v>1</v>
      </c>
      <c r="N151" s="296" t="s">
        <v>42</v>
      </c>
      <c r="O151" s="98"/>
      <c r="P151" s="248">
        <f>O151*H151</f>
        <v>0</v>
      </c>
      <c r="Q151" s="248">
        <v>0.00096000000000000002</v>
      </c>
      <c r="R151" s="248">
        <f>Q151*H151</f>
        <v>0.012095999999999999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228</v>
      </c>
      <c r="AT151" s="250" t="s">
        <v>224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228</v>
      </c>
      <c r="BM151" s="250" t="s">
        <v>2209</v>
      </c>
    </row>
    <row r="152" s="2" customFormat="1" ht="16.5" customHeight="1">
      <c r="A152" s="39"/>
      <c r="B152" s="40"/>
      <c r="C152" s="238" t="s">
        <v>283</v>
      </c>
      <c r="D152" s="238" t="s">
        <v>175</v>
      </c>
      <c r="E152" s="239" t="s">
        <v>1730</v>
      </c>
      <c r="F152" s="240" t="s">
        <v>1731</v>
      </c>
      <c r="G152" s="241" t="s">
        <v>1732</v>
      </c>
      <c r="H152" s="315"/>
      <c r="I152" s="243"/>
      <c r="J152" s="244">
        <f>ROUND(I152*H152,2)</f>
        <v>0</v>
      </c>
      <c r="K152" s="245"/>
      <c r="L152" s="45"/>
      <c r="M152" s="246" t="s">
        <v>1</v>
      </c>
      <c r="N152" s="247" t="s">
        <v>42</v>
      </c>
      <c r="O152" s="98"/>
      <c r="P152" s="248">
        <f>O152*H152</f>
        <v>0</v>
      </c>
      <c r="Q152" s="248">
        <v>0</v>
      </c>
      <c r="R152" s="248">
        <f>Q152*H152</f>
        <v>0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228</v>
      </c>
      <c r="AT152" s="250" t="s">
        <v>175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228</v>
      </c>
      <c r="BM152" s="250" t="s">
        <v>2210</v>
      </c>
    </row>
    <row r="153" s="2" customFormat="1" ht="16.5" customHeight="1">
      <c r="A153" s="39"/>
      <c r="B153" s="40"/>
      <c r="C153" s="238" t="s">
        <v>297</v>
      </c>
      <c r="D153" s="238" t="s">
        <v>175</v>
      </c>
      <c r="E153" s="239" t="s">
        <v>1734</v>
      </c>
      <c r="F153" s="240" t="s">
        <v>1735</v>
      </c>
      <c r="G153" s="241" t="s">
        <v>1732</v>
      </c>
      <c r="H153" s="315"/>
      <c r="I153" s="243"/>
      <c r="J153" s="244">
        <f>ROUND(I153*H153,2)</f>
        <v>0</v>
      </c>
      <c r="K153" s="245"/>
      <c r="L153" s="45"/>
      <c r="M153" s="246" t="s">
        <v>1</v>
      </c>
      <c r="N153" s="247" t="s">
        <v>42</v>
      </c>
      <c r="O153" s="98"/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560</v>
      </c>
      <c r="AT153" s="250" t="s">
        <v>175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560</v>
      </c>
      <c r="BM153" s="250" t="s">
        <v>2211</v>
      </c>
    </row>
    <row r="154" s="12" customFormat="1" ht="22.8" customHeight="1">
      <c r="A154" s="12"/>
      <c r="B154" s="222"/>
      <c r="C154" s="223"/>
      <c r="D154" s="224" t="s">
        <v>75</v>
      </c>
      <c r="E154" s="236" t="s">
        <v>2212</v>
      </c>
      <c r="F154" s="236" t="s">
        <v>2213</v>
      </c>
      <c r="G154" s="223"/>
      <c r="H154" s="223"/>
      <c r="I154" s="226"/>
      <c r="J154" s="237">
        <f>BK154</f>
        <v>0</v>
      </c>
      <c r="K154" s="223"/>
      <c r="L154" s="228"/>
      <c r="M154" s="229"/>
      <c r="N154" s="230"/>
      <c r="O154" s="230"/>
      <c r="P154" s="231">
        <f>SUM(P155:P167)</f>
        <v>0</v>
      </c>
      <c r="Q154" s="230"/>
      <c r="R154" s="231">
        <f>SUM(R155:R167)</f>
        <v>0.34105000000000002</v>
      </c>
      <c r="S154" s="230"/>
      <c r="T154" s="232">
        <f>SUM(T155:T167)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3" t="s">
        <v>185</v>
      </c>
      <c r="AT154" s="234" t="s">
        <v>75</v>
      </c>
      <c r="AU154" s="234" t="s">
        <v>83</v>
      </c>
      <c r="AY154" s="233" t="s">
        <v>173</v>
      </c>
      <c r="BK154" s="235">
        <f>SUM(BK155:BK167)</f>
        <v>0</v>
      </c>
    </row>
    <row r="155" s="2" customFormat="1" ht="24.15" customHeight="1">
      <c r="A155" s="39"/>
      <c r="B155" s="40"/>
      <c r="C155" s="238" t="s">
        <v>303</v>
      </c>
      <c r="D155" s="238" t="s">
        <v>175</v>
      </c>
      <c r="E155" s="239" t="s">
        <v>2214</v>
      </c>
      <c r="F155" s="240" t="s">
        <v>2215</v>
      </c>
      <c r="G155" s="241" t="s">
        <v>332</v>
      </c>
      <c r="H155" s="242">
        <v>5</v>
      </c>
      <c r="I155" s="243"/>
      <c r="J155" s="244">
        <f>ROUND(I155*H155,2)</f>
        <v>0</v>
      </c>
      <c r="K155" s="245"/>
      <c r="L155" s="45"/>
      <c r="M155" s="246" t="s">
        <v>1</v>
      </c>
      <c r="N155" s="247" t="s">
        <v>42</v>
      </c>
      <c r="O155" s="98"/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24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0" t="s">
        <v>560</v>
      </c>
      <c r="AT155" s="250" t="s">
        <v>175</v>
      </c>
      <c r="AU155" s="250" t="s">
        <v>88</v>
      </c>
      <c r="AY155" s="18" t="s">
        <v>173</v>
      </c>
      <c r="BE155" s="251">
        <f>IF(N155="základná",J155,0)</f>
        <v>0</v>
      </c>
      <c r="BF155" s="251">
        <f>IF(N155="znížená",J155,0)</f>
        <v>0</v>
      </c>
      <c r="BG155" s="251">
        <f>IF(N155="zákl. prenesená",J155,0)</f>
        <v>0</v>
      </c>
      <c r="BH155" s="251">
        <f>IF(N155="zníž. prenesená",J155,0)</f>
        <v>0</v>
      </c>
      <c r="BI155" s="251">
        <f>IF(N155="nulová",J155,0)</f>
        <v>0</v>
      </c>
      <c r="BJ155" s="18" t="s">
        <v>88</v>
      </c>
      <c r="BK155" s="251">
        <f>ROUND(I155*H155,2)</f>
        <v>0</v>
      </c>
      <c r="BL155" s="18" t="s">
        <v>560</v>
      </c>
      <c r="BM155" s="250" t="s">
        <v>2216</v>
      </c>
    </row>
    <row r="156" s="13" customFormat="1">
      <c r="A156" s="13"/>
      <c r="B156" s="252"/>
      <c r="C156" s="253"/>
      <c r="D156" s="254" t="s">
        <v>181</v>
      </c>
      <c r="E156" s="255" t="s">
        <v>1</v>
      </c>
      <c r="F156" s="256" t="s">
        <v>2217</v>
      </c>
      <c r="G156" s="253"/>
      <c r="H156" s="257">
        <v>5</v>
      </c>
      <c r="I156" s="258"/>
      <c r="J156" s="253"/>
      <c r="K156" s="253"/>
      <c r="L156" s="259"/>
      <c r="M156" s="260"/>
      <c r="N156" s="261"/>
      <c r="O156" s="261"/>
      <c r="P156" s="261"/>
      <c r="Q156" s="261"/>
      <c r="R156" s="261"/>
      <c r="S156" s="261"/>
      <c r="T156" s="26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3" t="s">
        <v>181</v>
      </c>
      <c r="AU156" s="263" t="s">
        <v>88</v>
      </c>
      <c r="AV156" s="13" t="s">
        <v>88</v>
      </c>
      <c r="AW156" s="13" t="s">
        <v>31</v>
      </c>
      <c r="AX156" s="13" t="s">
        <v>83</v>
      </c>
      <c r="AY156" s="263" t="s">
        <v>173</v>
      </c>
    </row>
    <row r="157" s="2" customFormat="1" ht="33" customHeight="1">
      <c r="A157" s="39"/>
      <c r="B157" s="40"/>
      <c r="C157" s="238" t="s">
        <v>7</v>
      </c>
      <c r="D157" s="238" t="s">
        <v>175</v>
      </c>
      <c r="E157" s="239" t="s">
        <v>2218</v>
      </c>
      <c r="F157" s="240" t="s">
        <v>2219</v>
      </c>
      <c r="G157" s="241" t="s">
        <v>332</v>
      </c>
      <c r="H157" s="242">
        <v>5</v>
      </c>
      <c r="I157" s="243"/>
      <c r="J157" s="244">
        <f>ROUND(I157*H157,2)</f>
        <v>0</v>
      </c>
      <c r="K157" s="245"/>
      <c r="L157" s="45"/>
      <c r="M157" s="246" t="s">
        <v>1</v>
      </c>
      <c r="N157" s="247" t="s">
        <v>42</v>
      </c>
      <c r="O157" s="98"/>
      <c r="P157" s="248">
        <f>O157*H157</f>
        <v>0</v>
      </c>
      <c r="Q157" s="248">
        <v>0</v>
      </c>
      <c r="R157" s="248">
        <f>Q157*H157</f>
        <v>0</v>
      </c>
      <c r="S157" s="248">
        <v>0</v>
      </c>
      <c r="T157" s="24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0" t="s">
        <v>560</v>
      </c>
      <c r="AT157" s="250" t="s">
        <v>175</v>
      </c>
      <c r="AU157" s="250" t="s">
        <v>88</v>
      </c>
      <c r="AY157" s="18" t="s">
        <v>173</v>
      </c>
      <c r="BE157" s="251">
        <f>IF(N157="základná",J157,0)</f>
        <v>0</v>
      </c>
      <c r="BF157" s="251">
        <f>IF(N157="znížená",J157,0)</f>
        <v>0</v>
      </c>
      <c r="BG157" s="251">
        <f>IF(N157="zákl. prenesená",J157,0)</f>
        <v>0</v>
      </c>
      <c r="BH157" s="251">
        <f>IF(N157="zníž. prenesená",J157,0)</f>
        <v>0</v>
      </c>
      <c r="BI157" s="251">
        <f>IF(N157="nulová",J157,0)</f>
        <v>0</v>
      </c>
      <c r="BJ157" s="18" t="s">
        <v>88</v>
      </c>
      <c r="BK157" s="251">
        <f>ROUND(I157*H157,2)</f>
        <v>0</v>
      </c>
      <c r="BL157" s="18" t="s">
        <v>560</v>
      </c>
      <c r="BM157" s="250" t="s">
        <v>2220</v>
      </c>
    </row>
    <row r="158" s="2" customFormat="1" ht="16.5" customHeight="1">
      <c r="A158" s="39"/>
      <c r="B158" s="40"/>
      <c r="C158" s="286" t="s">
        <v>314</v>
      </c>
      <c r="D158" s="286" t="s">
        <v>224</v>
      </c>
      <c r="E158" s="287" t="s">
        <v>2221</v>
      </c>
      <c r="F158" s="288" t="s">
        <v>2222</v>
      </c>
      <c r="G158" s="289" t="s">
        <v>227</v>
      </c>
      <c r="H158" s="290">
        <v>0.34000000000000002</v>
      </c>
      <c r="I158" s="291"/>
      <c r="J158" s="292">
        <f>ROUND(I158*H158,2)</f>
        <v>0</v>
      </c>
      <c r="K158" s="293"/>
      <c r="L158" s="294"/>
      <c r="M158" s="295" t="s">
        <v>1</v>
      </c>
      <c r="N158" s="296" t="s">
        <v>42</v>
      </c>
      <c r="O158" s="98"/>
      <c r="P158" s="248">
        <f>O158*H158</f>
        <v>0</v>
      </c>
      <c r="Q158" s="248">
        <v>1</v>
      </c>
      <c r="R158" s="248">
        <f>Q158*H158</f>
        <v>0.34000000000000002</v>
      </c>
      <c r="S158" s="248">
        <v>0</v>
      </c>
      <c r="T158" s="24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0" t="s">
        <v>228</v>
      </c>
      <c r="AT158" s="250" t="s">
        <v>224</v>
      </c>
      <c r="AU158" s="250" t="s">
        <v>88</v>
      </c>
      <c r="AY158" s="18" t="s">
        <v>173</v>
      </c>
      <c r="BE158" s="251">
        <f>IF(N158="základná",J158,0)</f>
        <v>0</v>
      </c>
      <c r="BF158" s="251">
        <f>IF(N158="znížená",J158,0)</f>
        <v>0</v>
      </c>
      <c r="BG158" s="251">
        <f>IF(N158="zákl. prenesená",J158,0)</f>
        <v>0</v>
      </c>
      <c r="BH158" s="251">
        <f>IF(N158="zníž. prenesená",J158,0)</f>
        <v>0</v>
      </c>
      <c r="BI158" s="251">
        <f>IF(N158="nulová",J158,0)</f>
        <v>0</v>
      </c>
      <c r="BJ158" s="18" t="s">
        <v>88</v>
      </c>
      <c r="BK158" s="251">
        <f>ROUND(I158*H158,2)</f>
        <v>0</v>
      </c>
      <c r="BL158" s="18" t="s">
        <v>228</v>
      </c>
      <c r="BM158" s="250" t="s">
        <v>2223</v>
      </c>
    </row>
    <row r="159" s="13" customFormat="1">
      <c r="A159" s="13"/>
      <c r="B159" s="252"/>
      <c r="C159" s="253"/>
      <c r="D159" s="254" t="s">
        <v>181</v>
      </c>
      <c r="E159" s="255" t="s">
        <v>1</v>
      </c>
      <c r="F159" s="256" t="s">
        <v>2224</v>
      </c>
      <c r="G159" s="253"/>
      <c r="H159" s="257">
        <v>0.33100000000000002</v>
      </c>
      <c r="I159" s="258"/>
      <c r="J159" s="253"/>
      <c r="K159" s="253"/>
      <c r="L159" s="259"/>
      <c r="M159" s="260"/>
      <c r="N159" s="261"/>
      <c r="O159" s="261"/>
      <c r="P159" s="261"/>
      <c r="Q159" s="261"/>
      <c r="R159" s="261"/>
      <c r="S159" s="261"/>
      <c r="T159" s="26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3" t="s">
        <v>181</v>
      </c>
      <c r="AU159" s="263" t="s">
        <v>88</v>
      </c>
      <c r="AV159" s="13" t="s">
        <v>88</v>
      </c>
      <c r="AW159" s="13" t="s">
        <v>31</v>
      </c>
      <c r="AX159" s="13" t="s">
        <v>76</v>
      </c>
      <c r="AY159" s="263" t="s">
        <v>173</v>
      </c>
    </row>
    <row r="160" s="13" customFormat="1">
      <c r="A160" s="13"/>
      <c r="B160" s="252"/>
      <c r="C160" s="253"/>
      <c r="D160" s="254" t="s">
        <v>181</v>
      </c>
      <c r="E160" s="255" t="s">
        <v>1</v>
      </c>
      <c r="F160" s="256" t="s">
        <v>296</v>
      </c>
      <c r="G160" s="253"/>
      <c r="H160" s="257">
        <v>0.0089999999999999993</v>
      </c>
      <c r="I160" s="258"/>
      <c r="J160" s="253"/>
      <c r="K160" s="253"/>
      <c r="L160" s="259"/>
      <c r="M160" s="260"/>
      <c r="N160" s="261"/>
      <c r="O160" s="261"/>
      <c r="P160" s="261"/>
      <c r="Q160" s="261"/>
      <c r="R160" s="261"/>
      <c r="S160" s="261"/>
      <c r="T160" s="26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3" t="s">
        <v>181</v>
      </c>
      <c r="AU160" s="263" t="s">
        <v>88</v>
      </c>
      <c r="AV160" s="13" t="s">
        <v>88</v>
      </c>
      <c r="AW160" s="13" t="s">
        <v>31</v>
      </c>
      <c r="AX160" s="13" t="s">
        <v>76</v>
      </c>
      <c r="AY160" s="263" t="s">
        <v>173</v>
      </c>
    </row>
    <row r="161" s="15" customFormat="1">
      <c r="A161" s="15"/>
      <c r="B161" s="275"/>
      <c r="C161" s="276"/>
      <c r="D161" s="254" t="s">
        <v>181</v>
      </c>
      <c r="E161" s="277" t="s">
        <v>1</v>
      </c>
      <c r="F161" s="278" t="s">
        <v>187</v>
      </c>
      <c r="G161" s="276"/>
      <c r="H161" s="279">
        <v>0.34000000000000002</v>
      </c>
      <c r="I161" s="280"/>
      <c r="J161" s="276"/>
      <c r="K161" s="276"/>
      <c r="L161" s="281"/>
      <c r="M161" s="282"/>
      <c r="N161" s="283"/>
      <c r="O161" s="283"/>
      <c r="P161" s="283"/>
      <c r="Q161" s="283"/>
      <c r="R161" s="283"/>
      <c r="S161" s="283"/>
      <c r="T161" s="28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85" t="s">
        <v>181</v>
      </c>
      <c r="AU161" s="285" t="s">
        <v>88</v>
      </c>
      <c r="AV161" s="15" t="s">
        <v>179</v>
      </c>
      <c r="AW161" s="15" t="s">
        <v>31</v>
      </c>
      <c r="AX161" s="15" t="s">
        <v>83</v>
      </c>
      <c r="AY161" s="285" t="s">
        <v>173</v>
      </c>
    </row>
    <row r="162" s="2" customFormat="1" ht="24.15" customHeight="1">
      <c r="A162" s="39"/>
      <c r="B162" s="40"/>
      <c r="C162" s="238" t="s">
        <v>320</v>
      </c>
      <c r="D162" s="238" t="s">
        <v>175</v>
      </c>
      <c r="E162" s="239" t="s">
        <v>2225</v>
      </c>
      <c r="F162" s="240" t="s">
        <v>2226</v>
      </c>
      <c r="G162" s="241" t="s">
        <v>332</v>
      </c>
      <c r="H162" s="242">
        <v>5</v>
      </c>
      <c r="I162" s="243"/>
      <c r="J162" s="244">
        <f>ROUND(I162*H162,2)</f>
        <v>0</v>
      </c>
      <c r="K162" s="245"/>
      <c r="L162" s="45"/>
      <c r="M162" s="246" t="s">
        <v>1</v>
      </c>
      <c r="N162" s="247" t="s">
        <v>42</v>
      </c>
      <c r="O162" s="98"/>
      <c r="P162" s="248">
        <f>O162*H162</f>
        <v>0</v>
      </c>
      <c r="Q162" s="248">
        <v>0</v>
      </c>
      <c r="R162" s="248">
        <f>Q162*H162</f>
        <v>0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560</v>
      </c>
      <c r="AT162" s="250" t="s">
        <v>175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560</v>
      </c>
      <c r="BM162" s="250" t="s">
        <v>2227</v>
      </c>
    </row>
    <row r="163" s="2" customFormat="1" ht="24.15" customHeight="1">
      <c r="A163" s="39"/>
      <c r="B163" s="40"/>
      <c r="C163" s="286" t="s">
        <v>329</v>
      </c>
      <c r="D163" s="286" t="s">
        <v>224</v>
      </c>
      <c r="E163" s="287" t="s">
        <v>2228</v>
      </c>
      <c r="F163" s="288" t="s">
        <v>2229</v>
      </c>
      <c r="G163" s="289" t="s">
        <v>332</v>
      </c>
      <c r="H163" s="290">
        <v>5</v>
      </c>
      <c r="I163" s="291"/>
      <c r="J163" s="292">
        <f>ROUND(I163*H163,2)</f>
        <v>0</v>
      </c>
      <c r="K163" s="293"/>
      <c r="L163" s="294"/>
      <c r="M163" s="295" t="s">
        <v>1</v>
      </c>
      <c r="N163" s="296" t="s">
        <v>42</v>
      </c>
      <c r="O163" s="98"/>
      <c r="P163" s="248">
        <f>O163*H163</f>
        <v>0</v>
      </c>
      <c r="Q163" s="248">
        <v>0.00021000000000000001</v>
      </c>
      <c r="R163" s="248">
        <f>Q163*H163</f>
        <v>0.0010500000000000002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228</v>
      </c>
      <c r="AT163" s="250" t="s">
        <v>224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228</v>
      </c>
      <c r="BM163" s="250" t="s">
        <v>2230</v>
      </c>
    </row>
    <row r="164" s="2" customFormat="1" ht="33" customHeight="1">
      <c r="A164" s="39"/>
      <c r="B164" s="40"/>
      <c r="C164" s="238" t="s">
        <v>337</v>
      </c>
      <c r="D164" s="238" t="s">
        <v>175</v>
      </c>
      <c r="E164" s="239" t="s">
        <v>2231</v>
      </c>
      <c r="F164" s="240" t="s">
        <v>2232</v>
      </c>
      <c r="G164" s="241" t="s">
        <v>332</v>
      </c>
      <c r="H164" s="242">
        <v>5</v>
      </c>
      <c r="I164" s="243"/>
      <c r="J164" s="244">
        <f>ROUND(I164*H164,2)</f>
        <v>0</v>
      </c>
      <c r="K164" s="245"/>
      <c r="L164" s="45"/>
      <c r="M164" s="246" t="s">
        <v>1</v>
      </c>
      <c r="N164" s="247" t="s">
        <v>42</v>
      </c>
      <c r="O164" s="98"/>
      <c r="P164" s="248">
        <f>O164*H164</f>
        <v>0</v>
      </c>
      <c r="Q164" s="248">
        <v>0</v>
      </c>
      <c r="R164" s="248">
        <f>Q164*H164</f>
        <v>0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560</v>
      </c>
      <c r="AT164" s="250" t="s">
        <v>175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560</v>
      </c>
      <c r="BM164" s="250" t="s">
        <v>2233</v>
      </c>
    </row>
    <row r="165" s="2" customFormat="1" ht="33" customHeight="1">
      <c r="A165" s="39"/>
      <c r="B165" s="40"/>
      <c r="C165" s="238" t="s">
        <v>341</v>
      </c>
      <c r="D165" s="238" t="s">
        <v>175</v>
      </c>
      <c r="E165" s="239" t="s">
        <v>2234</v>
      </c>
      <c r="F165" s="240" t="s">
        <v>2235</v>
      </c>
      <c r="G165" s="241" t="s">
        <v>235</v>
      </c>
      <c r="H165" s="242">
        <v>2.5</v>
      </c>
      <c r="I165" s="243"/>
      <c r="J165" s="244">
        <f>ROUND(I165*H165,2)</f>
        <v>0</v>
      </c>
      <c r="K165" s="245"/>
      <c r="L165" s="45"/>
      <c r="M165" s="246" t="s">
        <v>1</v>
      </c>
      <c r="N165" s="247" t="s">
        <v>42</v>
      </c>
      <c r="O165" s="98"/>
      <c r="P165" s="248">
        <f>O165*H165</f>
        <v>0</v>
      </c>
      <c r="Q165" s="248">
        <v>0</v>
      </c>
      <c r="R165" s="248">
        <f>Q165*H165</f>
        <v>0</v>
      </c>
      <c r="S165" s="248">
        <v>0</v>
      </c>
      <c r="T165" s="24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0" t="s">
        <v>560</v>
      </c>
      <c r="AT165" s="250" t="s">
        <v>175</v>
      </c>
      <c r="AU165" s="250" t="s">
        <v>88</v>
      </c>
      <c r="AY165" s="18" t="s">
        <v>173</v>
      </c>
      <c r="BE165" s="251">
        <f>IF(N165="základná",J165,0)</f>
        <v>0</v>
      </c>
      <c r="BF165" s="251">
        <f>IF(N165="znížená",J165,0)</f>
        <v>0</v>
      </c>
      <c r="BG165" s="251">
        <f>IF(N165="zákl. prenesená",J165,0)</f>
        <v>0</v>
      </c>
      <c r="BH165" s="251">
        <f>IF(N165="zníž. prenesená",J165,0)</f>
        <v>0</v>
      </c>
      <c r="BI165" s="251">
        <f>IF(N165="nulová",J165,0)</f>
        <v>0</v>
      </c>
      <c r="BJ165" s="18" t="s">
        <v>88</v>
      </c>
      <c r="BK165" s="251">
        <f>ROUND(I165*H165,2)</f>
        <v>0</v>
      </c>
      <c r="BL165" s="18" t="s">
        <v>560</v>
      </c>
      <c r="BM165" s="250" t="s">
        <v>2236</v>
      </c>
    </row>
    <row r="166" s="13" customFormat="1">
      <c r="A166" s="13"/>
      <c r="B166" s="252"/>
      <c r="C166" s="253"/>
      <c r="D166" s="254" t="s">
        <v>181</v>
      </c>
      <c r="E166" s="255" t="s">
        <v>1</v>
      </c>
      <c r="F166" s="256" t="s">
        <v>2237</v>
      </c>
      <c r="G166" s="253"/>
      <c r="H166" s="257">
        <v>2.5</v>
      </c>
      <c r="I166" s="258"/>
      <c r="J166" s="253"/>
      <c r="K166" s="253"/>
      <c r="L166" s="259"/>
      <c r="M166" s="260"/>
      <c r="N166" s="261"/>
      <c r="O166" s="261"/>
      <c r="P166" s="261"/>
      <c r="Q166" s="261"/>
      <c r="R166" s="261"/>
      <c r="S166" s="261"/>
      <c r="T166" s="26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3" t="s">
        <v>181</v>
      </c>
      <c r="AU166" s="263" t="s">
        <v>88</v>
      </c>
      <c r="AV166" s="13" t="s">
        <v>88</v>
      </c>
      <c r="AW166" s="13" t="s">
        <v>31</v>
      </c>
      <c r="AX166" s="13" t="s">
        <v>83</v>
      </c>
      <c r="AY166" s="263" t="s">
        <v>173</v>
      </c>
    </row>
    <row r="167" s="2" customFormat="1" ht="16.5" customHeight="1">
      <c r="A167" s="39"/>
      <c r="B167" s="40"/>
      <c r="C167" s="238" t="s">
        <v>350</v>
      </c>
      <c r="D167" s="238" t="s">
        <v>175</v>
      </c>
      <c r="E167" s="239" t="s">
        <v>1734</v>
      </c>
      <c r="F167" s="240" t="s">
        <v>1735</v>
      </c>
      <c r="G167" s="241" t="s">
        <v>1732</v>
      </c>
      <c r="H167" s="315"/>
      <c r="I167" s="243"/>
      <c r="J167" s="244">
        <f>ROUND(I167*H167,2)</f>
        <v>0</v>
      </c>
      <c r="K167" s="245"/>
      <c r="L167" s="45"/>
      <c r="M167" s="246" t="s">
        <v>1</v>
      </c>
      <c r="N167" s="247" t="s">
        <v>42</v>
      </c>
      <c r="O167" s="98"/>
      <c r="P167" s="248">
        <f>O167*H167</f>
        <v>0</v>
      </c>
      <c r="Q167" s="248">
        <v>0</v>
      </c>
      <c r="R167" s="248">
        <f>Q167*H167</f>
        <v>0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560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560</v>
      </c>
      <c r="BM167" s="250" t="s">
        <v>2238</v>
      </c>
    </row>
    <row r="168" s="12" customFormat="1" ht="25.92" customHeight="1">
      <c r="A168" s="12"/>
      <c r="B168" s="222"/>
      <c r="C168" s="223"/>
      <c r="D168" s="224" t="s">
        <v>75</v>
      </c>
      <c r="E168" s="225" t="s">
        <v>1737</v>
      </c>
      <c r="F168" s="225" t="s">
        <v>1738</v>
      </c>
      <c r="G168" s="223"/>
      <c r="H168" s="223"/>
      <c r="I168" s="226"/>
      <c r="J168" s="227">
        <f>BK168</f>
        <v>0</v>
      </c>
      <c r="K168" s="223"/>
      <c r="L168" s="228"/>
      <c r="M168" s="229"/>
      <c r="N168" s="230"/>
      <c r="O168" s="230"/>
      <c r="P168" s="231">
        <f>P169</f>
        <v>0</v>
      </c>
      <c r="Q168" s="230"/>
      <c r="R168" s="231">
        <f>R169</f>
        <v>0</v>
      </c>
      <c r="S168" s="230"/>
      <c r="T168" s="232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33" t="s">
        <v>179</v>
      </c>
      <c r="AT168" s="234" t="s">
        <v>75</v>
      </c>
      <c r="AU168" s="234" t="s">
        <v>76</v>
      </c>
      <c r="AY168" s="233" t="s">
        <v>173</v>
      </c>
      <c r="BK168" s="235">
        <f>BK169</f>
        <v>0</v>
      </c>
    </row>
    <row r="169" s="2" customFormat="1" ht="37.8" customHeight="1">
      <c r="A169" s="39"/>
      <c r="B169" s="40"/>
      <c r="C169" s="238" t="s">
        <v>357</v>
      </c>
      <c r="D169" s="238" t="s">
        <v>175</v>
      </c>
      <c r="E169" s="239" t="s">
        <v>1739</v>
      </c>
      <c r="F169" s="240" t="s">
        <v>2239</v>
      </c>
      <c r="G169" s="241" t="s">
        <v>1741</v>
      </c>
      <c r="H169" s="242">
        <v>3</v>
      </c>
      <c r="I169" s="243"/>
      <c r="J169" s="244">
        <f>ROUND(I169*H169,2)</f>
        <v>0</v>
      </c>
      <c r="K169" s="245"/>
      <c r="L169" s="45"/>
      <c r="M169" s="310" t="s">
        <v>1</v>
      </c>
      <c r="N169" s="311" t="s">
        <v>42</v>
      </c>
      <c r="O169" s="312"/>
      <c r="P169" s="313">
        <f>O169*H169</f>
        <v>0</v>
      </c>
      <c r="Q169" s="313">
        <v>0</v>
      </c>
      <c r="R169" s="313">
        <f>Q169*H169</f>
        <v>0</v>
      </c>
      <c r="S169" s="313">
        <v>0</v>
      </c>
      <c r="T169" s="314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0" t="s">
        <v>1742</v>
      </c>
      <c r="AT169" s="250" t="s">
        <v>175</v>
      </c>
      <c r="AU169" s="250" t="s">
        <v>83</v>
      </c>
      <c r="AY169" s="18" t="s">
        <v>173</v>
      </c>
      <c r="BE169" s="251">
        <f>IF(N169="základná",J169,0)</f>
        <v>0</v>
      </c>
      <c r="BF169" s="251">
        <f>IF(N169="znížená",J169,0)</f>
        <v>0</v>
      </c>
      <c r="BG169" s="251">
        <f>IF(N169="zákl. prenesená",J169,0)</f>
        <v>0</v>
      </c>
      <c r="BH169" s="251">
        <f>IF(N169="zníž. prenesená",J169,0)</f>
        <v>0</v>
      </c>
      <c r="BI169" s="251">
        <f>IF(N169="nulová",J169,0)</f>
        <v>0</v>
      </c>
      <c r="BJ169" s="18" t="s">
        <v>88</v>
      </c>
      <c r="BK169" s="251">
        <f>ROUND(I169*H169,2)</f>
        <v>0</v>
      </c>
      <c r="BL169" s="18" t="s">
        <v>1742</v>
      </c>
      <c r="BM169" s="250" t="s">
        <v>2240</v>
      </c>
    </row>
    <row r="170" s="2" customFormat="1" ht="6.96" customHeight="1">
      <c r="A170" s="39"/>
      <c r="B170" s="73"/>
      <c r="C170" s="74"/>
      <c r="D170" s="74"/>
      <c r="E170" s="74"/>
      <c r="F170" s="74"/>
      <c r="G170" s="74"/>
      <c r="H170" s="74"/>
      <c r="I170" s="74"/>
      <c r="J170" s="74"/>
      <c r="K170" s="74"/>
      <c r="L170" s="45"/>
      <c r="M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</sheetData>
  <sheetProtection sheet="1" autoFilter="0" formatColumns="0" formatRows="0" objects="1" scenarios="1" spinCount="100000" saltValue="UhPKH582rcC4mZf0GdeuyJ2bXbX2/NnUI2YmVv8nhvq6fsXf2OxxJEBsZGNF3q81hGzFJBZ+JgGErf0HpnX66w==" hashValue="jh2jeptMTkhUgQEmbrhO4S8JzWGIlc7awL8JDAz7+lEoLSOvLikqhdJEGcylPrjN634wQ4BP+ZNaad0xZxzgBA==" algorithmName="SHA-512" password="CC35"/>
  <autoFilter ref="C123:K1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2158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30" customHeight="1">
      <c r="A11" s="39"/>
      <c r="B11" s="45"/>
      <c r="C11" s="39"/>
      <c r="D11" s="39"/>
      <c r="E11" s="159" t="s">
        <v>2241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ROUND(J123,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ROUND((SUM(BE123:BE156)),  2)</f>
        <v>0</v>
      </c>
      <c r="G35" s="172"/>
      <c r="H35" s="172"/>
      <c r="I35" s="173">
        <v>0.20000000000000001</v>
      </c>
      <c r="J35" s="171">
        <f>ROUND(((SUM(BE123:BE156))*I35),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ROUND((SUM(BF123:BF156)),  2)</f>
        <v>0</v>
      </c>
      <c r="G36" s="172"/>
      <c r="H36" s="172"/>
      <c r="I36" s="173">
        <v>0.20000000000000001</v>
      </c>
      <c r="J36" s="171">
        <f>ROUND(((SUM(BF123:BF156))*I36),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ROUND((SUM(BG123:BG156)),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ROUND((SUM(BH123:BH156)),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ROUND((SUM(BI123:BI156)),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2158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83" t="str">
        <f>E11</f>
        <v xml:space="preserve">02 - SO-04.2  Vonkajšie rozvody elektriny - prívod do rekreačnej chaty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J123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1624</v>
      </c>
      <c r="E99" s="202"/>
      <c r="F99" s="202"/>
      <c r="G99" s="202"/>
      <c r="H99" s="202"/>
      <c r="I99" s="202"/>
      <c r="J99" s="203">
        <f>J124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1625</v>
      </c>
      <c r="E100" s="207"/>
      <c r="F100" s="207"/>
      <c r="G100" s="207"/>
      <c r="H100" s="207"/>
      <c r="I100" s="207"/>
      <c r="J100" s="208">
        <f>J125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2160</v>
      </c>
      <c r="E101" s="207"/>
      <c r="F101" s="207"/>
      <c r="G101" s="207"/>
      <c r="H101" s="207"/>
      <c r="I101" s="207"/>
      <c r="J101" s="208">
        <f>J143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75"/>
      <c r="C107" s="76"/>
      <c r="D107" s="76"/>
      <c r="E107" s="76"/>
      <c r="F107" s="76"/>
      <c r="G107" s="76"/>
      <c r="H107" s="76"/>
      <c r="I107" s="76"/>
      <c r="J107" s="76"/>
      <c r="K107" s="76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159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15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94" t="str">
        <f>E7</f>
        <v>Rekreačná chata</v>
      </c>
      <c r="F111" s="33"/>
      <c r="G111" s="33"/>
      <c r="H111" s="33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127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94" t="s">
        <v>2158</v>
      </c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129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30" customHeight="1">
      <c r="A115" s="39"/>
      <c r="B115" s="40"/>
      <c r="C115" s="41"/>
      <c r="D115" s="41"/>
      <c r="E115" s="83" t="str">
        <f>E11</f>
        <v xml:space="preserve">02 - SO-04.2  Vonkajšie rozvody elektriny - prívod do rekreačnej chaty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19</v>
      </c>
      <c r="D117" s="41"/>
      <c r="E117" s="41"/>
      <c r="F117" s="28" t="str">
        <f>F14</f>
        <v>Martovce, p. č. 6231/1, 6231/2</v>
      </c>
      <c r="G117" s="41"/>
      <c r="H117" s="41"/>
      <c r="I117" s="33" t="s">
        <v>21</v>
      </c>
      <c r="J117" s="86" t="str">
        <f>IF(J14="","",J14)</f>
        <v>15. 1. 2024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23</v>
      </c>
      <c r="D119" s="41"/>
      <c r="E119" s="41"/>
      <c r="F119" s="28" t="str">
        <f>E17</f>
        <v>MARTEVENT s.r.o., Martovce č. 14</v>
      </c>
      <c r="G119" s="41"/>
      <c r="H119" s="41"/>
      <c r="I119" s="33" t="s">
        <v>29</v>
      </c>
      <c r="J119" s="37" t="str">
        <f>E23</f>
        <v>Szilvia Vörös Dócza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32</v>
      </c>
      <c r="J120" s="37" t="str">
        <f>E26</f>
        <v xml:space="preserve"> 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10"/>
      <c r="B122" s="211"/>
      <c r="C122" s="212" t="s">
        <v>160</v>
      </c>
      <c r="D122" s="213" t="s">
        <v>61</v>
      </c>
      <c r="E122" s="213" t="s">
        <v>57</v>
      </c>
      <c r="F122" s="213" t="s">
        <v>58</v>
      </c>
      <c r="G122" s="213" t="s">
        <v>161</v>
      </c>
      <c r="H122" s="213" t="s">
        <v>162</v>
      </c>
      <c r="I122" s="213" t="s">
        <v>163</v>
      </c>
      <c r="J122" s="214" t="s">
        <v>134</v>
      </c>
      <c r="K122" s="215" t="s">
        <v>164</v>
      </c>
      <c r="L122" s="216"/>
      <c r="M122" s="107" t="s">
        <v>1</v>
      </c>
      <c r="N122" s="108" t="s">
        <v>40</v>
      </c>
      <c r="O122" s="108" t="s">
        <v>165</v>
      </c>
      <c r="P122" s="108" t="s">
        <v>166</v>
      </c>
      <c r="Q122" s="108" t="s">
        <v>167</v>
      </c>
      <c r="R122" s="108" t="s">
        <v>168</v>
      </c>
      <c r="S122" s="108" t="s">
        <v>169</v>
      </c>
      <c r="T122" s="109" t="s">
        <v>170</v>
      </c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="2" customFormat="1" ht="22.8" customHeight="1">
      <c r="A123" s="39"/>
      <c r="B123" s="40"/>
      <c r="C123" s="114" t="s">
        <v>135</v>
      </c>
      <c r="D123" s="41"/>
      <c r="E123" s="41"/>
      <c r="F123" s="41"/>
      <c r="G123" s="41"/>
      <c r="H123" s="41"/>
      <c r="I123" s="41"/>
      <c r="J123" s="217">
        <f>BK123</f>
        <v>0</v>
      </c>
      <c r="K123" s="41"/>
      <c r="L123" s="45"/>
      <c r="M123" s="110"/>
      <c r="N123" s="218"/>
      <c r="O123" s="111"/>
      <c r="P123" s="219">
        <f>P124</f>
        <v>0</v>
      </c>
      <c r="Q123" s="111"/>
      <c r="R123" s="219">
        <f>R124</f>
        <v>5.3881069999999998</v>
      </c>
      <c r="S123" s="111"/>
      <c r="T123" s="220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136</v>
      </c>
      <c r="BK123" s="221">
        <f>BK124</f>
        <v>0</v>
      </c>
    </row>
    <row r="124" s="12" customFormat="1" ht="25.92" customHeight="1">
      <c r="A124" s="12"/>
      <c r="B124" s="222"/>
      <c r="C124" s="223"/>
      <c r="D124" s="224" t="s">
        <v>75</v>
      </c>
      <c r="E124" s="225" t="s">
        <v>224</v>
      </c>
      <c r="F124" s="225" t="s">
        <v>1627</v>
      </c>
      <c r="G124" s="223"/>
      <c r="H124" s="223"/>
      <c r="I124" s="226"/>
      <c r="J124" s="227">
        <f>BK124</f>
        <v>0</v>
      </c>
      <c r="K124" s="223"/>
      <c r="L124" s="228"/>
      <c r="M124" s="229"/>
      <c r="N124" s="230"/>
      <c r="O124" s="230"/>
      <c r="P124" s="231">
        <f>P125+P143</f>
        <v>0</v>
      </c>
      <c r="Q124" s="230"/>
      <c r="R124" s="231">
        <f>R125+R143</f>
        <v>5.3881069999999998</v>
      </c>
      <c r="S124" s="230"/>
      <c r="T124" s="232">
        <f>T125+T143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3" t="s">
        <v>185</v>
      </c>
      <c r="AT124" s="234" t="s">
        <v>75</v>
      </c>
      <c r="AU124" s="234" t="s">
        <v>76</v>
      </c>
      <c r="AY124" s="233" t="s">
        <v>173</v>
      </c>
      <c r="BK124" s="235">
        <f>BK125+BK143</f>
        <v>0</v>
      </c>
    </row>
    <row r="125" s="12" customFormat="1" ht="22.8" customHeight="1">
      <c r="A125" s="12"/>
      <c r="B125" s="222"/>
      <c r="C125" s="223"/>
      <c r="D125" s="224" t="s">
        <v>75</v>
      </c>
      <c r="E125" s="236" t="s">
        <v>1628</v>
      </c>
      <c r="F125" s="236" t="s">
        <v>1629</v>
      </c>
      <c r="G125" s="223"/>
      <c r="H125" s="223"/>
      <c r="I125" s="226"/>
      <c r="J125" s="237">
        <f>BK125</f>
        <v>0</v>
      </c>
      <c r="K125" s="223"/>
      <c r="L125" s="228"/>
      <c r="M125" s="229"/>
      <c r="N125" s="230"/>
      <c r="O125" s="230"/>
      <c r="P125" s="231">
        <f>SUM(P126:P142)</f>
        <v>0</v>
      </c>
      <c r="Q125" s="230"/>
      <c r="R125" s="231">
        <f>SUM(R126:R142)</f>
        <v>0.071306999999999995</v>
      </c>
      <c r="S125" s="230"/>
      <c r="T125" s="232">
        <f>SUM(T126:T142)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3" t="s">
        <v>185</v>
      </c>
      <c r="AT125" s="234" t="s">
        <v>75</v>
      </c>
      <c r="AU125" s="234" t="s">
        <v>83</v>
      </c>
      <c r="AY125" s="233" t="s">
        <v>173</v>
      </c>
      <c r="BK125" s="235">
        <f>SUM(BK126:BK142)</f>
        <v>0</v>
      </c>
    </row>
    <row r="126" s="2" customFormat="1" ht="24.15" customHeight="1">
      <c r="A126" s="39"/>
      <c r="B126" s="40"/>
      <c r="C126" s="238" t="s">
        <v>83</v>
      </c>
      <c r="D126" s="238" t="s">
        <v>175</v>
      </c>
      <c r="E126" s="239" t="s">
        <v>2161</v>
      </c>
      <c r="F126" s="240" t="s">
        <v>2162</v>
      </c>
      <c r="G126" s="241" t="s">
        <v>332</v>
      </c>
      <c r="H126" s="242">
        <v>1.5</v>
      </c>
      <c r="I126" s="243"/>
      <c r="J126" s="244">
        <f>ROUND(I126*H126,2)</f>
        <v>0</v>
      </c>
      <c r="K126" s="245"/>
      <c r="L126" s="45"/>
      <c r="M126" s="246" t="s">
        <v>1</v>
      </c>
      <c r="N126" s="247" t="s">
        <v>42</v>
      </c>
      <c r="O126" s="98"/>
      <c r="P126" s="248">
        <f>O126*H126</f>
        <v>0</v>
      </c>
      <c r="Q126" s="248">
        <v>0</v>
      </c>
      <c r="R126" s="248">
        <f>Q126*H126</f>
        <v>0</v>
      </c>
      <c r="S126" s="248">
        <v>0</v>
      </c>
      <c r="T126" s="24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50" t="s">
        <v>560</v>
      </c>
      <c r="AT126" s="250" t="s">
        <v>175</v>
      </c>
      <c r="AU126" s="250" t="s">
        <v>88</v>
      </c>
      <c r="AY126" s="18" t="s">
        <v>173</v>
      </c>
      <c r="BE126" s="251">
        <f>IF(N126="základná",J126,0)</f>
        <v>0</v>
      </c>
      <c r="BF126" s="251">
        <f>IF(N126="znížená",J126,0)</f>
        <v>0</v>
      </c>
      <c r="BG126" s="251">
        <f>IF(N126="zákl. prenesená",J126,0)</f>
        <v>0</v>
      </c>
      <c r="BH126" s="251">
        <f>IF(N126="zníž. prenesená",J126,0)</f>
        <v>0</v>
      </c>
      <c r="BI126" s="251">
        <f>IF(N126="nulová",J126,0)</f>
        <v>0</v>
      </c>
      <c r="BJ126" s="18" t="s">
        <v>88</v>
      </c>
      <c r="BK126" s="251">
        <f>ROUND(I126*H126,2)</f>
        <v>0</v>
      </c>
      <c r="BL126" s="18" t="s">
        <v>560</v>
      </c>
      <c r="BM126" s="250" t="s">
        <v>2242</v>
      </c>
    </row>
    <row r="127" s="13" customFormat="1">
      <c r="A127" s="13"/>
      <c r="B127" s="252"/>
      <c r="C127" s="253"/>
      <c r="D127" s="254" t="s">
        <v>181</v>
      </c>
      <c r="E127" s="255" t="s">
        <v>1</v>
      </c>
      <c r="F127" s="256" t="s">
        <v>2243</v>
      </c>
      <c r="G127" s="253"/>
      <c r="H127" s="257">
        <v>1.5</v>
      </c>
      <c r="I127" s="258"/>
      <c r="J127" s="253"/>
      <c r="K127" s="253"/>
      <c r="L127" s="259"/>
      <c r="M127" s="260"/>
      <c r="N127" s="261"/>
      <c r="O127" s="261"/>
      <c r="P127" s="261"/>
      <c r="Q127" s="261"/>
      <c r="R127" s="261"/>
      <c r="S127" s="261"/>
      <c r="T127" s="26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63" t="s">
        <v>181</v>
      </c>
      <c r="AU127" s="263" t="s">
        <v>88</v>
      </c>
      <c r="AV127" s="13" t="s">
        <v>88</v>
      </c>
      <c r="AW127" s="13" t="s">
        <v>31</v>
      </c>
      <c r="AX127" s="13" t="s">
        <v>83</v>
      </c>
      <c r="AY127" s="263" t="s">
        <v>173</v>
      </c>
    </row>
    <row r="128" s="2" customFormat="1" ht="33" customHeight="1">
      <c r="A128" s="39"/>
      <c r="B128" s="40"/>
      <c r="C128" s="286" t="s">
        <v>88</v>
      </c>
      <c r="D128" s="286" t="s">
        <v>224</v>
      </c>
      <c r="E128" s="287" t="s">
        <v>2166</v>
      </c>
      <c r="F128" s="288" t="s">
        <v>2167</v>
      </c>
      <c r="G128" s="289" t="s">
        <v>332</v>
      </c>
      <c r="H128" s="290">
        <v>1.5</v>
      </c>
      <c r="I128" s="291"/>
      <c r="J128" s="292">
        <f>ROUND(I128*H128,2)</f>
        <v>0</v>
      </c>
      <c r="K128" s="293"/>
      <c r="L128" s="294"/>
      <c r="M128" s="295" t="s">
        <v>1</v>
      </c>
      <c r="N128" s="296" t="s">
        <v>42</v>
      </c>
      <c r="O128" s="98"/>
      <c r="P128" s="248">
        <f>O128*H128</f>
        <v>0</v>
      </c>
      <c r="Q128" s="248">
        <v>0.00020000000000000001</v>
      </c>
      <c r="R128" s="248">
        <f>Q128*H128</f>
        <v>0.00030000000000000003</v>
      </c>
      <c r="S128" s="248">
        <v>0</v>
      </c>
      <c r="T128" s="24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50" t="s">
        <v>228</v>
      </c>
      <c r="AT128" s="250" t="s">
        <v>224</v>
      </c>
      <c r="AU128" s="250" t="s">
        <v>88</v>
      </c>
      <c r="AY128" s="18" t="s">
        <v>173</v>
      </c>
      <c r="BE128" s="251">
        <f>IF(N128="základná",J128,0)</f>
        <v>0</v>
      </c>
      <c r="BF128" s="251">
        <f>IF(N128="znížená",J128,0)</f>
        <v>0</v>
      </c>
      <c r="BG128" s="251">
        <f>IF(N128="zákl. prenesená",J128,0)</f>
        <v>0</v>
      </c>
      <c r="BH128" s="251">
        <f>IF(N128="zníž. prenesená",J128,0)</f>
        <v>0</v>
      </c>
      <c r="BI128" s="251">
        <f>IF(N128="nulová",J128,0)</f>
        <v>0</v>
      </c>
      <c r="BJ128" s="18" t="s">
        <v>88</v>
      </c>
      <c r="BK128" s="251">
        <f>ROUND(I128*H128,2)</f>
        <v>0</v>
      </c>
      <c r="BL128" s="18" t="s">
        <v>228</v>
      </c>
      <c r="BM128" s="250" t="s">
        <v>2244</v>
      </c>
    </row>
    <row r="129" s="2" customFormat="1" ht="24.15" customHeight="1">
      <c r="A129" s="39"/>
      <c r="B129" s="40"/>
      <c r="C129" s="238" t="s">
        <v>185</v>
      </c>
      <c r="D129" s="238" t="s">
        <v>175</v>
      </c>
      <c r="E129" s="239" t="s">
        <v>2172</v>
      </c>
      <c r="F129" s="240" t="s">
        <v>2173</v>
      </c>
      <c r="G129" s="241" t="s">
        <v>311</v>
      </c>
      <c r="H129" s="242">
        <v>10</v>
      </c>
      <c r="I129" s="243"/>
      <c r="J129" s="244">
        <f>ROUND(I129*H129,2)</f>
        <v>0</v>
      </c>
      <c r="K129" s="245"/>
      <c r="L129" s="45"/>
      <c r="M129" s="246" t="s">
        <v>1</v>
      </c>
      <c r="N129" s="247" t="s">
        <v>42</v>
      </c>
      <c r="O129" s="98"/>
      <c r="P129" s="248">
        <f>O129*H129</f>
        <v>0</v>
      </c>
      <c r="Q129" s="248">
        <v>0</v>
      </c>
      <c r="R129" s="248">
        <f>Q129*H129</f>
        <v>0</v>
      </c>
      <c r="S129" s="248">
        <v>0</v>
      </c>
      <c r="T129" s="24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50" t="s">
        <v>560</v>
      </c>
      <c r="AT129" s="250" t="s">
        <v>175</v>
      </c>
      <c r="AU129" s="250" t="s">
        <v>88</v>
      </c>
      <c r="AY129" s="18" t="s">
        <v>173</v>
      </c>
      <c r="BE129" s="251">
        <f>IF(N129="základná",J129,0)</f>
        <v>0</v>
      </c>
      <c r="BF129" s="251">
        <f>IF(N129="znížená",J129,0)</f>
        <v>0</v>
      </c>
      <c r="BG129" s="251">
        <f>IF(N129="zákl. prenesená",J129,0)</f>
        <v>0</v>
      </c>
      <c r="BH129" s="251">
        <f>IF(N129="zníž. prenesená",J129,0)</f>
        <v>0</v>
      </c>
      <c r="BI129" s="251">
        <f>IF(N129="nulová",J129,0)</f>
        <v>0</v>
      </c>
      <c r="BJ129" s="18" t="s">
        <v>88</v>
      </c>
      <c r="BK129" s="251">
        <f>ROUND(I129*H129,2)</f>
        <v>0</v>
      </c>
      <c r="BL129" s="18" t="s">
        <v>560</v>
      </c>
      <c r="BM129" s="250" t="s">
        <v>2245</v>
      </c>
    </row>
    <row r="130" s="2" customFormat="1" ht="16.5" customHeight="1">
      <c r="A130" s="39"/>
      <c r="B130" s="40"/>
      <c r="C130" s="286" t="s">
        <v>179</v>
      </c>
      <c r="D130" s="286" t="s">
        <v>224</v>
      </c>
      <c r="E130" s="287" t="s">
        <v>2246</v>
      </c>
      <c r="F130" s="288" t="s">
        <v>2247</v>
      </c>
      <c r="G130" s="289" t="s">
        <v>311</v>
      </c>
      <c r="H130" s="290">
        <v>10</v>
      </c>
      <c r="I130" s="291"/>
      <c r="J130" s="292">
        <f>ROUND(I130*H130,2)</f>
        <v>0</v>
      </c>
      <c r="K130" s="293"/>
      <c r="L130" s="294"/>
      <c r="M130" s="295" t="s">
        <v>1</v>
      </c>
      <c r="N130" s="296" t="s">
        <v>42</v>
      </c>
      <c r="O130" s="98"/>
      <c r="P130" s="248">
        <f>O130*H130</f>
        <v>0</v>
      </c>
      <c r="Q130" s="248">
        <v>3.0000000000000001E-05</v>
      </c>
      <c r="R130" s="248">
        <f>Q130*H130</f>
        <v>0.00030000000000000003</v>
      </c>
      <c r="S130" s="248">
        <v>0</v>
      </c>
      <c r="T130" s="24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50" t="s">
        <v>228</v>
      </c>
      <c r="AT130" s="250" t="s">
        <v>224</v>
      </c>
      <c r="AU130" s="250" t="s">
        <v>88</v>
      </c>
      <c r="AY130" s="18" t="s">
        <v>173</v>
      </c>
      <c r="BE130" s="251">
        <f>IF(N130="základná",J130,0)</f>
        <v>0</v>
      </c>
      <c r="BF130" s="251">
        <f>IF(N130="znížená",J130,0)</f>
        <v>0</v>
      </c>
      <c r="BG130" s="251">
        <f>IF(N130="zákl. prenesená",J130,0)</f>
        <v>0</v>
      </c>
      <c r="BH130" s="251">
        <f>IF(N130="zníž. prenesená",J130,0)</f>
        <v>0</v>
      </c>
      <c r="BI130" s="251">
        <f>IF(N130="nulová",J130,0)</f>
        <v>0</v>
      </c>
      <c r="BJ130" s="18" t="s">
        <v>88</v>
      </c>
      <c r="BK130" s="251">
        <f>ROUND(I130*H130,2)</f>
        <v>0</v>
      </c>
      <c r="BL130" s="18" t="s">
        <v>228</v>
      </c>
      <c r="BM130" s="250" t="s">
        <v>2248</v>
      </c>
    </row>
    <row r="131" s="2" customFormat="1" ht="21.75" customHeight="1">
      <c r="A131" s="39"/>
      <c r="B131" s="40"/>
      <c r="C131" s="238" t="s">
        <v>204</v>
      </c>
      <c r="D131" s="238" t="s">
        <v>175</v>
      </c>
      <c r="E131" s="239" t="s">
        <v>2249</v>
      </c>
      <c r="F131" s="240" t="s">
        <v>2250</v>
      </c>
      <c r="G131" s="241" t="s">
        <v>332</v>
      </c>
      <c r="H131" s="242">
        <v>91</v>
      </c>
      <c r="I131" s="243"/>
      <c r="J131" s="244">
        <f>ROUND(I131*H131,2)</f>
        <v>0</v>
      </c>
      <c r="K131" s="245"/>
      <c r="L131" s="45"/>
      <c r="M131" s="246" t="s">
        <v>1</v>
      </c>
      <c r="N131" s="247" t="s">
        <v>42</v>
      </c>
      <c r="O131" s="98"/>
      <c r="P131" s="248">
        <f>O131*H131</f>
        <v>0</v>
      </c>
      <c r="Q131" s="248">
        <v>0</v>
      </c>
      <c r="R131" s="248">
        <f>Q131*H131</f>
        <v>0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560</v>
      </c>
      <c r="AT131" s="250" t="s">
        <v>175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560</v>
      </c>
      <c r="BM131" s="250" t="s">
        <v>2251</v>
      </c>
    </row>
    <row r="132" s="13" customFormat="1">
      <c r="A132" s="13"/>
      <c r="B132" s="252"/>
      <c r="C132" s="253"/>
      <c r="D132" s="254" t="s">
        <v>181</v>
      </c>
      <c r="E132" s="255" t="s">
        <v>1</v>
      </c>
      <c r="F132" s="256" t="s">
        <v>2252</v>
      </c>
      <c r="G132" s="253"/>
      <c r="H132" s="257">
        <v>1.3999999999999999</v>
      </c>
      <c r="I132" s="258"/>
      <c r="J132" s="253"/>
      <c r="K132" s="253"/>
      <c r="L132" s="259"/>
      <c r="M132" s="260"/>
      <c r="N132" s="261"/>
      <c r="O132" s="261"/>
      <c r="P132" s="261"/>
      <c r="Q132" s="261"/>
      <c r="R132" s="261"/>
      <c r="S132" s="261"/>
      <c r="T132" s="26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3" t="s">
        <v>181</v>
      </c>
      <c r="AU132" s="263" t="s">
        <v>88</v>
      </c>
      <c r="AV132" s="13" t="s">
        <v>88</v>
      </c>
      <c r="AW132" s="13" t="s">
        <v>31</v>
      </c>
      <c r="AX132" s="13" t="s">
        <v>76</v>
      </c>
      <c r="AY132" s="263" t="s">
        <v>173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2253</v>
      </c>
      <c r="G133" s="253"/>
      <c r="H133" s="257">
        <v>80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76</v>
      </c>
      <c r="AY133" s="263" t="s">
        <v>173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2254</v>
      </c>
      <c r="G134" s="253"/>
      <c r="H134" s="257">
        <v>2.1000000000000001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76</v>
      </c>
      <c r="AY134" s="263" t="s">
        <v>173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2255</v>
      </c>
      <c r="G135" s="253"/>
      <c r="H135" s="257">
        <v>5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76</v>
      </c>
      <c r="AY135" s="263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2256</v>
      </c>
      <c r="G136" s="253"/>
      <c r="H136" s="257">
        <v>2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4" customFormat="1">
      <c r="A137" s="14"/>
      <c r="B137" s="264"/>
      <c r="C137" s="265"/>
      <c r="D137" s="254" t="s">
        <v>181</v>
      </c>
      <c r="E137" s="266" t="s">
        <v>1</v>
      </c>
      <c r="F137" s="267" t="s">
        <v>184</v>
      </c>
      <c r="G137" s="265"/>
      <c r="H137" s="268">
        <v>90.5</v>
      </c>
      <c r="I137" s="269"/>
      <c r="J137" s="265"/>
      <c r="K137" s="265"/>
      <c r="L137" s="270"/>
      <c r="M137" s="271"/>
      <c r="N137" s="272"/>
      <c r="O137" s="272"/>
      <c r="P137" s="272"/>
      <c r="Q137" s="272"/>
      <c r="R137" s="272"/>
      <c r="S137" s="272"/>
      <c r="T137" s="27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4" t="s">
        <v>181</v>
      </c>
      <c r="AU137" s="274" t="s">
        <v>88</v>
      </c>
      <c r="AV137" s="14" t="s">
        <v>185</v>
      </c>
      <c r="AW137" s="14" t="s">
        <v>31</v>
      </c>
      <c r="AX137" s="14" t="s">
        <v>76</v>
      </c>
      <c r="AY137" s="274" t="s">
        <v>173</v>
      </c>
    </row>
    <row r="138" s="13" customFormat="1">
      <c r="A138" s="13"/>
      <c r="B138" s="252"/>
      <c r="C138" s="253"/>
      <c r="D138" s="254" t="s">
        <v>181</v>
      </c>
      <c r="E138" s="255" t="s">
        <v>1</v>
      </c>
      <c r="F138" s="256" t="s">
        <v>2257</v>
      </c>
      <c r="G138" s="253"/>
      <c r="H138" s="257">
        <v>0.5</v>
      </c>
      <c r="I138" s="258"/>
      <c r="J138" s="253"/>
      <c r="K138" s="253"/>
      <c r="L138" s="259"/>
      <c r="M138" s="260"/>
      <c r="N138" s="261"/>
      <c r="O138" s="261"/>
      <c r="P138" s="261"/>
      <c r="Q138" s="261"/>
      <c r="R138" s="261"/>
      <c r="S138" s="261"/>
      <c r="T138" s="26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3" t="s">
        <v>181</v>
      </c>
      <c r="AU138" s="263" t="s">
        <v>88</v>
      </c>
      <c r="AV138" s="13" t="s">
        <v>88</v>
      </c>
      <c r="AW138" s="13" t="s">
        <v>31</v>
      </c>
      <c r="AX138" s="13" t="s">
        <v>76</v>
      </c>
      <c r="AY138" s="263" t="s">
        <v>173</v>
      </c>
    </row>
    <row r="139" s="15" customFormat="1">
      <c r="A139" s="15"/>
      <c r="B139" s="275"/>
      <c r="C139" s="276"/>
      <c r="D139" s="254" t="s">
        <v>181</v>
      </c>
      <c r="E139" s="277" t="s">
        <v>1</v>
      </c>
      <c r="F139" s="278" t="s">
        <v>187</v>
      </c>
      <c r="G139" s="276"/>
      <c r="H139" s="279">
        <v>91</v>
      </c>
      <c r="I139" s="280"/>
      <c r="J139" s="276"/>
      <c r="K139" s="276"/>
      <c r="L139" s="281"/>
      <c r="M139" s="282"/>
      <c r="N139" s="283"/>
      <c r="O139" s="283"/>
      <c r="P139" s="283"/>
      <c r="Q139" s="283"/>
      <c r="R139" s="283"/>
      <c r="S139" s="283"/>
      <c r="T139" s="28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5" t="s">
        <v>181</v>
      </c>
      <c r="AU139" s="285" t="s">
        <v>88</v>
      </c>
      <c r="AV139" s="15" t="s">
        <v>179</v>
      </c>
      <c r="AW139" s="15" t="s">
        <v>31</v>
      </c>
      <c r="AX139" s="15" t="s">
        <v>83</v>
      </c>
      <c r="AY139" s="285" t="s">
        <v>173</v>
      </c>
    </row>
    <row r="140" s="2" customFormat="1" ht="16.5" customHeight="1">
      <c r="A140" s="39"/>
      <c r="B140" s="40"/>
      <c r="C140" s="286" t="s">
        <v>210</v>
      </c>
      <c r="D140" s="286" t="s">
        <v>224</v>
      </c>
      <c r="E140" s="287" t="s">
        <v>2258</v>
      </c>
      <c r="F140" s="288" t="s">
        <v>2259</v>
      </c>
      <c r="G140" s="289" t="s">
        <v>332</v>
      </c>
      <c r="H140" s="290">
        <v>95.549999999999997</v>
      </c>
      <c r="I140" s="291"/>
      <c r="J140" s="292">
        <f>ROUND(I140*H140,2)</f>
        <v>0</v>
      </c>
      <c r="K140" s="293"/>
      <c r="L140" s="294"/>
      <c r="M140" s="295" t="s">
        <v>1</v>
      </c>
      <c r="N140" s="296" t="s">
        <v>42</v>
      </c>
      <c r="O140" s="98"/>
      <c r="P140" s="248">
        <f>O140*H140</f>
        <v>0</v>
      </c>
      <c r="Q140" s="248">
        <v>0.00073999999999999999</v>
      </c>
      <c r="R140" s="248">
        <f>Q140*H140</f>
        <v>0.070706999999999992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228</v>
      </c>
      <c r="AT140" s="250" t="s">
        <v>224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228</v>
      </c>
      <c r="BM140" s="250" t="s">
        <v>2260</v>
      </c>
    </row>
    <row r="141" s="2" customFormat="1" ht="16.5" customHeight="1">
      <c r="A141" s="39"/>
      <c r="B141" s="40"/>
      <c r="C141" s="238" t="s">
        <v>214</v>
      </c>
      <c r="D141" s="238" t="s">
        <v>175</v>
      </c>
      <c r="E141" s="239" t="s">
        <v>1730</v>
      </c>
      <c r="F141" s="240" t="s">
        <v>1731</v>
      </c>
      <c r="G141" s="241" t="s">
        <v>1732</v>
      </c>
      <c r="H141" s="315"/>
      <c r="I141" s="243"/>
      <c r="J141" s="244">
        <f>ROUND(I141*H141,2)</f>
        <v>0</v>
      </c>
      <c r="K141" s="245"/>
      <c r="L141" s="45"/>
      <c r="M141" s="246" t="s">
        <v>1</v>
      </c>
      <c r="N141" s="247" t="s">
        <v>42</v>
      </c>
      <c r="O141" s="98"/>
      <c r="P141" s="248">
        <f>O141*H141</f>
        <v>0</v>
      </c>
      <c r="Q141" s="248">
        <v>0</v>
      </c>
      <c r="R141" s="248">
        <f>Q141*H141</f>
        <v>0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228</v>
      </c>
      <c r="AT141" s="250" t="s">
        <v>175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228</v>
      </c>
      <c r="BM141" s="250" t="s">
        <v>2210</v>
      </c>
    </row>
    <row r="142" s="2" customFormat="1" ht="16.5" customHeight="1">
      <c r="A142" s="39"/>
      <c r="B142" s="40"/>
      <c r="C142" s="238" t="s">
        <v>223</v>
      </c>
      <c r="D142" s="238" t="s">
        <v>175</v>
      </c>
      <c r="E142" s="239" t="s">
        <v>1734</v>
      </c>
      <c r="F142" s="240" t="s">
        <v>1735</v>
      </c>
      <c r="G142" s="241" t="s">
        <v>1732</v>
      </c>
      <c r="H142" s="315"/>
      <c r="I142" s="243"/>
      <c r="J142" s="244">
        <f>ROUND(I142*H142,2)</f>
        <v>0</v>
      </c>
      <c r="K142" s="245"/>
      <c r="L142" s="45"/>
      <c r="M142" s="246" t="s">
        <v>1</v>
      </c>
      <c r="N142" s="247" t="s">
        <v>42</v>
      </c>
      <c r="O142" s="98"/>
      <c r="P142" s="248">
        <f>O142*H142</f>
        <v>0</v>
      </c>
      <c r="Q142" s="248">
        <v>0</v>
      </c>
      <c r="R142" s="248">
        <f>Q142*H142</f>
        <v>0</v>
      </c>
      <c r="S142" s="248">
        <v>0</v>
      </c>
      <c r="T142" s="24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0" t="s">
        <v>560</v>
      </c>
      <c r="AT142" s="250" t="s">
        <v>175</v>
      </c>
      <c r="AU142" s="250" t="s">
        <v>88</v>
      </c>
      <c r="AY142" s="18" t="s">
        <v>173</v>
      </c>
      <c r="BE142" s="251">
        <f>IF(N142="základná",J142,0)</f>
        <v>0</v>
      </c>
      <c r="BF142" s="251">
        <f>IF(N142="znížená",J142,0)</f>
        <v>0</v>
      </c>
      <c r="BG142" s="251">
        <f>IF(N142="zákl. prenesená",J142,0)</f>
        <v>0</v>
      </c>
      <c r="BH142" s="251">
        <f>IF(N142="zníž. prenesená",J142,0)</f>
        <v>0</v>
      </c>
      <c r="BI142" s="251">
        <f>IF(N142="nulová",J142,0)</f>
        <v>0</v>
      </c>
      <c r="BJ142" s="18" t="s">
        <v>88</v>
      </c>
      <c r="BK142" s="251">
        <f>ROUND(I142*H142,2)</f>
        <v>0</v>
      </c>
      <c r="BL142" s="18" t="s">
        <v>560</v>
      </c>
      <c r="BM142" s="250" t="s">
        <v>2211</v>
      </c>
    </row>
    <row r="143" s="12" customFormat="1" ht="22.8" customHeight="1">
      <c r="A143" s="12"/>
      <c r="B143" s="222"/>
      <c r="C143" s="223"/>
      <c r="D143" s="224" t="s">
        <v>75</v>
      </c>
      <c r="E143" s="236" t="s">
        <v>2212</v>
      </c>
      <c r="F143" s="236" t="s">
        <v>2213</v>
      </c>
      <c r="G143" s="223"/>
      <c r="H143" s="223"/>
      <c r="I143" s="226"/>
      <c r="J143" s="237">
        <f>BK143</f>
        <v>0</v>
      </c>
      <c r="K143" s="223"/>
      <c r="L143" s="228"/>
      <c r="M143" s="229"/>
      <c r="N143" s="230"/>
      <c r="O143" s="230"/>
      <c r="P143" s="231">
        <f>SUM(P144:P156)</f>
        <v>0</v>
      </c>
      <c r="Q143" s="230"/>
      <c r="R143" s="231">
        <f>SUM(R144:R156)</f>
        <v>5.3167999999999997</v>
      </c>
      <c r="S143" s="230"/>
      <c r="T143" s="232">
        <f>SUM(T144:T156)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3" t="s">
        <v>185</v>
      </c>
      <c r="AT143" s="234" t="s">
        <v>75</v>
      </c>
      <c r="AU143" s="234" t="s">
        <v>83</v>
      </c>
      <c r="AY143" s="233" t="s">
        <v>173</v>
      </c>
      <c r="BK143" s="235">
        <f>SUM(BK144:BK156)</f>
        <v>0</v>
      </c>
    </row>
    <row r="144" s="2" customFormat="1" ht="24.15" customHeight="1">
      <c r="A144" s="39"/>
      <c r="B144" s="40"/>
      <c r="C144" s="238" t="s">
        <v>232</v>
      </c>
      <c r="D144" s="238" t="s">
        <v>175</v>
      </c>
      <c r="E144" s="239" t="s">
        <v>2214</v>
      </c>
      <c r="F144" s="240" t="s">
        <v>2215</v>
      </c>
      <c r="G144" s="241" t="s">
        <v>332</v>
      </c>
      <c r="H144" s="242">
        <v>80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560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560</v>
      </c>
      <c r="BM144" s="250" t="s">
        <v>2216</v>
      </c>
    </row>
    <row r="145" s="13" customFormat="1">
      <c r="A145" s="13"/>
      <c r="B145" s="252"/>
      <c r="C145" s="253"/>
      <c r="D145" s="254" t="s">
        <v>181</v>
      </c>
      <c r="E145" s="255" t="s">
        <v>1</v>
      </c>
      <c r="F145" s="256" t="s">
        <v>2261</v>
      </c>
      <c r="G145" s="253"/>
      <c r="H145" s="257">
        <v>80</v>
      </c>
      <c r="I145" s="258"/>
      <c r="J145" s="253"/>
      <c r="K145" s="253"/>
      <c r="L145" s="259"/>
      <c r="M145" s="260"/>
      <c r="N145" s="261"/>
      <c r="O145" s="261"/>
      <c r="P145" s="261"/>
      <c r="Q145" s="261"/>
      <c r="R145" s="261"/>
      <c r="S145" s="261"/>
      <c r="T145" s="26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3" t="s">
        <v>181</v>
      </c>
      <c r="AU145" s="263" t="s">
        <v>88</v>
      </c>
      <c r="AV145" s="13" t="s">
        <v>88</v>
      </c>
      <c r="AW145" s="13" t="s">
        <v>31</v>
      </c>
      <c r="AX145" s="13" t="s">
        <v>83</v>
      </c>
      <c r="AY145" s="263" t="s">
        <v>173</v>
      </c>
    </row>
    <row r="146" s="2" customFormat="1" ht="33" customHeight="1">
      <c r="A146" s="39"/>
      <c r="B146" s="40"/>
      <c r="C146" s="238" t="s">
        <v>240</v>
      </c>
      <c r="D146" s="238" t="s">
        <v>175</v>
      </c>
      <c r="E146" s="239" t="s">
        <v>2218</v>
      </c>
      <c r="F146" s="240" t="s">
        <v>2219</v>
      </c>
      <c r="G146" s="241" t="s">
        <v>332</v>
      </c>
      <c r="H146" s="242">
        <v>80</v>
      </c>
      <c r="I146" s="243"/>
      <c r="J146" s="244">
        <f>ROUND(I146*H146,2)</f>
        <v>0</v>
      </c>
      <c r="K146" s="245"/>
      <c r="L146" s="45"/>
      <c r="M146" s="246" t="s">
        <v>1</v>
      </c>
      <c r="N146" s="247" t="s">
        <v>42</v>
      </c>
      <c r="O146" s="98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0" t="s">
        <v>560</v>
      </c>
      <c r="AT146" s="250" t="s">
        <v>175</v>
      </c>
      <c r="AU146" s="250" t="s">
        <v>88</v>
      </c>
      <c r="AY146" s="18" t="s">
        <v>173</v>
      </c>
      <c r="BE146" s="251">
        <f>IF(N146="základná",J146,0)</f>
        <v>0</v>
      </c>
      <c r="BF146" s="251">
        <f>IF(N146="znížená",J146,0)</f>
        <v>0</v>
      </c>
      <c r="BG146" s="251">
        <f>IF(N146="zákl. prenesená",J146,0)</f>
        <v>0</v>
      </c>
      <c r="BH146" s="251">
        <f>IF(N146="zníž. prenesená",J146,0)</f>
        <v>0</v>
      </c>
      <c r="BI146" s="251">
        <f>IF(N146="nulová",J146,0)</f>
        <v>0</v>
      </c>
      <c r="BJ146" s="18" t="s">
        <v>88</v>
      </c>
      <c r="BK146" s="251">
        <f>ROUND(I146*H146,2)</f>
        <v>0</v>
      </c>
      <c r="BL146" s="18" t="s">
        <v>560</v>
      </c>
      <c r="BM146" s="250" t="s">
        <v>2220</v>
      </c>
    </row>
    <row r="147" s="2" customFormat="1" ht="24.15" customHeight="1">
      <c r="A147" s="39"/>
      <c r="B147" s="40"/>
      <c r="C147" s="286" t="s">
        <v>245</v>
      </c>
      <c r="D147" s="286" t="s">
        <v>224</v>
      </c>
      <c r="E147" s="287" t="s">
        <v>2262</v>
      </c>
      <c r="F147" s="288" t="s">
        <v>2222</v>
      </c>
      <c r="G147" s="289" t="s">
        <v>227</v>
      </c>
      <c r="H147" s="290">
        <v>5.2999999999999998</v>
      </c>
      <c r="I147" s="291"/>
      <c r="J147" s="292">
        <f>ROUND(I147*H147,2)</f>
        <v>0</v>
      </c>
      <c r="K147" s="293"/>
      <c r="L147" s="294"/>
      <c r="M147" s="295" t="s">
        <v>1</v>
      </c>
      <c r="N147" s="296" t="s">
        <v>42</v>
      </c>
      <c r="O147" s="98"/>
      <c r="P147" s="248">
        <f>O147*H147</f>
        <v>0</v>
      </c>
      <c r="Q147" s="248">
        <v>1</v>
      </c>
      <c r="R147" s="248">
        <f>Q147*H147</f>
        <v>5.2999999999999998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228</v>
      </c>
      <c r="AT147" s="250" t="s">
        <v>224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228</v>
      </c>
      <c r="BM147" s="250" t="s">
        <v>2223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2263</v>
      </c>
      <c r="G148" s="253"/>
      <c r="H148" s="257">
        <v>5.2919999999999998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718</v>
      </c>
      <c r="G149" s="253"/>
      <c r="H149" s="257">
        <v>0.0080000000000000002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5.2999999999999998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2" customFormat="1" ht="24.15" customHeight="1">
      <c r="A151" s="39"/>
      <c r="B151" s="40"/>
      <c r="C151" s="238" t="s">
        <v>252</v>
      </c>
      <c r="D151" s="238" t="s">
        <v>175</v>
      </c>
      <c r="E151" s="239" t="s">
        <v>2225</v>
      </c>
      <c r="F151" s="240" t="s">
        <v>2226</v>
      </c>
      <c r="G151" s="241" t="s">
        <v>332</v>
      </c>
      <c r="H151" s="242">
        <v>80</v>
      </c>
      <c r="I151" s="243"/>
      <c r="J151" s="244">
        <f>ROUND(I151*H151,2)</f>
        <v>0</v>
      </c>
      <c r="K151" s="245"/>
      <c r="L151" s="45"/>
      <c r="M151" s="246" t="s">
        <v>1</v>
      </c>
      <c r="N151" s="247" t="s">
        <v>42</v>
      </c>
      <c r="O151" s="98"/>
      <c r="P151" s="248">
        <f>O151*H151</f>
        <v>0</v>
      </c>
      <c r="Q151" s="248">
        <v>0</v>
      </c>
      <c r="R151" s="248">
        <f>Q151*H151</f>
        <v>0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560</v>
      </c>
      <c r="AT151" s="250" t="s">
        <v>175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560</v>
      </c>
      <c r="BM151" s="250" t="s">
        <v>2227</v>
      </c>
    </row>
    <row r="152" s="2" customFormat="1" ht="24.15" customHeight="1">
      <c r="A152" s="39"/>
      <c r="B152" s="40"/>
      <c r="C152" s="286" t="s">
        <v>258</v>
      </c>
      <c r="D152" s="286" t="s">
        <v>224</v>
      </c>
      <c r="E152" s="287" t="s">
        <v>2228</v>
      </c>
      <c r="F152" s="288" t="s">
        <v>2229</v>
      </c>
      <c r="G152" s="289" t="s">
        <v>332</v>
      </c>
      <c r="H152" s="290">
        <v>80</v>
      </c>
      <c r="I152" s="291"/>
      <c r="J152" s="292">
        <f>ROUND(I152*H152,2)</f>
        <v>0</v>
      </c>
      <c r="K152" s="293"/>
      <c r="L152" s="294"/>
      <c r="M152" s="295" t="s">
        <v>1</v>
      </c>
      <c r="N152" s="296" t="s">
        <v>42</v>
      </c>
      <c r="O152" s="98"/>
      <c r="P152" s="248">
        <f>O152*H152</f>
        <v>0</v>
      </c>
      <c r="Q152" s="248">
        <v>0.00021000000000000001</v>
      </c>
      <c r="R152" s="248">
        <f>Q152*H152</f>
        <v>0.016800000000000002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228</v>
      </c>
      <c r="AT152" s="250" t="s">
        <v>224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228</v>
      </c>
      <c r="BM152" s="250" t="s">
        <v>2230</v>
      </c>
    </row>
    <row r="153" s="2" customFormat="1" ht="33" customHeight="1">
      <c r="A153" s="39"/>
      <c r="B153" s="40"/>
      <c r="C153" s="238" t="s">
        <v>262</v>
      </c>
      <c r="D153" s="238" t="s">
        <v>175</v>
      </c>
      <c r="E153" s="239" t="s">
        <v>2231</v>
      </c>
      <c r="F153" s="240" t="s">
        <v>2232</v>
      </c>
      <c r="G153" s="241" t="s">
        <v>332</v>
      </c>
      <c r="H153" s="242">
        <v>80</v>
      </c>
      <c r="I153" s="243"/>
      <c r="J153" s="244">
        <f>ROUND(I153*H153,2)</f>
        <v>0</v>
      </c>
      <c r="K153" s="245"/>
      <c r="L153" s="45"/>
      <c r="M153" s="246" t="s">
        <v>1</v>
      </c>
      <c r="N153" s="247" t="s">
        <v>42</v>
      </c>
      <c r="O153" s="98"/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560</v>
      </c>
      <c r="AT153" s="250" t="s">
        <v>175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560</v>
      </c>
      <c r="BM153" s="250" t="s">
        <v>2233</v>
      </c>
    </row>
    <row r="154" s="2" customFormat="1" ht="33" customHeight="1">
      <c r="A154" s="39"/>
      <c r="B154" s="40"/>
      <c r="C154" s="238" t="s">
        <v>270</v>
      </c>
      <c r="D154" s="238" t="s">
        <v>175</v>
      </c>
      <c r="E154" s="239" t="s">
        <v>2234</v>
      </c>
      <c r="F154" s="240" t="s">
        <v>2235</v>
      </c>
      <c r="G154" s="241" t="s">
        <v>235</v>
      </c>
      <c r="H154" s="242">
        <v>40</v>
      </c>
      <c r="I154" s="243"/>
      <c r="J154" s="244">
        <f>ROUND(I154*H154,2)</f>
        <v>0</v>
      </c>
      <c r="K154" s="245"/>
      <c r="L154" s="45"/>
      <c r="M154" s="246" t="s">
        <v>1</v>
      </c>
      <c r="N154" s="247" t="s">
        <v>42</v>
      </c>
      <c r="O154" s="98"/>
      <c r="P154" s="248">
        <f>O154*H154</f>
        <v>0</v>
      </c>
      <c r="Q154" s="248">
        <v>0</v>
      </c>
      <c r="R154" s="248">
        <f>Q154*H154</f>
        <v>0</v>
      </c>
      <c r="S154" s="248">
        <v>0</v>
      </c>
      <c r="T154" s="24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0" t="s">
        <v>560</v>
      </c>
      <c r="AT154" s="250" t="s">
        <v>175</v>
      </c>
      <c r="AU154" s="250" t="s">
        <v>88</v>
      </c>
      <c r="AY154" s="18" t="s">
        <v>173</v>
      </c>
      <c r="BE154" s="251">
        <f>IF(N154="základná",J154,0)</f>
        <v>0</v>
      </c>
      <c r="BF154" s="251">
        <f>IF(N154="znížená",J154,0)</f>
        <v>0</v>
      </c>
      <c r="BG154" s="251">
        <f>IF(N154="zákl. prenesená",J154,0)</f>
        <v>0</v>
      </c>
      <c r="BH154" s="251">
        <f>IF(N154="zníž. prenesená",J154,0)</f>
        <v>0</v>
      </c>
      <c r="BI154" s="251">
        <f>IF(N154="nulová",J154,0)</f>
        <v>0</v>
      </c>
      <c r="BJ154" s="18" t="s">
        <v>88</v>
      </c>
      <c r="BK154" s="251">
        <f>ROUND(I154*H154,2)</f>
        <v>0</v>
      </c>
      <c r="BL154" s="18" t="s">
        <v>560</v>
      </c>
      <c r="BM154" s="250" t="s">
        <v>2236</v>
      </c>
    </row>
    <row r="155" s="13" customFormat="1">
      <c r="A155" s="13"/>
      <c r="B155" s="252"/>
      <c r="C155" s="253"/>
      <c r="D155" s="254" t="s">
        <v>181</v>
      </c>
      <c r="E155" s="255" t="s">
        <v>1</v>
      </c>
      <c r="F155" s="256" t="s">
        <v>2264</v>
      </c>
      <c r="G155" s="253"/>
      <c r="H155" s="257">
        <v>40</v>
      </c>
      <c r="I155" s="258"/>
      <c r="J155" s="253"/>
      <c r="K155" s="253"/>
      <c r="L155" s="259"/>
      <c r="M155" s="260"/>
      <c r="N155" s="261"/>
      <c r="O155" s="261"/>
      <c r="P155" s="261"/>
      <c r="Q155" s="261"/>
      <c r="R155" s="261"/>
      <c r="S155" s="261"/>
      <c r="T155" s="26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3" t="s">
        <v>181</v>
      </c>
      <c r="AU155" s="263" t="s">
        <v>88</v>
      </c>
      <c r="AV155" s="13" t="s">
        <v>88</v>
      </c>
      <c r="AW155" s="13" t="s">
        <v>31</v>
      </c>
      <c r="AX155" s="13" t="s">
        <v>83</v>
      </c>
      <c r="AY155" s="263" t="s">
        <v>173</v>
      </c>
    </row>
    <row r="156" s="2" customFormat="1" ht="16.5" customHeight="1">
      <c r="A156" s="39"/>
      <c r="B156" s="40"/>
      <c r="C156" s="238" t="s">
        <v>276</v>
      </c>
      <c r="D156" s="238" t="s">
        <v>175</v>
      </c>
      <c r="E156" s="239" t="s">
        <v>1734</v>
      </c>
      <c r="F156" s="240" t="s">
        <v>1735</v>
      </c>
      <c r="G156" s="241" t="s">
        <v>1732</v>
      </c>
      <c r="H156" s="315"/>
      <c r="I156" s="243"/>
      <c r="J156" s="244">
        <f>ROUND(I156*H156,2)</f>
        <v>0</v>
      </c>
      <c r="K156" s="245"/>
      <c r="L156" s="45"/>
      <c r="M156" s="310" t="s">
        <v>1</v>
      </c>
      <c r="N156" s="311" t="s">
        <v>42</v>
      </c>
      <c r="O156" s="312"/>
      <c r="P156" s="313">
        <f>O156*H156</f>
        <v>0</v>
      </c>
      <c r="Q156" s="313">
        <v>0</v>
      </c>
      <c r="R156" s="313">
        <f>Q156*H156</f>
        <v>0</v>
      </c>
      <c r="S156" s="313">
        <v>0</v>
      </c>
      <c r="T156" s="31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560</v>
      </c>
      <c r="AT156" s="250" t="s">
        <v>175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560</v>
      </c>
      <c r="BM156" s="250" t="s">
        <v>2238</v>
      </c>
    </row>
    <row r="157" s="2" customFormat="1" ht="6.96" customHeight="1">
      <c r="A157" s="39"/>
      <c r="B157" s="73"/>
      <c r="C157" s="74"/>
      <c r="D157" s="74"/>
      <c r="E157" s="74"/>
      <c r="F157" s="74"/>
      <c r="G157" s="74"/>
      <c r="H157" s="74"/>
      <c r="I157" s="74"/>
      <c r="J157" s="74"/>
      <c r="K157" s="74"/>
      <c r="L157" s="45"/>
      <c r="M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</sheetData>
  <sheetProtection sheet="1" autoFilter="0" formatColumns="0" formatRows="0" objects="1" scenarios="1" spinCount="100000" saltValue="nuZ/wty3xmn6Wt+f7fWgIMeiyKPDQ5iwJNGAYNH+t8VEn3PZpMfUNFKAbK3F/zaUFfeemALS3S5UDaejlcvAog==" hashValue="+GorSzz8lmg6e0C6VRSM7B3POG5EAufWFs0bqS7YCV6+aRiw4otYt+S16J1Wj7cJi6po7Ahmumy0nbsnmVMrCw==" algorithmName="SHA-512" password="CC35"/>
  <autoFilter ref="C122:K15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2" customFormat="1" ht="12" customHeight="1">
      <c r="A8" s="39"/>
      <c r="B8" s="45"/>
      <c r="C8" s="39"/>
      <c r="D8" s="157" t="s">
        <v>127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9" t="s">
        <v>2265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7" t="s">
        <v>17</v>
      </c>
      <c r="E11" s="39"/>
      <c r="F11" s="148" t="s">
        <v>1</v>
      </c>
      <c r="G11" s="39"/>
      <c r="H11" s="39"/>
      <c r="I11" s="157" t="s">
        <v>18</v>
      </c>
      <c r="J11" s="148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7" t="s">
        <v>19</v>
      </c>
      <c r="E12" s="39"/>
      <c r="F12" s="148" t="s">
        <v>20</v>
      </c>
      <c r="G12" s="39"/>
      <c r="H12" s="39"/>
      <c r="I12" s="157" t="s">
        <v>21</v>
      </c>
      <c r="J12" s="160" t="str">
        <f>'Rekapitulácia stavby'!AN8</f>
        <v>15. 1. 2024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23</v>
      </c>
      <c r="E14" s="39"/>
      <c r="F14" s="39"/>
      <c r="G14" s="39"/>
      <c r="H14" s="39"/>
      <c r="I14" s="157" t="s">
        <v>24</v>
      </c>
      <c r="J14" s="148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8" t="s">
        <v>25</v>
      </c>
      <c r="F15" s="39"/>
      <c r="G15" s="39"/>
      <c r="H15" s="39"/>
      <c r="I15" s="157" t="s">
        <v>26</v>
      </c>
      <c r="J15" s="148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7" t="s">
        <v>27</v>
      </c>
      <c r="E17" s="39"/>
      <c r="F17" s="39"/>
      <c r="G17" s="39"/>
      <c r="H17" s="39"/>
      <c r="I17" s="15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48"/>
      <c r="G18" s="148"/>
      <c r="H18" s="148"/>
      <c r="I18" s="15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7" t="s">
        <v>29</v>
      </c>
      <c r="E20" s="39"/>
      <c r="F20" s="39"/>
      <c r="G20" s="39"/>
      <c r="H20" s="39"/>
      <c r="I20" s="157" t="s">
        <v>24</v>
      </c>
      <c r="J20" s="148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8" t="s">
        <v>30</v>
      </c>
      <c r="F21" s="39"/>
      <c r="G21" s="39"/>
      <c r="H21" s="39"/>
      <c r="I21" s="157" t="s">
        <v>26</v>
      </c>
      <c r="J21" s="148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7" t="s">
        <v>32</v>
      </c>
      <c r="E23" s="39"/>
      <c r="F23" s="39"/>
      <c r="G23" s="39"/>
      <c r="H23" s="39"/>
      <c r="I23" s="157" t="s">
        <v>24</v>
      </c>
      <c r="J23" s="148" t="str">
        <f>IF('Rekapitulácia stavby'!AN19="","",'Rekapitulácia stavby'!AN19)</f>
        <v/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8" t="str">
        <f>IF('Rekapitulácia stavby'!E20="","",'Rekapitulácia stavby'!E20)</f>
        <v xml:space="preserve"> </v>
      </c>
      <c r="F24" s="39"/>
      <c r="G24" s="39"/>
      <c r="H24" s="39"/>
      <c r="I24" s="157" t="s">
        <v>26</v>
      </c>
      <c r="J24" s="148" t="str">
        <f>IF('Rekapitulácia stavby'!AN20="","",'Rekapitulácia stavby'!AN20)</f>
        <v/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7" t="s">
        <v>34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61"/>
      <c r="B27" s="162"/>
      <c r="C27" s="161"/>
      <c r="D27" s="161"/>
      <c r="E27" s="163" t="s">
        <v>1</v>
      </c>
      <c r="F27" s="163"/>
      <c r="G27" s="163"/>
      <c r="H27" s="163"/>
      <c r="I27" s="161"/>
      <c r="J27" s="161"/>
      <c r="K27" s="161"/>
      <c r="L27" s="164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5"/>
      <c r="E29" s="165"/>
      <c r="F29" s="165"/>
      <c r="G29" s="165"/>
      <c r="H29" s="165"/>
      <c r="I29" s="165"/>
      <c r="J29" s="165"/>
      <c r="K29" s="165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6" t="s">
        <v>36</v>
      </c>
      <c r="E30" s="39"/>
      <c r="F30" s="39"/>
      <c r="G30" s="39"/>
      <c r="H30" s="39"/>
      <c r="I30" s="39"/>
      <c r="J30" s="167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8" t="s">
        <v>38</v>
      </c>
      <c r="G32" s="39"/>
      <c r="H32" s="39"/>
      <c r="I32" s="168" t="s">
        <v>37</v>
      </c>
      <c r="J32" s="168" t="s">
        <v>39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9" t="s">
        <v>40</v>
      </c>
      <c r="E33" s="170" t="s">
        <v>41</v>
      </c>
      <c r="F33" s="171">
        <f>ROUND((SUM(BE122:BE183)),  2)</f>
        <v>0</v>
      </c>
      <c r="G33" s="172"/>
      <c r="H33" s="172"/>
      <c r="I33" s="173">
        <v>0.20000000000000001</v>
      </c>
      <c r="J33" s="171">
        <f>ROUND(((SUM(BE122:BE183))*I33),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70" t="s">
        <v>42</v>
      </c>
      <c r="F34" s="171">
        <f>ROUND((SUM(BF122:BF183)),  2)</f>
        <v>0</v>
      </c>
      <c r="G34" s="172"/>
      <c r="H34" s="172"/>
      <c r="I34" s="173">
        <v>0.20000000000000001</v>
      </c>
      <c r="J34" s="171">
        <f>ROUND(((SUM(BF122:BF183))*I34),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7" t="s">
        <v>43</v>
      </c>
      <c r="F35" s="174">
        <f>ROUND((SUM(BG122:BG183)),  2)</f>
        <v>0</v>
      </c>
      <c r="G35" s="39"/>
      <c r="H35" s="39"/>
      <c r="I35" s="175">
        <v>0.20000000000000001</v>
      </c>
      <c r="J35" s="174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7" t="s">
        <v>44</v>
      </c>
      <c r="F36" s="174">
        <f>ROUND((SUM(BH122:BH183)),  2)</f>
        <v>0</v>
      </c>
      <c r="G36" s="39"/>
      <c r="H36" s="39"/>
      <c r="I36" s="175">
        <v>0.20000000000000001</v>
      </c>
      <c r="J36" s="174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70" t="s">
        <v>45</v>
      </c>
      <c r="F37" s="171">
        <f>ROUND((SUM(BI122:BI183)),  2)</f>
        <v>0</v>
      </c>
      <c r="G37" s="172"/>
      <c r="H37" s="172"/>
      <c r="I37" s="173">
        <v>0</v>
      </c>
      <c r="J37" s="171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76"/>
      <c r="D39" s="177" t="s">
        <v>46</v>
      </c>
      <c r="E39" s="178"/>
      <c r="F39" s="178"/>
      <c r="G39" s="179" t="s">
        <v>47</v>
      </c>
      <c r="H39" s="180" t="s">
        <v>48</v>
      </c>
      <c r="I39" s="178"/>
      <c r="J39" s="181">
        <f>SUM(J30:J37)</f>
        <v>0</v>
      </c>
      <c r="K39" s="182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 xml:space="preserve">05 - SO-05  Spevnené plochy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Martovce, p. č. 6231/1, 6231/2</v>
      </c>
      <c r="G89" s="41"/>
      <c r="H89" s="41"/>
      <c r="I89" s="33" t="s">
        <v>21</v>
      </c>
      <c r="J89" s="86" t="str">
        <f>IF(J12="","",J12)</f>
        <v>15. 1. 2024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MARTEVENT s.r.o., Martovce č. 14</v>
      </c>
      <c r="G91" s="41"/>
      <c r="H91" s="41"/>
      <c r="I91" s="33" t="s">
        <v>29</v>
      </c>
      <c r="J91" s="37" t="str">
        <f>E21</f>
        <v>Szilvia Vörös Dócza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 xml:space="preserve"> 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95" t="s">
        <v>133</v>
      </c>
      <c r="D94" s="196"/>
      <c r="E94" s="196"/>
      <c r="F94" s="196"/>
      <c r="G94" s="196"/>
      <c r="H94" s="196"/>
      <c r="I94" s="196"/>
      <c r="J94" s="197" t="s">
        <v>134</v>
      </c>
      <c r="K94" s="196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98" t="s">
        <v>135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136</v>
      </c>
    </row>
    <row r="97" s="9" customFormat="1" ht="24.96" customHeight="1">
      <c r="A97" s="9"/>
      <c r="B97" s="199"/>
      <c r="C97" s="200"/>
      <c r="D97" s="201" t="s">
        <v>137</v>
      </c>
      <c r="E97" s="202"/>
      <c r="F97" s="202"/>
      <c r="G97" s="202"/>
      <c r="H97" s="202"/>
      <c r="I97" s="202"/>
      <c r="J97" s="203">
        <f>J123</f>
        <v>0</v>
      </c>
      <c r="K97" s="200"/>
      <c r="L97" s="20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5"/>
      <c r="C98" s="140"/>
      <c r="D98" s="206" t="s">
        <v>138</v>
      </c>
      <c r="E98" s="207"/>
      <c r="F98" s="207"/>
      <c r="G98" s="207"/>
      <c r="H98" s="207"/>
      <c r="I98" s="207"/>
      <c r="J98" s="208">
        <f>J124</f>
        <v>0</v>
      </c>
      <c r="K98" s="140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5"/>
      <c r="C99" s="140"/>
      <c r="D99" s="206" t="s">
        <v>139</v>
      </c>
      <c r="E99" s="207"/>
      <c r="F99" s="207"/>
      <c r="G99" s="207"/>
      <c r="H99" s="207"/>
      <c r="I99" s="207"/>
      <c r="J99" s="208">
        <f>J144</f>
        <v>0</v>
      </c>
      <c r="K99" s="140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5"/>
      <c r="C100" s="140"/>
      <c r="D100" s="206" t="s">
        <v>2266</v>
      </c>
      <c r="E100" s="207"/>
      <c r="F100" s="207"/>
      <c r="G100" s="207"/>
      <c r="H100" s="207"/>
      <c r="I100" s="207"/>
      <c r="J100" s="208">
        <f>J161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141</v>
      </c>
      <c r="E101" s="207"/>
      <c r="F101" s="207"/>
      <c r="G101" s="207"/>
      <c r="H101" s="207"/>
      <c r="I101" s="207"/>
      <c r="J101" s="208">
        <f>J172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142</v>
      </c>
      <c r="E102" s="207"/>
      <c r="F102" s="207"/>
      <c r="G102" s="207"/>
      <c r="H102" s="207"/>
      <c r="I102" s="207"/>
      <c r="J102" s="208">
        <f>J182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94" t="str">
        <f>E7</f>
        <v>Rekreačná chata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127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 xml:space="preserve">05 - SO-05  Spevnené plochy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Martovce, p. č. 6231/1, 6231/2</v>
      </c>
      <c r="G116" s="41"/>
      <c r="H116" s="41"/>
      <c r="I116" s="33" t="s">
        <v>21</v>
      </c>
      <c r="J116" s="86" t="str">
        <f>IF(J12="","",J12)</f>
        <v>15. 1. 2024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MARTEVENT s.r.o., Martovce č. 14</v>
      </c>
      <c r="G118" s="41"/>
      <c r="H118" s="41"/>
      <c r="I118" s="33" t="s">
        <v>29</v>
      </c>
      <c r="J118" s="37" t="str">
        <f>E21</f>
        <v>Szilvia Vörös Dócza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 xml:space="preserve"> 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10"/>
      <c r="B121" s="211"/>
      <c r="C121" s="212" t="s">
        <v>160</v>
      </c>
      <c r="D121" s="213" t="s">
        <v>61</v>
      </c>
      <c r="E121" s="213" t="s">
        <v>57</v>
      </c>
      <c r="F121" s="213" t="s">
        <v>58</v>
      </c>
      <c r="G121" s="213" t="s">
        <v>161</v>
      </c>
      <c r="H121" s="213" t="s">
        <v>162</v>
      </c>
      <c r="I121" s="213" t="s">
        <v>163</v>
      </c>
      <c r="J121" s="214" t="s">
        <v>134</v>
      </c>
      <c r="K121" s="215" t="s">
        <v>164</v>
      </c>
      <c r="L121" s="216"/>
      <c r="M121" s="107" t="s">
        <v>1</v>
      </c>
      <c r="N121" s="108" t="s">
        <v>40</v>
      </c>
      <c r="O121" s="108" t="s">
        <v>165</v>
      </c>
      <c r="P121" s="108" t="s">
        <v>166</v>
      </c>
      <c r="Q121" s="108" t="s">
        <v>167</v>
      </c>
      <c r="R121" s="108" t="s">
        <v>168</v>
      </c>
      <c r="S121" s="108" t="s">
        <v>169</v>
      </c>
      <c r="T121" s="109" t="s">
        <v>170</v>
      </c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</row>
    <row r="122" s="2" customFormat="1" ht="22.8" customHeight="1">
      <c r="A122" s="39"/>
      <c r="B122" s="40"/>
      <c r="C122" s="114" t="s">
        <v>135</v>
      </c>
      <c r="D122" s="41"/>
      <c r="E122" s="41"/>
      <c r="F122" s="41"/>
      <c r="G122" s="41"/>
      <c r="H122" s="41"/>
      <c r="I122" s="41"/>
      <c r="J122" s="217">
        <f>BK122</f>
        <v>0</v>
      </c>
      <c r="K122" s="41"/>
      <c r="L122" s="45"/>
      <c r="M122" s="110"/>
      <c r="N122" s="218"/>
      <c r="O122" s="111"/>
      <c r="P122" s="219">
        <f>P123</f>
        <v>0</v>
      </c>
      <c r="Q122" s="111"/>
      <c r="R122" s="219">
        <f>R123</f>
        <v>25.614750999999998</v>
      </c>
      <c r="S122" s="111"/>
      <c r="T122" s="220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136</v>
      </c>
      <c r="BK122" s="221">
        <f>BK123</f>
        <v>0</v>
      </c>
    </row>
    <row r="123" s="12" customFormat="1" ht="25.92" customHeight="1">
      <c r="A123" s="12"/>
      <c r="B123" s="222"/>
      <c r="C123" s="223"/>
      <c r="D123" s="224" t="s">
        <v>75</v>
      </c>
      <c r="E123" s="225" t="s">
        <v>171</v>
      </c>
      <c r="F123" s="225" t="s">
        <v>172</v>
      </c>
      <c r="G123" s="223"/>
      <c r="H123" s="223"/>
      <c r="I123" s="226"/>
      <c r="J123" s="227">
        <f>BK123</f>
        <v>0</v>
      </c>
      <c r="K123" s="223"/>
      <c r="L123" s="228"/>
      <c r="M123" s="229"/>
      <c r="N123" s="230"/>
      <c r="O123" s="230"/>
      <c r="P123" s="231">
        <f>P124+P144+P161+P172+P182</f>
        <v>0</v>
      </c>
      <c r="Q123" s="230"/>
      <c r="R123" s="231">
        <f>R124+R144+R161+R172+R182</f>
        <v>25.614750999999998</v>
      </c>
      <c r="S123" s="230"/>
      <c r="T123" s="232">
        <f>T124+T144+T161+T172+T182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3" t="s">
        <v>83</v>
      </c>
      <c r="AT123" s="234" t="s">
        <v>75</v>
      </c>
      <c r="AU123" s="234" t="s">
        <v>76</v>
      </c>
      <c r="AY123" s="233" t="s">
        <v>173</v>
      </c>
      <c r="BK123" s="235">
        <f>BK124+BK144+BK161+BK172+BK182</f>
        <v>0</v>
      </c>
    </row>
    <row r="124" s="12" customFormat="1" ht="22.8" customHeight="1">
      <c r="A124" s="12"/>
      <c r="B124" s="222"/>
      <c r="C124" s="223"/>
      <c r="D124" s="224" t="s">
        <v>75</v>
      </c>
      <c r="E124" s="236" t="s">
        <v>83</v>
      </c>
      <c r="F124" s="236" t="s">
        <v>174</v>
      </c>
      <c r="G124" s="223"/>
      <c r="H124" s="223"/>
      <c r="I124" s="226"/>
      <c r="J124" s="237">
        <f>BK124</f>
        <v>0</v>
      </c>
      <c r="K124" s="223"/>
      <c r="L124" s="228"/>
      <c r="M124" s="229"/>
      <c r="N124" s="230"/>
      <c r="O124" s="230"/>
      <c r="P124" s="231">
        <f>SUM(P125:P143)</f>
        <v>0</v>
      </c>
      <c r="Q124" s="230"/>
      <c r="R124" s="231">
        <f>SUM(R125:R143)</f>
        <v>6.8099999999999996</v>
      </c>
      <c r="S124" s="230"/>
      <c r="T124" s="232">
        <f>SUM(T125:T143)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3" t="s">
        <v>83</v>
      </c>
      <c r="AT124" s="234" t="s">
        <v>75</v>
      </c>
      <c r="AU124" s="234" t="s">
        <v>83</v>
      </c>
      <c r="AY124" s="233" t="s">
        <v>173</v>
      </c>
      <c r="BK124" s="235">
        <f>SUM(BK125:BK143)</f>
        <v>0</v>
      </c>
    </row>
    <row r="125" s="2" customFormat="1" ht="24.15" customHeight="1">
      <c r="A125" s="39"/>
      <c r="B125" s="40"/>
      <c r="C125" s="238" t="s">
        <v>83</v>
      </c>
      <c r="D125" s="238" t="s">
        <v>175</v>
      </c>
      <c r="E125" s="239" t="s">
        <v>2267</v>
      </c>
      <c r="F125" s="240" t="s">
        <v>2268</v>
      </c>
      <c r="G125" s="241" t="s">
        <v>178</v>
      </c>
      <c r="H125" s="242">
        <v>9.3000000000000007</v>
      </c>
      <c r="I125" s="243"/>
      <c r="J125" s="244">
        <f>ROUND(I125*H125,2)</f>
        <v>0</v>
      </c>
      <c r="K125" s="245"/>
      <c r="L125" s="45"/>
      <c r="M125" s="246" t="s">
        <v>1</v>
      </c>
      <c r="N125" s="247" t="s">
        <v>42</v>
      </c>
      <c r="O125" s="98"/>
      <c r="P125" s="248">
        <f>O125*H125</f>
        <v>0</v>
      </c>
      <c r="Q125" s="248">
        <v>0</v>
      </c>
      <c r="R125" s="248">
        <f>Q125*H125</f>
        <v>0</v>
      </c>
      <c r="S125" s="248">
        <v>0</v>
      </c>
      <c r="T125" s="24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50" t="s">
        <v>179</v>
      </c>
      <c r="AT125" s="250" t="s">
        <v>175</v>
      </c>
      <c r="AU125" s="250" t="s">
        <v>88</v>
      </c>
      <c r="AY125" s="18" t="s">
        <v>173</v>
      </c>
      <c r="BE125" s="251">
        <f>IF(N125="základná",J125,0)</f>
        <v>0</v>
      </c>
      <c r="BF125" s="251">
        <f>IF(N125="znížená",J125,0)</f>
        <v>0</v>
      </c>
      <c r="BG125" s="251">
        <f>IF(N125="zákl. prenesená",J125,0)</f>
        <v>0</v>
      </c>
      <c r="BH125" s="251">
        <f>IF(N125="zníž. prenesená",J125,0)</f>
        <v>0</v>
      </c>
      <c r="BI125" s="251">
        <f>IF(N125="nulová",J125,0)</f>
        <v>0</v>
      </c>
      <c r="BJ125" s="18" t="s">
        <v>88</v>
      </c>
      <c r="BK125" s="251">
        <f>ROUND(I125*H125,2)</f>
        <v>0</v>
      </c>
      <c r="BL125" s="18" t="s">
        <v>179</v>
      </c>
      <c r="BM125" s="250" t="s">
        <v>2269</v>
      </c>
    </row>
    <row r="126" s="13" customFormat="1">
      <c r="A126" s="13"/>
      <c r="B126" s="252"/>
      <c r="C126" s="253"/>
      <c r="D126" s="254" t="s">
        <v>181</v>
      </c>
      <c r="E126" s="255" t="s">
        <v>1</v>
      </c>
      <c r="F126" s="256" t="s">
        <v>2270</v>
      </c>
      <c r="G126" s="253"/>
      <c r="H126" s="257">
        <v>4.7999999999999998</v>
      </c>
      <c r="I126" s="258"/>
      <c r="J126" s="253"/>
      <c r="K126" s="253"/>
      <c r="L126" s="259"/>
      <c r="M126" s="260"/>
      <c r="N126" s="261"/>
      <c r="O126" s="261"/>
      <c r="P126" s="261"/>
      <c r="Q126" s="261"/>
      <c r="R126" s="261"/>
      <c r="S126" s="261"/>
      <c r="T126" s="26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63" t="s">
        <v>181</v>
      </c>
      <c r="AU126" s="263" t="s">
        <v>88</v>
      </c>
      <c r="AV126" s="13" t="s">
        <v>88</v>
      </c>
      <c r="AW126" s="13" t="s">
        <v>31</v>
      </c>
      <c r="AX126" s="13" t="s">
        <v>76</v>
      </c>
      <c r="AY126" s="263" t="s">
        <v>173</v>
      </c>
    </row>
    <row r="127" s="13" customFormat="1">
      <c r="A127" s="13"/>
      <c r="B127" s="252"/>
      <c r="C127" s="253"/>
      <c r="D127" s="254" t="s">
        <v>181</v>
      </c>
      <c r="E127" s="255" t="s">
        <v>1</v>
      </c>
      <c r="F127" s="256" t="s">
        <v>2271</v>
      </c>
      <c r="G127" s="253"/>
      <c r="H127" s="257">
        <v>4.5</v>
      </c>
      <c r="I127" s="258"/>
      <c r="J127" s="253"/>
      <c r="K127" s="253"/>
      <c r="L127" s="259"/>
      <c r="M127" s="260"/>
      <c r="N127" s="261"/>
      <c r="O127" s="261"/>
      <c r="P127" s="261"/>
      <c r="Q127" s="261"/>
      <c r="R127" s="261"/>
      <c r="S127" s="261"/>
      <c r="T127" s="26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63" t="s">
        <v>181</v>
      </c>
      <c r="AU127" s="263" t="s">
        <v>88</v>
      </c>
      <c r="AV127" s="13" t="s">
        <v>88</v>
      </c>
      <c r="AW127" s="13" t="s">
        <v>31</v>
      </c>
      <c r="AX127" s="13" t="s">
        <v>76</v>
      </c>
      <c r="AY127" s="263" t="s">
        <v>173</v>
      </c>
    </row>
    <row r="128" s="15" customFormat="1">
      <c r="A128" s="15"/>
      <c r="B128" s="275"/>
      <c r="C128" s="276"/>
      <c r="D128" s="254" t="s">
        <v>181</v>
      </c>
      <c r="E128" s="277" t="s">
        <v>1</v>
      </c>
      <c r="F128" s="278" t="s">
        <v>187</v>
      </c>
      <c r="G128" s="276"/>
      <c r="H128" s="279">
        <v>9.3000000000000007</v>
      </c>
      <c r="I128" s="280"/>
      <c r="J128" s="276"/>
      <c r="K128" s="276"/>
      <c r="L128" s="281"/>
      <c r="M128" s="282"/>
      <c r="N128" s="283"/>
      <c r="O128" s="283"/>
      <c r="P128" s="283"/>
      <c r="Q128" s="283"/>
      <c r="R128" s="283"/>
      <c r="S128" s="283"/>
      <c r="T128" s="28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5" t="s">
        <v>181</v>
      </c>
      <c r="AU128" s="285" t="s">
        <v>88</v>
      </c>
      <c r="AV128" s="15" t="s">
        <v>179</v>
      </c>
      <c r="AW128" s="15" t="s">
        <v>31</v>
      </c>
      <c r="AX128" s="15" t="s">
        <v>83</v>
      </c>
      <c r="AY128" s="285" t="s">
        <v>173</v>
      </c>
    </row>
    <row r="129" s="2" customFormat="1" ht="24.15" customHeight="1">
      <c r="A129" s="39"/>
      <c r="B129" s="40"/>
      <c r="C129" s="238" t="s">
        <v>88</v>
      </c>
      <c r="D129" s="238" t="s">
        <v>175</v>
      </c>
      <c r="E129" s="239" t="s">
        <v>2272</v>
      </c>
      <c r="F129" s="240" t="s">
        <v>2273</v>
      </c>
      <c r="G129" s="241" t="s">
        <v>178</v>
      </c>
      <c r="H129" s="242">
        <v>3.1000000000000001</v>
      </c>
      <c r="I129" s="243"/>
      <c r="J129" s="244">
        <f>ROUND(I129*H129,2)</f>
        <v>0</v>
      </c>
      <c r="K129" s="245"/>
      <c r="L129" s="45"/>
      <c r="M129" s="246" t="s">
        <v>1</v>
      </c>
      <c r="N129" s="247" t="s">
        <v>42</v>
      </c>
      <c r="O129" s="98"/>
      <c r="P129" s="248">
        <f>O129*H129</f>
        <v>0</v>
      </c>
      <c r="Q129" s="248">
        <v>0</v>
      </c>
      <c r="R129" s="248">
        <f>Q129*H129</f>
        <v>0</v>
      </c>
      <c r="S129" s="248">
        <v>0</v>
      </c>
      <c r="T129" s="24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50" t="s">
        <v>179</v>
      </c>
      <c r="AT129" s="250" t="s">
        <v>175</v>
      </c>
      <c r="AU129" s="250" t="s">
        <v>88</v>
      </c>
      <c r="AY129" s="18" t="s">
        <v>173</v>
      </c>
      <c r="BE129" s="251">
        <f>IF(N129="základná",J129,0)</f>
        <v>0</v>
      </c>
      <c r="BF129" s="251">
        <f>IF(N129="znížená",J129,0)</f>
        <v>0</v>
      </c>
      <c r="BG129" s="251">
        <f>IF(N129="zákl. prenesená",J129,0)</f>
        <v>0</v>
      </c>
      <c r="BH129" s="251">
        <f>IF(N129="zníž. prenesená",J129,0)</f>
        <v>0</v>
      </c>
      <c r="BI129" s="251">
        <f>IF(N129="nulová",J129,0)</f>
        <v>0</v>
      </c>
      <c r="BJ129" s="18" t="s">
        <v>88</v>
      </c>
      <c r="BK129" s="251">
        <f>ROUND(I129*H129,2)</f>
        <v>0</v>
      </c>
      <c r="BL129" s="18" t="s">
        <v>179</v>
      </c>
      <c r="BM129" s="250" t="s">
        <v>2274</v>
      </c>
    </row>
    <row r="130" s="13" customFormat="1">
      <c r="A130" s="13"/>
      <c r="B130" s="252"/>
      <c r="C130" s="253"/>
      <c r="D130" s="254" t="s">
        <v>181</v>
      </c>
      <c r="E130" s="255" t="s">
        <v>1</v>
      </c>
      <c r="F130" s="256" t="s">
        <v>2275</v>
      </c>
      <c r="G130" s="253"/>
      <c r="H130" s="257">
        <v>3.1000000000000001</v>
      </c>
      <c r="I130" s="258"/>
      <c r="J130" s="253"/>
      <c r="K130" s="253"/>
      <c r="L130" s="259"/>
      <c r="M130" s="260"/>
      <c r="N130" s="261"/>
      <c r="O130" s="261"/>
      <c r="P130" s="261"/>
      <c r="Q130" s="261"/>
      <c r="R130" s="261"/>
      <c r="S130" s="261"/>
      <c r="T130" s="26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3" t="s">
        <v>181</v>
      </c>
      <c r="AU130" s="263" t="s">
        <v>88</v>
      </c>
      <c r="AV130" s="13" t="s">
        <v>88</v>
      </c>
      <c r="AW130" s="13" t="s">
        <v>31</v>
      </c>
      <c r="AX130" s="13" t="s">
        <v>83</v>
      </c>
      <c r="AY130" s="263" t="s">
        <v>173</v>
      </c>
    </row>
    <row r="131" s="2" customFormat="1" ht="33" customHeight="1">
      <c r="A131" s="39"/>
      <c r="B131" s="40"/>
      <c r="C131" s="238" t="s">
        <v>185</v>
      </c>
      <c r="D131" s="238" t="s">
        <v>175</v>
      </c>
      <c r="E131" s="239" t="s">
        <v>1871</v>
      </c>
      <c r="F131" s="240" t="s">
        <v>1872</v>
      </c>
      <c r="G131" s="241" t="s">
        <v>178</v>
      </c>
      <c r="H131" s="242">
        <v>9.3000000000000007</v>
      </c>
      <c r="I131" s="243"/>
      <c r="J131" s="244">
        <f>ROUND(I131*H131,2)</f>
        <v>0</v>
      </c>
      <c r="K131" s="245"/>
      <c r="L131" s="45"/>
      <c r="M131" s="246" t="s">
        <v>1</v>
      </c>
      <c r="N131" s="247" t="s">
        <v>42</v>
      </c>
      <c r="O131" s="98"/>
      <c r="P131" s="248">
        <f>O131*H131</f>
        <v>0</v>
      </c>
      <c r="Q131" s="248">
        <v>0</v>
      </c>
      <c r="R131" s="248">
        <f>Q131*H131</f>
        <v>0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179</v>
      </c>
      <c r="AT131" s="250" t="s">
        <v>175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179</v>
      </c>
      <c r="BM131" s="250" t="s">
        <v>2276</v>
      </c>
    </row>
    <row r="132" s="13" customFormat="1">
      <c r="A132" s="13"/>
      <c r="B132" s="252"/>
      <c r="C132" s="253"/>
      <c r="D132" s="254" t="s">
        <v>181</v>
      </c>
      <c r="E132" s="255" t="s">
        <v>1</v>
      </c>
      <c r="F132" s="256" t="s">
        <v>2277</v>
      </c>
      <c r="G132" s="253"/>
      <c r="H132" s="257">
        <v>9.3000000000000007</v>
      </c>
      <c r="I132" s="258"/>
      <c r="J132" s="253"/>
      <c r="K132" s="253"/>
      <c r="L132" s="259"/>
      <c r="M132" s="260"/>
      <c r="N132" s="261"/>
      <c r="O132" s="261"/>
      <c r="P132" s="261"/>
      <c r="Q132" s="261"/>
      <c r="R132" s="261"/>
      <c r="S132" s="261"/>
      <c r="T132" s="26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3" t="s">
        <v>181</v>
      </c>
      <c r="AU132" s="263" t="s">
        <v>88</v>
      </c>
      <c r="AV132" s="13" t="s">
        <v>88</v>
      </c>
      <c r="AW132" s="13" t="s">
        <v>31</v>
      </c>
      <c r="AX132" s="13" t="s">
        <v>83</v>
      </c>
      <c r="AY132" s="263" t="s">
        <v>173</v>
      </c>
    </row>
    <row r="133" s="2" customFormat="1" ht="16.5" customHeight="1">
      <c r="A133" s="39"/>
      <c r="B133" s="40"/>
      <c r="C133" s="238" t="s">
        <v>179</v>
      </c>
      <c r="D133" s="238" t="s">
        <v>175</v>
      </c>
      <c r="E133" s="239" t="s">
        <v>211</v>
      </c>
      <c r="F133" s="240" t="s">
        <v>212</v>
      </c>
      <c r="G133" s="241" t="s">
        <v>178</v>
      </c>
      <c r="H133" s="242">
        <v>9.3000000000000007</v>
      </c>
      <c r="I133" s="243"/>
      <c r="J133" s="244">
        <f>ROUND(I133*H133,2)</f>
        <v>0</v>
      </c>
      <c r="K133" s="245"/>
      <c r="L133" s="45"/>
      <c r="M133" s="246" t="s">
        <v>1</v>
      </c>
      <c r="N133" s="247" t="s">
        <v>42</v>
      </c>
      <c r="O133" s="98"/>
      <c r="P133" s="248">
        <f>O133*H133</f>
        <v>0</v>
      </c>
      <c r="Q133" s="248">
        <v>0</v>
      </c>
      <c r="R133" s="248">
        <f>Q133*H133</f>
        <v>0</v>
      </c>
      <c r="S133" s="248">
        <v>0</v>
      </c>
      <c r="T133" s="24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0" t="s">
        <v>179</v>
      </c>
      <c r="AT133" s="250" t="s">
        <v>175</v>
      </c>
      <c r="AU133" s="250" t="s">
        <v>88</v>
      </c>
      <c r="AY133" s="18" t="s">
        <v>173</v>
      </c>
      <c r="BE133" s="251">
        <f>IF(N133="základná",J133,0)</f>
        <v>0</v>
      </c>
      <c r="BF133" s="251">
        <f>IF(N133="znížená",J133,0)</f>
        <v>0</v>
      </c>
      <c r="BG133" s="251">
        <f>IF(N133="zákl. prenesená",J133,0)</f>
        <v>0</v>
      </c>
      <c r="BH133" s="251">
        <f>IF(N133="zníž. prenesená",J133,0)</f>
        <v>0</v>
      </c>
      <c r="BI133" s="251">
        <f>IF(N133="nulová",J133,0)</f>
        <v>0</v>
      </c>
      <c r="BJ133" s="18" t="s">
        <v>88</v>
      </c>
      <c r="BK133" s="251">
        <f>ROUND(I133*H133,2)</f>
        <v>0</v>
      </c>
      <c r="BL133" s="18" t="s">
        <v>179</v>
      </c>
      <c r="BM133" s="250" t="s">
        <v>2278</v>
      </c>
    </row>
    <row r="134" s="2" customFormat="1" ht="24.15" customHeight="1">
      <c r="A134" s="39"/>
      <c r="B134" s="40"/>
      <c r="C134" s="238" t="s">
        <v>204</v>
      </c>
      <c r="D134" s="238" t="s">
        <v>175</v>
      </c>
      <c r="E134" s="239" t="s">
        <v>215</v>
      </c>
      <c r="F134" s="240" t="s">
        <v>216</v>
      </c>
      <c r="G134" s="241" t="s">
        <v>178</v>
      </c>
      <c r="H134" s="242">
        <v>3.6000000000000001</v>
      </c>
      <c r="I134" s="243"/>
      <c r="J134" s="244">
        <f>ROUND(I134*H134,2)</f>
        <v>0</v>
      </c>
      <c r="K134" s="245"/>
      <c r="L134" s="45"/>
      <c r="M134" s="246" t="s">
        <v>1</v>
      </c>
      <c r="N134" s="247" t="s">
        <v>42</v>
      </c>
      <c r="O134" s="98"/>
      <c r="P134" s="248">
        <f>O134*H134</f>
        <v>0</v>
      </c>
      <c r="Q134" s="248">
        <v>0</v>
      </c>
      <c r="R134" s="248">
        <f>Q134*H134</f>
        <v>0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179</v>
      </c>
      <c r="AT134" s="250" t="s">
        <v>175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179</v>
      </c>
      <c r="BM134" s="250" t="s">
        <v>2279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2280</v>
      </c>
      <c r="G135" s="253"/>
      <c r="H135" s="257">
        <v>0.68000000000000005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76</v>
      </c>
      <c r="AY135" s="263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2281</v>
      </c>
      <c r="G136" s="253"/>
      <c r="H136" s="257">
        <v>2.8479999999999999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4" customFormat="1">
      <c r="A137" s="14"/>
      <c r="B137" s="264"/>
      <c r="C137" s="265"/>
      <c r="D137" s="254" t="s">
        <v>181</v>
      </c>
      <c r="E137" s="266" t="s">
        <v>1</v>
      </c>
      <c r="F137" s="267" t="s">
        <v>184</v>
      </c>
      <c r="G137" s="265"/>
      <c r="H137" s="268">
        <v>3.528</v>
      </c>
      <c r="I137" s="269"/>
      <c r="J137" s="265"/>
      <c r="K137" s="265"/>
      <c r="L137" s="270"/>
      <c r="M137" s="271"/>
      <c r="N137" s="272"/>
      <c r="O137" s="272"/>
      <c r="P137" s="272"/>
      <c r="Q137" s="272"/>
      <c r="R137" s="272"/>
      <c r="S137" s="272"/>
      <c r="T137" s="27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4" t="s">
        <v>181</v>
      </c>
      <c r="AU137" s="274" t="s">
        <v>88</v>
      </c>
      <c r="AV137" s="14" t="s">
        <v>185</v>
      </c>
      <c r="AW137" s="14" t="s">
        <v>31</v>
      </c>
      <c r="AX137" s="14" t="s">
        <v>76</v>
      </c>
      <c r="AY137" s="274" t="s">
        <v>173</v>
      </c>
    </row>
    <row r="138" s="13" customFormat="1">
      <c r="A138" s="13"/>
      <c r="B138" s="252"/>
      <c r="C138" s="253"/>
      <c r="D138" s="254" t="s">
        <v>181</v>
      </c>
      <c r="E138" s="255" t="s">
        <v>1</v>
      </c>
      <c r="F138" s="256" t="s">
        <v>2282</v>
      </c>
      <c r="G138" s="253"/>
      <c r="H138" s="257">
        <v>0.071999999999999995</v>
      </c>
      <c r="I138" s="258"/>
      <c r="J138" s="253"/>
      <c r="K138" s="253"/>
      <c r="L138" s="259"/>
      <c r="M138" s="260"/>
      <c r="N138" s="261"/>
      <c r="O138" s="261"/>
      <c r="P138" s="261"/>
      <c r="Q138" s="261"/>
      <c r="R138" s="261"/>
      <c r="S138" s="261"/>
      <c r="T138" s="26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3" t="s">
        <v>181</v>
      </c>
      <c r="AU138" s="263" t="s">
        <v>88</v>
      </c>
      <c r="AV138" s="13" t="s">
        <v>88</v>
      </c>
      <c r="AW138" s="13" t="s">
        <v>31</v>
      </c>
      <c r="AX138" s="13" t="s">
        <v>76</v>
      </c>
      <c r="AY138" s="263" t="s">
        <v>173</v>
      </c>
    </row>
    <row r="139" s="15" customFormat="1">
      <c r="A139" s="15"/>
      <c r="B139" s="275"/>
      <c r="C139" s="276"/>
      <c r="D139" s="254" t="s">
        <v>181</v>
      </c>
      <c r="E139" s="277" t="s">
        <v>1</v>
      </c>
      <c r="F139" s="278" t="s">
        <v>187</v>
      </c>
      <c r="G139" s="276"/>
      <c r="H139" s="279">
        <v>3.6000000000000001</v>
      </c>
      <c r="I139" s="280"/>
      <c r="J139" s="276"/>
      <c r="K139" s="276"/>
      <c r="L139" s="281"/>
      <c r="M139" s="282"/>
      <c r="N139" s="283"/>
      <c r="O139" s="283"/>
      <c r="P139" s="283"/>
      <c r="Q139" s="283"/>
      <c r="R139" s="283"/>
      <c r="S139" s="283"/>
      <c r="T139" s="28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5" t="s">
        <v>181</v>
      </c>
      <c r="AU139" s="285" t="s">
        <v>88</v>
      </c>
      <c r="AV139" s="15" t="s">
        <v>179</v>
      </c>
      <c r="AW139" s="15" t="s">
        <v>31</v>
      </c>
      <c r="AX139" s="15" t="s">
        <v>83</v>
      </c>
      <c r="AY139" s="285" t="s">
        <v>173</v>
      </c>
    </row>
    <row r="140" s="2" customFormat="1" ht="16.5" customHeight="1">
      <c r="A140" s="39"/>
      <c r="B140" s="40"/>
      <c r="C140" s="286" t="s">
        <v>210</v>
      </c>
      <c r="D140" s="286" t="s">
        <v>224</v>
      </c>
      <c r="E140" s="287" t="s">
        <v>2283</v>
      </c>
      <c r="F140" s="288" t="s">
        <v>2284</v>
      </c>
      <c r="G140" s="289" t="s">
        <v>227</v>
      </c>
      <c r="H140" s="290">
        <v>6.8099999999999996</v>
      </c>
      <c r="I140" s="291"/>
      <c r="J140" s="292">
        <f>ROUND(I140*H140,2)</f>
        <v>0</v>
      </c>
      <c r="K140" s="293"/>
      <c r="L140" s="294"/>
      <c r="M140" s="295" t="s">
        <v>1</v>
      </c>
      <c r="N140" s="296" t="s">
        <v>42</v>
      </c>
      <c r="O140" s="98"/>
      <c r="P140" s="248">
        <f>O140*H140</f>
        <v>0</v>
      </c>
      <c r="Q140" s="248">
        <v>1</v>
      </c>
      <c r="R140" s="248">
        <f>Q140*H140</f>
        <v>6.8099999999999996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223</v>
      </c>
      <c r="AT140" s="250" t="s">
        <v>224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179</v>
      </c>
      <c r="BM140" s="250" t="s">
        <v>2285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2286</v>
      </c>
      <c r="G141" s="253"/>
      <c r="H141" s="257">
        <v>6.8040000000000003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3" customFormat="1">
      <c r="A142" s="13"/>
      <c r="B142" s="252"/>
      <c r="C142" s="253"/>
      <c r="D142" s="254" t="s">
        <v>181</v>
      </c>
      <c r="E142" s="255" t="s">
        <v>1</v>
      </c>
      <c r="F142" s="256" t="s">
        <v>1264</v>
      </c>
      <c r="G142" s="253"/>
      <c r="H142" s="257">
        <v>0.0060000000000000001</v>
      </c>
      <c r="I142" s="258"/>
      <c r="J142" s="253"/>
      <c r="K142" s="253"/>
      <c r="L142" s="259"/>
      <c r="M142" s="260"/>
      <c r="N142" s="261"/>
      <c r="O142" s="261"/>
      <c r="P142" s="261"/>
      <c r="Q142" s="261"/>
      <c r="R142" s="261"/>
      <c r="S142" s="261"/>
      <c r="T142" s="26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3" t="s">
        <v>181</v>
      </c>
      <c r="AU142" s="263" t="s">
        <v>88</v>
      </c>
      <c r="AV142" s="13" t="s">
        <v>88</v>
      </c>
      <c r="AW142" s="13" t="s">
        <v>31</v>
      </c>
      <c r="AX142" s="13" t="s">
        <v>76</v>
      </c>
      <c r="AY142" s="263" t="s">
        <v>173</v>
      </c>
    </row>
    <row r="143" s="15" customFormat="1">
      <c r="A143" s="15"/>
      <c r="B143" s="275"/>
      <c r="C143" s="276"/>
      <c r="D143" s="254" t="s">
        <v>181</v>
      </c>
      <c r="E143" s="277" t="s">
        <v>1</v>
      </c>
      <c r="F143" s="278" t="s">
        <v>187</v>
      </c>
      <c r="G143" s="276"/>
      <c r="H143" s="279">
        <v>6.8100000000000005</v>
      </c>
      <c r="I143" s="280"/>
      <c r="J143" s="276"/>
      <c r="K143" s="276"/>
      <c r="L143" s="281"/>
      <c r="M143" s="282"/>
      <c r="N143" s="283"/>
      <c r="O143" s="283"/>
      <c r="P143" s="283"/>
      <c r="Q143" s="283"/>
      <c r="R143" s="283"/>
      <c r="S143" s="283"/>
      <c r="T143" s="28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5" t="s">
        <v>181</v>
      </c>
      <c r="AU143" s="285" t="s">
        <v>88</v>
      </c>
      <c r="AV143" s="15" t="s">
        <v>179</v>
      </c>
      <c r="AW143" s="15" t="s">
        <v>31</v>
      </c>
      <c r="AX143" s="15" t="s">
        <v>83</v>
      </c>
      <c r="AY143" s="285" t="s">
        <v>173</v>
      </c>
    </row>
    <row r="144" s="12" customFormat="1" ht="22.8" customHeight="1">
      <c r="A144" s="12"/>
      <c r="B144" s="222"/>
      <c r="C144" s="223"/>
      <c r="D144" s="224" t="s">
        <v>75</v>
      </c>
      <c r="E144" s="236" t="s">
        <v>88</v>
      </c>
      <c r="F144" s="236" t="s">
        <v>239</v>
      </c>
      <c r="G144" s="223"/>
      <c r="H144" s="223"/>
      <c r="I144" s="226"/>
      <c r="J144" s="237">
        <f>BK144</f>
        <v>0</v>
      </c>
      <c r="K144" s="223"/>
      <c r="L144" s="228"/>
      <c r="M144" s="229"/>
      <c r="N144" s="230"/>
      <c r="O144" s="230"/>
      <c r="P144" s="231">
        <f>SUM(P145:P160)</f>
        <v>0</v>
      </c>
      <c r="Q144" s="230"/>
      <c r="R144" s="231">
        <f>SUM(R145:R160)</f>
        <v>0.01014</v>
      </c>
      <c r="S144" s="230"/>
      <c r="T144" s="232">
        <f>SUM(T145:T160)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3" t="s">
        <v>83</v>
      </c>
      <c r="AT144" s="234" t="s">
        <v>75</v>
      </c>
      <c r="AU144" s="234" t="s">
        <v>83</v>
      </c>
      <c r="AY144" s="233" t="s">
        <v>173</v>
      </c>
      <c r="BK144" s="235">
        <f>SUM(BK145:BK160)</f>
        <v>0</v>
      </c>
    </row>
    <row r="145" s="2" customFormat="1" ht="33" customHeight="1">
      <c r="A145" s="39"/>
      <c r="B145" s="40"/>
      <c r="C145" s="238" t="s">
        <v>214</v>
      </c>
      <c r="D145" s="238" t="s">
        <v>175</v>
      </c>
      <c r="E145" s="239" t="s">
        <v>241</v>
      </c>
      <c r="F145" s="240" t="s">
        <v>242</v>
      </c>
      <c r="G145" s="241" t="s">
        <v>235</v>
      </c>
      <c r="H145" s="242">
        <v>27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179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179</v>
      </c>
      <c r="BM145" s="250" t="s">
        <v>2287</v>
      </c>
    </row>
    <row r="146" s="13" customFormat="1">
      <c r="A146" s="13"/>
      <c r="B146" s="252"/>
      <c r="C146" s="253"/>
      <c r="D146" s="254" t="s">
        <v>181</v>
      </c>
      <c r="E146" s="255" t="s">
        <v>1</v>
      </c>
      <c r="F146" s="256" t="s">
        <v>2288</v>
      </c>
      <c r="G146" s="253"/>
      <c r="H146" s="257">
        <v>12</v>
      </c>
      <c r="I146" s="258"/>
      <c r="J146" s="253"/>
      <c r="K146" s="253"/>
      <c r="L146" s="259"/>
      <c r="M146" s="260"/>
      <c r="N146" s="261"/>
      <c r="O146" s="261"/>
      <c r="P146" s="261"/>
      <c r="Q146" s="261"/>
      <c r="R146" s="261"/>
      <c r="S146" s="261"/>
      <c r="T146" s="26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3" t="s">
        <v>181</v>
      </c>
      <c r="AU146" s="263" t="s">
        <v>88</v>
      </c>
      <c r="AV146" s="13" t="s">
        <v>88</v>
      </c>
      <c r="AW146" s="13" t="s">
        <v>31</v>
      </c>
      <c r="AX146" s="13" t="s">
        <v>76</v>
      </c>
      <c r="AY146" s="263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2289</v>
      </c>
      <c r="G147" s="253"/>
      <c r="H147" s="257">
        <v>14.24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4" customFormat="1">
      <c r="A148" s="14"/>
      <c r="B148" s="264"/>
      <c r="C148" s="265"/>
      <c r="D148" s="254" t="s">
        <v>181</v>
      </c>
      <c r="E148" s="266" t="s">
        <v>1</v>
      </c>
      <c r="F148" s="267" t="s">
        <v>184</v>
      </c>
      <c r="G148" s="265"/>
      <c r="H148" s="268">
        <v>26.240000000000002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4" t="s">
        <v>181</v>
      </c>
      <c r="AU148" s="274" t="s">
        <v>88</v>
      </c>
      <c r="AV148" s="14" t="s">
        <v>185</v>
      </c>
      <c r="AW148" s="14" t="s">
        <v>31</v>
      </c>
      <c r="AX148" s="14" t="s">
        <v>76</v>
      </c>
      <c r="AY148" s="274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2290</v>
      </c>
      <c r="G149" s="253"/>
      <c r="H149" s="257">
        <v>0.76000000000000001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27.000000000000004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2" customFormat="1" ht="24.15" customHeight="1">
      <c r="A151" s="39"/>
      <c r="B151" s="40"/>
      <c r="C151" s="238" t="s">
        <v>223</v>
      </c>
      <c r="D151" s="238" t="s">
        <v>175</v>
      </c>
      <c r="E151" s="239" t="s">
        <v>2291</v>
      </c>
      <c r="F151" s="240" t="s">
        <v>2292</v>
      </c>
      <c r="G151" s="241" t="s">
        <v>235</v>
      </c>
      <c r="H151" s="242">
        <v>27</v>
      </c>
      <c r="I151" s="243"/>
      <c r="J151" s="244">
        <f>ROUND(I151*H151,2)</f>
        <v>0</v>
      </c>
      <c r="K151" s="245"/>
      <c r="L151" s="45"/>
      <c r="M151" s="246" t="s">
        <v>1</v>
      </c>
      <c r="N151" s="247" t="s">
        <v>42</v>
      </c>
      <c r="O151" s="98"/>
      <c r="P151" s="248">
        <f>O151*H151</f>
        <v>0</v>
      </c>
      <c r="Q151" s="248">
        <v>3.0000000000000001E-05</v>
      </c>
      <c r="R151" s="248">
        <f>Q151*H151</f>
        <v>0.00081000000000000006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179</v>
      </c>
      <c r="AT151" s="250" t="s">
        <v>175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179</v>
      </c>
      <c r="BM151" s="250" t="s">
        <v>2293</v>
      </c>
    </row>
    <row r="152" s="13" customFormat="1">
      <c r="A152" s="13"/>
      <c r="B152" s="252"/>
      <c r="C152" s="253"/>
      <c r="D152" s="254" t="s">
        <v>181</v>
      </c>
      <c r="E152" s="255" t="s">
        <v>1</v>
      </c>
      <c r="F152" s="256" t="s">
        <v>2288</v>
      </c>
      <c r="G152" s="253"/>
      <c r="H152" s="257">
        <v>12</v>
      </c>
      <c r="I152" s="258"/>
      <c r="J152" s="253"/>
      <c r="K152" s="253"/>
      <c r="L152" s="259"/>
      <c r="M152" s="260"/>
      <c r="N152" s="261"/>
      <c r="O152" s="261"/>
      <c r="P152" s="261"/>
      <c r="Q152" s="261"/>
      <c r="R152" s="261"/>
      <c r="S152" s="261"/>
      <c r="T152" s="26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3" t="s">
        <v>181</v>
      </c>
      <c r="AU152" s="263" t="s">
        <v>88</v>
      </c>
      <c r="AV152" s="13" t="s">
        <v>88</v>
      </c>
      <c r="AW152" s="13" t="s">
        <v>31</v>
      </c>
      <c r="AX152" s="13" t="s">
        <v>76</v>
      </c>
      <c r="AY152" s="263" t="s">
        <v>173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2289</v>
      </c>
      <c r="G153" s="253"/>
      <c r="H153" s="257">
        <v>14.24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4" customFormat="1">
      <c r="A154" s="14"/>
      <c r="B154" s="264"/>
      <c r="C154" s="265"/>
      <c r="D154" s="254" t="s">
        <v>181</v>
      </c>
      <c r="E154" s="266" t="s">
        <v>1</v>
      </c>
      <c r="F154" s="267" t="s">
        <v>184</v>
      </c>
      <c r="G154" s="265"/>
      <c r="H154" s="268">
        <v>26.240000000000002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4" t="s">
        <v>181</v>
      </c>
      <c r="AU154" s="274" t="s">
        <v>88</v>
      </c>
      <c r="AV154" s="14" t="s">
        <v>185</v>
      </c>
      <c r="AW154" s="14" t="s">
        <v>31</v>
      </c>
      <c r="AX154" s="14" t="s">
        <v>76</v>
      </c>
      <c r="AY154" s="274" t="s">
        <v>173</v>
      </c>
    </row>
    <row r="155" s="13" customFormat="1">
      <c r="A155" s="13"/>
      <c r="B155" s="252"/>
      <c r="C155" s="253"/>
      <c r="D155" s="254" t="s">
        <v>181</v>
      </c>
      <c r="E155" s="255" t="s">
        <v>1</v>
      </c>
      <c r="F155" s="256" t="s">
        <v>2290</v>
      </c>
      <c r="G155" s="253"/>
      <c r="H155" s="257">
        <v>0.76000000000000001</v>
      </c>
      <c r="I155" s="258"/>
      <c r="J155" s="253"/>
      <c r="K155" s="253"/>
      <c r="L155" s="259"/>
      <c r="M155" s="260"/>
      <c r="N155" s="261"/>
      <c r="O155" s="261"/>
      <c r="P155" s="261"/>
      <c r="Q155" s="261"/>
      <c r="R155" s="261"/>
      <c r="S155" s="261"/>
      <c r="T155" s="26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3" t="s">
        <v>181</v>
      </c>
      <c r="AU155" s="263" t="s">
        <v>88</v>
      </c>
      <c r="AV155" s="13" t="s">
        <v>88</v>
      </c>
      <c r="AW155" s="13" t="s">
        <v>31</v>
      </c>
      <c r="AX155" s="13" t="s">
        <v>76</v>
      </c>
      <c r="AY155" s="263" t="s">
        <v>173</v>
      </c>
    </row>
    <row r="156" s="15" customFormat="1">
      <c r="A156" s="15"/>
      <c r="B156" s="275"/>
      <c r="C156" s="276"/>
      <c r="D156" s="254" t="s">
        <v>181</v>
      </c>
      <c r="E156" s="277" t="s">
        <v>1</v>
      </c>
      <c r="F156" s="278" t="s">
        <v>187</v>
      </c>
      <c r="G156" s="276"/>
      <c r="H156" s="279">
        <v>27.000000000000004</v>
      </c>
      <c r="I156" s="280"/>
      <c r="J156" s="276"/>
      <c r="K156" s="276"/>
      <c r="L156" s="281"/>
      <c r="M156" s="282"/>
      <c r="N156" s="283"/>
      <c r="O156" s="283"/>
      <c r="P156" s="283"/>
      <c r="Q156" s="283"/>
      <c r="R156" s="283"/>
      <c r="S156" s="283"/>
      <c r="T156" s="28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5" t="s">
        <v>181</v>
      </c>
      <c r="AU156" s="285" t="s">
        <v>88</v>
      </c>
      <c r="AV156" s="15" t="s">
        <v>179</v>
      </c>
      <c r="AW156" s="15" t="s">
        <v>31</v>
      </c>
      <c r="AX156" s="15" t="s">
        <v>83</v>
      </c>
      <c r="AY156" s="285" t="s">
        <v>173</v>
      </c>
    </row>
    <row r="157" s="2" customFormat="1" ht="16.5" customHeight="1">
      <c r="A157" s="39"/>
      <c r="B157" s="40"/>
      <c r="C157" s="286" t="s">
        <v>232</v>
      </c>
      <c r="D157" s="286" t="s">
        <v>224</v>
      </c>
      <c r="E157" s="287" t="s">
        <v>2294</v>
      </c>
      <c r="F157" s="288" t="s">
        <v>2295</v>
      </c>
      <c r="G157" s="289" t="s">
        <v>235</v>
      </c>
      <c r="H157" s="290">
        <v>31.100000000000001</v>
      </c>
      <c r="I157" s="291"/>
      <c r="J157" s="292">
        <f>ROUND(I157*H157,2)</f>
        <v>0</v>
      </c>
      <c r="K157" s="293"/>
      <c r="L157" s="294"/>
      <c r="M157" s="295" t="s">
        <v>1</v>
      </c>
      <c r="N157" s="296" t="s">
        <v>42</v>
      </c>
      <c r="O157" s="98"/>
      <c r="P157" s="248">
        <f>O157*H157</f>
        <v>0</v>
      </c>
      <c r="Q157" s="248">
        <v>0.00029999999999999997</v>
      </c>
      <c r="R157" s="248">
        <f>Q157*H157</f>
        <v>0.0093299999999999998</v>
      </c>
      <c r="S157" s="248">
        <v>0</v>
      </c>
      <c r="T157" s="24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0" t="s">
        <v>223</v>
      </c>
      <c r="AT157" s="250" t="s">
        <v>224</v>
      </c>
      <c r="AU157" s="250" t="s">
        <v>88</v>
      </c>
      <c r="AY157" s="18" t="s">
        <v>173</v>
      </c>
      <c r="BE157" s="251">
        <f>IF(N157="základná",J157,0)</f>
        <v>0</v>
      </c>
      <c r="BF157" s="251">
        <f>IF(N157="znížená",J157,0)</f>
        <v>0</v>
      </c>
      <c r="BG157" s="251">
        <f>IF(N157="zákl. prenesená",J157,0)</f>
        <v>0</v>
      </c>
      <c r="BH157" s="251">
        <f>IF(N157="zníž. prenesená",J157,0)</f>
        <v>0</v>
      </c>
      <c r="BI157" s="251">
        <f>IF(N157="nulová",J157,0)</f>
        <v>0</v>
      </c>
      <c r="BJ157" s="18" t="s">
        <v>88</v>
      </c>
      <c r="BK157" s="251">
        <f>ROUND(I157*H157,2)</f>
        <v>0</v>
      </c>
      <c r="BL157" s="18" t="s">
        <v>179</v>
      </c>
      <c r="BM157" s="250" t="s">
        <v>2296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2297</v>
      </c>
      <c r="G158" s="253"/>
      <c r="H158" s="257">
        <v>31.050000000000001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3" customFormat="1">
      <c r="A159" s="13"/>
      <c r="B159" s="252"/>
      <c r="C159" s="253"/>
      <c r="D159" s="254" t="s">
        <v>181</v>
      </c>
      <c r="E159" s="255" t="s">
        <v>1</v>
      </c>
      <c r="F159" s="256" t="s">
        <v>463</v>
      </c>
      <c r="G159" s="253"/>
      <c r="H159" s="257">
        <v>0.050000000000000003</v>
      </c>
      <c r="I159" s="258"/>
      <c r="J159" s="253"/>
      <c r="K159" s="253"/>
      <c r="L159" s="259"/>
      <c r="M159" s="260"/>
      <c r="N159" s="261"/>
      <c r="O159" s="261"/>
      <c r="P159" s="261"/>
      <c r="Q159" s="261"/>
      <c r="R159" s="261"/>
      <c r="S159" s="261"/>
      <c r="T159" s="26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3" t="s">
        <v>181</v>
      </c>
      <c r="AU159" s="263" t="s">
        <v>88</v>
      </c>
      <c r="AV159" s="13" t="s">
        <v>88</v>
      </c>
      <c r="AW159" s="13" t="s">
        <v>31</v>
      </c>
      <c r="AX159" s="13" t="s">
        <v>76</v>
      </c>
      <c r="AY159" s="263" t="s">
        <v>173</v>
      </c>
    </row>
    <row r="160" s="15" customFormat="1">
      <c r="A160" s="15"/>
      <c r="B160" s="275"/>
      <c r="C160" s="276"/>
      <c r="D160" s="254" t="s">
        <v>181</v>
      </c>
      <c r="E160" s="277" t="s">
        <v>1</v>
      </c>
      <c r="F160" s="278" t="s">
        <v>187</v>
      </c>
      <c r="G160" s="276"/>
      <c r="H160" s="279">
        <v>31.100000000000001</v>
      </c>
      <c r="I160" s="280"/>
      <c r="J160" s="276"/>
      <c r="K160" s="276"/>
      <c r="L160" s="281"/>
      <c r="M160" s="282"/>
      <c r="N160" s="283"/>
      <c r="O160" s="283"/>
      <c r="P160" s="283"/>
      <c r="Q160" s="283"/>
      <c r="R160" s="283"/>
      <c r="S160" s="283"/>
      <c r="T160" s="28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85" t="s">
        <v>181</v>
      </c>
      <c r="AU160" s="285" t="s">
        <v>88</v>
      </c>
      <c r="AV160" s="15" t="s">
        <v>179</v>
      </c>
      <c r="AW160" s="15" t="s">
        <v>31</v>
      </c>
      <c r="AX160" s="15" t="s">
        <v>83</v>
      </c>
      <c r="AY160" s="285" t="s">
        <v>173</v>
      </c>
    </row>
    <row r="161" s="12" customFormat="1" ht="22.8" customHeight="1">
      <c r="A161" s="12"/>
      <c r="B161" s="222"/>
      <c r="C161" s="223"/>
      <c r="D161" s="224" t="s">
        <v>75</v>
      </c>
      <c r="E161" s="236" t="s">
        <v>204</v>
      </c>
      <c r="F161" s="236" t="s">
        <v>2298</v>
      </c>
      <c r="G161" s="223"/>
      <c r="H161" s="223"/>
      <c r="I161" s="226"/>
      <c r="J161" s="237">
        <f>BK161</f>
        <v>0</v>
      </c>
      <c r="K161" s="223"/>
      <c r="L161" s="228"/>
      <c r="M161" s="229"/>
      <c r="N161" s="230"/>
      <c r="O161" s="230"/>
      <c r="P161" s="231">
        <f>SUM(P162:P171)</f>
        <v>0</v>
      </c>
      <c r="Q161" s="230"/>
      <c r="R161" s="231">
        <f>SUM(R162:R171)</f>
        <v>15.17827</v>
      </c>
      <c r="S161" s="230"/>
      <c r="T161" s="232">
        <f>SUM(T162:T171)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3" t="s">
        <v>83</v>
      </c>
      <c r="AT161" s="234" t="s">
        <v>75</v>
      </c>
      <c r="AU161" s="234" t="s">
        <v>83</v>
      </c>
      <c r="AY161" s="233" t="s">
        <v>173</v>
      </c>
      <c r="BK161" s="235">
        <f>SUM(BK162:BK171)</f>
        <v>0</v>
      </c>
    </row>
    <row r="162" s="2" customFormat="1" ht="33" customHeight="1">
      <c r="A162" s="39"/>
      <c r="B162" s="40"/>
      <c r="C162" s="238" t="s">
        <v>240</v>
      </c>
      <c r="D162" s="238" t="s">
        <v>175</v>
      </c>
      <c r="E162" s="239" t="s">
        <v>2299</v>
      </c>
      <c r="F162" s="240" t="s">
        <v>2300</v>
      </c>
      <c r="G162" s="241" t="s">
        <v>235</v>
      </c>
      <c r="H162" s="242">
        <v>27</v>
      </c>
      <c r="I162" s="243"/>
      <c r="J162" s="244">
        <f>ROUND(I162*H162,2)</f>
        <v>0</v>
      </c>
      <c r="K162" s="245"/>
      <c r="L162" s="45"/>
      <c r="M162" s="246" t="s">
        <v>1</v>
      </c>
      <c r="N162" s="247" t="s">
        <v>42</v>
      </c>
      <c r="O162" s="98"/>
      <c r="P162" s="248">
        <f>O162*H162</f>
        <v>0</v>
      </c>
      <c r="Q162" s="248">
        <v>0.30360999999999999</v>
      </c>
      <c r="R162" s="248">
        <f>Q162*H162</f>
        <v>8.1974699999999991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179</v>
      </c>
      <c r="AT162" s="250" t="s">
        <v>175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179</v>
      </c>
      <c r="BM162" s="250" t="s">
        <v>2301</v>
      </c>
    </row>
    <row r="163" s="2" customFormat="1" ht="33" customHeight="1">
      <c r="A163" s="39"/>
      <c r="B163" s="40"/>
      <c r="C163" s="238" t="s">
        <v>245</v>
      </c>
      <c r="D163" s="238" t="s">
        <v>175</v>
      </c>
      <c r="E163" s="239" t="s">
        <v>2302</v>
      </c>
      <c r="F163" s="240" t="s">
        <v>2303</v>
      </c>
      <c r="G163" s="241" t="s">
        <v>235</v>
      </c>
      <c r="H163" s="242">
        <v>5.2000000000000002</v>
      </c>
      <c r="I163" s="243"/>
      <c r="J163" s="244">
        <f>ROUND(I163*H163,2)</f>
        <v>0</v>
      </c>
      <c r="K163" s="245"/>
      <c r="L163" s="45"/>
      <c r="M163" s="246" t="s">
        <v>1</v>
      </c>
      <c r="N163" s="247" t="s">
        <v>42</v>
      </c>
      <c r="O163" s="98"/>
      <c r="P163" s="248">
        <f>O163*H163</f>
        <v>0</v>
      </c>
      <c r="Q163" s="248">
        <v>0.19900000000000001</v>
      </c>
      <c r="R163" s="248">
        <f>Q163*H163</f>
        <v>1.0348000000000002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179</v>
      </c>
      <c r="AT163" s="250" t="s">
        <v>175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179</v>
      </c>
      <c r="BM163" s="250" t="s">
        <v>2304</v>
      </c>
    </row>
    <row r="164" s="2" customFormat="1" ht="33" customHeight="1">
      <c r="A164" s="39"/>
      <c r="B164" s="40"/>
      <c r="C164" s="238" t="s">
        <v>252</v>
      </c>
      <c r="D164" s="238" t="s">
        <v>175</v>
      </c>
      <c r="E164" s="239" t="s">
        <v>2305</v>
      </c>
      <c r="F164" s="240" t="s">
        <v>2306</v>
      </c>
      <c r="G164" s="241" t="s">
        <v>235</v>
      </c>
      <c r="H164" s="242">
        <v>12</v>
      </c>
      <c r="I164" s="243"/>
      <c r="J164" s="244">
        <f>ROUND(I164*H164,2)</f>
        <v>0</v>
      </c>
      <c r="K164" s="245"/>
      <c r="L164" s="45"/>
      <c r="M164" s="246" t="s">
        <v>1</v>
      </c>
      <c r="N164" s="247" t="s">
        <v>42</v>
      </c>
      <c r="O164" s="98"/>
      <c r="P164" s="248">
        <f>O164*H164</f>
        <v>0</v>
      </c>
      <c r="Q164" s="248">
        <v>0.39800000000000002</v>
      </c>
      <c r="R164" s="248">
        <f>Q164*H164</f>
        <v>4.7759999999999998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179</v>
      </c>
      <c r="AT164" s="250" t="s">
        <v>175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179</v>
      </c>
      <c r="BM164" s="250" t="s">
        <v>2307</v>
      </c>
    </row>
    <row r="165" s="2" customFormat="1" ht="62.7" customHeight="1">
      <c r="A165" s="39"/>
      <c r="B165" s="40"/>
      <c r="C165" s="238" t="s">
        <v>258</v>
      </c>
      <c r="D165" s="238" t="s">
        <v>175</v>
      </c>
      <c r="E165" s="239" t="s">
        <v>2308</v>
      </c>
      <c r="F165" s="240" t="s">
        <v>2309</v>
      </c>
      <c r="G165" s="241" t="s">
        <v>235</v>
      </c>
      <c r="H165" s="242">
        <v>5.2000000000000002</v>
      </c>
      <c r="I165" s="243"/>
      <c r="J165" s="244">
        <f>ROUND(I165*H165,2)</f>
        <v>0</v>
      </c>
      <c r="K165" s="245"/>
      <c r="L165" s="45"/>
      <c r="M165" s="246" t="s">
        <v>1</v>
      </c>
      <c r="N165" s="247" t="s">
        <v>42</v>
      </c>
      <c r="O165" s="98"/>
      <c r="P165" s="248">
        <f>O165*H165</f>
        <v>0</v>
      </c>
      <c r="Q165" s="248">
        <v>0.092499999999999999</v>
      </c>
      <c r="R165" s="248">
        <f>Q165*H165</f>
        <v>0.48099999999999998</v>
      </c>
      <c r="S165" s="248">
        <v>0</v>
      </c>
      <c r="T165" s="24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0" t="s">
        <v>179</v>
      </c>
      <c r="AT165" s="250" t="s">
        <v>175</v>
      </c>
      <c r="AU165" s="250" t="s">
        <v>88</v>
      </c>
      <c r="AY165" s="18" t="s">
        <v>173</v>
      </c>
      <c r="BE165" s="251">
        <f>IF(N165="základná",J165,0)</f>
        <v>0</v>
      </c>
      <c r="BF165" s="251">
        <f>IF(N165="znížená",J165,0)</f>
        <v>0</v>
      </c>
      <c r="BG165" s="251">
        <f>IF(N165="zákl. prenesená",J165,0)</f>
        <v>0</v>
      </c>
      <c r="BH165" s="251">
        <f>IF(N165="zníž. prenesená",J165,0)</f>
        <v>0</v>
      </c>
      <c r="BI165" s="251">
        <f>IF(N165="nulová",J165,0)</f>
        <v>0</v>
      </c>
      <c r="BJ165" s="18" t="s">
        <v>88</v>
      </c>
      <c r="BK165" s="251">
        <f>ROUND(I165*H165,2)</f>
        <v>0</v>
      </c>
      <c r="BL165" s="18" t="s">
        <v>179</v>
      </c>
      <c r="BM165" s="250" t="s">
        <v>2310</v>
      </c>
    </row>
    <row r="166" s="13" customFormat="1">
      <c r="A166" s="13"/>
      <c r="B166" s="252"/>
      <c r="C166" s="253"/>
      <c r="D166" s="254" t="s">
        <v>181</v>
      </c>
      <c r="E166" s="255" t="s">
        <v>1</v>
      </c>
      <c r="F166" s="256" t="s">
        <v>2311</v>
      </c>
      <c r="G166" s="253"/>
      <c r="H166" s="257">
        <v>5.2000000000000002</v>
      </c>
      <c r="I166" s="258"/>
      <c r="J166" s="253"/>
      <c r="K166" s="253"/>
      <c r="L166" s="259"/>
      <c r="M166" s="260"/>
      <c r="N166" s="261"/>
      <c r="O166" s="261"/>
      <c r="P166" s="261"/>
      <c r="Q166" s="261"/>
      <c r="R166" s="261"/>
      <c r="S166" s="261"/>
      <c r="T166" s="26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3" t="s">
        <v>181</v>
      </c>
      <c r="AU166" s="263" t="s">
        <v>88</v>
      </c>
      <c r="AV166" s="13" t="s">
        <v>88</v>
      </c>
      <c r="AW166" s="13" t="s">
        <v>31</v>
      </c>
      <c r="AX166" s="13" t="s">
        <v>76</v>
      </c>
      <c r="AY166" s="263" t="s">
        <v>173</v>
      </c>
    </row>
    <row r="167" s="15" customFormat="1">
      <c r="A167" s="15"/>
      <c r="B167" s="275"/>
      <c r="C167" s="276"/>
      <c r="D167" s="254" t="s">
        <v>181</v>
      </c>
      <c r="E167" s="277" t="s">
        <v>1</v>
      </c>
      <c r="F167" s="278" t="s">
        <v>2312</v>
      </c>
      <c r="G167" s="276"/>
      <c r="H167" s="279">
        <v>5.2000000000000002</v>
      </c>
      <c r="I167" s="280"/>
      <c r="J167" s="276"/>
      <c r="K167" s="276"/>
      <c r="L167" s="281"/>
      <c r="M167" s="282"/>
      <c r="N167" s="283"/>
      <c r="O167" s="283"/>
      <c r="P167" s="283"/>
      <c r="Q167" s="283"/>
      <c r="R167" s="283"/>
      <c r="S167" s="283"/>
      <c r="T167" s="28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85" t="s">
        <v>181</v>
      </c>
      <c r="AU167" s="285" t="s">
        <v>88</v>
      </c>
      <c r="AV167" s="15" t="s">
        <v>179</v>
      </c>
      <c r="AW167" s="15" t="s">
        <v>31</v>
      </c>
      <c r="AX167" s="15" t="s">
        <v>83</v>
      </c>
      <c r="AY167" s="285" t="s">
        <v>173</v>
      </c>
    </row>
    <row r="168" s="2" customFormat="1" ht="24.15" customHeight="1">
      <c r="A168" s="39"/>
      <c r="B168" s="40"/>
      <c r="C168" s="286" t="s">
        <v>262</v>
      </c>
      <c r="D168" s="286" t="s">
        <v>224</v>
      </c>
      <c r="E168" s="287" t="s">
        <v>2313</v>
      </c>
      <c r="F168" s="288" t="s">
        <v>2314</v>
      </c>
      <c r="G168" s="289" t="s">
        <v>235</v>
      </c>
      <c r="H168" s="290">
        <v>5.2999999999999998</v>
      </c>
      <c r="I168" s="291"/>
      <c r="J168" s="292">
        <f>ROUND(I168*H168,2)</f>
        <v>0</v>
      </c>
      <c r="K168" s="293"/>
      <c r="L168" s="294"/>
      <c r="M168" s="295" t="s">
        <v>1</v>
      </c>
      <c r="N168" s="296" t="s">
        <v>42</v>
      </c>
      <c r="O168" s="98"/>
      <c r="P168" s="248">
        <f>O168*H168</f>
        <v>0</v>
      </c>
      <c r="Q168" s="248">
        <v>0.13</v>
      </c>
      <c r="R168" s="248">
        <f>Q168*H168</f>
        <v>0.68899999999999995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223</v>
      </c>
      <c r="AT168" s="250" t="s">
        <v>224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179</v>
      </c>
      <c r="BM168" s="250" t="s">
        <v>2315</v>
      </c>
    </row>
    <row r="169" s="13" customFormat="1">
      <c r="A169" s="13"/>
      <c r="B169" s="252"/>
      <c r="C169" s="253"/>
      <c r="D169" s="254" t="s">
        <v>181</v>
      </c>
      <c r="E169" s="255" t="s">
        <v>1</v>
      </c>
      <c r="F169" s="256" t="s">
        <v>2316</v>
      </c>
      <c r="G169" s="253"/>
      <c r="H169" s="257">
        <v>5.3040000000000003</v>
      </c>
      <c r="I169" s="258"/>
      <c r="J169" s="253"/>
      <c r="K169" s="253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181</v>
      </c>
      <c r="AU169" s="263" t="s">
        <v>88</v>
      </c>
      <c r="AV169" s="13" t="s">
        <v>88</v>
      </c>
      <c r="AW169" s="13" t="s">
        <v>31</v>
      </c>
      <c r="AX169" s="13" t="s">
        <v>76</v>
      </c>
      <c r="AY169" s="263" t="s">
        <v>173</v>
      </c>
    </row>
    <row r="170" s="13" customFormat="1">
      <c r="A170" s="13"/>
      <c r="B170" s="252"/>
      <c r="C170" s="253"/>
      <c r="D170" s="254" t="s">
        <v>181</v>
      </c>
      <c r="E170" s="255" t="s">
        <v>1</v>
      </c>
      <c r="F170" s="256" t="s">
        <v>1271</v>
      </c>
      <c r="G170" s="253"/>
      <c r="H170" s="257">
        <v>-0.0040000000000000001</v>
      </c>
      <c r="I170" s="258"/>
      <c r="J170" s="253"/>
      <c r="K170" s="253"/>
      <c r="L170" s="259"/>
      <c r="M170" s="260"/>
      <c r="N170" s="261"/>
      <c r="O170" s="261"/>
      <c r="P170" s="261"/>
      <c r="Q170" s="261"/>
      <c r="R170" s="261"/>
      <c r="S170" s="261"/>
      <c r="T170" s="26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3" t="s">
        <v>181</v>
      </c>
      <c r="AU170" s="263" t="s">
        <v>88</v>
      </c>
      <c r="AV170" s="13" t="s">
        <v>88</v>
      </c>
      <c r="AW170" s="13" t="s">
        <v>31</v>
      </c>
      <c r="AX170" s="13" t="s">
        <v>76</v>
      </c>
      <c r="AY170" s="263" t="s">
        <v>173</v>
      </c>
    </row>
    <row r="171" s="15" customFormat="1">
      <c r="A171" s="15"/>
      <c r="B171" s="275"/>
      <c r="C171" s="276"/>
      <c r="D171" s="254" t="s">
        <v>181</v>
      </c>
      <c r="E171" s="277" t="s">
        <v>1</v>
      </c>
      <c r="F171" s="278" t="s">
        <v>187</v>
      </c>
      <c r="G171" s="276"/>
      <c r="H171" s="279">
        <v>5.3000000000000007</v>
      </c>
      <c r="I171" s="280"/>
      <c r="J171" s="276"/>
      <c r="K171" s="276"/>
      <c r="L171" s="281"/>
      <c r="M171" s="282"/>
      <c r="N171" s="283"/>
      <c r="O171" s="283"/>
      <c r="P171" s="283"/>
      <c r="Q171" s="283"/>
      <c r="R171" s="283"/>
      <c r="S171" s="283"/>
      <c r="T171" s="28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85" t="s">
        <v>181</v>
      </c>
      <c r="AU171" s="285" t="s">
        <v>88</v>
      </c>
      <c r="AV171" s="15" t="s">
        <v>179</v>
      </c>
      <c r="AW171" s="15" t="s">
        <v>31</v>
      </c>
      <c r="AX171" s="15" t="s">
        <v>83</v>
      </c>
      <c r="AY171" s="285" t="s">
        <v>173</v>
      </c>
    </row>
    <row r="172" s="12" customFormat="1" ht="22.8" customHeight="1">
      <c r="A172" s="12"/>
      <c r="B172" s="222"/>
      <c r="C172" s="223"/>
      <c r="D172" s="224" t="s">
        <v>75</v>
      </c>
      <c r="E172" s="236" t="s">
        <v>232</v>
      </c>
      <c r="F172" s="236" t="s">
        <v>398</v>
      </c>
      <c r="G172" s="223"/>
      <c r="H172" s="223"/>
      <c r="I172" s="226"/>
      <c r="J172" s="237">
        <f>BK172</f>
        <v>0</v>
      </c>
      <c r="K172" s="223"/>
      <c r="L172" s="228"/>
      <c r="M172" s="229"/>
      <c r="N172" s="230"/>
      <c r="O172" s="230"/>
      <c r="P172" s="231">
        <f>SUM(P173:P181)</f>
        <v>0</v>
      </c>
      <c r="Q172" s="230"/>
      <c r="R172" s="231">
        <f>SUM(R173:R181)</f>
        <v>3.6163410000000002</v>
      </c>
      <c r="S172" s="230"/>
      <c r="T172" s="232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3" t="s">
        <v>83</v>
      </c>
      <c r="AT172" s="234" t="s">
        <v>75</v>
      </c>
      <c r="AU172" s="234" t="s">
        <v>83</v>
      </c>
      <c r="AY172" s="233" t="s">
        <v>173</v>
      </c>
      <c r="BK172" s="235">
        <f>SUM(BK173:BK181)</f>
        <v>0</v>
      </c>
    </row>
    <row r="173" s="2" customFormat="1" ht="37.8" customHeight="1">
      <c r="A173" s="39"/>
      <c r="B173" s="40"/>
      <c r="C173" s="238" t="s">
        <v>270</v>
      </c>
      <c r="D173" s="238" t="s">
        <v>175</v>
      </c>
      <c r="E173" s="239" t="s">
        <v>2317</v>
      </c>
      <c r="F173" s="240" t="s">
        <v>2318</v>
      </c>
      <c r="G173" s="241" t="s">
        <v>332</v>
      </c>
      <c r="H173" s="242">
        <v>29.699999999999999</v>
      </c>
      <c r="I173" s="243"/>
      <c r="J173" s="244">
        <f>ROUND(I173*H173,2)</f>
        <v>0</v>
      </c>
      <c r="K173" s="245"/>
      <c r="L173" s="45"/>
      <c r="M173" s="246" t="s">
        <v>1</v>
      </c>
      <c r="N173" s="247" t="s">
        <v>42</v>
      </c>
      <c r="O173" s="98"/>
      <c r="P173" s="248">
        <f>O173*H173</f>
        <v>0</v>
      </c>
      <c r="Q173" s="248">
        <v>0.098530000000000006</v>
      </c>
      <c r="R173" s="248">
        <f>Q173*H173</f>
        <v>2.9263410000000003</v>
      </c>
      <c r="S173" s="248">
        <v>0</v>
      </c>
      <c r="T173" s="24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0" t="s">
        <v>179</v>
      </c>
      <c r="AT173" s="250" t="s">
        <v>175</v>
      </c>
      <c r="AU173" s="250" t="s">
        <v>88</v>
      </c>
      <c r="AY173" s="18" t="s">
        <v>173</v>
      </c>
      <c r="BE173" s="251">
        <f>IF(N173="základná",J173,0)</f>
        <v>0</v>
      </c>
      <c r="BF173" s="251">
        <f>IF(N173="znížená",J173,0)</f>
        <v>0</v>
      </c>
      <c r="BG173" s="251">
        <f>IF(N173="zákl. prenesená",J173,0)</f>
        <v>0</v>
      </c>
      <c r="BH173" s="251">
        <f>IF(N173="zníž. prenesená",J173,0)</f>
        <v>0</v>
      </c>
      <c r="BI173" s="251">
        <f>IF(N173="nulová",J173,0)</f>
        <v>0</v>
      </c>
      <c r="BJ173" s="18" t="s">
        <v>88</v>
      </c>
      <c r="BK173" s="251">
        <f>ROUND(I173*H173,2)</f>
        <v>0</v>
      </c>
      <c r="BL173" s="18" t="s">
        <v>179</v>
      </c>
      <c r="BM173" s="250" t="s">
        <v>2319</v>
      </c>
    </row>
    <row r="174" s="13" customFormat="1">
      <c r="A174" s="13"/>
      <c r="B174" s="252"/>
      <c r="C174" s="253"/>
      <c r="D174" s="254" t="s">
        <v>181</v>
      </c>
      <c r="E174" s="255" t="s">
        <v>1</v>
      </c>
      <c r="F174" s="256" t="s">
        <v>2320</v>
      </c>
      <c r="G174" s="253"/>
      <c r="H174" s="257">
        <v>10.300000000000001</v>
      </c>
      <c r="I174" s="258"/>
      <c r="J174" s="253"/>
      <c r="K174" s="253"/>
      <c r="L174" s="259"/>
      <c r="M174" s="260"/>
      <c r="N174" s="261"/>
      <c r="O174" s="261"/>
      <c r="P174" s="261"/>
      <c r="Q174" s="261"/>
      <c r="R174" s="261"/>
      <c r="S174" s="261"/>
      <c r="T174" s="26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3" t="s">
        <v>181</v>
      </c>
      <c r="AU174" s="263" t="s">
        <v>88</v>
      </c>
      <c r="AV174" s="13" t="s">
        <v>88</v>
      </c>
      <c r="AW174" s="13" t="s">
        <v>31</v>
      </c>
      <c r="AX174" s="13" t="s">
        <v>76</v>
      </c>
      <c r="AY174" s="263" t="s">
        <v>173</v>
      </c>
    </row>
    <row r="175" s="13" customFormat="1">
      <c r="A175" s="13"/>
      <c r="B175" s="252"/>
      <c r="C175" s="253"/>
      <c r="D175" s="254" t="s">
        <v>181</v>
      </c>
      <c r="E175" s="255" t="s">
        <v>1</v>
      </c>
      <c r="F175" s="256" t="s">
        <v>2321</v>
      </c>
      <c r="G175" s="253"/>
      <c r="H175" s="257">
        <v>11.300000000000001</v>
      </c>
      <c r="I175" s="258"/>
      <c r="J175" s="253"/>
      <c r="K175" s="253"/>
      <c r="L175" s="259"/>
      <c r="M175" s="260"/>
      <c r="N175" s="261"/>
      <c r="O175" s="261"/>
      <c r="P175" s="261"/>
      <c r="Q175" s="261"/>
      <c r="R175" s="261"/>
      <c r="S175" s="261"/>
      <c r="T175" s="26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3" t="s">
        <v>181</v>
      </c>
      <c r="AU175" s="263" t="s">
        <v>88</v>
      </c>
      <c r="AV175" s="13" t="s">
        <v>88</v>
      </c>
      <c r="AW175" s="13" t="s">
        <v>31</v>
      </c>
      <c r="AX175" s="13" t="s">
        <v>76</v>
      </c>
      <c r="AY175" s="263" t="s">
        <v>173</v>
      </c>
    </row>
    <row r="176" s="13" customFormat="1">
      <c r="A176" s="13"/>
      <c r="B176" s="252"/>
      <c r="C176" s="253"/>
      <c r="D176" s="254" t="s">
        <v>181</v>
      </c>
      <c r="E176" s="255" t="s">
        <v>1</v>
      </c>
      <c r="F176" s="256" t="s">
        <v>2322</v>
      </c>
      <c r="G176" s="253"/>
      <c r="H176" s="257">
        <v>8.0999999999999996</v>
      </c>
      <c r="I176" s="258"/>
      <c r="J176" s="253"/>
      <c r="K176" s="253"/>
      <c r="L176" s="259"/>
      <c r="M176" s="260"/>
      <c r="N176" s="261"/>
      <c r="O176" s="261"/>
      <c r="P176" s="261"/>
      <c r="Q176" s="261"/>
      <c r="R176" s="261"/>
      <c r="S176" s="261"/>
      <c r="T176" s="26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3" t="s">
        <v>181</v>
      </c>
      <c r="AU176" s="263" t="s">
        <v>88</v>
      </c>
      <c r="AV176" s="13" t="s">
        <v>88</v>
      </c>
      <c r="AW176" s="13" t="s">
        <v>31</v>
      </c>
      <c r="AX176" s="13" t="s">
        <v>76</v>
      </c>
      <c r="AY176" s="263" t="s">
        <v>173</v>
      </c>
    </row>
    <row r="177" s="15" customFormat="1">
      <c r="A177" s="15"/>
      <c r="B177" s="275"/>
      <c r="C177" s="276"/>
      <c r="D177" s="254" t="s">
        <v>181</v>
      </c>
      <c r="E177" s="277" t="s">
        <v>1</v>
      </c>
      <c r="F177" s="278" t="s">
        <v>187</v>
      </c>
      <c r="G177" s="276"/>
      <c r="H177" s="279">
        <v>29.700000000000003</v>
      </c>
      <c r="I177" s="280"/>
      <c r="J177" s="276"/>
      <c r="K177" s="276"/>
      <c r="L177" s="281"/>
      <c r="M177" s="282"/>
      <c r="N177" s="283"/>
      <c r="O177" s="283"/>
      <c r="P177" s="283"/>
      <c r="Q177" s="283"/>
      <c r="R177" s="283"/>
      <c r="S177" s="283"/>
      <c r="T177" s="28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5" t="s">
        <v>181</v>
      </c>
      <c r="AU177" s="285" t="s">
        <v>88</v>
      </c>
      <c r="AV177" s="15" t="s">
        <v>179</v>
      </c>
      <c r="AW177" s="15" t="s">
        <v>31</v>
      </c>
      <c r="AX177" s="15" t="s">
        <v>83</v>
      </c>
      <c r="AY177" s="285" t="s">
        <v>173</v>
      </c>
    </row>
    <row r="178" s="2" customFormat="1" ht="16.5" customHeight="1">
      <c r="A178" s="39"/>
      <c r="B178" s="40"/>
      <c r="C178" s="286" t="s">
        <v>276</v>
      </c>
      <c r="D178" s="286" t="s">
        <v>224</v>
      </c>
      <c r="E178" s="287" t="s">
        <v>2323</v>
      </c>
      <c r="F178" s="288" t="s">
        <v>2324</v>
      </c>
      <c r="G178" s="289" t="s">
        <v>311</v>
      </c>
      <c r="H178" s="290">
        <v>60</v>
      </c>
      <c r="I178" s="291"/>
      <c r="J178" s="292">
        <f>ROUND(I178*H178,2)</f>
        <v>0</v>
      </c>
      <c r="K178" s="293"/>
      <c r="L178" s="294"/>
      <c r="M178" s="295" t="s">
        <v>1</v>
      </c>
      <c r="N178" s="296" t="s">
        <v>42</v>
      </c>
      <c r="O178" s="98"/>
      <c r="P178" s="248">
        <f>O178*H178</f>
        <v>0</v>
      </c>
      <c r="Q178" s="248">
        <v>0.0115</v>
      </c>
      <c r="R178" s="248">
        <f>Q178*H178</f>
        <v>0.68999999999999995</v>
      </c>
      <c r="S178" s="248">
        <v>0</v>
      </c>
      <c r="T178" s="24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0" t="s">
        <v>223</v>
      </c>
      <c r="AT178" s="250" t="s">
        <v>224</v>
      </c>
      <c r="AU178" s="250" t="s">
        <v>88</v>
      </c>
      <c r="AY178" s="18" t="s">
        <v>173</v>
      </c>
      <c r="BE178" s="251">
        <f>IF(N178="základná",J178,0)</f>
        <v>0</v>
      </c>
      <c r="BF178" s="251">
        <f>IF(N178="znížená",J178,0)</f>
        <v>0</v>
      </c>
      <c r="BG178" s="251">
        <f>IF(N178="zákl. prenesená",J178,0)</f>
        <v>0</v>
      </c>
      <c r="BH178" s="251">
        <f>IF(N178="zníž. prenesená",J178,0)</f>
        <v>0</v>
      </c>
      <c r="BI178" s="251">
        <f>IF(N178="nulová",J178,0)</f>
        <v>0</v>
      </c>
      <c r="BJ178" s="18" t="s">
        <v>88</v>
      </c>
      <c r="BK178" s="251">
        <f>ROUND(I178*H178,2)</f>
        <v>0</v>
      </c>
      <c r="BL178" s="18" t="s">
        <v>179</v>
      </c>
      <c r="BM178" s="250" t="s">
        <v>2325</v>
      </c>
    </row>
    <row r="179" s="13" customFormat="1">
      <c r="A179" s="13"/>
      <c r="B179" s="252"/>
      <c r="C179" s="253"/>
      <c r="D179" s="254" t="s">
        <v>181</v>
      </c>
      <c r="E179" s="255" t="s">
        <v>1</v>
      </c>
      <c r="F179" s="256" t="s">
        <v>2326</v>
      </c>
      <c r="G179" s="253"/>
      <c r="H179" s="257">
        <v>59.994</v>
      </c>
      <c r="I179" s="258"/>
      <c r="J179" s="253"/>
      <c r="K179" s="253"/>
      <c r="L179" s="259"/>
      <c r="M179" s="260"/>
      <c r="N179" s="261"/>
      <c r="O179" s="261"/>
      <c r="P179" s="261"/>
      <c r="Q179" s="261"/>
      <c r="R179" s="261"/>
      <c r="S179" s="261"/>
      <c r="T179" s="26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3" t="s">
        <v>181</v>
      </c>
      <c r="AU179" s="263" t="s">
        <v>88</v>
      </c>
      <c r="AV179" s="13" t="s">
        <v>88</v>
      </c>
      <c r="AW179" s="13" t="s">
        <v>31</v>
      </c>
      <c r="AX179" s="13" t="s">
        <v>76</v>
      </c>
      <c r="AY179" s="263" t="s">
        <v>173</v>
      </c>
    </row>
    <row r="180" s="13" customFormat="1">
      <c r="A180" s="13"/>
      <c r="B180" s="252"/>
      <c r="C180" s="253"/>
      <c r="D180" s="254" t="s">
        <v>181</v>
      </c>
      <c r="E180" s="255" t="s">
        <v>1</v>
      </c>
      <c r="F180" s="256" t="s">
        <v>1264</v>
      </c>
      <c r="G180" s="253"/>
      <c r="H180" s="257">
        <v>0.0060000000000000001</v>
      </c>
      <c r="I180" s="258"/>
      <c r="J180" s="253"/>
      <c r="K180" s="253"/>
      <c r="L180" s="259"/>
      <c r="M180" s="260"/>
      <c r="N180" s="261"/>
      <c r="O180" s="261"/>
      <c r="P180" s="261"/>
      <c r="Q180" s="261"/>
      <c r="R180" s="261"/>
      <c r="S180" s="261"/>
      <c r="T180" s="26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3" t="s">
        <v>181</v>
      </c>
      <c r="AU180" s="263" t="s">
        <v>88</v>
      </c>
      <c r="AV180" s="13" t="s">
        <v>88</v>
      </c>
      <c r="AW180" s="13" t="s">
        <v>31</v>
      </c>
      <c r="AX180" s="13" t="s">
        <v>76</v>
      </c>
      <c r="AY180" s="263" t="s">
        <v>173</v>
      </c>
    </row>
    <row r="181" s="15" customFormat="1">
      <c r="A181" s="15"/>
      <c r="B181" s="275"/>
      <c r="C181" s="276"/>
      <c r="D181" s="254" t="s">
        <v>181</v>
      </c>
      <c r="E181" s="277" t="s">
        <v>1</v>
      </c>
      <c r="F181" s="278" t="s">
        <v>187</v>
      </c>
      <c r="G181" s="276"/>
      <c r="H181" s="279">
        <v>60</v>
      </c>
      <c r="I181" s="280"/>
      <c r="J181" s="276"/>
      <c r="K181" s="276"/>
      <c r="L181" s="281"/>
      <c r="M181" s="282"/>
      <c r="N181" s="283"/>
      <c r="O181" s="283"/>
      <c r="P181" s="283"/>
      <c r="Q181" s="283"/>
      <c r="R181" s="283"/>
      <c r="S181" s="283"/>
      <c r="T181" s="28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5" t="s">
        <v>181</v>
      </c>
      <c r="AU181" s="285" t="s">
        <v>88</v>
      </c>
      <c r="AV181" s="15" t="s">
        <v>179</v>
      </c>
      <c r="AW181" s="15" t="s">
        <v>31</v>
      </c>
      <c r="AX181" s="15" t="s">
        <v>83</v>
      </c>
      <c r="AY181" s="285" t="s">
        <v>173</v>
      </c>
    </row>
    <row r="182" s="12" customFormat="1" ht="22.8" customHeight="1">
      <c r="A182" s="12"/>
      <c r="B182" s="222"/>
      <c r="C182" s="223"/>
      <c r="D182" s="224" t="s">
        <v>75</v>
      </c>
      <c r="E182" s="236" t="s">
        <v>438</v>
      </c>
      <c r="F182" s="236" t="s">
        <v>439</v>
      </c>
      <c r="G182" s="223"/>
      <c r="H182" s="223"/>
      <c r="I182" s="226"/>
      <c r="J182" s="237">
        <f>BK182</f>
        <v>0</v>
      </c>
      <c r="K182" s="223"/>
      <c r="L182" s="228"/>
      <c r="M182" s="229"/>
      <c r="N182" s="230"/>
      <c r="O182" s="230"/>
      <c r="P182" s="231">
        <f>P183</f>
        <v>0</v>
      </c>
      <c r="Q182" s="230"/>
      <c r="R182" s="231">
        <f>R183</f>
        <v>0</v>
      </c>
      <c r="S182" s="230"/>
      <c r="T182" s="232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3" t="s">
        <v>83</v>
      </c>
      <c r="AT182" s="234" t="s">
        <v>75</v>
      </c>
      <c r="AU182" s="234" t="s">
        <v>83</v>
      </c>
      <c r="AY182" s="233" t="s">
        <v>173</v>
      </c>
      <c r="BK182" s="235">
        <f>BK183</f>
        <v>0</v>
      </c>
    </row>
    <row r="183" s="2" customFormat="1" ht="33" customHeight="1">
      <c r="A183" s="39"/>
      <c r="B183" s="40"/>
      <c r="C183" s="238" t="s">
        <v>283</v>
      </c>
      <c r="D183" s="238" t="s">
        <v>175</v>
      </c>
      <c r="E183" s="239" t="s">
        <v>2327</v>
      </c>
      <c r="F183" s="240" t="s">
        <v>2328</v>
      </c>
      <c r="G183" s="241" t="s">
        <v>227</v>
      </c>
      <c r="H183" s="242">
        <v>25.614999999999998</v>
      </c>
      <c r="I183" s="243"/>
      <c r="J183" s="244">
        <f>ROUND(I183*H183,2)</f>
        <v>0</v>
      </c>
      <c r="K183" s="245"/>
      <c r="L183" s="45"/>
      <c r="M183" s="310" t="s">
        <v>1</v>
      </c>
      <c r="N183" s="311" t="s">
        <v>42</v>
      </c>
      <c r="O183" s="312"/>
      <c r="P183" s="313">
        <f>O183*H183</f>
        <v>0</v>
      </c>
      <c r="Q183" s="313">
        <v>0</v>
      </c>
      <c r="R183" s="313">
        <f>Q183*H183</f>
        <v>0</v>
      </c>
      <c r="S183" s="313">
        <v>0</v>
      </c>
      <c r="T183" s="31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0" t="s">
        <v>179</v>
      </c>
      <c r="AT183" s="250" t="s">
        <v>175</v>
      </c>
      <c r="AU183" s="250" t="s">
        <v>88</v>
      </c>
      <c r="AY183" s="18" t="s">
        <v>173</v>
      </c>
      <c r="BE183" s="251">
        <f>IF(N183="základná",J183,0)</f>
        <v>0</v>
      </c>
      <c r="BF183" s="251">
        <f>IF(N183="znížená",J183,0)</f>
        <v>0</v>
      </c>
      <c r="BG183" s="251">
        <f>IF(N183="zákl. prenesená",J183,0)</f>
        <v>0</v>
      </c>
      <c r="BH183" s="251">
        <f>IF(N183="zníž. prenesená",J183,0)</f>
        <v>0</v>
      </c>
      <c r="BI183" s="251">
        <f>IF(N183="nulová",J183,0)</f>
        <v>0</v>
      </c>
      <c r="BJ183" s="18" t="s">
        <v>88</v>
      </c>
      <c r="BK183" s="251">
        <f>ROUND(I183*H183,2)</f>
        <v>0</v>
      </c>
      <c r="BL183" s="18" t="s">
        <v>179</v>
      </c>
      <c r="BM183" s="250" t="s">
        <v>2329</v>
      </c>
    </row>
    <row r="184" s="2" customFormat="1" ht="6.96" customHeight="1">
      <c r="A184" s="39"/>
      <c r="B184" s="73"/>
      <c r="C184" s="74"/>
      <c r="D184" s="74"/>
      <c r="E184" s="74"/>
      <c r="F184" s="74"/>
      <c r="G184" s="74"/>
      <c r="H184" s="74"/>
      <c r="I184" s="74"/>
      <c r="J184" s="74"/>
      <c r="K184" s="74"/>
      <c r="L184" s="45"/>
      <c r="M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</sheetData>
  <sheetProtection sheet="1" autoFilter="0" formatColumns="0" formatRows="0" objects="1" scenarios="1" spinCount="100000" saltValue="sl3rj0e884m7pCQG1Swe7GUrC7GsKaspAUSirPbKb1/HhZpPGq+KaDv3MYEDIP6CXuhVcnWK2gOy9VSQPwU3DA==" hashValue="3jmYhK2g8rqpVQb9lzp3oFf4keyHb53Q8T5U0IuXlvEwohMfo7zl58UzQ6CcwTw35l0Qjh757yp39DPv6+etFQ==" algorithmName="SHA-512" password="CC35"/>
  <autoFilter ref="C121:K18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128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130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ROUND(J142,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ROUND((SUM(BE142:BE869)),  2)</f>
        <v>0</v>
      </c>
      <c r="G35" s="172"/>
      <c r="H35" s="172"/>
      <c r="I35" s="173">
        <v>0.20000000000000001</v>
      </c>
      <c r="J35" s="171">
        <f>ROUND(((SUM(BE142:BE869))*I35),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ROUND((SUM(BF142:BF869)),  2)</f>
        <v>0</v>
      </c>
      <c r="G36" s="172"/>
      <c r="H36" s="172"/>
      <c r="I36" s="173">
        <v>0.20000000000000001</v>
      </c>
      <c r="J36" s="171">
        <f>ROUND(((SUM(BF142:BF869))*I36),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ROUND((SUM(BG142:BG869)),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ROUND((SUM(BH142:BH869)),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ROUND((SUM(BI142:BI869)),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128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01 - SO-01.1  Architektúra a statika 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J142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J143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J144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139</v>
      </c>
      <c r="E101" s="207"/>
      <c r="F101" s="207"/>
      <c r="G101" s="207"/>
      <c r="H101" s="207"/>
      <c r="I101" s="207"/>
      <c r="J101" s="208">
        <f>J182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140</v>
      </c>
      <c r="E102" s="207"/>
      <c r="F102" s="207"/>
      <c r="G102" s="207"/>
      <c r="H102" s="207"/>
      <c r="I102" s="207"/>
      <c r="J102" s="208">
        <f>J238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141</v>
      </c>
      <c r="E103" s="207"/>
      <c r="F103" s="207"/>
      <c r="G103" s="207"/>
      <c r="H103" s="207"/>
      <c r="I103" s="207"/>
      <c r="J103" s="208">
        <f>J289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142</v>
      </c>
      <c r="E104" s="207"/>
      <c r="F104" s="207"/>
      <c r="G104" s="207"/>
      <c r="H104" s="207"/>
      <c r="I104" s="207"/>
      <c r="J104" s="208">
        <f>J315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9"/>
      <c r="C105" s="200"/>
      <c r="D105" s="201" t="s">
        <v>143</v>
      </c>
      <c r="E105" s="202"/>
      <c r="F105" s="202"/>
      <c r="G105" s="202"/>
      <c r="H105" s="202"/>
      <c r="I105" s="202"/>
      <c r="J105" s="203">
        <f>J317</f>
        <v>0</v>
      </c>
      <c r="K105" s="200"/>
      <c r="L105" s="20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5"/>
      <c r="C106" s="140"/>
      <c r="D106" s="206" t="s">
        <v>144</v>
      </c>
      <c r="E106" s="207"/>
      <c r="F106" s="207"/>
      <c r="G106" s="207"/>
      <c r="H106" s="207"/>
      <c r="I106" s="207"/>
      <c r="J106" s="208">
        <f>J318</f>
        <v>0</v>
      </c>
      <c r="K106" s="140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5"/>
      <c r="C107" s="140"/>
      <c r="D107" s="206" t="s">
        <v>145</v>
      </c>
      <c r="E107" s="207"/>
      <c r="F107" s="207"/>
      <c r="G107" s="207"/>
      <c r="H107" s="207"/>
      <c r="I107" s="207"/>
      <c r="J107" s="208">
        <f>J353</f>
        <v>0</v>
      </c>
      <c r="K107" s="140"/>
      <c r="L107" s="20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5"/>
      <c r="C108" s="140"/>
      <c r="D108" s="206" t="s">
        <v>146</v>
      </c>
      <c r="E108" s="207"/>
      <c r="F108" s="207"/>
      <c r="G108" s="207"/>
      <c r="H108" s="207"/>
      <c r="I108" s="207"/>
      <c r="J108" s="208">
        <f>J371</f>
        <v>0</v>
      </c>
      <c r="K108" s="140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5"/>
      <c r="C109" s="140"/>
      <c r="D109" s="206" t="s">
        <v>147</v>
      </c>
      <c r="E109" s="207"/>
      <c r="F109" s="207"/>
      <c r="G109" s="207"/>
      <c r="H109" s="207"/>
      <c r="I109" s="207"/>
      <c r="J109" s="208">
        <f>J445</f>
        <v>0</v>
      </c>
      <c r="K109" s="140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5"/>
      <c r="C110" s="140"/>
      <c r="D110" s="206" t="s">
        <v>148</v>
      </c>
      <c r="E110" s="207"/>
      <c r="F110" s="207"/>
      <c r="G110" s="207"/>
      <c r="H110" s="207"/>
      <c r="I110" s="207"/>
      <c r="J110" s="208">
        <f>J449</f>
        <v>0</v>
      </c>
      <c r="K110" s="140"/>
      <c r="L110" s="20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5"/>
      <c r="C111" s="140"/>
      <c r="D111" s="206" t="s">
        <v>149</v>
      </c>
      <c r="E111" s="207"/>
      <c r="F111" s="207"/>
      <c r="G111" s="207"/>
      <c r="H111" s="207"/>
      <c r="I111" s="207"/>
      <c r="J111" s="208">
        <f>J640</f>
        <v>0</v>
      </c>
      <c r="K111" s="140"/>
      <c r="L111" s="20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5"/>
      <c r="C112" s="140"/>
      <c r="D112" s="206" t="s">
        <v>150</v>
      </c>
      <c r="E112" s="207"/>
      <c r="F112" s="207"/>
      <c r="G112" s="207"/>
      <c r="H112" s="207"/>
      <c r="I112" s="207"/>
      <c r="J112" s="208">
        <f>J672</f>
        <v>0</v>
      </c>
      <c r="K112" s="140"/>
      <c r="L112" s="20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5"/>
      <c r="C113" s="140"/>
      <c r="D113" s="206" t="s">
        <v>151</v>
      </c>
      <c r="E113" s="207"/>
      <c r="F113" s="207"/>
      <c r="G113" s="207"/>
      <c r="H113" s="207"/>
      <c r="I113" s="207"/>
      <c r="J113" s="208">
        <f>J682</f>
        <v>0</v>
      </c>
      <c r="K113" s="140"/>
      <c r="L113" s="20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5"/>
      <c r="C114" s="140"/>
      <c r="D114" s="206" t="s">
        <v>152</v>
      </c>
      <c r="E114" s="207"/>
      <c r="F114" s="207"/>
      <c r="G114" s="207"/>
      <c r="H114" s="207"/>
      <c r="I114" s="207"/>
      <c r="J114" s="208">
        <f>J696</f>
        <v>0</v>
      </c>
      <c r="K114" s="140"/>
      <c r="L114" s="20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5"/>
      <c r="C115" s="140"/>
      <c r="D115" s="206" t="s">
        <v>153</v>
      </c>
      <c r="E115" s="207"/>
      <c r="F115" s="207"/>
      <c r="G115" s="207"/>
      <c r="H115" s="207"/>
      <c r="I115" s="207"/>
      <c r="J115" s="208">
        <f>J733</f>
        <v>0</v>
      </c>
      <c r="K115" s="140"/>
      <c r="L115" s="20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05"/>
      <c r="C116" s="140"/>
      <c r="D116" s="206" t="s">
        <v>154</v>
      </c>
      <c r="E116" s="207"/>
      <c r="F116" s="207"/>
      <c r="G116" s="207"/>
      <c r="H116" s="207"/>
      <c r="I116" s="207"/>
      <c r="J116" s="208">
        <f>J751</f>
        <v>0</v>
      </c>
      <c r="K116" s="140"/>
      <c r="L116" s="20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05"/>
      <c r="C117" s="140"/>
      <c r="D117" s="206" t="s">
        <v>155</v>
      </c>
      <c r="E117" s="207"/>
      <c r="F117" s="207"/>
      <c r="G117" s="207"/>
      <c r="H117" s="207"/>
      <c r="I117" s="207"/>
      <c r="J117" s="208">
        <f>J783</f>
        <v>0</v>
      </c>
      <c r="K117" s="140"/>
      <c r="L117" s="20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205"/>
      <c r="C118" s="140"/>
      <c r="D118" s="206" t="s">
        <v>156</v>
      </c>
      <c r="E118" s="207"/>
      <c r="F118" s="207"/>
      <c r="G118" s="207"/>
      <c r="H118" s="207"/>
      <c r="I118" s="207"/>
      <c r="J118" s="208">
        <f>J796</f>
        <v>0</v>
      </c>
      <c r="K118" s="140"/>
      <c r="L118" s="20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205"/>
      <c r="C119" s="140"/>
      <c r="D119" s="206" t="s">
        <v>157</v>
      </c>
      <c r="E119" s="207"/>
      <c r="F119" s="207"/>
      <c r="G119" s="207"/>
      <c r="H119" s="207"/>
      <c r="I119" s="207"/>
      <c r="J119" s="208">
        <f>J809</f>
        <v>0</v>
      </c>
      <c r="K119" s="140"/>
      <c r="L119" s="20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205"/>
      <c r="C120" s="140"/>
      <c r="D120" s="206" t="s">
        <v>158</v>
      </c>
      <c r="E120" s="207"/>
      <c r="F120" s="207"/>
      <c r="G120" s="207"/>
      <c r="H120" s="207"/>
      <c r="I120" s="207"/>
      <c r="J120" s="208">
        <f>J863</f>
        <v>0</v>
      </c>
      <c r="K120" s="140"/>
      <c r="L120" s="20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73"/>
      <c r="C122" s="74"/>
      <c r="D122" s="74"/>
      <c r="E122" s="74"/>
      <c r="F122" s="74"/>
      <c r="G122" s="74"/>
      <c r="H122" s="74"/>
      <c r="I122" s="74"/>
      <c r="J122" s="74"/>
      <c r="K122" s="74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6" s="2" customFormat="1" ht="6.96" customHeight="1">
      <c r="A126" s="39"/>
      <c r="B126" s="75"/>
      <c r="C126" s="76"/>
      <c r="D126" s="76"/>
      <c r="E126" s="76"/>
      <c r="F126" s="76"/>
      <c r="G126" s="76"/>
      <c r="H126" s="76"/>
      <c r="I126" s="76"/>
      <c r="J126" s="76"/>
      <c r="K126" s="76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96" customHeight="1">
      <c r="A127" s="39"/>
      <c r="B127" s="40"/>
      <c r="C127" s="24" t="s">
        <v>159</v>
      </c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15</v>
      </c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194" t="str">
        <f>E7</f>
        <v>Rekreačná chata</v>
      </c>
      <c r="F130" s="33"/>
      <c r="G130" s="33"/>
      <c r="H130" s="33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" customFormat="1" ht="12" customHeight="1">
      <c r="B131" s="22"/>
      <c r="C131" s="33" t="s">
        <v>127</v>
      </c>
      <c r="D131" s="23"/>
      <c r="E131" s="23"/>
      <c r="F131" s="23"/>
      <c r="G131" s="23"/>
      <c r="H131" s="23"/>
      <c r="I131" s="23"/>
      <c r="J131" s="23"/>
      <c r="K131" s="23"/>
      <c r="L131" s="21"/>
    </row>
    <row r="132" s="2" customFormat="1" ht="16.5" customHeight="1">
      <c r="A132" s="39"/>
      <c r="B132" s="40"/>
      <c r="C132" s="41"/>
      <c r="D132" s="41"/>
      <c r="E132" s="194" t="s">
        <v>128</v>
      </c>
      <c r="F132" s="41"/>
      <c r="G132" s="41"/>
      <c r="H132" s="41"/>
      <c r="I132" s="41"/>
      <c r="J132" s="41"/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129</v>
      </c>
      <c r="D133" s="41"/>
      <c r="E133" s="41"/>
      <c r="F133" s="41"/>
      <c r="G133" s="41"/>
      <c r="H133" s="41"/>
      <c r="I133" s="41"/>
      <c r="J133" s="41"/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6.5" customHeight="1">
      <c r="A134" s="39"/>
      <c r="B134" s="40"/>
      <c r="C134" s="41"/>
      <c r="D134" s="41"/>
      <c r="E134" s="83" t="str">
        <f>E11</f>
        <v xml:space="preserve">01 - SO-01.1  Architektúra a statika </v>
      </c>
      <c r="F134" s="41"/>
      <c r="G134" s="41"/>
      <c r="H134" s="41"/>
      <c r="I134" s="41"/>
      <c r="J134" s="41"/>
      <c r="K134" s="41"/>
      <c r="L134" s="7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7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19</v>
      </c>
      <c r="D136" s="41"/>
      <c r="E136" s="41"/>
      <c r="F136" s="28" t="str">
        <f>F14</f>
        <v>Martovce, p. č. 6231/1, 6231/2</v>
      </c>
      <c r="G136" s="41"/>
      <c r="H136" s="41"/>
      <c r="I136" s="33" t="s">
        <v>21</v>
      </c>
      <c r="J136" s="86" t="str">
        <f>IF(J14="","",J14)</f>
        <v>15. 1. 2024</v>
      </c>
      <c r="K136" s="41"/>
      <c r="L136" s="7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6.96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70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23</v>
      </c>
      <c r="D138" s="41"/>
      <c r="E138" s="41"/>
      <c r="F138" s="28" t="str">
        <f>E17</f>
        <v>MARTEVENT s.r.o., Martovce č. 14</v>
      </c>
      <c r="G138" s="41"/>
      <c r="H138" s="41"/>
      <c r="I138" s="33" t="s">
        <v>29</v>
      </c>
      <c r="J138" s="37" t="str">
        <f>E23</f>
        <v>Szilvia Vörös Dócza</v>
      </c>
      <c r="K138" s="41"/>
      <c r="L138" s="70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3" t="s">
        <v>27</v>
      </c>
      <c r="D139" s="41"/>
      <c r="E139" s="41"/>
      <c r="F139" s="28" t="str">
        <f>IF(E20="","",E20)</f>
        <v>Vyplň údaj</v>
      </c>
      <c r="G139" s="41"/>
      <c r="H139" s="41"/>
      <c r="I139" s="33" t="s">
        <v>32</v>
      </c>
      <c r="J139" s="37" t="str">
        <f>E26</f>
        <v xml:space="preserve"> </v>
      </c>
      <c r="K139" s="41"/>
      <c r="L139" s="70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0.32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70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11" customFormat="1" ht="29.28" customHeight="1">
      <c r="A141" s="210"/>
      <c r="B141" s="211"/>
      <c r="C141" s="212" t="s">
        <v>160</v>
      </c>
      <c r="D141" s="213" t="s">
        <v>61</v>
      </c>
      <c r="E141" s="213" t="s">
        <v>57</v>
      </c>
      <c r="F141" s="213" t="s">
        <v>58</v>
      </c>
      <c r="G141" s="213" t="s">
        <v>161</v>
      </c>
      <c r="H141" s="213" t="s">
        <v>162</v>
      </c>
      <c r="I141" s="213" t="s">
        <v>163</v>
      </c>
      <c r="J141" s="214" t="s">
        <v>134</v>
      </c>
      <c r="K141" s="215" t="s">
        <v>164</v>
      </c>
      <c r="L141" s="216"/>
      <c r="M141" s="107" t="s">
        <v>1</v>
      </c>
      <c r="N141" s="108" t="s">
        <v>40</v>
      </c>
      <c r="O141" s="108" t="s">
        <v>165</v>
      </c>
      <c r="P141" s="108" t="s">
        <v>166</v>
      </c>
      <c r="Q141" s="108" t="s">
        <v>167</v>
      </c>
      <c r="R141" s="108" t="s">
        <v>168</v>
      </c>
      <c r="S141" s="108" t="s">
        <v>169</v>
      </c>
      <c r="T141" s="109" t="s">
        <v>170</v>
      </c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</row>
    <row r="142" s="2" customFormat="1" ht="22.8" customHeight="1">
      <c r="A142" s="39"/>
      <c r="B142" s="40"/>
      <c r="C142" s="114" t="s">
        <v>135</v>
      </c>
      <c r="D142" s="41"/>
      <c r="E142" s="41"/>
      <c r="F142" s="41"/>
      <c r="G142" s="41"/>
      <c r="H142" s="41"/>
      <c r="I142" s="41"/>
      <c r="J142" s="217">
        <f>BK142</f>
        <v>0</v>
      </c>
      <c r="K142" s="41"/>
      <c r="L142" s="45"/>
      <c r="M142" s="110"/>
      <c r="N142" s="218"/>
      <c r="O142" s="111"/>
      <c r="P142" s="219">
        <f>P143+P317</f>
        <v>0</v>
      </c>
      <c r="Q142" s="111"/>
      <c r="R142" s="219">
        <f>R143+R317</f>
        <v>123.936277023</v>
      </c>
      <c r="S142" s="111"/>
      <c r="T142" s="220">
        <f>T143+T317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75</v>
      </c>
      <c r="AU142" s="18" t="s">
        <v>136</v>
      </c>
      <c r="BK142" s="221">
        <f>BK143+BK317</f>
        <v>0</v>
      </c>
    </row>
    <row r="143" s="12" customFormat="1" ht="25.92" customHeight="1">
      <c r="A143" s="12"/>
      <c r="B143" s="222"/>
      <c r="C143" s="223"/>
      <c r="D143" s="224" t="s">
        <v>75</v>
      </c>
      <c r="E143" s="225" t="s">
        <v>171</v>
      </c>
      <c r="F143" s="225" t="s">
        <v>172</v>
      </c>
      <c r="G143" s="223"/>
      <c r="H143" s="223"/>
      <c r="I143" s="226"/>
      <c r="J143" s="227">
        <f>BK143</f>
        <v>0</v>
      </c>
      <c r="K143" s="223"/>
      <c r="L143" s="228"/>
      <c r="M143" s="229"/>
      <c r="N143" s="230"/>
      <c r="O143" s="230"/>
      <c r="P143" s="231">
        <f>P144+P182+P238+P289+P315</f>
        <v>0</v>
      </c>
      <c r="Q143" s="230"/>
      <c r="R143" s="231">
        <f>R144+R182+R238+R289+R315</f>
        <v>90.457665750000004</v>
      </c>
      <c r="S143" s="230"/>
      <c r="T143" s="232">
        <f>T144+T182+T238+T289+T315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3" t="s">
        <v>83</v>
      </c>
      <c r="AT143" s="234" t="s">
        <v>75</v>
      </c>
      <c r="AU143" s="234" t="s">
        <v>76</v>
      </c>
      <c r="AY143" s="233" t="s">
        <v>173</v>
      </c>
      <c r="BK143" s="235">
        <f>BK144+BK182+BK238+BK289+BK315</f>
        <v>0</v>
      </c>
    </row>
    <row r="144" s="12" customFormat="1" ht="22.8" customHeight="1">
      <c r="A144" s="12"/>
      <c r="B144" s="222"/>
      <c r="C144" s="223"/>
      <c r="D144" s="224" t="s">
        <v>75</v>
      </c>
      <c r="E144" s="236" t="s">
        <v>83</v>
      </c>
      <c r="F144" s="236" t="s">
        <v>174</v>
      </c>
      <c r="G144" s="223"/>
      <c r="H144" s="223"/>
      <c r="I144" s="226"/>
      <c r="J144" s="237">
        <f>BK144</f>
        <v>0</v>
      </c>
      <c r="K144" s="223"/>
      <c r="L144" s="228"/>
      <c r="M144" s="229"/>
      <c r="N144" s="230"/>
      <c r="O144" s="230"/>
      <c r="P144" s="231">
        <f>SUM(P145:P181)</f>
        <v>0</v>
      </c>
      <c r="Q144" s="230"/>
      <c r="R144" s="231">
        <f>SUM(R145:R181)</f>
        <v>4.1600000000000001</v>
      </c>
      <c r="S144" s="230"/>
      <c r="T144" s="232">
        <f>SUM(T145:T181)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3" t="s">
        <v>83</v>
      </c>
      <c r="AT144" s="234" t="s">
        <v>75</v>
      </c>
      <c r="AU144" s="234" t="s">
        <v>83</v>
      </c>
      <c r="AY144" s="233" t="s">
        <v>173</v>
      </c>
      <c r="BK144" s="235">
        <f>SUM(BK145:BK181)</f>
        <v>0</v>
      </c>
    </row>
    <row r="145" s="2" customFormat="1" ht="24.15" customHeight="1">
      <c r="A145" s="39"/>
      <c r="B145" s="40"/>
      <c r="C145" s="238" t="s">
        <v>83</v>
      </c>
      <c r="D145" s="238" t="s">
        <v>175</v>
      </c>
      <c r="E145" s="239" t="s">
        <v>176</v>
      </c>
      <c r="F145" s="240" t="s">
        <v>177</v>
      </c>
      <c r="G145" s="241" t="s">
        <v>178</v>
      </c>
      <c r="H145" s="242">
        <v>2.2999999999999998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179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179</v>
      </c>
      <c r="BM145" s="250" t="s">
        <v>180</v>
      </c>
    </row>
    <row r="146" s="13" customFormat="1">
      <c r="A146" s="13"/>
      <c r="B146" s="252"/>
      <c r="C146" s="253"/>
      <c r="D146" s="254" t="s">
        <v>181</v>
      </c>
      <c r="E146" s="255" t="s">
        <v>1</v>
      </c>
      <c r="F146" s="256" t="s">
        <v>182</v>
      </c>
      <c r="G146" s="253"/>
      <c r="H146" s="257">
        <v>1.4079999999999999</v>
      </c>
      <c r="I146" s="258"/>
      <c r="J146" s="253"/>
      <c r="K146" s="253"/>
      <c r="L146" s="259"/>
      <c r="M146" s="260"/>
      <c r="N146" s="261"/>
      <c r="O146" s="261"/>
      <c r="P146" s="261"/>
      <c r="Q146" s="261"/>
      <c r="R146" s="261"/>
      <c r="S146" s="261"/>
      <c r="T146" s="26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3" t="s">
        <v>181</v>
      </c>
      <c r="AU146" s="263" t="s">
        <v>88</v>
      </c>
      <c r="AV146" s="13" t="s">
        <v>88</v>
      </c>
      <c r="AW146" s="13" t="s">
        <v>31</v>
      </c>
      <c r="AX146" s="13" t="s">
        <v>76</v>
      </c>
      <c r="AY146" s="263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183</v>
      </c>
      <c r="G147" s="253"/>
      <c r="H147" s="257">
        <v>0.89300000000000002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4" customFormat="1">
      <c r="A148" s="14"/>
      <c r="B148" s="264"/>
      <c r="C148" s="265"/>
      <c r="D148" s="254" t="s">
        <v>181</v>
      </c>
      <c r="E148" s="266" t="s">
        <v>1</v>
      </c>
      <c r="F148" s="267" t="s">
        <v>184</v>
      </c>
      <c r="G148" s="265"/>
      <c r="H148" s="268">
        <v>2.3010000000000002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4" t="s">
        <v>181</v>
      </c>
      <c r="AU148" s="274" t="s">
        <v>88</v>
      </c>
      <c r="AV148" s="14" t="s">
        <v>185</v>
      </c>
      <c r="AW148" s="14" t="s">
        <v>31</v>
      </c>
      <c r="AX148" s="14" t="s">
        <v>76</v>
      </c>
      <c r="AY148" s="274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186</v>
      </c>
      <c r="G149" s="253"/>
      <c r="H149" s="257">
        <v>-0.001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2.3000000000000003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2" customFormat="1" ht="55.5" customHeight="1">
      <c r="A151" s="39"/>
      <c r="B151" s="40"/>
      <c r="C151" s="238" t="s">
        <v>88</v>
      </c>
      <c r="D151" s="238" t="s">
        <v>175</v>
      </c>
      <c r="E151" s="239" t="s">
        <v>188</v>
      </c>
      <c r="F151" s="240" t="s">
        <v>189</v>
      </c>
      <c r="G151" s="241" t="s">
        <v>178</v>
      </c>
      <c r="H151" s="242">
        <v>17</v>
      </c>
      <c r="I151" s="243"/>
      <c r="J151" s="244">
        <f>ROUND(I151*H151,2)</f>
        <v>0</v>
      </c>
      <c r="K151" s="245"/>
      <c r="L151" s="45"/>
      <c r="M151" s="246" t="s">
        <v>1</v>
      </c>
      <c r="N151" s="247" t="s">
        <v>42</v>
      </c>
      <c r="O151" s="98"/>
      <c r="P151" s="248">
        <f>O151*H151</f>
        <v>0</v>
      </c>
      <c r="Q151" s="248">
        <v>0</v>
      </c>
      <c r="R151" s="248">
        <f>Q151*H151</f>
        <v>0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179</v>
      </c>
      <c r="AT151" s="250" t="s">
        <v>175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179</v>
      </c>
      <c r="BM151" s="250" t="s">
        <v>190</v>
      </c>
    </row>
    <row r="152" s="13" customFormat="1">
      <c r="A152" s="13"/>
      <c r="B152" s="252"/>
      <c r="C152" s="253"/>
      <c r="D152" s="254" t="s">
        <v>181</v>
      </c>
      <c r="E152" s="255" t="s">
        <v>1</v>
      </c>
      <c r="F152" s="256" t="s">
        <v>191</v>
      </c>
      <c r="G152" s="253"/>
      <c r="H152" s="257">
        <v>6.806</v>
      </c>
      <c r="I152" s="258"/>
      <c r="J152" s="253"/>
      <c r="K152" s="253"/>
      <c r="L152" s="259"/>
      <c r="M152" s="260"/>
      <c r="N152" s="261"/>
      <c r="O152" s="261"/>
      <c r="P152" s="261"/>
      <c r="Q152" s="261"/>
      <c r="R152" s="261"/>
      <c r="S152" s="261"/>
      <c r="T152" s="26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3" t="s">
        <v>181</v>
      </c>
      <c r="AU152" s="263" t="s">
        <v>88</v>
      </c>
      <c r="AV152" s="13" t="s">
        <v>88</v>
      </c>
      <c r="AW152" s="13" t="s">
        <v>31</v>
      </c>
      <c r="AX152" s="13" t="s">
        <v>76</v>
      </c>
      <c r="AY152" s="263" t="s">
        <v>173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192</v>
      </c>
      <c r="G153" s="253"/>
      <c r="H153" s="257">
        <v>2.3999999999999999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193</v>
      </c>
      <c r="G154" s="253"/>
      <c r="H154" s="257">
        <v>8.6609999999999996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76</v>
      </c>
      <c r="AY154" s="263" t="s">
        <v>173</v>
      </c>
    </row>
    <row r="155" s="14" customFormat="1">
      <c r="A155" s="14"/>
      <c r="B155" s="264"/>
      <c r="C155" s="265"/>
      <c r="D155" s="254" t="s">
        <v>181</v>
      </c>
      <c r="E155" s="266" t="s">
        <v>1</v>
      </c>
      <c r="F155" s="267" t="s">
        <v>184</v>
      </c>
      <c r="G155" s="265"/>
      <c r="H155" s="268">
        <v>17.866999999999997</v>
      </c>
      <c r="I155" s="269"/>
      <c r="J155" s="265"/>
      <c r="K155" s="265"/>
      <c r="L155" s="270"/>
      <c r="M155" s="271"/>
      <c r="N155" s="272"/>
      <c r="O155" s="272"/>
      <c r="P155" s="272"/>
      <c r="Q155" s="272"/>
      <c r="R155" s="272"/>
      <c r="S155" s="272"/>
      <c r="T155" s="27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74" t="s">
        <v>181</v>
      </c>
      <c r="AU155" s="274" t="s">
        <v>88</v>
      </c>
      <c r="AV155" s="14" t="s">
        <v>185</v>
      </c>
      <c r="AW155" s="14" t="s">
        <v>31</v>
      </c>
      <c r="AX155" s="14" t="s">
        <v>76</v>
      </c>
      <c r="AY155" s="274" t="s">
        <v>173</v>
      </c>
    </row>
    <row r="156" s="13" customFormat="1">
      <c r="A156" s="13"/>
      <c r="B156" s="252"/>
      <c r="C156" s="253"/>
      <c r="D156" s="254" t="s">
        <v>181</v>
      </c>
      <c r="E156" s="255" t="s">
        <v>1</v>
      </c>
      <c r="F156" s="256" t="s">
        <v>194</v>
      </c>
      <c r="G156" s="253"/>
      <c r="H156" s="257">
        <v>-0.89300000000000002</v>
      </c>
      <c r="I156" s="258"/>
      <c r="J156" s="253"/>
      <c r="K156" s="253"/>
      <c r="L156" s="259"/>
      <c r="M156" s="260"/>
      <c r="N156" s="261"/>
      <c r="O156" s="261"/>
      <c r="P156" s="261"/>
      <c r="Q156" s="261"/>
      <c r="R156" s="261"/>
      <c r="S156" s="261"/>
      <c r="T156" s="26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3" t="s">
        <v>181</v>
      </c>
      <c r="AU156" s="263" t="s">
        <v>88</v>
      </c>
      <c r="AV156" s="13" t="s">
        <v>88</v>
      </c>
      <c r="AW156" s="13" t="s">
        <v>31</v>
      </c>
      <c r="AX156" s="13" t="s">
        <v>76</v>
      </c>
      <c r="AY156" s="263" t="s">
        <v>173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195</v>
      </c>
      <c r="G157" s="253"/>
      <c r="H157" s="257">
        <v>0.025999999999999999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5" customFormat="1">
      <c r="A158" s="15"/>
      <c r="B158" s="275"/>
      <c r="C158" s="276"/>
      <c r="D158" s="254" t="s">
        <v>181</v>
      </c>
      <c r="E158" s="277" t="s">
        <v>1</v>
      </c>
      <c r="F158" s="278" t="s">
        <v>187</v>
      </c>
      <c r="G158" s="276"/>
      <c r="H158" s="279">
        <v>16.999999999999996</v>
      </c>
      <c r="I158" s="280"/>
      <c r="J158" s="276"/>
      <c r="K158" s="276"/>
      <c r="L158" s="281"/>
      <c r="M158" s="282"/>
      <c r="N158" s="283"/>
      <c r="O158" s="283"/>
      <c r="P158" s="283"/>
      <c r="Q158" s="283"/>
      <c r="R158" s="283"/>
      <c r="S158" s="283"/>
      <c r="T158" s="28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85" t="s">
        <v>181</v>
      </c>
      <c r="AU158" s="285" t="s">
        <v>88</v>
      </c>
      <c r="AV158" s="15" t="s">
        <v>179</v>
      </c>
      <c r="AW158" s="15" t="s">
        <v>31</v>
      </c>
      <c r="AX158" s="15" t="s">
        <v>83</v>
      </c>
      <c r="AY158" s="285" t="s">
        <v>173</v>
      </c>
    </row>
    <row r="159" s="2" customFormat="1" ht="37.8" customHeight="1">
      <c r="A159" s="39"/>
      <c r="B159" s="40"/>
      <c r="C159" s="238" t="s">
        <v>185</v>
      </c>
      <c r="D159" s="238" t="s">
        <v>175</v>
      </c>
      <c r="E159" s="239" t="s">
        <v>196</v>
      </c>
      <c r="F159" s="240" t="s">
        <v>197</v>
      </c>
      <c r="G159" s="241" t="s">
        <v>178</v>
      </c>
      <c r="H159" s="242">
        <v>5.6669999999999998</v>
      </c>
      <c r="I159" s="243"/>
      <c r="J159" s="244">
        <f>ROUND(I159*H159,2)</f>
        <v>0</v>
      </c>
      <c r="K159" s="245"/>
      <c r="L159" s="45"/>
      <c r="M159" s="246" t="s">
        <v>1</v>
      </c>
      <c r="N159" s="247" t="s">
        <v>42</v>
      </c>
      <c r="O159" s="98"/>
      <c r="P159" s="248">
        <f>O159*H159</f>
        <v>0</v>
      </c>
      <c r="Q159" s="248">
        <v>0</v>
      </c>
      <c r="R159" s="248">
        <f>Q159*H159</f>
        <v>0</v>
      </c>
      <c r="S159" s="248">
        <v>0</v>
      </c>
      <c r="T159" s="24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0" t="s">
        <v>179</v>
      </c>
      <c r="AT159" s="250" t="s">
        <v>175</v>
      </c>
      <c r="AU159" s="250" t="s">
        <v>88</v>
      </c>
      <c r="AY159" s="18" t="s">
        <v>173</v>
      </c>
      <c r="BE159" s="251">
        <f>IF(N159="základná",J159,0)</f>
        <v>0</v>
      </c>
      <c r="BF159" s="251">
        <f>IF(N159="znížená",J159,0)</f>
        <v>0</v>
      </c>
      <c r="BG159" s="251">
        <f>IF(N159="zákl. prenesená",J159,0)</f>
        <v>0</v>
      </c>
      <c r="BH159" s="251">
        <f>IF(N159="zníž. prenesená",J159,0)</f>
        <v>0</v>
      </c>
      <c r="BI159" s="251">
        <f>IF(N159="nulová",J159,0)</f>
        <v>0</v>
      </c>
      <c r="BJ159" s="18" t="s">
        <v>88</v>
      </c>
      <c r="BK159" s="251">
        <f>ROUND(I159*H159,2)</f>
        <v>0</v>
      </c>
      <c r="BL159" s="18" t="s">
        <v>179</v>
      </c>
      <c r="BM159" s="250" t="s">
        <v>198</v>
      </c>
    </row>
    <row r="160" s="13" customFormat="1">
      <c r="A160" s="13"/>
      <c r="B160" s="252"/>
      <c r="C160" s="253"/>
      <c r="D160" s="254" t="s">
        <v>181</v>
      </c>
      <c r="E160" s="255" t="s">
        <v>1</v>
      </c>
      <c r="F160" s="256" t="s">
        <v>199</v>
      </c>
      <c r="G160" s="253"/>
      <c r="H160" s="257">
        <v>5.6669999999999998</v>
      </c>
      <c r="I160" s="258"/>
      <c r="J160" s="253"/>
      <c r="K160" s="253"/>
      <c r="L160" s="259"/>
      <c r="M160" s="260"/>
      <c r="N160" s="261"/>
      <c r="O160" s="261"/>
      <c r="P160" s="261"/>
      <c r="Q160" s="261"/>
      <c r="R160" s="261"/>
      <c r="S160" s="261"/>
      <c r="T160" s="26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3" t="s">
        <v>181</v>
      </c>
      <c r="AU160" s="263" t="s">
        <v>88</v>
      </c>
      <c r="AV160" s="13" t="s">
        <v>88</v>
      </c>
      <c r="AW160" s="13" t="s">
        <v>31</v>
      </c>
      <c r="AX160" s="13" t="s">
        <v>83</v>
      </c>
      <c r="AY160" s="263" t="s">
        <v>173</v>
      </c>
    </row>
    <row r="161" s="2" customFormat="1" ht="37.8" customHeight="1">
      <c r="A161" s="39"/>
      <c r="B161" s="40"/>
      <c r="C161" s="238" t="s">
        <v>179</v>
      </c>
      <c r="D161" s="238" t="s">
        <v>175</v>
      </c>
      <c r="E161" s="239" t="s">
        <v>200</v>
      </c>
      <c r="F161" s="240" t="s">
        <v>201</v>
      </c>
      <c r="G161" s="241" t="s">
        <v>178</v>
      </c>
      <c r="H161" s="242">
        <v>2.2999999999999998</v>
      </c>
      <c r="I161" s="243"/>
      <c r="J161" s="244">
        <f>ROUND(I161*H161,2)</f>
        <v>0</v>
      </c>
      <c r="K161" s="245"/>
      <c r="L161" s="45"/>
      <c r="M161" s="246" t="s">
        <v>1</v>
      </c>
      <c r="N161" s="247" t="s">
        <v>42</v>
      </c>
      <c r="O161" s="98"/>
      <c r="P161" s="248">
        <f>O161*H161</f>
        <v>0</v>
      </c>
      <c r="Q161" s="248">
        <v>0</v>
      </c>
      <c r="R161" s="248">
        <f>Q161*H161</f>
        <v>0</v>
      </c>
      <c r="S161" s="248">
        <v>0</v>
      </c>
      <c r="T161" s="24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0" t="s">
        <v>179</v>
      </c>
      <c r="AT161" s="250" t="s">
        <v>175</v>
      </c>
      <c r="AU161" s="250" t="s">
        <v>88</v>
      </c>
      <c r="AY161" s="18" t="s">
        <v>173</v>
      </c>
      <c r="BE161" s="251">
        <f>IF(N161="základná",J161,0)</f>
        <v>0</v>
      </c>
      <c r="BF161" s="251">
        <f>IF(N161="znížená",J161,0)</f>
        <v>0</v>
      </c>
      <c r="BG161" s="251">
        <f>IF(N161="zákl. prenesená",J161,0)</f>
        <v>0</v>
      </c>
      <c r="BH161" s="251">
        <f>IF(N161="zníž. prenesená",J161,0)</f>
        <v>0</v>
      </c>
      <c r="BI161" s="251">
        <f>IF(N161="nulová",J161,0)</f>
        <v>0</v>
      </c>
      <c r="BJ161" s="18" t="s">
        <v>88</v>
      </c>
      <c r="BK161" s="251">
        <f>ROUND(I161*H161,2)</f>
        <v>0</v>
      </c>
      <c r="BL161" s="18" t="s">
        <v>179</v>
      </c>
      <c r="BM161" s="250" t="s">
        <v>202</v>
      </c>
    </row>
    <row r="162" s="13" customFormat="1">
      <c r="A162" s="13"/>
      <c r="B162" s="252"/>
      <c r="C162" s="253"/>
      <c r="D162" s="254" t="s">
        <v>181</v>
      </c>
      <c r="E162" s="255" t="s">
        <v>1</v>
      </c>
      <c r="F162" s="256" t="s">
        <v>203</v>
      </c>
      <c r="G162" s="253"/>
      <c r="H162" s="257">
        <v>2.2999999999999998</v>
      </c>
      <c r="I162" s="258"/>
      <c r="J162" s="253"/>
      <c r="K162" s="253"/>
      <c r="L162" s="259"/>
      <c r="M162" s="260"/>
      <c r="N162" s="261"/>
      <c r="O162" s="261"/>
      <c r="P162" s="261"/>
      <c r="Q162" s="261"/>
      <c r="R162" s="261"/>
      <c r="S162" s="261"/>
      <c r="T162" s="26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3" t="s">
        <v>181</v>
      </c>
      <c r="AU162" s="263" t="s">
        <v>88</v>
      </c>
      <c r="AV162" s="13" t="s">
        <v>88</v>
      </c>
      <c r="AW162" s="13" t="s">
        <v>31</v>
      </c>
      <c r="AX162" s="13" t="s">
        <v>83</v>
      </c>
      <c r="AY162" s="263" t="s">
        <v>173</v>
      </c>
    </row>
    <row r="163" s="2" customFormat="1" ht="37.8" customHeight="1">
      <c r="A163" s="39"/>
      <c r="B163" s="40"/>
      <c r="C163" s="238" t="s">
        <v>204</v>
      </c>
      <c r="D163" s="238" t="s">
        <v>175</v>
      </c>
      <c r="E163" s="239" t="s">
        <v>205</v>
      </c>
      <c r="F163" s="240" t="s">
        <v>206</v>
      </c>
      <c r="G163" s="241" t="s">
        <v>178</v>
      </c>
      <c r="H163" s="242">
        <v>19.300000000000001</v>
      </c>
      <c r="I163" s="243"/>
      <c r="J163" s="244">
        <f>ROUND(I163*H163,2)</f>
        <v>0</v>
      </c>
      <c r="K163" s="245"/>
      <c r="L163" s="45"/>
      <c r="M163" s="246" t="s">
        <v>1</v>
      </c>
      <c r="N163" s="247" t="s">
        <v>42</v>
      </c>
      <c r="O163" s="98"/>
      <c r="P163" s="248">
        <f>O163*H163</f>
        <v>0</v>
      </c>
      <c r="Q163" s="248">
        <v>0</v>
      </c>
      <c r="R163" s="248">
        <f>Q163*H163</f>
        <v>0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179</v>
      </c>
      <c r="AT163" s="250" t="s">
        <v>175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179</v>
      </c>
      <c r="BM163" s="250" t="s">
        <v>207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208</v>
      </c>
      <c r="G164" s="253"/>
      <c r="H164" s="257">
        <v>19.300000000000001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5" customFormat="1">
      <c r="A165" s="15"/>
      <c r="B165" s="275"/>
      <c r="C165" s="276"/>
      <c r="D165" s="254" t="s">
        <v>181</v>
      </c>
      <c r="E165" s="277" t="s">
        <v>1</v>
      </c>
      <c r="F165" s="278" t="s">
        <v>209</v>
      </c>
      <c r="G165" s="276"/>
      <c r="H165" s="279">
        <v>19.300000000000001</v>
      </c>
      <c r="I165" s="280"/>
      <c r="J165" s="276"/>
      <c r="K165" s="276"/>
      <c r="L165" s="281"/>
      <c r="M165" s="282"/>
      <c r="N165" s="283"/>
      <c r="O165" s="283"/>
      <c r="P165" s="283"/>
      <c r="Q165" s="283"/>
      <c r="R165" s="283"/>
      <c r="S165" s="283"/>
      <c r="T165" s="28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85" t="s">
        <v>181</v>
      </c>
      <c r="AU165" s="285" t="s">
        <v>88</v>
      </c>
      <c r="AV165" s="15" t="s">
        <v>179</v>
      </c>
      <c r="AW165" s="15" t="s">
        <v>31</v>
      </c>
      <c r="AX165" s="15" t="s">
        <v>83</v>
      </c>
      <c r="AY165" s="285" t="s">
        <v>173</v>
      </c>
    </row>
    <row r="166" s="2" customFormat="1" ht="16.5" customHeight="1">
      <c r="A166" s="39"/>
      <c r="B166" s="40"/>
      <c r="C166" s="238" t="s">
        <v>210</v>
      </c>
      <c r="D166" s="238" t="s">
        <v>175</v>
      </c>
      <c r="E166" s="239" t="s">
        <v>211</v>
      </c>
      <c r="F166" s="240" t="s">
        <v>212</v>
      </c>
      <c r="G166" s="241" t="s">
        <v>178</v>
      </c>
      <c r="H166" s="242">
        <v>19.300000000000001</v>
      </c>
      <c r="I166" s="243"/>
      <c r="J166" s="244">
        <f>ROUND(I166*H166,2)</f>
        <v>0</v>
      </c>
      <c r="K166" s="245"/>
      <c r="L166" s="45"/>
      <c r="M166" s="246" t="s">
        <v>1</v>
      </c>
      <c r="N166" s="247" t="s">
        <v>42</v>
      </c>
      <c r="O166" s="98"/>
      <c r="P166" s="248">
        <f>O166*H166</f>
        <v>0</v>
      </c>
      <c r="Q166" s="248">
        <v>0</v>
      </c>
      <c r="R166" s="248">
        <f>Q166*H166</f>
        <v>0</v>
      </c>
      <c r="S166" s="248">
        <v>0</v>
      </c>
      <c r="T166" s="24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0" t="s">
        <v>179</v>
      </c>
      <c r="AT166" s="250" t="s">
        <v>175</v>
      </c>
      <c r="AU166" s="250" t="s">
        <v>88</v>
      </c>
      <c r="AY166" s="18" t="s">
        <v>173</v>
      </c>
      <c r="BE166" s="251">
        <f>IF(N166="základná",J166,0)</f>
        <v>0</v>
      </c>
      <c r="BF166" s="251">
        <f>IF(N166="znížená",J166,0)</f>
        <v>0</v>
      </c>
      <c r="BG166" s="251">
        <f>IF(N166="zákl. prenesená",J166,0)</f>
        <v>0</v>
      </c>
      <c r="BH166" s="251">
        <f>IF(N166="zníž. prenesená",J166,0)</f>
        <v>0</v>
      </c>
      <c r="BI166" s="251">
        <f>IF(N166="nulová",J166,0)</f>
        <v>0</v>
      </c>
      <c r="BJ166" s="18" t="s">
        <v>88</v>
      </c>
      <c r="BK166" s="251">
        <f>ROUND(I166*H166,2)</f>
        <v>0</v>
      </c>
      <c r="BL166" s="18" t="s">
        <v>179</v>
      </c>
      <c r="BM166" s="250" t="s">
        <v>213</v>
      </c>
    </row>
    <row r="167" s="2" customFormat="1" ht="24.15" customHeight="1">
      <c r="A167" s="39"/>
      <c r="B167" s="40"/>
      <c r="C167" s="238" t="s">
        <v>214</v>
      </c>
      <c r="D167" s="238" t="s">
        <v>175</v>
      </c>
      <c r="E167" s="239" t="s">
        <v>215</v>
      </c>
      <c r="F167" s="240" t="s">
        <v>216</v>
      </c>
      <c r="G167" s="241" t="s">
        <v>178</v>
      </c>
      <c r="H167" s="242">
        <v>2.2000000000000002</v>
      </c>
      <c r="I167" s="243"/>
      <c r="J167" s="244">
        <f>ROUND(I167*H167,2)</f>
        <v>0</v>
      </c>
      <c r="K167" s="245"/>
      <c r="L167" s="45"/>
      <c r="M167" s="246" t="s">
        <v>1</v>
      </c>
      <c r="N167" s="247" t="s">
        <v>42</v>
      </c>
      <c r="O167" s="98"/>
      <c r="P167" s="248">
        <f>O167*H167</f>
        <v>0</v>
      </c>
      <c r="Q167" s="248">
        <v>0</v>
      </c>
      <c r="R167" s="248">
        <f>Q167*H167</f>
        <v>0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179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179</v>
      </c>
      <c r="BM167" s="250" t="s">
        <v>217</v>
      </c>
    </row>
    <row r="168" s="13" customFormat="1">
      <c r="A168" s="13"/>
      <c r="B168" s="252"/>
      <c r="C168" s="253"/>
      <c r="D168" s="254" t="s">
        <v>181</v>
      </c>
      <c r="E168" s="255" t="s">
        <v>1</v>
      </c>
      <c r="F168" s="256" t="s">
        <v>218</v>
      </c>
      <c r="G168" s="253"/>
      <c r="H168" s="257">
        <v>1.575</v>
      </c>
      <c r="I168" s="258"/>
      <c r="J168" s="253"/>
      <c r="K168" s="253"/>
      <c r="L168" s="259"/>
      <c r="M168" s="260"/>
      <c r="N168" s="261"/>
      <c r="O168" s="261"/>
      <c r="P168" s="261"/>
      <c r="Q168" s="261"/>
      <c r="R168" s="261"/>
      <c r="S168" s="261"/>
      <c r="T168" s="26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3" t="s">
        <v>181</v>
      </c>
      <c r="AU168" s="263" t="s">
        <v>88</v>
      </c>
      <c r="AV168" s="13" t="s">
        <v>88</v>
      </c>
      <c r="AW168" s="13" t="s">
        <v>31</v>
      </c>
      <c r="AX168" s="13" t="s">
        <v>76</v>
      </c>
      <c r="AY168" s="263" t="s">
        <v>173</v>
      </c>
    </row>
    <row r="169" s="13" customFormat="1">
      <c r="A169" s="13"/>
      <c r="B169" s="252"/>
      <c r="C169" s="253"/>
      <c r="D169" s="254" t="s">
        <v>181</v>
      </c>
      <c r="E169" s="255" t="s">
        <v>1</v>
      </c>
      <c r="F169" s="256" t="s">
        <v>219</v>
      </c>
      <c r="G169" s="253"/>
      <c r="H169" s="257">
        <v>0.28000000000000003</v>
      </c>
      <c r="I169" s="258"/>
      <c r="J169" s="253"/>
      <c r="K169" s="253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181</v>
      </c>
      <c r="AU169" s="263" t="s">
        <v>88</v>
      </c>
      <c r="AV169" s="13" t="s">
        <v>88</v>
      </c>
      <c r="AW169" s="13" t="s">
        <v>31</v>
      </c>
      <c r="AX169" s="13" t="s">
        <v>76</v>
      </c>
      <c r="AY169" s="263" t="s">
        <v>173</v>
      </c>
    </row>
    <row r="170" s="13" customFormat="1">
      <c r="A170" s="13"/>
      <c r="B170" s="252"/>
      <c r="C170" s="253"/>
      <c r="D170" s="254" t="s">
        <v>181</v>
      </c>
      <c r="E170" s="255" t="s">
        <v>1</v>
      </c>
      <c r="F170" s="256" t="s">
        <v>220</v>
      </c>
      <c r="G170" s="253"/>
      <c r="H170" s="257">
        <v>0.36499999999999999</v>
      </c>
      <c r="I170" s="258"/>
      <c r="J170" s="253"/>
      <c r="K170" s="253"/>
      <c r="L170" s="259"/>
      <c r="M170" s="260"/>
      <c r="N170" s="261"/>
      <c r="O170" s="261"/>
      <c r="P170" s="261"/>
      <c r="Q170" s="261"/>
      <c r="R170" s="261"/>
      <c r="S170" s="261"/>
      <c r="T170" s="26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3" t="s">
        <v>181</v>
      </c>
      <c r="AU170" s="263" t="s">
        <v>88</v>
      </c>
      <c r="AV170" s="13" t="s">
        <v>88</v>
      </c>
      <c r="AW170" s="13" t="s">
        <v>31</v>
      </c>
      <c r="AX170" s="13" t="s">
        <v>76</v>
      </c>
      <c r="AY170" s="263" t="s">
        <v>173</v>
      </c>
    </row>
    <row r="171" s="14" customFormat="1">
      <c r="A171" s="14"/>
      <c r="B171" s="264"/>
      <c r="C171" s="265"/>
      <c r="D171" s="254" t="s">
        <v>181</v>
      </c>
      <c r="E171" s="266" t="s">
        <v>1</v>
      </c>
      <c r="F171" s="267" t="s">
        <v>184</v>
      </c>
      <c r="G171" s="265"/>
      <c r="H171" s="268">
        <v>2.2200000000000002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4" t="s">
        <v>181</v>
      </c>
      <c r="AU171" s="274" t="s">
        <v>88</v>
      </c>
      <c r="AV171" s="14" t="s">
        <v>185</v>
      </c>
      <c r="AW171" s="14" t="s">
        <v>31</v>
      </c>
      <c r="AX171" s="14" t="s">
        <v>76</v>
      </c>
      <c r="AY171" s="274" t="s">
        <v>173</v>
      </c>
    </row>
    <row r="172" s="13" customFormat="1">
      <c r="A172" s="13"/>
      <c r="B172" s="252"/>
      <c r="C172" s="253"/>
      <c r="D172" s="254" t="s">
        <v>181</v>
      </c>
      <c r="E172" s="255" t="s">
        <v>1</v>
      </c>
      <c r="F172" s="256" t="s">
        <v>221</v>
      </c>
      <c r="G172" s="253"/>
      <c r="H172" s="257">
        <v>-0.02</v>
      </c>
      <c r="I172" s="258"/>
      <c r="J172" s="253"/>
      <c r="K172" s="253"/>
      <c r="L172" s="259"/>
      <c r="M172" s="260"/>
      <c r="N172" s="261"/>
      <c r="O172" s="261"/>
      <c r="P172" s="261"/>
      <c r="Q172" s="261"/>
      <c r="R172" s="261"/>
      <c r="S172" s="261"/>
      <c r="T172" s="26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3" t="s">
        <v>181</v>
      </c>
      <c r="AU172" s="263" t="s">
        <v>88</v>
      </c>
      <c r="AV172" s="13" t="s">
        <v>88</v>
      </c>
      <c r="AW172" s="13" t="s">
        <v>31</v>
      </c>
      <c r="AX172" s="13" t="s">
        <v>76</v>
      </c>
      <c r="AY172" s="263" t="s">
        <v>173</v>
      </c>
    </row>
    <row r="173" s="15" customFormat="1">
      <c r="A173" s="15"/>
      <c r="B173" s="275"/>
      <c r="C173" s="276"/>
      <c r="D173" s="254" t="s">
        <v>181</v>
      </c>
      <c r="E173" s="277" t="s">
        <v>1</v>
      </c>
      <c r="F173" s="278" t="s">
        <v>222</v>
      </c>
      <c r="G173" s="276"/>
      <c r="H173" s="279">
        <v>2.2000000000000002</v>
      </c>
      <c r="I173" s="280"/>
      <c r="J173" s="276"/>
      <c r="K173" s="276"/>
      <c r="L173" s="281"/>
      <c r="M173" s="282"/>
      <c r="N173" s="283"/>
      <c r="O173" s="283"/>
      <c r="P173" s="283"/>
      <c r="Q173" s="283"/>
      <c r="R173" s="283"/>
      <c r="S173" s="283"/>
      <c r="T173" s="28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5" t="s">
        <v>181</v>
      </c>
      <c r="AU173" s="285" t="s">
        <v>88</v>
      </c>
      <c r="AV173" s="15" t="s">
        <v>179</v>
      </c>
      <c r="AW173" s="15" t="s">
        <v>31</v>
      </c>
      <c r="AX173" s="15" t="s">
        <v>83</v>
      </c>
      <c r="AY173" s="285" t="s">
        <v>173</v>
      </c>
    </row>
    <row r="174" s="2" customFormat="1" ht="16.5" customHeight="1">
      <c r="A174" s="39"/>
      <c r="B174" s="40"/>
      <c r="C174" s="286" t="s">
        <v>223</v>
      </c>
      <c r="D174" s="286" t="s">
        <v>224</v>
      </c>
      <c r="E174" s="287" t="s">
        <v>225</v>
      </c>
      <c r="F174" s="288" t="s">
        <v>226</v>
      </c>
      <c r="G174" s="289" t="s">
        <v>227</v>
      </c>
      <c r="H174" s="290">
        <v>4.1600000000000001</v>
      </c>
      <c r="I174" s="291"/>
      <c r="J174" s="292">
        <f>ROUND(I174*H174,2)</f>
        <v>0</v>
      </c>
      <c r="K174" s="293"/>
      <c r="L174" s="294"/>
      <c r="M174" s="295" t="s">
        <v>1</v>
      </c>
      <c r="N174" s="296" t="s">
        <v>42</v>
      </c>
      <c r="O174" s="98"/>
      <c r="P174" s="248">
        <f>O174*H174</f>
        <v>0</v>
      </c>
      <c r="Q174" s="248">
        <v>1</v>
      </c>
      <c r="R174" s="248">
        <f>Q174*H174</f>
        <v>4.1600000000000001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228</v>
      </c>
      <c r="AT174" s="250" t="s">
        <v>224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228</v>
      </c>
      <c r="BM174" s="250" t="s">
        <v>229</v>
      </c>
    </row>
    <row r="175" s="13" customFormat="1">
      <c r="A175" s="13"/>
      <c r="B175" s="252"/>
      <c r="C175" s="253"/>
      <c r="D175" s="254" t="s">
        <v>181</v>
      </c>
      <c r="E175" s="255" t="s">
        <v>1</v>
      </c>
      <c r="F175" s="256" t="s">
        <v>230</v>
      </c>
      <c r="G175" s="253"/>
      <c r="H175" s="257">
        <v>4.1580000000000004</v>
      </c>
      <c r="I175" s="258"/>
      <c r="J175" s="253"/>
      <c r="K175" s="253"/>
      <c r="L175" s="259"/>
      <c r="M175" s="260"/>
      <c r="N175" s="261"/>
      <c r="O175" s="261"/>
      <c r="P175" s="261"/>
      <c r="Q175" s="261"/>
      <c r="R175" s="261"/>
      <c r="S175" s="261"/>
      <c r="T175" s="26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3" t="s">
        <v>181</v>
      </c>
      <c r="AU175" s="263" t="s">
        <v>88</v>
      </c>
      <c r="AV175" s="13" t="s">
        <v>88</v>
      </c>
      <c r="AW175" s="13" t="s">
        <v>31</v>
      </c>
      <c r="AX175" s="13" t="s">
        <v>76</v>
      </c>
      <c r="AY175" s="263" t="s">
        <v>173</v>
      </c>
    </row>
    <row r="176" s="13" customFormat="1">
      <c r="A176" s="13"/>
      <c r="B176" s="252"/>
      <c r="C176" s="253"/>
      <c r="D176" s="254" t="s">
        <v>181</v>
      </c>
      <c r="E176" s="255" t="s">
        <v>1</v>
      </c>
      <c r="F176" s="256" t="s">
        <v>231</v>
      </c>
      <c r="G176" s="253"/>
      <c r="H176" s="257">
        <v>0.002</v>
      </c>
      <c r="I176" s="258"/>
      <c r="J176" s="253"/>
      <c r="K176" s="253"/>
      <c r="L176" s="259"/>
      <c r="M176" s="260"/>
      <c r="N176" s="261"/>
      <c r="O176" s="261"/>
      <c r="P176" s="261"/>
      <c r="Q176" s="261"/>
      <c r="R176" s="261"/>
      <c r="S176" s="261"/>
      <c r="T176" s="26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3" t="s">
        <v>181</v>
      </c>
      <c r="AU176" s="263" t="s">
        <v>88</v>
      </c>
      <c r="AV176" s="13" t="s">
        <v>88</v>
      </c>
      <c r="AW176" s="13" t="s">
        <v>31</v>
      </c>
      <c r="AX176" s="13" t="s">
        <v>76</v>
      </c>
      <c r="AY176" s="263" t="s">
        <v>173</v>
      </c>
    </row>
    <row r="177" s="15" customFormat="1">
      <c r="A177" s="15"/>
      <c r="B177" s="275"/>
      <c r="C177" s="276"/>
      <c r="D177" s="254" t="s">
        <v>181</v>
      </c>
      <c r="E177" s="277" t="s">
        <v>1</v>
      </c>
      <c r="F177" s="278" t="s">
        <v>187</v>
      </c>
      <c r="G177" s="276"/>
      <c r="H177" s="279">
        <v>4.1600000000000001</v>
      </c>
      <c r="I177" s="280"/>
      <c r="J177" s="276"/>
      <c r="K177" s="276"/>
      <c r="L177" s="281"/>
      <c r="M177" s="282"/>
      <c r="N177" s="283"/>
      <c r="O177" s="283"/>
      <c r="P177" s="283"/>
      <c r="Q177" s="283"/>
      <c r="R177" s="283"/>
      <c r="S177" s="283"/>
      <c r="T177" s="28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5" t="s">
        <v>181</v>
      </c>
      <c r="AU177" s="285" t="s">
        <v>88</v>
      </c>
      <c r="AV177" s="15" t="s">
        <v>179</v>
      </c>
      <c r="AW177" s="15" t="s">
        <v>31</v>
      </c>
      <c r="AX177" s="15" t="s">
        <v>83</v>
      </c>
      <c r="AY177" s="285" t="s">
        <v>173</v>
      </c>
    </row>
    <row r="178" s="2" customFormat="1" ht="21.75" customHeight="1">
      <c r="A178" s="39"/>
      <c r="B178" s="40"/>
      <c r="C178" s="238" t="s">
        <v>232</v>
      </c>
      <c r="D178" s="238" t="s">
        <v>175</v>
      </c>
      <c r="E178" s="239" t="s">
        <v>233</v>
      </c>
      <c r="F178" s="240" t="s">
        <v>234</v>
      </c>
      <c r="G178" s="241" t="s">
        <v>235</v>
      </c>
      <c r="H178" s="242">
        <v>61.299999999999997</v>
      </c>
      <c r="I178" s="243"/>
      <c r="J178" s="244">
        <f>ROUND(I178*H178,2)</f>
        <v>0</v>
      </c>
      <c r="K178" s="245"/>
      <c r="L178" s="45"/>
      <c r="M178" s="246" t="s">
        <v>1</v>
      </c>
      <c r="N178" s="247" t="s">
        <v>42</v>
      </c>
      <c r="O178" s="98"/>
      <c r="P178" s="248">
        <f>O178*H178</f>
        <v>0</v>
      </c>
      <c r="Q178" s="248">
        <v>0</v>
      </c>
      <c r="R178" s="248">
        <f>Q178*H178</f>
        <v>0</v>
      </c>
      <c r="S178" s="248">
        <v>0</v>
      </c>
      <c r="T178" s="24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0" t="s">
        <v>179</v>
      </c>
      <c r="AT178" s="250" t="s">
        <v>175</v>
      </c>
      <c r="AU178" s="250" t="s">
        <v>88</v>
      </c>
      <c r="AY178" s="18" t="s">
        <v>173</v>
      </c>
      <c r="BE178" s="251">
        <f>IF(N178="základná",J178,0)</f>
        <v>0</v>
      </c>
      <c r="BF178" s="251">
        <f>IF(N178="znížená",J178,0)</f>
        <v>0</v>
      </c>
      <c r="BG178" s="251">
        <f>IF(N178="zákl. prenesená",J178,0)</f>
        <v>0</v>
      </c>
      <c r="BH178" s="251">
        <f>IF(N178="zníž. prenesená",J178,0)</f>
        <v>0</v>
      </c>
      <c r="BI178" s="251">
        <f>IF(N178="nulová",J178,0)</f>
        <v>0</v>
      </c>
      <c r="BJ178" s="18" t="s">
        <v>88</v>
      </c>
      <c r="BK178" s="251">
        <f>ROUND(I178*H178,2)</f>
        <v>0</v>
      </c>
      <c r="BL178" s="18" t="s">
        <v>179</v>
      </c>
      <c r="BM178" s="250" t="s">
        <v>236</v>
      </c>
    </row>
    <row r="179" s="13" customFormat="1">
      <c r="A179" s="13"/>
      <c r="B179" s="252"/>
      <c r="C179" s="253"/>
      <c r="D179" s="254" t="s">
        <v>181</v>
      </c>
      <c r="E179" s="255" t="s">
        <v>1</v>
      </c>
      <c r="F179" s="256" t="s">
        <v>237</v>
      </c>
      <c r="G179" s="253"/>
      <c r="H179" s="257">
        <v>61.243000000000002</v>
      </c>
      <c r="I179" s="258"/>
      <c r="J179" s="253"/>
      <c r="K179" s="253"/>
      <c r="L179" s="259"/>
      <c r="M179" s="260"/>
      <c r="N179" s="261"/>
      <c r="O179" s="261"/>
      <c r="P179" s="261"/>
      <c r="Q179" s="261"/>
      <c r="R179" s="261"/>
      <c r="S179" s="261"/>
      <c r="T179" s="26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3" t="s">
        <v>181</v>
      </c>
      <c r="AU179" s="263" t="s">
        <v>88</v>
      </c>
      <c r="AV179" s="13" t="s">
        <v>88</v>
      </c>
      <c r="AW179" s="13" t="s">
        <v>31</v>
      </c>
      <c r="AX179" s="13" t="s">
        <v>76</v>
      </c>
      <c r="AY179" s="263" t="s">
        <v>173</v>
      </c>
    </row>
    <row r="180" s="13" customFormat="1">
      <c r="A180" s="13"/>
      <c r="B180" s="252"/>
      <c r="C180" s="253"/>
      <c r="D180" s="254" t="s">
        <v>181</v>
      </c>
      <c r="E180" s="255" t="s">
        <v>1</v>
      </c>
      <c r="F180" s="256" t="s">
        <v>238</v>
      </c>
      <c r="G180" s="253"/>
      <c r="H180" s="257">
        <v>0.057000000000000002</v>
      </c>
      <c r="I180" s="258"/>
      <c r="J180" s="253"/>
      <c r="K180" s="253"/>
      <c r="L180" s="259"/>
      <c r="M180" s="260"/>
      <c r="N180" s="261"/>
      <c r="O180" s="261"/>
      <c r="P180" s="261"/>
      <c r="Q180" s="261"/>
      <c r="R180" s="261"/>
      <c r="S180" s="261"/>
      <c r="T180" s="26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3" t="s">
        <v>181</v>
      </c>
      <c r="AU180" s="263" t="s">
        <v>88</v>
      </c>
      <c r="AV180" s="13" t="s">
        <v>88</v>
      </c>
      <c r="AW180" s="13" t="s">
        <v>31</v>
      </c>
      <c r="AX180" s="13" t="s">
        <v>76</v>
      </c>
      <c r="AY180" s="263" t="s">
        <v>173</v>
      </c>
    </row>
    <row r="181" s="15" customFormat="1">
      <c r="A181" s="15"/>
      <c r="B181" s="275"/>
      <c r="C181" s="276"/>
      <c r="D181" s="254" t="s">
        <v>181</v>
      </c>
      <c r="E181" s="277" t="s">
        <v>1</v>
      </c>
      <c r="F181" s="278" t="s">
        <v>187</v>
      </c>
      <c r="G181" s="276"/>
      <c r="H181" s="279">
        <v>61.299999999999997</v>
      </c>
      <c r="I181" s="280"/>
      <c r="J181" s="276"/>
      <c r="K181" s="276"/>
      <c r="L181" s="281"/>
      <c r="M181" s="282"/>
      <c r="N181" s="283"/>
      <c r="O181" s="283"/>
      <c r="P181" s="283"/>
      <c r="Q181" s="283"/>
      <c r="R181" s="283"/>
      <c r="S181" s="283"/>
      <c r="T181" s="28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5" t="s">
        <v>181</v>
      </c>
      <c r="AU181" s="285" t="s">
        <v>88</v>
      </c>
      <c r="AV181" s="15" t="s">
        <v>179</v>
      </c>
      <c r="AW181" s="15" t="s">
        <v>31</v>
      </c>
      <c r="AX181" s="15" t="s">
        <v>83</v>
      </c>
      <c r="AY181" s="285" t="s">
        <v>173</v>
      </c>
    </row>
    <row r="182" s="12" customFormat="1" ht="22.8" customHeight="1">
      <c r="A182" s="12"/>
      <c r="B182" s="222"/>
      <c r="C182" s="223"/>
      <c r="D182" s="224" t="s">
        <v>75</v>
      </c>
      <c r="E182" s="236" t="s">
        <v>88</v>
      </c>
      <c r="F182" s="236" t="s">
        <v>239</v>
      </c>
      <c r="G182" s="223"/>
      <c r="H182" s="223"/>
      <c r="I182" s="226"/>
      <c r="J182" s="237">
        <f>BK182</f>
        <v>0</v>
      </c>
      <c r="K182" s="223"/>
      <c r="L182" s="228"/>
      <c r="M182" s="229"/>
      <c r="N182" s="230"/>
      <c r="O182" s="230"/>
      <c r="P182" s="231">
        <f>SUM(P183:P237)</f>
        <v>0</v>
      </c>
      <c r="Q182" s="230"/>
      <c r="R182" s="231">
        <f>SUM(R183:R237)</f>
        <v>38.379064399999997</v>
      </c>
      <c r="S182" s="230"/>
      <c r="T182" s="232">
        <f>SUM(T183:T237)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3" t="s">
        <v>83</v>
      </c>
      <c r="AT182" s="234" t="s">
        <v>75</v>
      </c>
      <c r="AU182" s="234" t="s">
        <v>83</v>
      </c>
      <c r="AY182" s="233" t="s">
        <v>173</v>
      </c>
      <c r="BK182" s="235">
        <f>SUM(BK183:BK237)</f>
        <v>0</v>
      </c>
    </row>
    <row r="183" s="2" customFormat="1" ht="33" customHeight="1">
      <c r="A183" s="39"/>
      <c r="B183" s="40"/>
      <c r="C183" s="238" t="s">
        <v>240</v>
      </c>
      <c r="D183" s="238" t="s">
        <v>175</v>
      </c>
      <c r="E183" s="239" t="s">
        <v>241</v>
      </c>
      <c r="F183" s="240" t="s">
        <v>242</v>
      </c>
      <c r="G183" s="241" t="s">
        <v>235</v>
      </c>
      <c r="H183" s="242">
        <v>61.299999999999997</v>
      </c>
      <c r="I183" s="243"/>
      <c r="J183" s="244">
        <f>ROUND(I183*H183,2)</f>
        <v>0</v>
      </c>
      <c r="K183" s="245"/>
      <c r="L183" s="45"/>
      <c r="M183" s="246" t="s">
        <v>1</v>
      </c>
      <c r="N183" s="247" t="s">
        <v>42</v>
      </c>
      <c r="O183" s="98"/>
      <c r="P183" s="248">
        <f>O183*H183</f>
        <v>0</v>
      </c>
      <c r="Q183" s="248">
        <v>0</v>
      </c>
      <c r="R183" s="248">
        <f>Q183*H183</f>
        <v>0</v>
      </c>
      <c r="S183" s="248">
        <v>0</v>
      </c>
      <c r="T183" s="24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0" t="s">
        <v>179</v>
      </c>
      <c r="AT183" s="250" t="s">
        <v>175</v>
      </c>
      <c r="AU183" s="250" t="s">
        <v>88</v>
      </c>
      <c r="AY183" s="18" t="s">
        <v>173</v>
      </c>
      <c r="BE183" s="251">
        <f>IF(N183="základná",J183,0)</f>
        <v>0</v>
      </c>
      <c r="BF183" s="251">
        <f>IF(N183="znížená",J183,0)</f>
        <v>0</v>
      </c>
      <c r="BG183" s="251">
        <f>IF(N183="zákl. prenesená",J183,0)</f>
        <v>0</v>
      </c>
      <c r="BH183" s="251">
        <f>IF(N183="zníž. prenesená",J183,0)</f>
        <v>0</v>
      </c>
      <c r="BI183" s="251">
        <f>IF(N183="nulová",J183,0)</f>
        <v>0</v>
      </c>
      <c r="BJ183" s="18" t="s">
        <v>88</v>
      </c>
      <c r="BK183" s="251">
        <f>ROUND(I183*H183,2)</f>
        <v>0</v>
      </c>
      <c r="BL183" s="18" t="s">
        <v>179</v>
      </c>
      <c r="BM183" s="250" t="s">
        <v>243</v>
      </c>
    </row>
    <row r="184" s="13" customFormat="1">
      <c r="A184" s="13"/>
      <c r="B184" s="252"/>
      <c r="C184" s="253"/>
      <c r="D184" s="254" t="s">
        <v>181</v>
      </c>
      <c r="E184" s="255" t="s">
        <v>1</v>
      </c>
      <c r="F184" s="256" t="s">
        <v>237</v>
      </c>
      <c r="G184" s="253"/>
      <c r="H184" s="257">
        <v>61.243000000000002</v>
      </c>
      <c r="I184" s="258"/>
      <c r="J184" s="253"/>
      <c r="K184" s="253"/>
      <c r="L184" s="259"/>
      <c r="M184" s="260"/>
      <c r="N184" s="261"/>
      <c r="O184" s="261"/>
      <c r="P184" s="261"/>
      <c r="Q184" s="261"/>
      <c r="R184" s="261"/>
      <c r="S184" s="261"/>
      <c r="T184" s="26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3" t="s">
        <v>181</v>
      </c>
      <c r="AU184" s="263" t="s">
        <v>88</v>
      </c>
      <c r="AV184" s="13" t="s">
        <v>88</v>
      </c>
      <c r="AW184" s="13" t="s">
        <v>31</v>
      </c>
      <c r="AX184" s="13" t="s">
        <v>76</v>
      </c>
      <c r="AY184" s="263" t="s">
        <v>173</v>
      </c>
    </row>
    <row r="185" s="13" customFormat="1">
      <c r="A185" s="13"/>
      <c r="B185" s="252"/>
      <c r="C185" s="253"/>
      <c r="D185" s="254" t="s">
        <v>181</v>
      </c>
      <c r="E185" s="255" t="s">
        <v>1</v>
      </c>
      <c r="F185" s="256" t="s">
        <v>238</v>
      </c>
      <c r="G185" s="253"/>
      <c r="H185" s="257">
        <v>0.057000000000000002</v>
      </c>
      <c r="I185" s="258"/>
      <c r="J185" s="253"/>
      <c r="K185" s="253"/>
      <c r="L185" s="259"/>
      <c r="M185" s="260"/>
      <c r="N185" s="261"/>
      <c r="O185" s="261"/>
      <c r="P185" s="261"/>
      <c r="Q185" s="261"/>
      <c r="R185" s="261"/>
      <c r="S185" s="261"/>
      <c r="T185" s="26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3" t="s">
        <v>181</v>
      </c>
      <c r="AU185" s="263" t="s">
        <v>88</v>
      </c>
      <c r="AV185" s="13" t="s">
        <v>88</v>
      </c>
      <c r="AW185" s="13" t="s">
        <v>31</v>
      </c>
      <c r="AX185" s="13" t="s">
        <v>76</v>
      </c>
      <c r="AY185" s="263" t="s">
        <v>173</v>
      </c>
    </row>
    <row r="186" s="15" customFormat="1">
      <c r="A186" s="15"/>
      <c r="B186" s="275"/>
      <c r="C186" s="276"/>
      <c r="D186" s="254" t="s">
        <v>181</v>
      </c>
      <c r="E186" s="277" t="s">
        <v>1</v>
      </c>
      <c r="F186" s="278" t="s">
        <v>244</v>
      </c>
      <c r="G186" s="276"/>
      <c r="H186" s="279">
        <v>61.299999999999997</v>
      </c>
      <c r="I186" s="280"/>
      <c r="J186" s="276"/>
      <c r="K186" s="276"/>
      <c r="L186" s="281"/>
      <c r="M186" s="282"/>
      <c r="N186" s="283"/>
      <c r="O186" s="283"/>
      <c r="P186" s="283"/>
      <c r="Q186" s="283"/>
      <c r="R186" s="283"/>
      <c r="S186" s="283"/>
      <c r="T186" s="28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5" t="s">
        <v>181</v>
      </c>
      <c r="AU186" s="285" t="s">
        <v>88</v>
      </c>
      <c r="AV186" s="15" t="s">
        <v>179</v>
      </c>
      <c r="AW186" s="15" t="s">
        <v>31</v>
      </c>
      <c r="AX186" s="15" t="s">
        <v>83</v>
      </c>
      <c r="AY186" s="285" t="s">
        <v>173</v>
      </c>
    </row>
    <row r="187" s="2" customFormat="1" ht="16.5" customHeight="1">
      <c r="A187" s="39"/>
      <c r="B187" s="40"/>
      <c r="C187" s="238" t="s">
        <v>245</v>
      </c>
      <c r="D187" s="238" t="s">
        <v>175</v>
      </c>
      <c r="E187" s="239" t="s">
        <v>246</v>
      </c>
      <c r="F187" s="240" t="s">
        <v>247</v>
      </c>
      <c r="G187" s="241" t="s">
        <v>178</v>
      </c>
      <c r="H187" s="242">
        <v>1.6000000000000001</v>
      </c>
      <c r="I187" s="243"/>
      <c r="J187" s="244">
        <f>ROUND(I187*H187,2)</f>
        <v>0</v>
      </c>
      <c r="K187" s="245"/>
      <c r="L187" s="45"/>
      <c r="M187" s="246" t="s">
        <v>1</v>
      </c>
      <c r="N187" s="247" t="s">
        <v>42</v>
      </c>
      <c r="O187" s="98"/>
      <c r="P187" s="248">
        <f>O187*H187</f>
        <v>0</v>
      </c>
      <c r="Q187" s="248">
        <v>2.0663999999999998</v>
      </c>
      <c r="R187" s="248">
        <f>Q187*H187</f>
        <v>3.3062399999999998</v>
      </c>
      <c r="S187" s="248">
        <v>0</v>
      </c>
      <c r="T187" s="24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50" t="s">
        <v>179</v>
      </c>
      <c r="AT187" s="250" t="s">
        <v>175</v>
      </c>
      <c r="AU187" s="250" t="s">
        <v>88</v>
      </c>
      <c r="AY187" s="18" t="s">
        <v>173</v>
      </c>
      <c r="BE187" s="251">
        <f>IF(N187="základná",J187,0)</f>
        <v>0</v>
      </c>
      <c r="BF187" s="251">
        <f>IF(N187="znížená",J187,0)</f>
        <v>0</v>
      </c>
      <c r="BG187" s="251">
        <f>IF(N187="zákl. prenesená",J187,0)</f>
        <v>0</v>
      </c>
      <c r="BH187" s="251">
        <f>IF(N187="zníž. prenesená",J187,0)</f>
        <v>0</v>
      </c>
      <c r="BI187" s="251">
        <f>IF(N187="nulová",J187,0)</f>
        <v>0</v>
      </c>
      <c r="BJ187" s="18" t="s">
        <v>88</v>
      </c>
      <c r="BK187" s="251">
        <f>ROUND(I187*H187,2)</f>
        <v>0</v>
      </c>
      <c r="BL187" s="18" t="s">
        <v>179</v>
      </c>
      <c r="BM187" s="250" t="s">
        <v>248</v>
      </c>
    </row>
    <row r="188" s="13" customFormat="1">
      <c r="A188" s="13"/>
      <c r="B188" s="252"/>
      <c r="C188" s="253"/>
      <c r="D188" s="254" t="s">
        <v>181</v>
      </c>
      <c r="E188" s="255" t="s">
        <v>1</v>
      </c>
      <c r="F188" s="256" t="s">
        <v>249</v>
      </c>
      <c r="G188" s="253"/>
      <c r="H188" s="257">
        <v>1.4850000000000001</v>
      </c>
      <c r="I188" s="258"/>
      <c r="J188" s="253"/>
      <c r="K188" s="253"/>
      <c r="L188" s="259"/>
      <c r="M188" s="260"/>
      <c r="N188" s="261"/>
      <c r="O188" s="261"/>
      <c r="P188" s="261"/>
      <c r="Q188" s="261"/>
      <c r="R188" s="261"/>
      <c r="S188" s="261"/>
      <c r="T188" s="26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3" t="s">
        <v>181</v>
      </c>
      <c r="AU188" s="263" t="s">
        <v>88</v>
      </c>
      <c r="AV188" s="13" t="s">
        <v>88</v>
      </c>
      <c r="AW188" s="13" t="s">
        <v>31</v>
      </c>
      <c r="AX188" s="13" t="s">
        <v>76</v>
      </c>
      <c r="AY188" s="263" t="s">
        <v>173</v>
      </c>
    </row>
    <row r="189" s="13" customFormat="1">
      <c r="A189" s="13"/>
      <c r="B189" s="252"/>
      <c r="C189" s="253"/>
      <c r="D189" s="254" t="s">
        <v>181</v>
      </c>
      <c r="E189" s="255" t="s">
        <v>1</v>
      </c>
      <c r="F189" s="256" t="s">
        <v>250</v>
      </c>
      <c r="G189" s="253"/>
      <c r="H189" s="257">
        <v>0.128</v>
      </c>
      <c r="I189" s="258"/>
      <c r="J189" s="253"/>
      <c r="K189" s="253"/>
      <c r="L189" s="259"/>
      <c r="M189" s="260"/>
      <c r="N189" s="261"/>
      <c r="O189" s="261"/>
      <c r="P189" s="261"/>
      <c r="Q189" s="261"/>
      <c r="R189" s="261"/>
      <c r="S189" s="261"/>
      <c r="T189" s="26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3" t="s">
        <v>181</v>
      </c>
      <c r="AU189" s="263" t="s">
        <v>88</v>
      </c>
      <c r="AV189" s="13" t="s">
        <v>88</v>
      </c>
      <c r="AW189" s="13" t="s">
        <v>31</v>
      </c>
      <c r="AX189" s="13" t="s">
        <v>76</v>
      </c>
      <c r="AY189" s="263" t="s">
        <v>173</v>
      </c>
    </row>
    <row r="190" s="14" customFormat="1">
      <c r="A190" s="14"/>
      <c r="B190" s="264"/>
      <c r="C190" s="265"/>
      <c r="D190" s="254" t="s">
        <v>181</v>
      </c>
      <c r="E190" s="266" t="s">
        <v>1</v>
      </c>
      <c r="F190" s="267" t="s">
        <v>184</v>
      </c>
      <c r="G190" s="265"/>
      <c r="H190" s="268">
        <v>1.613</v>
      </c>
      <c r="I190" s="269"/>
      <c r="J190" s="265"/>
      <c r="K190" s="265"/>
      <c r="L190" s="270"/>
      <c r="M190" s="271"/>
      <c r="N190" s="272"/>
      <c r="O190" s="272"/>
      <c r="P190" s="272"/>
      <c r="Q190" s="272"/>
      <c r="R190" s="272"/>
      <c r="S190" s="272"/>
      <c r="T190" s="27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4" t="s">
        <v>181</v>
      </c>
      <c r="AU190" s="274" t="s">
        <v>88</v>
      </c>
      <c r="AV190" s="14" t="s">
        <v>185</v>
      </c>
      <c r="AW190" s="14" t="s">
        <v>31</v>
      </c>
      <c r="AX190" s="14" t="s">
        <v>76</v>
      </c>
      <c r="AY190" s="274" t="s">
        <v>173</v>
      </c>
    </row>
    <row r="191" s="13" customFormat="1">
      <c r="A191" s="13"/>
      <c r="B191" s="252"/>
      <c r="C191" s="253"/>
      <c r="D191" s="254" t="s">
        <v>181</v>
      </c>
      <c r="E191" s="255" t="s">
        <v>1</v>
      </c>
      <c r="F191" s="256" t="s">
        <v>251</v>
      </c>
      <c r="G191" s="253"/>
      <c r="H191" s="257">
        <v>-0.012999999999999999</v>
      </c>
      <c r="I191" s="258"/>
      <c r="J191" s="253"/>
      <c r="K191" s="253"/>
      <c r="L191" s="259"/>
      <c r="M191" s="260"/>
      <c r="N191" s="261"/>
      <c r="O191" s="261"/>
      <c r="P191" s="261"/>
      <c r="Q191" s="261"/>
      <c r="R191" s="261"/>
      <c r="S191" s="261"/>
      <c r="T191" s="26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3" t="s">
        <v>181</v>
      </c>
      <c r="AU191" s="263" t="s">
        <v>88</v>
      </c>
      <c r="AV191" s="13" t="s">
        <v>88</v>
      </c>
      <c r="AW191" s="13" t="s">
        <v>31</v>
      </c>
      <c r="AX191" s="13" t="s">
        <v>76</v>
      </c>
      <c r="AY191" s="263" t="s">
        <v>173</v>
      </c>
    </row>
    <row r="192" s="15" customFormat="1">
      <c r="A192" s="15"/>
      <c r="B192" s="275"/>
      <c r="C192" s="276"/>
      <c r="D192" s="254" t="s">
        <v>181</v>
      </c>
      <c r="E192" s="277" t="s">
        <v>1</v>
      </c>
      <c r="F192" s="278" t="s">
        <v>187</v>
      </c>
      <c r="G192" s="276"/>
      <c r="H192" s="279">
        <v>1.6000000000000001</v>
      </c>
      <c r="I192" s="280"/>
      <c r="J192" s="276"/>
      <c r="K192" s="276"/>
      <c r="L192" s="281"/>
      <c r="M192" s="282"/>
      <c r="N192" s="283"/>
      <c r="O192" s="283"/>
      <c r="P192" s="283"/>
      <c r="Q192" s="283"/>
      <c r="R192" s="283"/>
      <c r="S192" s="283"/>
      <c r="T192" s="28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85" t="s">
        <v>181</v>
      </c>
      <c r="AU192" s="285" t="s">
        <v>88</v>
      </c>
      <c r="AV192" s="15" t="s">
        <v>179</v>
      </c>
      <c r="AW192" s="15" t="s">
        <v>31</v>
      </c>
      <c r="AX192" s="15" t="s">
        <v>83</v>
      </c>
      <c r="AY192" s="285" t="s">
        <v>173</v>
      </c>
    </row>
    <row r="193" s="2" customFormat="1" ht="24.15" customHeight="1">
      <c r="A193" s="39"/>
      <c r="B193" s="40"/>
      <c r="C193" s="238" t="s">
        <v>252</v>
      </c>
      <c r="D193" s="238" t="s">
        <v>175</v>
      </c>
      <c r="E193" s="239" t="s">
        <v>253</v>
      </c>
      <c r="F193" s="240" t="s">
        <v>254</v>
      </c>
      <c r="G193" s="241" t="s">
        <v>235</v>
      </c>
      <c r="H193" s="242">
        <v>6.2000000000000002</v>
      </c>
      <c r="I193" s="243"/>
      <c r="J193" s="244">
        <f>ROUND(I193*H193,2)</f>
        <v>0</v>
      </c>
      <c r="K193" s="245"/>
      <c r="L193" s="45"/>
      <c r="M193" s="246" t="s">
        <v>1</v>
      </c>
      <c r="N193" s="247" t="s">
        <v>42</v>
      </c>
      <c r="O193" s="98"/>
      <c r="P193" s="248">
        <f>O193*H193</f>
        <v>0</v>
      </c>
      <c r="Q193" s="248">
        <v>0.0040699999999999998</v>
      </c>
      <c r="R193" s="248">
        <f>Q193*H193</f>
        <v>0.025233999999999999</v>
      </c>
      <c r="S193" s="248">
        <v>0</v>
      </c>
      <c r="T193" s="24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50" t="s">
        <v>179</v>
      </c>
      <c r="AT193" s="250" t="s">
        <v>175</v>
      </c>
      <c r="AU193" s="250" t="s">
        <v>88</v>
      </c>
      <c r="AY193" s="18" t="s">
        <v>173</v>
      </c>
      <c r="BE193" s="251">
        <f>IF(N193="základná",J193,0)</f>
        <v>0</v>
      </c>
      <c r="BF193" s="251">
        <f>IF(N193="znížená",J193,0)</f>
        <v>0</v>
      </c>
      <c r="BG193" s="251">
        <f>IF(N193="zákl. prenesená",J193,0)</f>
        <v>0</v>
      </c>
      <c r="BH193" s="251">
        <f>IF(N193="zníž. prenesená",J193,0)</f>
        <v>0</v>
      </c>
      <c r="BI193" s="251">
        <f>IF(N193="nulová",J193,0)</f>
        <v>0</v>
      </c>
      <c r="BJ193" s="18" t="s">
        <v>88</v>
      </c>
      <c r="BK193" s="251">
        <f>ROUND(I193*H193,2)</f>
        <v>0</v>
      </c>
      <c r="BL193" s="18" t="s">
        <v>179</v>
      </c>
      <c r="BM193" s="250" t="s">
        <v>255</v>
      </c>
    </row>
    <row r="194" s="13" customFormat="1">
      <c r="A194" s="13"/>
      <c r="B194" s="252"/>
      <c r="C194" s="253"/>
      <c r="D194" s="254" t="s">
        <v>181</v>
      </c>
      <c r="E194" s="255" t="s">
        <v>1</v>
      </c>
      <c r="F194" s="256" t="s">
        <v>256</v>
      </c>
      <c r="G194" s="253"/>
      <c r="H194" s="257">
        <v>6.2000000000000002</v>
      </c>
      <c r="I194" s="258"/>
      <c r="J194" s="253"/>
      <c r="K194" s="253"/>
      <c r="L194" s="259"/>
      <c r="M194" s="260"/>
      <c r="N194" s="261"/>
      <c r="O194" s="261"/>
      <c r="P194" s="261"/>
      <c r="Q194" s="261"/>
      <c r="R194" s="261"/>
      <c r="S194" s="261"/>
      <c r="T194" s="26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3" t="s">
        <v>181</v>
      </c>
      <c r="AU194" s="263" t="s">
        <v>88</v>
      </c>
      <c r="AV194" s="13" t="s">
        <v>88</v>
      </c>
      <c r="AW194" s="13" t="s">
        <v>31</v>
      </c>
      <c r="AX194" s="13" t="s">
        <v>76</v>
      </c>
      <c r="AY194" s="263" t="s">
        <v>173</v>
      </c>
    </row>
    <row r="195" s="15" customFormat="1">
      <c r="A195" s="15"/>
      <c r="B195" s="275"/>
      <c r="C195" s="276"/>
      <c r="D195" s="254" t="s">
        <v>181</v>
      </c>
      <c r="E195" s="277" t="s">
        <v>1</v>
      </c>
      <c r="F195" s="278" t="s">
        <v>257</v>
      </c>
      <c r="G195" s="276"/>
      <c r="H195" s="279">
        <v>6.2000000000000002</v>
      </c>
      <c r="I195" s="280"/>
      <c r="J195" s="276"/>
      <c r="K195" s="276"/>
      <c r="L195" s="281"/>
      <c r="M195" s="282"/>
      <c r="N195" s="283"/>
      <c r="O195" s="283"/>
      <c r="P195" s="283"/>
      <c r="Q195" s="283"/>
      <c r="R195" s="283"/>
      <c r="S195" s="283"/>
      <c r="T195" s="28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85" t="s">
        <v>181</v>
      </c>
      <c r="AU195" s="285" t="s">
        <v>88</v>
      </c>
      <c r="AV195" s="15" t="s">
        <v>179</v>
      </c>
      <c r="AW195" s="15" t="s">
        <v>31</v>
      </c>
      <c r="AX195" s="15" t="s">
        <v>83</v>
      </c>
      <c r="AY195" s="285" t="s">
        <v>173</v>
      </c>
    </row>
    <row r="196" s="2" customFormat="1" ht="24.15" customHeight="1">
      <c r="A196" s="39"/>
      <c r="B196" s="40"/>
      <c r="C196" s="238" t="s">
        <v>258</v>
      </c>
      <c r="D196" s="238" t="s">
        <v>175</v>
      </c>
      <c r="E196" s="239" t="s">
        <v>259</v>
      </c>
      <c r="F196" s="240" t="s">
        <v>260</v>
      </c>
      <c r="G196" s="241" t="s">
        <v>235</v>
      </c>
      <c r="H196" s="242">
        <v>6.2000000000000002</v>
      </c>
      <c r="I196" s="243"/>
      <c r="J196" s="244">
        <f>ROUND(I196*H196,2)</f>
        <v>0</v>
      </c>
      <c r="K196" s="245"/>
      <c r="L196" s="45"/>
      <c r="M196" s="246" t="s">
        <v>1</v>
      </c>
      <c r="N196" s="247" t="s">
        <v>42</v>
      </c>
      <c r="O196" s="98"/>
      <c r="P196" s="248">
        <f>O196*H196</f>
        <v>0</v>
      </c>
      <c r="Q196" s="248">
        <v>0</v>
      </c>
      <c r="R196" s="248">
        <f>Q196*H196</f>
        <v>0</v>
      </c>
      <c r="S196" s="248">
        <v>0</v>
      </c>
      <c r="T196" s="24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50" t="s">
        <v>179</v>
      </c>
      <c r="AT196" s="250" t="s">
        <v>175</v>
      </c>
      <c r="AU196" s="250" t="s">
        <v>88</v>
      </c>
      <c r="AY196" s="18" t="s">
        <v>173</v>
      </c>
      <c r="BE196" s="251">
        <f>IF(N196="základná",J196,0)</f>
        <v>0</v>
      </c>
      <c r="BF196" s="251">
        <f>IF(N196="znížená",J196,0)</f>
        <v>0</v>
      </c>
      <c r="BG196" s="251">
        <f>IF(N196="zákl. prenesená",J196,0)</f>
        <v>0</v>
      </c>
      <c r="BH196" s="251">
        <f>IF(N196="zníž. prenesená",J196,0)</f>
        <v>0</v>
      </c>
      <c r="BI196" s="251">
        <f>IF(N196="nulová",J196,0)</f>
        <v>0</v>
      </c>
      <c r="BJ196" s="18" t="s">
        <v>88</v>
      </c>
      <c r="BK196" s="251">
        <f>ROUND(I196*H196,2)</f>
        <v>0</v>
      </c>
      <c r="BL196" s="18" t="s">
        <v>179</v>
      </c>
      <c r="BM196" s="250" t="s">
        <v>261</v>
      </c>
    </row>
    <row r="197" s="2" customFormat="1" ht="37.8" customHeight="1">
      <c r="A197" s="39"/>
      <c r="B197" s="40"/>
      <c r="C197" s="238" t="s">
        <v>262</v>
      </c>
      <c r="D197" s="238" t="s">
        <v>175</v>
      </c>
      <c r="E197" s="239" t="s">
        <v>263</v>
      </c>
      <c r="F197" s="240" t="s">
        <v>264</v>
      </c>
      <c r="G197" s="241" t="s">
        <v>178</v>
      </c>
      <c r="H197" s="242">
        <v>4.5</v>
      </c>
      <c r="I197" s="243"/>
      <c r="J197" s="244">
        <f>ROUND(I197*H197,2)</f>
        <v>0</v>
      </c>
      <c r="K197" s="245"/>
      <c r="L197" s="45"/>
      <c r="M197" s="246" t="s">
        <v>1</v>
      </c>
      <c r="N197" s="247" t="s">
        <v>42</v>
      </c>
      <c r="O197" s="98"/>
      <c r="P197" s="248">
        <f>O197*H197</f>
        <v>0</v>
      </c>
      <c r="Q197" s="248">
        <v>2.1170900000000001</v>
      </c>
      <c r="R197" s="248">
        <f>Q197*H197</f>
        <v>9.5269050000000011</v>
      </c>
      <c r="S197" s="248">
        <v>0</v>
      </c>
      <c r="T197" s="24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50" t="s">
        <v>179</v>
      </c>
      <c r="AT197" s="250" t="s">
        <v>175</v>
      </c>
      <c r="AU197" s="250" t="s">
        <v>88</v>
      </c>
      <c r="AY197" s="18" t="s">
        <v>173</v>
      </c>
      <c r="BE197" s="251">
        <f>IF(N197="základná",J197,0)</f>
        <v>0</v>
      </c>
      <c r="BF197" s="251">
        <f>IF(N197="znížená",J197,0)</f>
        <v>0</v>
      </c>
      <c r="BG197" s="251">
        <f>IF(N197="zákl. prenesená",J197,0)</f>
        <v>0</v>
      </c>
      <c r="BH197" s="251">
        <f>IF(N197="zníž. prenesená",J197,0)</f>
        <v>0</v>
      </c>
      <c r="BI197" s="251">
        <f>IF(N197="nulová",J197,0)</f>
        <v>0</v>
      </c>
      <c r="BJ197" s="18" t="s">
        <v>88</v>
      </c>
      <c r="BK197" s="251">
        <f>ROUND(I197*H197,2)</f>
        <v>0</v>
      </c>
      <c r="BL197" s="18" t="s">
        <v>179</v>
      </c>
      <c r="BM197" s="250" t="s">
        <v>265</v>
      </c>
    </row>
    <row r="198" s="13" customFormat="1">
      <c r="A198" s="13"/>
      <c r="B198" s="252"/>
      <c r="C198" s="253"/>
      <c r="D198" s="254" t="s">
        <v>181</v>
      </c>
      <c r="E198" s="255" t="s">
        <v>1</v>
      </c>
      <c r="F198" s="256" t="s">
        <v>266</v>
      </c>
      <c r="G198" s="253"/>
      <c r="H198" s="257">
        <v>2.9980000000000002</v>
      </c>
      <c r="I198" s="258"/>
      <c r="J198" s="253"/>
      <c r="K198" s="253"/>
      <c r="L198" s="259"/>
      <c r="M198" s="260"/>
      <c r="N198" s="261"/>
      <c r="O198" s="261"/>
      <c r="P198" s="261"/>
      <c r="Q198" s="261"/>
      <c r="R198" s="261"/>
      <c r="S198" s="261"/>
      <c r="T198" s="26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3" t="s">
        <v>181</v>
      </c>
      <c r="AU198" s="263" t="s">
        <v>88</v>
      </c>
      <c r="AV198" s="13" t="s">
        <v>88</v>
      </c>
      <c r="AW198" s="13" t="s">
        <v>31</v>
      </c>
      <c r="AX198" s="13" t="s">
        <v>76</v>
      </c>
      <c r="AY198" s="263" t="s">
        <v>173</v>
      </c>
    </row>
    <row r="199" s="13" customFormat="1">
      <c r="A199" s="13"/>
      <c r="B199" s="252"/>
      <c r="C199" s="253"/>
      <c r="D199" s="254" t="s">
        <v>181</v>
      </c>
      <c r="E199" s="255" t="s">
        <v>1</v>
      </c>
      <c r="F199" s="256" t="s">
        <v>267</v>
      </c>
      <c r="G199" s="253"/>
      <c r="H199" s="257">
        <v>0.59999999999999998</v>
      </c>
      <c r="I199" s="258"/>
      <c r="J199" s="253"/>
      <c r="K199" s="253"/>
      <c r="L199" s="259"/>
      <c r="M199" s="260"/>
      <c r="N199" s="261"/>
      <c r="O199" s="261"/>
      <c r="P199" s="261"/>
      <c r="Q199" s="261"/>
      <c r="R199" s="261"/>
      <c r="S199" s="261"/>
      <c r="T199" s="26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3" t="s">
        <v>181</v>
      </c>
      <c r="AU199" s="263" t="s">
        <v>88</v>
      </c>
      <c r="AV199" s="13" t="s">
        <v>88</v>
      </c>
      <c r="AW199" s="13" t="s">
        <v>31</v>
      </c>
      <c r="AX199" s="13" t="s">
        <v>76</v>
      </c>
      <c r="AY199" s="263" t="s">
        <v>173</v>
      </c>
    </row>
    <row r="200" s="13" customFormat="1">
      <c r="A200" s="13"/>
      <c r="B200" s="252"/>
      <c r="C200" s="253"/>
      <c r="D200" s="254" t="s">
        <v>181</v>
      </c>
      <c r="E200" s="255" t="s">
        <v>1</v>
      </c>
      <c r="F200" s="256" t="s">
        <v>268</v>
      </c>
      <c r="G200" s="253"/>
      <c r="H200" s="257">
        <v>0.92800000000000005</v>
      </c>
      <c r="I200" s="258"/>
      <c r="J200" s="253"/>
      <c r="K200" s="253"/>
      <c r="L200" s="259"/>
      <c r="M200" s="260"/>
      <c r="N200" s="261"/>
      <c r="O200" s="261"/>
      <c r="P200" s="261"/>
      <c r="Q200" s="261"/>
      <c r="R200" s="261"/>
      <c r="S200" s="261"/>
      <c r="T200" s="26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3" t="s">
        <v>181</v>
      </c>
      <c r="AU200" s="263" t="s">
        <v>88</v>
      </c>
      <c r="AV200" s="13" t="s">
        <v>88</v>
      </c>
      <c r="AW200" s="13" t="s">
        <v>31</v>
      </c>
      <c r="AX200" s="13" t="s">
        <v>76</v>
      </c>
      <c r="AY200" s="263" t="s">
        <v>173</v>
      </c>
    </row>
    <row r="201" s="14" customFormat="1">
      <c r="A201" s="14"/>
      <c r="B201" s="264"/>
      <c r="C201" s="265"/>
      <c r="D201" s="254" t="s">
        <v>181</v>
      </c>
      <c r="E201" s="266" t="s">
        <v>1</v>
      </c>
      <c r="F201" s="267" t="s">
        <v>184</v>
      </c>
      <c r="G201" s="265"/>
      <c r="H201" s="268">
        <v>4.5259999999999998</v>
      </c>
      <c r="I201" s="269"/>
      <c r="J201" s="265"/>
      <c r="K201" s="265"/>
      <c r="L201" s="270"/>
      <c r="M201" s="271"/>
      <c r="N201" s="272"/>
      <c r="O201" s="272"/>
      <c r="P201" s="272"/>
      <c r="Q201" s="272"/>
      <c r="R201" s="272"/>
      <c r="S201" s="272"/>
      <c r="T201" s="27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4" t="s">
        <v>181</v>
      </c>
      <c r="AU201" s="274" t="s">
        <v>88</v>
      </c>
      <c r="AV201" s="14" t="s">
        <v>185</v>
      </c>
      <c r="AW201" s="14" t="s">
        <v>31</v>
      </c>
      <c r="AX201" s="14" t="s">
        <v>76</v>
      </c>
      <c r="AY201" s="274" t="s">
        <v>173</v>
      </c>
    </row>
    <row r="202" s="13" customFormat="1">
      <c r="A202" s="13"/>
      <c r="B202" s="252"/>
      <c r="C202" s="253"/>
      <c r="D202" s="254" t="s">
        <v>181</v>
      </c>
      <c r="E202" s="255" t="s">
        <v>1</v>
      </c>
      <c r="F202" s="256" t="s">
        <v>269</v>
      </c>
      <c r="G202" s="253"/>
      <c r="H202" s="257">
        <v>-0.025999999999999999</v>
      </c>
      <c r="I202" s="258"/>
      <c r="J202" s="253"/>
      <c r="K202" s="253"/>
      <c r="L202" s="259"/>
      <c r="M202" s="260"/>
      <c r="N202" s="261"/>
      <c r="O202" s="261"/>
      <c r="P202" s="261"/>
      <c r="Q202" s="261"/>
      <c r="R202" s="261"/>
      <c r="S202" s="261"/>
      <c r="T202" s="26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3" t="s">
        <v>181</v>
      </c>
      <c r="AU202" s="263" t="s">
        <v>88</v>
      </c>
      <c r="AV202" s="13" t="s">
        <v>88</v>
      </c>
      <c r="AW202" s="13" t="s">
        <v>31</v>
      </c>
      <c r="AX202" s="13" t="s">
        <v>76</v>
      </c>
      <c r="AY202" s="263" t="s">
        <v>173</v>
      </c>
    </row>
    <row r="203" s="15" customFormat="1">
      <c r="A203" s="15"/>
      <c r="B203" s="275"/>
      <c r="C203" s="276"/>
      <c r="D203" s="254" t="s">
        <v>181</v>
      </c>
      <c r="E203" s="277" t="s">
        <v>1</v>
      </c>
      <c r="F203" s="278" t="s">
        <v>222</v>
      </c>
      <c r="G203" s="276"/>
      <c r="H203" s="279">
        <v>4.5</v>
      </c>
      <c r="I203" s="280"/>
      <c r="J203" s="276"/>
      <c r="K203" s="276"/>
      <c r="L203" s="281"/>
      <c r="M203" s="282"/>
      <c r="N203" s="283"/>
      <c r="O203" s="283"/>
      <c r="P203" s="283"/>
      <c r="Q203" s="283"/>
      <c r="R203" s="283"/>
      <c r="S203" s="283"/>
      <c r="T203" s="28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5" t="s">
        <v>181</v>
      </c>
      <c r="AU203" s="285" t="s">
        <v>88</v>
      </c>
      <c r="AV203" s="15" t="s">
        <v>179</v>
      </c>
      <c r="AW203" s="15" t="s">
        <v>31</v>
      </c>
      <c r="AX203" s="15" t="s">
        <v>83</v>
      </c>
      <c r="AY203" s="285" t="s">
        <v>173</v>
      </c>
    </row>
    <row r="204" s="2" customFormat="1" ht="24.15" customHeight="1">
      <c r="A204" s="39"/>
      <c r="B204" s="40"/>
      <c r="C204" s="238" t="s">
        <v>270</v>
      </c>
      <c r="D204" s="238" t="s">
        <v>175</v>
      </c>
      <c r="E204" s="239" t="s">
        <v>271</v>
      </c>
      <c r="F204" s="240" t="s">
        <v>272</v>
      </c>
      <c r="G204" s="241" t="s">
        <v>178</v>
      </c>
      <c r="H204" s="242">
        <v>10.4</v>
      </c>
      <c r="I204" s="243"/>
      <c r="J204" s="244">
        <f>ROUND(I204*H204,2)</f>
        <v>0</v>
      </c>
      <c r="K204" s="245"/>
      <c r="L204" s="45"/>
      <c r="M204" s="246" t="s">
        <v>1</v>
      </c>
      <c r="N204" s="247" t="s">
        <v>42</v>
      </c>
      <c r="O204" s="98"/>
      <c r="P204" s="248">
        <f>O204*H204</f>
        <v>0</v>
      </c>
      <c r="Q204" s="248">
        <v>2.2151299999999998</v>
      </c>
      <c r="R204" s="248">
        <f>Q204*H204</f>
        <v>23.037351999999998</v>
      </c>
      <c r="S204" s="248">
        <v>0</v>
      </c>
      <c r="T204" s="24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50" t="s">
        <v>179</v>
      </c>
      <c r="AT204" s="250" t="s">
        <v>175</v>
      </c>
      <c r="AU204" s="250" t="s">
        <v>88</v>
      </c>
      <c r="AY204" s="18" t="s">
        <v>173</v>
      </c>
      <c r="BE204" s="251">
        <f>IF(N204="základná",J204,0)</f>
        <v>0</v>
      </c>
      <c r="BF204" s="251">
        <f>IF(N204="znížená",J204,0)</f>
        <v>0</v>
      </c>
      <c r="BG204" s="251">
        <f>IF(N204="zákl. prenesená",J204,0)</f>
        <v>0</v>
      </c>
      <c r="BH204" s="251">
        <f>IF(N204="zníž. prenesená",J204,0)</f>
        <v>0</v>
      </c>
      <c r="BI204" s="251">
        <f>IF(N204="nulová",J204,0)</f>
        <v>0</v>
      </c>
      <c r="BJ204" s="18" t="s">
        <v>88</v>
      </c>
      <c r="BK204" s="251">
        <f>ROUND(I204*H204,2)</f>
        <v>0</v>
      </c>
      <c r="BL204" s="18" t="s">
        <v>179</v>
      </c>
      <c r="BM204" s="250" t="s">
        <v>273</v>
      </c>
    </row>
    <row r="205" s="13" customFormat="1">
      <c r="A205" s="13"/>
      <c r="B205" s="252"/>
      <c r="C205" s="253"/>
      <c r="D205" s="254" t="s">
        <v>181</v>
      </c>
      <c r="E205" s="255" t="s">
        <v>1</v>
      </c>
      <c r="F205" s="256" t="s">
        <v>274</v>
      </c>
      <c r="G205" s="253"/>
      <c r="H205" s="257">
        <v>10.395</v>
      </c>
      <c r="I205" s="258"/>
      <c r="J205" s="253"/>
      <c r="K205" s="253"/>
      <c r="L205" s="259"/>
      <c r="M205" s="260"/>
      <c r="N205" s="261"/>
      <c r="O205" s="261"/>
      <c r="P205" s="261"/>
      <c r="Q205" s="261"/>
      <c r="R205" s="261"/>
      <c r="S205" s="261"/>
      <c r="T205" s="26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3" t="s">
        <v>181</v>
      </c>
      <c r="AU205" s="263" t="s">
        <v>88</v>
      </c>
      <c r="AV205" s="13" t="s">
        <v>88</v>
      </c>
      <c r="AW205" s="13" t="s">
        <v>31</v>
      </c>
      <c r="AX205" s="13" t="s">
        <v>76</v>
      </c>
      <c r="AY205" s="263" t="s">
        <v>173</v>
      </c>
    </row>
    <row r="206" s="13" customFormat="1">
      <c r="A206" s="13"/>
      <c r="B206" s="252"/>
      <c r="C206" s="253"/>
      <c r="D206" s="254" t="s">
        <v>181</v>
      </c>
      <c r="E206" s="255" t="s">
        <v>1</v>
      </c>
      <c r="F206" s="256" t="s">
        <v>275</v>
      </c>
      <c r="G206" s="253"/>
      <c r="H206" s="257">
        <v>0.0050000000000000001</v>
      </c>
      <c r="I206" s="258"/>
      <c r="J206" s="253"/>
      <c r="K206" s="253"/>
      <c r="L206" s="259"/>
      <c r="M206" s="260"/>
      <c r="N206" s="261"/>
      <c r="O206" s="261"/>
      <c r="P206" s="261"/>
      <c r="Q206" s="261"/>
      <c r="R206" s="261"/>
      <c r="S206" s="261"/>
      <c r="T206" s="26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3" t="s">
        <v>181</v>
      </c>
      <c r="AU206" s="263" t="s">
        <v>88</v>
      </c>
      <c r="AV206" s="13" t="s">
        <v>88</v>
      </c>
      <c r="AW206" s="13" t="s">
        <v>31</v>
      </c>
      <c r="AX206" s="13" t="s">
        <v>76</v>
      </c>
      <c r="AY206" s="263" t="s">
        <v>173</v>
      </c>
    </row>
    <row r="207" s="15" customFormat="1">
      <c r="A207" s="15"/>
      <c r="B207" s="275"/>
      <c r="C207" s="276"/>
      <c r="D207" s="254" t="s">
        <v>181</v>
      </c>
      <c r="E207" s="277" t="s">
        <v>1</v>
      </c>
      <c r="F207" s="278" t="s">
        <v>187</v>
      </c>
      <c r="G207" s="276"/>
      <c r="H207" s="279">
        <v>10.4</v>
      </c>
      <c r="I207" s="280"/>
      <c r="J207" s="276"/>
      <c r="K207" s="276"/>
      <c r="L207" s="281"/>
      <c r="M207" s="282"/>
      <c r="N207" s="283"/>
      <c r="O207" s="283"/>
      <c r="P207" s="283"/>
      <c r="Q207" s="283"/>
      <c r="R207" s="283"/>
      <c r="S207" s="283"/>
      <c r="T207" s="28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85" t="s">
        <v>181</v>
      </c>
      <c r="AU207" s="285" t="s">
        <v>88</v>
      </c>
      <c r="AV207" s="15" t="s">
        <v>179</v>
      </c>
      <c r="AW207" s="15" t="s">
        <v>31</v>
      </c>
      <c r="AX207" s="15" t="s">
        <v>83</v>
      </c>
      <c r="AY207" s="285" t="s">
        <v>173</v>
      </c>
    </row>
    <row r="208" s="2" customFormat="1" ht="16.5" customHeight="1">
      <c r="A208" s="39"/>
      <c r="B208" s="40"/>
      <c r="C208" s="238" t="s">
        <v>276</v>
      </c>
      <c r="D208" s="238" t="s">
        <v>175</v>
      </c>
      <c r="E208" s="239" t="s">
        <v>277</v>
      </c>
      <c r="F208" s="240" t="s">
        <v>278</v>
      </c>
      <c r="G208" s="241" t="s">
        <v>227</v>
      </c>
      <c r="H208" s="242">
        <v>0.28999999999999998</v>
      </c>
      <c r="I208" s="243"/>
      <c r="J208" s="244">
        <f>ROUND(I208*H208,2)</f>
        <v>0</v>
      </c>
      <c r="K208" s="245"/>
      <c r="L208" s="45"/>
      <c r="M208" s="246" t="s">
        <v>1</v>
      </c>
      <c r="N208" s="247" t="s">
        <v>42</v>
      </c>
      <c r="O208" s="98"/>
      <c r="P208" s="248">
        <f>O208*H208</f>
        <v>0</v>
      </c>
      <c r="Q208" s="248">
        <v>1.0189600000000001</v>
      </c>
      <c r="R208" s="248">
        <f>Q208*H208</f>
        <v>0.29549839999999999</v>
      </c>
      <c r="S208" s="248">
        <v>0</v>
      </c>
      <c r="T208" s="24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50" t="s">
        <v>179</v>
      </c>
      <c r="AT208" s="250" t="s">
        <v>175</v>
      </c>
      <c r="AU208" s="250" t="s">
        <v>88</v>
      </c>
      <c r="AY208" s="18" t="s">
        <v>173</v>
      </c>
      <c r="BE208" s="251">
        <f>IF(N208="základná",J208,0)</f>
        <v>0</v>
      </c>
      <c r="BF208" s="251">
        <f>IF(N208="znížená",J208,0)</f>
        <v>0</v>
      </c>
      <c r="BG208" s="251">
        <f>IF(N208="zákl. prenesená",J208,0)</f>
        <v>0</v>
      </c>
      <c r="BH208" s="251">
        <f>IF(N208="zníž. prenesená",J208,0)</f>
        <v>0</v>
      </c>
      <c r="BI208" s="251">
        <f>IF(N208="nulová",J208,0)</f>
        <v>0</v>
      </c>
      <c r="BJ208" s="18" t="s">
        <v>88</v>
      </c>
      <c r="BK208" s="251">
        <f>ROUND(I208*H208,2)</f>
        <v>0</v>
      </c>
      <c r="BL208" s="18" t="s">
        <v>179</v>
      </c>
      <c r="BM208" s="250" t="s">
        <v>279</v>
      </c>
    </row>
    <row r="209" s="13" customFormat="1">
      <c r="A209" s="13"/>
      <c r="B209" s="252"/>
      <c r="C209" s="253"/>
      <c r="D209" s="254" t="s">
        <v>181</v>
      </c>
      <c r="E209" s="255" t="s">
        <v>1</v>
      </c>
      <c r="F209" s="256" t="s">
        <v>280</v>
      </c>
      <c r="G209" s="253"/>
      <c r="H209" s="257">
        <v>0.158</v>
      </c>
      <c r="I209" s="258"/>
      <c r="J209" s="253"/>
      <c r="K209" s="253"/>
      <c r="L209" s="259"/>
      <c r="M209" s="260"/>
      <c r="N209" s="261"/>
      <c r="O209" s="261"/>
      <c r="P209" s="261"/>
      <c r="Q209" s="261"/>
      <c r="R209" s="261"/>
      <c r="S209" s="261"/>
      <c r="T209" s="26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3" t="s">
        <v>181</v>
      </c>
      <c r="AU209" s="263" t="s">
        <v>88</v>
      </c>
      <c r="AV209" s="13" t="s">
        <v>88</v>
      </c>
      <c r="AW209" s="13" t="s">
        <v>31</v>
      </c>
      <c r="AX209" s="13" t="s">
        <v>76</v>
      </c>
      <c r="AY209" s="263" t="s">
        <v>173</v>
      </c>
    </row>
    <row r="210" s="13" customFormat="1">
      <c r="A210" s="13"/>
      <c r="B210" s="252"/>
      <c r="C210" s="253"/>
      <c r="D210" s="254" t="s">
        <v>181</v>
      </c>
      <c r="E210" s="255" t="s">
        <v>1</v>
      </c>
      <c r="F210" s="256" t="s">
        <v>281</v>
      </c>
      <c r="G210" s="253"/>
      <c r="H210" s="257">
        <v>0.094</v>
      </c>
      <c r="I210" s="258"/>
      <c r="J210" s="253"/>
      <c r="K210" s="253"/>
      <c r="L210" s="259"/>
      <c r="M210" s="260"/>
      <c r="N210" s="261"/>
      <c r="O210" s="261"/>
      <c r="P210" s="261"/>
      <c r="Q210" s="261"/>
      <c r="R210" s="261"/>
      <c r="S210" s="261"/>
      <c r="T210" s="26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3" t="s">
        <v>181</v>
      </c>
      <c r="AU210" s="263" t="s">
        <v>88</v>
      </c>
      <c r="AV210" s="13" t="s">
        <v>88</v>
      </c>
      <c r="AW210" s="13" t="s">
        <v>31</v>
      </c>
      <c r="AX210" s="13" t="s">
        <v>76</v>
      </c>
      <c r="AY210" s="263" t="s">
        <v>173</v>
      </c>
    </row>
    <row r="211" s="14" customFormat="1">
      <c r="A211" s="14"/>
      <c r="B211" s="264"/>
      <c r="C211" s="265"/>
      <c r="D211" s="254" t="s">
        <v>181</v>
      </c>
      <c r="E211" s="266" t="s">
        <v>1</v>
      </c>
      <c r="F211" s="267" t="s">
        <v>184</v>
      </c>
      <c r="G211" s="265"/>
      <c r="H211" s="268">
        <v>0.252</v>
      </c>
      <c r="I211" s="269"/>
      <c r="J211" s="265"/>
      <c r="K211" s="265"/>
      <c r="L211" s="270"/>
      <c r="M211" s="271"/>
      <c r="N211" s="272"/>
      <c r="O211" s="272"/>
      <c r="P211" s="272"/>
      <c r="Q211" s="272"/>
      <c r="R211" s="272"/>
      <c r="S211" s="272"/>
      <c r="T211" s="27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74" t="s">
        <v>181</v>
      </c>
      <c r="AU211" s="274" t="s">
        <v>88</v>
      </c>
      <c r="AV211" s="14" t="s">
        <v>185</v>
      </c>
      <c r="AW211" s="14" t="s">
        <v>31</v>
      </c>
      <c r="AX211" s="14" t="s">
        <v>76</v>
      </c>
      <c r="AY211" s="274" t="s">
        <v>173</v>
      </c>
    </row>
    <row r="212" s="13" customFormat="1">
      <c r="A212" s="13"/>
      <c r="B212" s="252"/>
      <c r="C212" s="253"/>
      <c r="D212" s="254" t="s">
        <v>181</v>
      </c>
      <c r="E212" s="255" t="s">
        <v>1</v>
      </c>
      <c r="F212" s="256" t="s">
        <v>282</v>
      </c>
      <c r="G212" s="253"/>
      <c r="H212" s="257">
        <v>0.037999999999999999</v>
      </c>
      <c r="I212" s="258"/>
      <c r="J212" s="253"/>
      <c r="K212" s="253"/>
      <c r="L212" s="259"/>
      <c r="M212" s="260"/>
      <c r="N212" s="261"/>
      <c r="O212" s="261"/>
      <c r="P212" s="261"/>
      <c r="Q212" s="261"/>
      <c r="R212" s="261"/>
      <c r="S212" s="261"/>
      <c r="T212" s="26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3" t="s">
        <v>181</v>
      </c>
      <c r="AU212" s="263" t="s">
        <v>88</v>
      </c>
      <c r="AV212" s="13" t="s">
        <v>88</v>
      </c>
      <c r="AW212" s="13" t="s">
        <v>31</v>
      </c>
      <c r="AX212" s="13" t="s">
        <v>76</v>
      </c>
      <c r="AY212" s="263" t="s">
        <v>173</v>
      </c>
    </row>
    <row r="213" s="15" customFormat="1">
      <c r="A213" s="15"/>
      <c r="B213" s="275"/>
      <c r="C213" s="276"/>
      <c r="D213" s="254" t="s">
        <v>181</v>
      </c>
      <c r="E213" s="277" t="s">
        <v>1</v>
      </c>
      <c r="F213" s="278" t="s">
        <v>187</v>
      </c>
      <c r="G213" s="276"/>
      <c r="H213" s="279">
        <v>0.28999999999999998</v>
      </c>
      <c r="I213" s="280"/>
      <c r="J213" s="276"/>
      <c r="K213" s="276"/>
      <c r="L213" s="281"/>
      <c r="M213" s="282"/>
      <c r="N213" s="283"/>
      <c r="O213" s="283"/>
      <c r="P213" s="283"/>
      <c r="Q213" s="283"/>
      <c r="R213" s="283"/>
      <c r="S213" s="283"/>
      <c r="T213" s="28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85" t="s">
        <v>181</v>
      </c>
      <c r="AU213" s="285" t="s">
        <v>88</v>
      </c>
      <c r="AV213" s="15" t="s">
        <v>179</v>
      </c>
      <c r="AW213" s="15" t="s">
        <v>31</v>
      </c>
      <c r="AX213" s="15" t="s">
        <v>83</v>
      </c>
      <c r="AY213" s="285" t="s">
        <v>173</v>
      </c>
    </row>
    <row r="214" s="2" customFormat="1" ht="37.8" customHeight="1">
      <c r="A214" s="39"/>
      <c r="B214" s="40"/>
      <c r="C214" s="238" t="s">
        <v>283</v>
      </c>
      <c r="D214" s="238" t="s">
        <v>175</v>
      </c>
      <c r="E214" s="239" t="s">
        <v>284</v>
      </c>
      <c r="F214" s="240" t="s">
        <v>285</v>
      </c>
      <c r="G214" s="241" t="s">
        <v>227</v>
      </c>
      <c r="H214" s="242">
        <v>0.14000000000000001</v>
      </c>
      <c r="I214" s="243"/>
      <c r="J214" s="244">
        <f>ROUND(I214*H214,2)</f>
        <v>0</v>
      </c>
      <c r="K214" s="245"/>
      <c r="L214" s="45"/>
      <c r="M214" s="246" t="s">
        <v>1</v>
      </c>
      <c r="N214" s="247" t="s">
        <v>42</v>
      </c>
      <c r="O214" s="98"/>
      <c r="P214" s="248">
        <f>O214*H214</f>
        <v>0</v>
      </c>
      <c r="Q214" s="248">
        <v>1.002</v>
      </c>
      <c r="R214" s="248">
        <f>Q214*H214</f>
        <v>0.14028000000000002</v>
      </c>
      <c r="S214" s="248">
        <v>0</v>
      </c>
      <c r="T214" s="24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0" t="s">
        <v>179</v>
      </c>
      <c r="AT214" s="250" t="s">
        <v>175</v>
      </c>
      <c r="AU214" s="250" t="s">
        <v>88</v>
      </c>
      <c r="AY214" s="18" t="s">
        <v>173</v>
      </c>
      <c r="BE214" s="251">
        <f>IF(N214="základná",J214,0)</f>
        <v>0</v>
      </c>
      <c r="BF214" s="251">
        <f>IF(N214="znížená",J214,0)</f>
        <v>0</v>
      </c>
      <c r="BG214" s="251">
        <f>IF(N214="zákl. prenesená",J214,0)</f>
        <v>0</v>
      </c>
      <c r="BH214" s="251">
        <f>IF(N214="zníž. prenesená",J214,0)</f>
        <v>0</v>
      </c>
      <c r="BI214" s="251">
        <f>IF(N214="nulová",J214,0)</f>
        <v>0</v>
      </c>
      <c r="BJ214" s="18" t="s">
        <v>88</v>
      </c>
      <c r="BK214" s="251">
        <f>ROUND(I214*H214,2)</f>
        <v>0</v>
      </c>
      <c r="BL214" s="18" t="s">
        <v>179</v>
      </c>
      <c r="BM214" s="250" t="s">
        <v>286</v>
      </c>
    </row>
    <row r="215" s="13" customFormat="1">
      <c r="A215" s="13"/>
      <c r="B215" s="252"/>
      <c r="C215" s="253"/>
      <c r="D215" s="254" t="s">
        <v>181</v>
      </c>
      <c r="E215" s="255" t="s">
        <v>1</v>
      </c>
      <c r="F215" s="256" t="s">
        <v>287</v>
      </c>
      <c r="G215" s="253"/>
      <c r="H215" s="257">
        <v>0.032000000000000001</v>
      </c>
      <c r="I215" s="258"/>
      <c r="J215" s="253"/>
      <c r="K215" s="253"/>
      <c r="L215" s="259"/>
      <c r="M215" s="260"/>
      <c r="N215" s="261"/>
      <c r="O215" s="261"/>
      <c r="P215" s="261"/>
      <c r="Q215" s="261"/>
      <c r="R215" s="261"/>
      <c r="S215" s="261"/>
      <c r="T215" s="26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3" t="s">
        <v>181</v>
      </c>
      <c r="AU215" s="263" t="s">
        <v>88</v>
      </c>
      <c r="AV215" s="13" t="s">
        <v>88</v>
      </c>
      <c r="AW215" s="13" t="s">
        <v>31</v>
      </c>
      <c r="AX215" s="13" t="s">
        <v>76</v>
      </c>
      <c r="AY215" s="263" t="s">
        <v>173</v>
      </c>
    </row>
    <row r="216" s="13" customFormat="1">
      <c r="A216" s="13"/>
      <c r="B216" s="252"/>
      <c r="C216" s="253"/>
      <c r="D216" s="254" t="s">
        <v>181</v>
      </c>
      <c r="E216" s="255" t="s">
        <v>1</v>
      </c>
      <c r="F216" s="256" t="s">
        <v>288</v>
      </c>
      <c r="G216" s="253"/>
      <c r="H216" s="257">
        <v>0.0060000000000000001</v>
      </c>
      <c r="I216" s="258"/>
      <c r="J216" s="253"/>
      <c r="K216" s="253"/>
      <c r="L216" s="259"/>
      <c r="M216" s="260"/>
      <c r="N216" s="261"/>
      <c r="O216" s="261"/>
      <c r="P216" s="261"/>
      <c r="Q216" s="261"/>
      <c r="R216" s="261"/>
      <c r="S216" s="261"/>
      <c r="T216" s="26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3" t="s">
        <v>181</v>
      </c>
      <c r="AU216" s="263" t="s">
        <v>88</v>
      </c>
      <c r="AV216" s="13" t="s">
        <v>88</v>
      </c>
      <c r="AW216" s="13" t="s">
        <v>31</v>
      </c>
      <c r="AX216" s="13" t="s">
        <v>76</v>
      </c>
      <c r="AY216" s="263" t="s">
        <v>173</v>
      </c>
    </row>
    <row r="217" s="13" customFormat="1">
      <c r="A217" s="13"/>
      <c r="B217" s="252"/>
      <c r="C217" s="253"/>
      <c r="D217" s="254" t="s">
        <v>181</v>
      </c>
      <c r="E217" s="255" t="s">
        <v>1</v>
      </c>
      <c r="F217" s="256" t="s">
        <v>289</v>
      </c>
      <c r="G217" s="253"/>
      <c r="H217" s="257">
        <v>0.01</v>
      </c>
      <c r="I217" s="258"/>
      <c r="J217" s="253"/>
      <c r="K217" s="253"/>
      <c r="L217" s="259"/>
      <c r="M217" s="260"/>
      <c r="N217" s="261"/>
      <c r="O217" s="261"/>
      <c r="P217" s="261"/>
      <c r="Q217" s="261"/>
      <c r="R217" s="261"/>
      <c r="S217" s="261"/>
      <c r="T217" s="26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3" t="s">
        <v>181</v>
      </c>
      <c r="AU217" s="263" t="s">
        <v>88</v>
      </c>
      <c r="AV217" s="13" t="s">
        <v>88</v>
      </c>
      <c r="AW217" s="13" t="s">
        <v>31</v>
      </c>
      <c r="AX217" s="13" t="s">
        <v>76</v>
      </c>
      <c r="AY217" s="263" t="s">
        <v>173</v>
      </c>
    </row>
    <row r="218" s="14" customFormat="1">
      <c r="A218" s="14"/>
      <c r="B218" s="264"/>
      <c r="C218" s="265"/>
      <c r="D218" s="254" t="s">
        <v>181</v>
      </c>
      <c r="E218" s="266" t="s">
        <v>1</v>
      </c>
      <c r="F218" s="267" t="s">
        <v>290</v>
      </c>
      <c r="G218" s="265"/>
      <c r="H218" s="268">
        <v>0.048000000000000001</v>
      </c>
      <c r="I218" s="269"/>
      <c r="J218" s="265"/>
      <c r="K218" s="265"/>
      <c r="L218" s="270"/>
      <c r="M218" s="271"/>
      <c r="N218" s="272"/>
      <c r="O218" s="272"/>
      <c r="P218" s="272"/>
      <c r="Q218" s="272"/>
      <c r="R218" s="272"/>
      <c r="S218" s="272"/>
      <c r="T218" s="27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4" t="s">
        <v>181</v>
      </c>
      <c r="AU218" s="274" t="s">
        <v>88</v>
      </c>
      <c r="AV218" s="14" t="s">
        <v>185</v>
      </c>
      <c r="AW218" s="14" t="s">
        <v>31</v>
      </c>
      <c r="AX218" s="14" t="s">
        <v>76</v>
      </c>
      <c r="AY218" s="274" t="s">
        <v>173</v>
      </c>
    </row>
    <row r="219" s="13" customFormat="1">
      <c r="A219" s="13"/>
      <c r="B219" s="252"/>
      <c r="C219" s="253"/>
      <c r="D219" s="254" t="s">
        <v>181</v>
      </c>
      <c r="E219" s="255" t="s">
        <v>1</v>
      </c>
      <c r="F219" s="256" t="s">
        <v>291</v>
      </c>
      <c r="G219" s="253"/>
      <c r="H219" s="257">
        <v>0.035000000000000003</v>
      </c>
      <c r="I219" s="258"/>
      <c r="J219" s="253"/>
      <c r="K219" s="253"/>
      <c r="L219" s="259"/>
      <c r="M219" s="260"/>
      <c r="N219" s="261"/>
      <c r="O219" s="261"/>
      <c r="P219" s="261"/>
      <c r="Q219" s="261"/>
      <c r="R219" s="261"/>
      <c r="S219" s="261"/>
      <c r="T219" s="26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3" t="s">
        <v>181</v>
      </c>
      <c r="AU219" s="263" t="s">
        <v>88</v>
      </c>
      <c r="AV219" s="13" t="s">
        <v>88</v>
      </c>
      <c r="AW219" s="13" t="s">
        <v>31</v>
      </c>
      <c r="AX219" s="13" t="s">
        <v>76</v>
      </c>
      <c r="AY219" s="263" t="s">
        <v>173</v>
      </c>
    </row>
    <row r="220" s="13" customFormat="1">
      <c r="A220" s="13"/>
      <c r="B220" s="252"/>
      <c r="C220" s="253"/>
      <c r="D220" s="254" t="s">
        <v>181</v>
      </c>
      <c r="E220" s="255" t="s">
        <v>1</v>
      </c>
      <c r="F220" s="256" t="s">
        <v>292</v>
      </c>
      <c r="G220" s="253"/>
      <c r="H220" s="257">
        <v>0.0089999999999999993</v>
      </c>
      <c r="I220" s="258"/>
      <c r="J220" s="253"/>
      <c r="K220" s="253"/>
      <c r="L220" s="259"/>
      <c r="M220" s="260"/>
      <c r="N220" s="261"/>
      <c r="O220" s="261"/>
      <c r="P220" s="261"/>
      <c r="Q220" s="261"/>
      <c r="R220" s="261"/>
      <c r="S220" s="261"/>
      <c r="T220" s="26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3" t="s">
        <v>181</v>
      </c>
      <c r="AU220" s="263" t="s">
        <v>88</v>
      </c>
      <c r="AV220" s="13" t="s">
        <v>88</v>
      </c>
      <c r="AW220" s="13" t="s">
        <v>31</v>
      </c>
      <c r="AX220" s="13" t="s">
        <v>76</v>
      </c>
      <c r="AY220" s="263" t="s">
        <v>173</v>
      </c>
    </row>
    <row r="221" s="13" customFormat="1">
      <c r="A221" s="13"/>
      <c r="B221" s="252"/>
      <c r="C221" s="253"/>
      <c r="D221" s="254" t="s">
        <v>181</v>
      </c>
      <c r="E221" s="255" t="s">
        <v>1</v>
      </c>
      <c r="F221" s="256" t="s">
        <v>293</v>
      </c>
      <c r="G221" s="253"/>
      <c r="H221" s="257">
        <v>0.021999999999999999</v>
      </c>
      <c r="I221" s="258"/>
      <c r="J221" s="253"/>
      <c r="K221" s="253"/>
      <c r="L221" s="259"/>
      <c r="M221" s="260"/>
      <c r="N221" s="261"/>
      <c r="O221" s="261"/>
      <c r="P221" s="261"/>
      <c r="Q221" s="261"/>
      <c r="R221" s="261"/>
      <c r="S221" s="261"/>
      <c r="T221" s="26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3" t="s">
        <v>181</v>
      </c>
      <c r="AU221" s="263" t="s">
        <v>88</v>
      </c>
      <c r="AV221" s="13" t="s">
        <v>88</v>
      </c>
      <c r="AW221" s="13" t="s">
        <v>31</v>
      </c>
      <c r="AX221" s="13" t="s">
        <v>76</v>
      </c>
      <c r="AY221" s="263" t="s">
        <v>173</v>
      </c>
    </row>
    <row r="222" s="14" customFormat="1">
      <c r="A222" s="14"/>
      <c r="B222" s="264"/>
      <c r="C222" s="265"/>
      <c r="D222" s="254" t="s">
        <v>181</v>
      </c>
      <c r="E222" s="266" t="s">
        <v>1</v>
      </c>
      <c r="F222" s="267" t="s">
        <v>294</v>
      </c>
      <c r="G222" s="265"/>
      <c r="H222" s="268">
        <v>0.066000000000000003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4" t="s">
        <v>181</v>
      </c>
      <c r="AU222" s="274" t="s">
        <v>88</v>
      </c>
      <c r="AV222" s="14" t="s">
        <v>185</v>
      </c>
      <c r="AW222" s="14" t="s">
        <v>31</v>
      </c>
      <c r="AX222" s="14" t="s">
        <v>76</v>
      </c>
      <c r="AY222" s="274" t="s">
        <v>173</v>
      </c>
    </row>
    <row r="223" s="13" customFormat="1">
      <c r="A223" s="13"/>
      <c r="B223" s="252"/>
      <c r="C223" s="253"/>
      <c r="D223" s="254" t="s">
        <v>181</v>
      </c>
      <c r="E223" s="255" t="s">
        <v>1</v>
      </c>
      <c r="F223" s="256" t="s">
        <v>295</v>
      </c>
      <c r="G223" s="253"/>
      <c r="H223" s="257">
        <v>0.017000000000000001</v>
      </c>
      <c r="I223" s="258"/>
      <c r="J223" s="253"/>
      <c r="K223" s="253"/>
      <c r="L223" s="259"/>
      <c r="M223" s="260"/>
      <c r="N223" s="261"/>
      <c r="O223" s="261"/>
      <c r="P223" s="261"/>
      <c r="Q223" s="261"/>
      <c r="R223" s="261"/>
      <c r="S223" s="261"/>
      <c r="T223" s="26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3" t="s">
        <v>181</v>
      </c>
      <c r="AU223" s="263" t="s">
        <v>88</v>
      </c>
      <c r="AV223" s="13" t="s">
        <v>88</v>
      </c>
      <c r="AW223" s="13" t="s">
        <v>31</v>
      </c>
      <c r="AX223" s="13" t="s">
        <v>76</v>
      </c>
      <c r="AY223" s="263" t="s">
        <v>173</v>
      </c>
    </row>
    <row r="224" s="13" customFormat="1">
      <c r="A224" s="13"/>
      <c r="B224" s="252"/>
      <c r="C224" s="253"/>
      <c r="D224" s="254" t="s">
        <v>181</v>
      </c>
      <c r="E224" s="255" t="s">
        <v>1</v>
      </c>
      <c r="F224" s="256" t="s">
        <v>296</v>
      </c>
      <c r="G224" s="253"/>
      <c r="H224" s="257">
        <v>0.0089999999999999993</v>
      </c>
      <c r="I224" s="258"/>
      <c r="J224" s="253"/>
      <c r="K224" s="253"/>
      <c r="L224" s="259"/>
      <c r="M224" s="260"/>
      <c r="N224" s="261"/>
      <c r="O224" s="261"/>
      <c r="P224" s="261"/>
      <c r="Q224" s="261"/>
      <c r="R224" s="261"/>
      <c r="S224" s="261"/>
      <c r="T224" s="26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3" t="s">
        <v>181</v>
      </c>
      <c r="AU224" s="263" t="s">
        <v>88</v>
      </c>
      <c r="AV224" s="13" t="s">
        <v>88</v>
      </c>
      <c r="AW224" s="13" t="s">
        <v>31</v>
      </c>
      <c r="AX224" s="13" t="s">
        <v>76</v>
      </c>
      <c r="AY224" s="263" t="s">
        <v>173</v>
      </c>
    </row>
    <row r="225" s="15" customFormat="1">
      <c r="A225" s="15"/>
      <c r="B225" s="275"/>
      <c r="C225" s="276"/>
      <c r="D225" s="254" t="s">
        <v>181</v>
      </c>
      <c r="E225" s="277" t="s">
        <v>1</v>
      </c>
      <c r="F225" s="278" t="s">
        <v>222</v>
      </c>
      <c r="G225" s="276"/>
      <c r="H225" s="279">
        <v>0.14000000000000001</v>
      </c>
      <c r="I225" s="280"/>
      <c r="J225" s="276"/>
      <c r="K225" s="276"/>
      <c r="L225" s="281"/>
      <c r="M225" s="282"/>
      <c r="N225" s="283"/>
      <c r="O225" s="283"/>
      <c r="P225" s="283"/>
      <c r="Q225" s="283"/>
      <c r="R225" s="283"/>
      <c r="S225" s="283"/>
      <c r="T225" s="28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85" t="s">
        <v>181</v>
      </c>
      <c r="AU225" s="285" t="s">
        <v>88</v>
      </c>
      <c r="AV225" s="15" t="s">
        <v>179</v>
      </c>
      <c r="AW225" s="15" t="s">
        <v>31</v>
      </c>
      <c r="AX225" s="15" t="s">
        <v>83</v>
      </c>
      <c r="AY225" s="285" t="s">
        <v>173</v>
      </c>
    </row>
    <row r="226" s="2" customFormat="1" ht="24.15" customHeight="1">
      <c r="A226" s="39"/>
      <c r="B226" s="40"/>
      <c r="C226" s="238" t="s">
        <v>297</v>
      </c>
      <c r="D226" s="238" t="s">
        <v>175</v>
      </c>
      <c r="E226" s="239" t="s">
        <v>298</v>
      </c>
      <c r="F226" s="240" t="s">
        <v>299</v>
      </c>
      <c r="G226" s="241" t="s">
        <v>178</v>
      </c>
      <c r="H226" s="242">
        <v>0.90000000000000002</v>
      </c>
      <c r="I226" s="243"/>
      <c r="J226" s="244">
        <f>ROUND(I226*H226,2)</f>
        <v>0</v>
      </c>
      <c r="K226" s="245"/>
      <c r="L226" s="45"/>
      <c r="M226" s="246" t="s">
        <v>1</v>
      </c>
      <c r="N226" s="247" t="s">
        <v>42</v>
      </c>
      <c r="O226" s="98"/>
      <c r="P226" s="248">
        <f>O226*H226</f>
        <v>0</v>
      </c>
      <c r="Q226" s="248">
        <v>2.2151299999999998</v>
      </c>
      <c r="R226" s="248">
        <f>Q226*H226</f>
        <v>1.993617</v>
      </c>
      <c r="S226" s="248">
        <v>0</v>
      </c>
      <c r="T226" s="24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50" t="s">
        <v>179</v>
      </c>
      <c r="AT226" s="250" t="s">
        <v>175</v>
      </c>
      <c r="AU226" s="250" t="s">
        <v>88</v>
      </c>
      <c r="AY226" s="18" t="s">
        <v>173</v>
      </c>
      <c r="BE226" s="251">
        <f>IF(N226="základná",J226,0)</f>
        <v>0</v>
      </c>
      <c r="BF226" s="251">
        <f>IF(N226="znížená",J226,0)</f>
        <v>0</v>
      </c>
      <c r="BG226" s="251">
        <f>IF(N226="zákl. prenesená",J226,0)</f>
        <v>0</v>
      </c>
      <c r="BH226" s="251">
        <f>IF(N226="zníž. prenesená",J226,0)</f>
        <v>0</v>
      </c>
      <c r="BI226" s="251">
        <f>IF(N226="nulová",J226,0)</f>
        <v>0</v>
      </c>
      <c r="BJ226" s="18" t="s">
        <v>88</v>
      </c>
      <c r="BK226" s="251">
        <f>ROUND(I226*H226,2)</f>
        <v>0</v>
      </c>
      <c r="BL226" s="18" t="s">
        <v>179</v>
      </c>
      <c r="BM226" s="250" t="s">
        <v>300</v>
      </c>
    </row>
    <row r="227" s="13" customFormat="1">
      <c r="A227" s="13"/>
      <c r="B227" s="252"/>
      <c r="C227" s="253"/>
      <c r="D227" s="254" t="s">
        <v>181</v>
      </c>
      <c r="E227" s="255" t="s">
        <v>1</v>
      </c>
      <c r="F227" s="256" t="s">
        <v>301</v>
      </c>
      <c r="G227" s="253"/>
      <c r="H227" s="257">
        <v>0.89600000000000002</v>
      </c>
      <c r="I227" s="258"/>
      <c r="J227" s="253"/>
      <c r="K227" s="253"/>
      <c r="L227" s="259"/>
      <c r="M227" s="260"/>
      <c r="N227" s="261"/>
      <c r="O227" s="261"/>
      <c r="P227" s="261"/>
      <c r="Q227" s="261"/>
      <c r="R227" s="261"/>
      <c r="S227" s="261"/>
      <c r="T227" s="26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3" t="s">
        <v>181</v>
      </c>
      <c r="AU227" s="263" t="s">
        <v>88</v>
      </c>
      <c r="AV227" s="13" t="s">
        <v>88</v>
      </c>
      <c r="AW227" s="13" t="s">
        <v>31</v>
      </c>
      <c r="AX227" s="13" t="s">
        <v>76</v>
      </c>
      <c r="AY227" s="263" t="s">
        <v>173</v>
      </c>
    </row>
    <row r="228" s="13" customFormat="1">
      <c r="A228" s="13"/>
      <c r="B228" s="252"/>
      <c r="C228" s="253"/>
      <c r="D228" s="254" t="s">
        <v>181</v>
      </c>
      <c r="E228" s="255" t="s">
        <v>1</v>
      </c>
      <c r="F228" s="256" t="s">
        <v>302</v>
      </c>
      <c r="G228" s="253"/>
      <c r="H228" s="257">
        <v>0.0040000000000000001</v>
      </c>
      <c r="I228" s="258"/>
      <c r="J228" s="253"/>
      <c r="K228" s="253"/>
      <c r="L228" s="259"/>
      <c r="M228" s="260"/>
      <c r="N228" s="261"/>
      <c r="O228" s="261"/>
      <c r="P228" s="261"/>
      <c r="Q228" s="261"/>
      <c r="R228" s="261"/>
      <c r="S228" s="261"/>
      <c r="T228" s="26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3" t="s">
        <v>181</v>
      </c>
      <c r="AU228" s="263" t="s">
        <v>88</v>
      </c>
      <c r="AV228" s="13" t="s">
        <v>88</v>
      </c>
      <c r="AW228" s="13" t="s">
        <v>31</v>
      </c>
      <c r="AX228" s="13" t="s">
        <v>76</v>
      </c>
      <c r="AY228" s="263" t="s">
        <v>173</v>
      </c>
    </row>
    <row r="229" s="15" customFormat="1">
      <c r="A229" s="15"/>
      <c r="B229" s="275"/>
      <c r="C229" s="276"/>
      <c r="D229" s="254" t="s">
        <v>181</v>
      </c>
      <c r="E229" s="277" t="s">
        <v>1</v>
      </c>
      <c r="F229" s="278" t="s">
        <v>187</v>
      </c>
      <c r="G229" s="276"/>
      <c r="H229" s="279">
        <v>0.90000000000000002</v>
      </c>
      <c r="I229" s="280"/>
      <c r="J229" s="276"/>
      <c r="K229" s="276"/>
      <c r="L229" s="281"/>
      <c r="M229" s="282"/>
      <c r="N229" s="283"/>
      <c r="O229" s="283"/>
      <c r="P229" s="283"/>
      <c r="Q229" s="283"/>
      <c r="R229" s="283"/>
      <c r="S229" s="283"/>
      <c r="T229" s="28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85" t="s">
        <v>181</v>
      </c>
      <c r="AU229" s="285" t="s">
        <v>88</v>
      </c>
      <c r="AV229" s="15" t="s">
        <v>179</v>
      </c>
      <c r="AW229" s="15" t="s">
        <v>31</v>
      </c>
      <c r="AX229" s="15" t="s">
        <v>83</v>
      </c>
      <c r="AY229" s="285" t="s">
        <v>173</v>
      </c>
    </row>
    <row r="230" s="2" customFormat="1" ht="16.5" customHeight="1">
      <c r="A230" s="39"/>
      <c r="B230" s="40"/>
      <c r="C230" s="238" t="s">
        <v>303</v>
      </c>
      <c r="D230" s="238" t="s">
        <v>175</v>
      </c>
      <c r="E230" s="239" t="s">
        <v>304</v>
      </c>
      <c r="F230" s="240" t="s">
        <v>305</v>
      </c>
      <c r="G230" s="241" t="s">
        <v>227</v>
      </c>
      <c r="H230" s="242">
        <v>0.050000000000000003</v>
      </c>
      <c r="I230" s="243"/>
      <c r="J230" s="244">
        <f>ROUND(I230*H230,2)</f>
        <v>0</v>
      </c>
      <c r="K230" s="245"/>
      <c r="L230" s="45"/>
      <c r="M230" s="246" t="s">
        <v>1</v>
      </c>
      <c r="N230" s="247" t="s">
        <v>42</v>
      </c>
      <c r="O230" s="98"/>
      <c r="P230" s="248">
        <f>O230*H230</f>
        <v>0</v>
      </c>
      <c r="Q230" s="248">
        <v>1.0189600000000001</v>
      </c>
      <c r="R230" s="248">
        <f>Q230*H230</f>
        <v>0.050948000000000007</v>
      </c>
      <c r="S230" s="248">
        <v>0</v>
      </c>
      <c r="T230" s="24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50" t="s">
        <v>179</v>
      </c>
      <c r="AT230" s="250" t="s">
        <v>175</v>
      </c>
      <c r="AU230" s="250" t="s">
        <v>88</v>
      </c>
      <c r="AY230" s="18" t="s">
        <v>173</v>
      </c>
      <c r="BE230" s="251">
        <f>IF(N230="základná",J230,0)</f>
        <v>0</v>
      </c>
      <c r="BF230" s="251">
        <f>IF(N230="znížená",J230,0)</f>
        <v>0</v>
      </c>
      <c r="BG230" s="251">
        <f>IF(N230="zákl. prenesená",J230,0)</f>
        <v>0</v>
      </c>
      <c r="BH230" s="251">
        <f>IF(N230="zníž. prenesená",J230,0)</f>
        <v>0</v>
      </c>
      <c r="BI230" s="251">
        <f>IF(N230="nulová",J230,0)</f>
        <v>0</v>
      </c>
      <c r="BJ230" s="18" t="s">
        <v>88</v>
      </c>
      <c r="BK230" s="251">
        <f>ROUND(I230*H230,2)</f>
        <v>0</v>
      </c>
      <c r="BL230" s="18" t="s">
        <v>179</v>
      </c>
      <c r="BM230" s="250" t="s">
        <v>306</v>
      </c>
    </row>
    <row r="231" s="13" customFormat="1">
      <c r="A231" s="13"/>
      <c r="B231" s="252"/>
      <c r="C231" s="253"/>
      <c r="D231" s="254" t="s">
        <v>181</v>
      </c>
      <c r="E231" s="255" t="s">
        <v>1</v>
      </c>
      <c r="F231" s="256" t="s">
        <v>307</v>
      </c>
      <c r="G231" s="253"/>
      <c r="H231" s="257">
        <v>0.044999999999999998</v>
      </c>
      <c r="I231" s="258"/>
      <c r="J231" s="253"/>
      <c r="K231" s="253"/>
      <c r="L231" s="259"/>
      <c r="M231" s="260"/>
      <c r="N231" s="261"/>
      <c r="O231" s="261"/>
      <c r="P231" s="261"/>
      <c r="Q231" s="261"/>
      <c r="R231" s="261"/>
      <c r="S231" s="261"/>
      <c r="T231" s="26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3" t="s">
        <v>181</v>
      </c>
      <c r="AU231" s="263" t="s">
        <v>88</v>
      </c>
      <c r="AV231" s="13" t="s">
        <v>88</v>
      </c>
      <c r="AW231" s="13" t="s">
        <v>31</v>
      </c>
      <c r="AX231" s="13" t="s">
        <v>76</v>
      </c>
      <c r="AY231" s="263" t="s">
        <v>173</v>
      </c>
    </row>
    <row r="232" s="13" customFormat="1">
      <c r="A232" s="13"/>
      <c r="B232" s="252"/>
      <c r="C232" s="253"/>
      <c r="D232" s="254" t="s">
        <v>181</v>
      </c>
      <c r="E232" s="255" t="s">
        <v>1</v>
      </c>
      <c r="F232" s="256" t="s">
        <v>275</v>
      </c>
      <c r="G232" s="253"/>
      <c r="H232" s="257">
        <v>0.0050000000000000001</v>
      </c>
      <c r="I232" s="258"/>
      <c r="J232" s="253"/>
      <c r="K232" s="253"/>
      <c r="L232" s="259"/>
      <c r="M232" s="260"/>
      <c r="N232" s="261"/>
      <c r="O232" s="261"/>
      <c r="P232" s="261"/>
      <c r="Q232" s="261"/>
      <c r="R232" s="261"/>
      <c r="S232" s="261"/>
      <c r="T232" s="26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3" t="s">
        <v>181</v>
      </c>
      <c r="AU232" s="263" t="s">
        <v>88</v>
      </c>
      <c r="AV232" s="13" t="s">
        <v>88</v>
      </c>
      <c r="AW232" s="13" t="s">
        <v>31</v>
      </c>
      <c r="AX232" s="13" t="s">
        <v>76</v>
      </c>
      <c r="AY232" s="263" t="s">
        <v>173</v>
      </c>
    </row>
    <row r="233" s="15" customFormat="1">
      <c r="A233" s="15"/>
      <c r="B233" s="275"/>
      <c r="C233" s="276"/>
      <c r="D233" s="254" t="s">
        <v>181</v>
      </c>
      <c r="E233" s="277" t="s">
        <v>1</v>
      </c>
      <c r="F233" s="278" t="s">
        <v>308</v>
      </c>
      <c r="G233" s="276"/>
      <c r="H233" s="279">
        <v>0.050000000000000003</v>
      </c>
      <c r="I233" s="280"/>
      <c r="J233" s="276"/>
      <c r="K233" s="276"/>
      <c r="L233" s="281"/>
      <c r="M233" s="282"/>
      <c r="N233" s="283"/>
      <c r="O233" s="283"/>
      <c r="P233" s="283"/>
      <c r="Q233" s="283"/>
      <c r="R233" s="283"/>
      <c r="S233" s="283"/>
      <c r="T233" s="28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5" t="s">
        <v>181</v>
      </c>
      <c r="AU233" s="285" t="s">
        <v>88</v>
      </c>
      <c r="AV233" s="15" t="s">
        <v>179</v>
      </c>
      <c r="AW233" s="15" t="s">
        <v>31</v>
      </c>
      <c r="AX233" s="15" t="s">
        <v>83</v>
      </c>
      <c r="AY233" s="285" t="s">
        <v>173</v>
      </c>
    </row>
    <row r="234" s="2" customFormat="1" ht="37.8" customHeight="1">
      <c r="A234" s="39"/>
      <c r="B234" s="40"/>
      <c r="C234" s="238" t="s">
        <v>7</v>
      </c>
      <c r="D234" s="238" t="s">
        <v>175</v>
      </c>
      <c r="E234" s="239" t="s">
        <v>309</v>
      </c>
      <c r="F234" s="240" t="s">
        <v>310</v>
      </c>
      <c r="G234" s="241" t="s">
        <v>311</v>
      </c>
      <c r="H234" s="242">
        <v>1</v>
      </c>
      <c r="I234" s="243"/>
      <c r="J234" s="244">
        <f>ROUND(I234*H234,2)</f>
        <v>0</v>
      </c>
      <c r="K234" s="245"/>
      <c r="L234" s="45"/>
      <c r="M234" s="246" t="s">
        <v>1</v>
      </c>
      <c r="N234" s="247" t="s">
        <v>42</v>
      </c>
      <c r="O234" s="98"/>
      <c r="P234" s="248">
        <f>O234*H234</f>
        <v>0</v>
      </c>
      <c r="Q234" s="248">
        <v>0.0010399999999999999</v>
      </c>
      <c r="R234" s="248">
        <f>Q234*H234</f>
        <v>0.0010399999999999999</v>
      </c>
      <c r="S234" s="248">
        <v>0</v>
      </c>
      <c r="T234" s="24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50" t="s">
        <v>179</v>
      </c>
      <c r="AT234" s="250" t="s">
        <v>175</v>
      </c>
      <c r="AU234" s="250" t="s">
        <v>88</v>
      </c>
      <c r="AY234" s="18" t="s">
        <v>173</v>
      </c>
      <c r="BE234" s="251">
        <f>IF(N234="základná",J234,0)</f>
        <v>0</v>
      </c>
      <c r="BF234" s="251">
        <f>IF(N234="znížená",J234,0)</f>
        <v>0</v>
      </c>
      <c r="BG234" s="251">
        <f>IF(N234="zákl. prenesená",J234,0)</f>
        <v>0</v>
      </c>
      <c r="BH234" s="251">
        <f>IF(N234="zníž. prenesená",J234,0)</f>
        <v>0</v>
      </c>
      <c r="BI234" s="251">
        <f>IF(N234="nulová",J234,0)</f>
        <v>0</v>
      </c>
      <c r="BJ234" s="18" t="s">
        <v>88</v>
      </c>
      <c r="BK234" s="251">
        <f>ROUND(I234*H234,2)</f>
        <v>0</v>
      </c>
      <c r="BL234" s="18" t="s">
        <v>179</v>
      </c>
      <c r="BM234" s="250" t="s">
        <v>312</v>
      </c>
    </row>
    <row r="235" s="13" customFormat="1">
      <c r="A235" s="13"/>
      <c r="B235" s="252"/>
      <c r="C235" s="253"/>
      <c r="D235" s="254" t="s">
        <v>181</v>
      </c>
      <c r="E235" s="255" t="s">
        <v>1</v>
      </c>
      <c r="F235" s="256" t="s">
        <v>313</v>
      </c>
      <c r="G235" s="253"/>
      <c r="H235" s="257">
        <v>1</v>
      </c>
      <c r="I235" s="258"/>
      <c r="J235" s="253"/>
      <c r="K235" s="253"/>
      <c r="L235" s="259"/>
      <c r="M235" s="260"/>
      <c r="N235" s="261"/>
      <c r="O235" s="261"/>
      <c r="P235" s="261"/>
      <c r="Q235" s="261"/>
      <c r="R235" s="261"/>
      <c r="S235" s="261"/>
      <c r="T235" s="26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3" t="s">
        <v>181</v>
      </c>
      <c r="AU235" s="263" t="s">
        <v>88</v>
      </c>
      <c r="AV235" s="13" t="s">
        <v>88</v>
      </c>
      <c r="AW235" s="13" t="s">
        <v>31</v>
      </c>
      <c r="AX235" s="13" t="s">
        <v>83</v>
      </c>
      <c r="AY235" s="263" t="s">
        <v>173</v>
      </c>
    </row>
    <row r="236" s="2" customFormat="1" ht="37.8" customHeight="1">
      <c r="A236" s="39"/>
      <c r="B236" s="40"/>
      <c r="C236" s="238" t="s">
        <v>314</v>
      </c>
      <c r="D236" s="238" t="s">
        <v>175</v>
      </c>
      <c r="E236" s="239" t="s">
        <v>315</v>
      </c>
      <c r="F236" s="240" t="s">
        <v>316</v>
      </c>
      <c r="G236" s="241" t="s">
        <v>311</v>
      </c>
      <c r="H236" s="242">
        <v>1</v>
      </c>
      <c r="I236" s="243"/>
      <c r="J236" s="244">
        <f>ROUND(I236*H236,2)</f>
        <v>0</v>
      </c>
      <c r="K236" s="245"/>
      <c r="L236" s="45"/>
      <c r="M236" s="246" t="s">
        <v>1</v>
      </c>
      <c r="N236" s="247" t="s">
        <v>42</v>
      </c>
      <c r="O236" s="98"/>
      <c r="P236" s="248">
        <f>O236*H236</f>
        <v>0</v>
      </c>
      <c r="Q236" s="248">
        <v>0.0019499999999999999</v>
      </c>
      <c r="R236" s="248">
        <f>Q236*H236</f>
        <v>0.0019499999999999999</v>
      </c>
      <c r="S236" s="248">
        <v>0</v>
      </c>
      <c r="T236" s="24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50" t="s">
        <v>179</v>
      </c>
      <c r="AT236" s="250" t="s">
        <v>175</v>
      </c>
      <c r="AU236" s="250" t="s">
        <v>88</v>
      </c>
      <c r="AY236" s="18" t="s">
        <v>173</v>
      </c>
      <c r="BE236" s="251">
        <f>IF(N236="základná",J236,0)</f>
        <v>0</v>
      </c>
      <c r="BF236" s="251">
        <f>IF(N236="znížená",J236,0)</f>
        <v>0</v>
      </c>
      <c r="BG236" s="251">
        <f>IF(N236="zákl. prenesená",J236,0)</f>
        <v>0</v>
      </c>
      <c r="BH236" s="251">
        <f>IF(N236="zníž. prenesená",J236,0)</f>
        <v>0</v>
      </c>
      <c r="BI236" s="251">
        <f>IF(N236="nulová",J236,0)</f>
        <v>0</v>
      </c>
      <c r="BJ236" s="18" t="s">
        <v>88</v>
      </c>
      <c r="BK236" s="251">
        <f>ROUND(I236*H236,2)</f>
        <v>0</v>
      </c>
      <c r="BL236" s="18" t="s">
        <v>179</v>
      </c>
      <c r="BM236" s="250" t="s">
        <v>317</v>
      </c>
    </row>
    <row r="237" s="13" customFormat="1">
      <c r="A237" s="13"/>
      <c r="B237" s="252"/>
      <c r="C237" s="253"/>
      <c r="D237" s="254" t="s">
        <v>181</v>
      </c>
      <c r="E237" s="255" t="s">
        <v>1</v>
      </c>
      <c r="F237" s="256" t="s">
        <v>318</v>
      </c>
      <c r="G237" s="253"/>
      <c r="H237" s="257">
        <v>1</v>
      </c>
      <c r="I237" s="258"/>
      <c r="J237" s="253"/>
      <c r="K237" s="253"/>
      <c r="L237" s="259"/>
      <c r="M237" s="260"/>
      <c r="N237" s="261"/>
      <c r="O237" s="261"/>
      <c r="P237" s="261"/>
      <c r="Q237" s="261"/>
      <c r="R237" s="261"/>
      <c r="S237" s="261"/>
      <c r="T237" s="26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3" t="s">
        <v>181</v>
      </c>
      <c r="AU237" s="263" t="s">
        <v>88</v>
      </c>
      <c r="AV237" s="13" t="s">
        <v>88</v>
      </c>
      <c r="AW237" s="13" t="s">
        <v>31</v>
      </c>
      <c r="AX237" s="13" t="s">
        <v>83</v>
      </c>
      <c r="AY237" s="263" t="s">
        <v>173</v>
      </c>
    </row>
    <row r="238" s="12" customFormat="1" ht="22.8" customHeight="1">
      <c r="A238" s="12"/>
      <c r="B238" s="222"/>
      <c r="C238" s="223"/>
      <c r="D238" s="224" t="s">
        <v>75</v>
      </c>
      <c r="E238" s="236" t="s">
        <v>210</v>
      </c>
      <c r="F238" s="236" t="s">
        <v>319</v>
      </c>
      <c r="G238" s="223"/>
      <c r="H238" s="223"/>
      <c r="I238" s="226"/>
      <c r="J238" s="237">
        <f>BK238</f>
        <v>0</v>
      </c>
      <c r="K238" s="223"/>
      <c r="L238" s="228"/>
      <c r="M238" s="229"/>
      <c r="N238" s="230"/>
      <c r="O238" s="230"/>
      <c r="P238" s="231">
        <f>SUM(P239:P288)</f>
        <v>0</v>
      </c>
      <c r="Q238" s="230"/>
      <c r="R238" s="231">
        <f>SUM(R239:R288)</f>
        <v>38.375956349999996</v>
      </c>
      <c r="S238" s="230"/>
      <c r="T238" s="232">
        <f>SUM(T239:T288)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33" t="s">
        <v>83</v>
      </c>
      <c r="AT238" s="234" t="s">
        <v>75</v>
      </c>
      <c r="AU238" s="234" t="s">
        <v>83</v>
      </c>
      <c r="AY238" s="233" t="s">
        <v>173</v>
      </c>
      <c r="BK238" s="235">
        <f>SUM(BK239:BK288)</f>
        <v>0</v>
      </c>
    </row>
    <row r="239" s="2" customFormat="1" ht="44.25" customHeight="1">
      <c r="A239" s="39"/>
      <c r="B239" s="40"/>
      <c r="C239" s="238" t="s">
        <v>320</v>
      </c>
      <c r="D239" s="238" t="s">
        <v>175</v>
      </c>
      <c r="E239" s="239" t="s">
        <v>321</v>
      </c>
      <c r="F239" s="240" t="s">
        <v>322</v>
      </c>
      <c r="G239" s="241" t="s">
        <v>235</v>
      </c>
      <c r="H239" s="242">
        <v>176</v>
      </c>
      <c r="I239" s="243"/>
      <c r="J239" s="244">
        <f>ROUND(I239*H239,2)</f>
        <v>0</v>
      </c>
      <c r="K239" s="245"/>
      <c r="L239" s="45"/>
      <c r="M239" s="246" t="s">
        <v>1</v>
      </c>
      <c r="N239" s="247" t="s">
        <v>42</v>
      </c>
      <c r="O239" s="98"/>
      <c r="P239" s="248">
        <f>O239*H239</f>
        <v>0</v>
      </c>
      <c r="Q239" s="248">
        <v>0.00711</v>
      </c>
      <c r="R239" s="248">
        <f>Q239*H239</f>
        <v>1.25136</v>
      </c>
      <c r="S239" s="248">
        <v>0</v>
      </c>
      <c r="T239" s="24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0" t="s">
        <v>179</v>
      </c>
      <c r="AT239" s="250" t="s">
        <v>175</v>
      </c>
      <c r="AU239" s="250" t="s">
        <v>88</v>
      </c>
      <c r="AY239" s="18" t="s">
        <v>173</v>
      </c>
      <c r="BE239" s="251">
        <f>IF(N239="základná",J239,0)</f>
        <v>0</v>
      </c>
      <c r="BF239" s="251">
        <f>IF(N239="znížená",J239,0)</f>
        <v>0</v>
      </c>
      <c r="BG239" s="251">
        <f>IF(N239="zákl. prenesená",J239,0)</f>
        <v>0</v>
      </c>
      <c r="BH239" s="251">
        <f>IF(N239="zníž. prenesená",J239,0)</f>
        <v>0</v>
      </c>
      <c r="BI239" s="251">
        <f>IF(N239="nulová",J239,0)</f>
        <v>0</v>
      </c>
      <c r="BJ239" s="18" t="s">
        <v>88</v>
      </c>
      <c r="BK239" s="251">
        <f>ROUND(I239*H239,2)</f>
        <v>0</v>
      </c>
      <c r="BL239" s="18" t="s">
        <v>179</v>
      </c>
      <c r="BM239" s="250" t="s">
        <v>323</v>
      </c>
    </row>
    <row r="240" s="13" customFormat="1">
      <c r="A240" s="13"/>
      <c r="B240" s="252"/>
      <c r="C240" s="253"/>
      <c r="D240" s="254" t="s">
        <v>181</v>
      </c>
      <c r="E240" s="255" t="s">
        <v>1</v>
      </c>
      <c r="F240" s="256" t="s">
        <v>324</v>
      </c>
      <c r="G240" s="253"/>
      <c r="H240" s="257">
        <v>139.5</v>
      </c>
      <c r="I240" s="258"/>
      <c r="J240" s="253"/>
      <c r="K240" s="253"/>
      <c r="L240" s="259"/>
      <c r="M240" s="260"/>
      <c r="N240" s="261"/>
      <c r="O240" s="261"/>
      <c r="P240" s="261"/>
      <c r="Q240" s="261"/>
      <c r="R240" s="261"/>
      <c r="S240" s="261"/>
      <c r="T240" s="26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3" t="s">
        <v>181</v>
      </c>
      <c r="AU240" s="263" t="s">
        <v>88</v>
      </c>
      <c r="AV240" s="13" t="s">
        <v>88</v>
      </c>
      <c r="AW240" s="13" t="s">
        <v>31</v>
      </c>
      <c r="AX240" s="13" t="s">
        <v>76</v>
      </c>
      <c r="AY240" s="263" t="s">
        <v>173</v>
      </c>
    </row>
    <row r="241" s="13" customFormat="1">
      <c r="A241" s="13"/>
      <c r="B241" s="252"/>
      <c r="C241" s="253"/>
      <c r="D241" s="254" t="s">
        <v>181</v>
      </c>
      <c r="E241" s="255" t="s">
        <v>1</v>
      </c>
      <c r="F241" s="256" t="s">
        <v>325</v>
      </c>
      <c r="G241" s="253"/>
      <c r="H241" s="257">
        <v>52.700000000000003</v>
      </c>
      <c r="I241" s="258"/>
      <c r="J241" s="253"/>
      <c r="K241" s="253"/>
      <c r="L241" s="259"/>
      <c r="M241" s="260"/>
      <c r="N241" s="261"/>
      <c r="O241" s="261"/>
      <c r="P241" s="261"/>
      <c r="Q241" s="261"/>
      <c r="R241" s="261"/>
      <c r="S241" s="261"/>
      <c r="T241" s="26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3" t="s">
        <v>181</v>
      </c>
      <c r="AU241" s="263" t="s">
        <v>88</v>
      </c>
      <c r="AV241" s="13" t="s">
        <v>88</v>
      </c>
      <c r="AW241" s="13" t="s">
        <v>31</v>
      </c>
      <c r="AX241" s="13" t="s">
        <v>76</v>
      </c>
      <c r="AY241" s="263" t="s">
        <v>173</v>
      </c>
    </row>
    <row r="242" s="13" customFormat="1">
      <c r="A242" s="13"/>
      <c r="B242" s="252"/>
      <c r="C242" s="253"/>
      <c r="D242" s="254" t="s">
        <v>181</v>
      </c>
      <c r="E242" s="255" t="s">
        <v>1</v>
      </c>
      <c r="F242" s="256" t="s">
        <v>326</v>
      </c>
      <c r="G242" s="253"/>
      <c r="H242" s="257">
        <v>-16.988</v>
      </c>
      <c r="I242" s="258"/>
      <c r="J242" s="253"/>
      <c r="K242" s="253"/>
      <c r="L242" s="259"/>
      <c r="M242" s="260"/>
      <c r="N242" s="261"/>
      <c r="O242" s="261"/>
      <c r="P242" s="261"/>
      <c r="Q242" s="261"/>
      <c r="R242" s="261"/>
      <c r="S242" s="261"/>
      <c r="T242" s="26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3" t="s">
        <v>181</v>
      </c>
      <c r="AU242" s="263" t="s">
        <v>88</v>
      </c>
      <c r="AV242" s="13" t="s">
        <v>88</v>
      </c>
      <c r="AW242" s="13" t="s">
        <v>31</v>
      </c>
      <c r="AX242" s="13" t="s">
        <v>76</v>
      </c>
      <c r="AY242" s="263" t="s">
        <v>173</v>
      </c>
    </row>
    <row r="243" s="14" customFormat="1">
      <c r="A243" s="14"/>
      <c r="B243" s="264"/>
      <c r="C243" s="265"/>
      <c r="D243" s="254" t="s">
        <v>181</v>
      </c>
      <c r="E243" s="266" t="s">
        <v>1</v>
      </c>
      <c r="F243" s="267" t="s">
        <v>184</v>
      </c>
      <c r="G243" s="265"/>
      <c r="H243" s="268">
        <v>175.21199999999999</v>
      </c>
      <c r="I243" s="269"/>
      <c r="J243" s="265"/>
      <c r="K243" s="265"/>
      <c r="L243" s="270"/>
      <c r="M243" s="271"/>
      <c r="N243" s="272"/>
      <c r="O243" s="272"/>
      <c r="P243" s="272"/>
      <c r="Q243" s="272"/>
      <c r="R243" s="272"/>
      <c r="S243" s="272"/>
      <c r="T243" s="27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4" t="s">
        <v>181</v>
      </c>
      <c r="AU243" s="274" t="s">
        <v>88</v>
      </c>
      <c r="AV243" s="14" t="s">
        <v>185</v>
      </c>
      <c r="AW243" s="14" t="s">
        <v>31</v>
      </c>
      <c r="AX243" s="14" t="s">
        <v>76</v>
      </c>
      <c r="AY243" s="274" t="s">
        <v>173</v>
      </c>
    </row>
    <row r="244" s="13" customFormat="1">
      <c r="A244" s="13"/>
      <c r="B244" s="252"/>
      <c r="C244" s="253"/>
      <c r="D244" s="254" t="s">
        <v>181</v>
      </c>
      <c r="E244" s="255" t="s">
        <v>1</v>
      </c>
      <c r="F244" s="256" t="s">
        <v>327</v>
      </c>
      <c r="G244" s="253"/>
      <c r="H244" s="257">
        <v>0.78800000000000003</v>
      </c>
      <c r="I244" s="258"/>
      <c r="J244" s="253"/>
      <c r="K244" s="253"/>
      <c r="L244" s="259"/>
      <c r="M244" s="260"/>
      <c r="N244" s="261"/>
      <c r="O244" s="261"/>
      <c r="P244" s="261"/>
      <c r="Q244" s="261"/>
      <c r="R244" s="261"/>
      <c r="S244" s="261"/>
      <c r="T244" s="26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3" t="s">
        <v>181</v>
      </c>
      <c r="AU244" s="263" t="s">
        <v>88</v>
      </c>
      <c r="AV244" s="13" t="s">
        <v>88</v>
      </c>
      <c r="AW244" s="13" t="s">
        <v>31</v>
      </c>
      <c r="AX244" s="13" t="s">
        <v>76</v>
      </c>
      <c r="AY244" s="263" t="s">
        <v>173</v>
      </c>
    </row>
    <row r="245" s="15" customFormat="1">
      <c r="A245" s="15"/>
      <c r="B245" s="275"/>
      <c r="C245" s="276"/>
      <c r="D245" s="254" t="s">
        <v>181</v>
      </c>
      <c r="E245" s="277" t="s">
        <v>1</v>
      </c>
      <c r="F245" s="278" t="s">
        <v>328</v>
      </c>
      <c r="G245" s="276"/>
      <c r="H245" s="279">
        <v>176</v>
      </c>
      <c r="I245" s="280"/>
      <c r="J245" s="276"/>
      <c r="K245" s="276"/>
      <c r="L245" s="281"/>
      <c r="M245" s="282"/>
      <c r="N245" s="283"/>
      <c r="O245" s="283"/>
      <c r="P245" s="283"/>
      <c r="Q245" s="283"/>
      <c r="R245" s="283"/>
      <c r="S245" s="283"/>
      <c r="T245" s="28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5" t="s">
        <v>181</v>
      </c>
      <c r="AU245" s="285" t="s">
        <v>88</v>
      </c>
      <c r="AV245" s="15" t="s">
        <v>179</v>
      </c>
      <c r="AW245" s="15" t="s">
        <v>31</v>
      </c>
      <c r="AX245" s="15" t="s">
        <v>83</v>
      </c>
      <c r="AY245" s="285" t="s">
        <v>173</v>
      </c>
    </row>
    <row r="246" s="2" customFormat="1" ht="24.15" customHeight="1">
      <c r="A246" s="39"/>
      <c r="B246" s="40"/>
      <c r="C246" s="286" t="s">
        <v>329</v>
      </c>
      <c r="D246" s="286" t="s">
        <v>224</v>
      </c>
      <c r="E246" s="287" t="s">
        <v>330</v>
      </c>
      <c r="F246" s="288" t="s">
        <v>331</v>
      </c>
      <c r="G246" s="289" t="s">
        <v>332</v>
      </c>
      <c r="H246" s="290">
        <v>1728</v>
      </c>
      <c r="I246" s="291"/>
      <c r="J246" s="292">
        <f>ROUND(I246*H246,2)</f>
        <v>0</v>
      </c>
      <c r="K246" s="293"/>
      <c r="L246" s="294"/>
      <c r="M246" s="295" t="s">
        <v>1</v>
      </c>
      <c r="N246" s="296" t="s">
        <v>42</v>
      </c>
      <c r="O246" s="98"/>
      <c r="P246" s="248">
        <f>O246*H246</f>
        <v>0</v>
      </c>
      <c r="Q246" s="248">
        <v>0.00064999999999999997</v>
      </c>
      <c r="R246" s="248">
        <f>Q246*H246</f>
        <v>1.1232</v>
      </c>
      <c r="S246" s="248">
        <v>0</v>
      </c>
      <c r="T246" s="24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50" t="s">
        <v>223</v>
      </c>
      <c r="AT246" s="250" t="s">
        <v>224</v>
      </c>
      <c r="AU246" s="250" t="s">
        <v>88</v>
      </c>
      <c r="AY246" s="18" t="s">
        <v>173</v>
      </c>
      <c r="BE246" s="251">
        <f>IF(N246="základná",J246,0)</f>
        <v>0</v>
      </c>
      <c r="BF246" s="251">
        <f>IF(N246="znížená",J246,0)</f>
        <v>0</v>
      </c>
      <c r="BG246" s="251">
        <f>IF(N246="zákl. prenesená",J246,0)</f>
        <v>0</v>
      </c>
      <c r="BH246" s="251">
        <f>IF(N246="zníž. prenesená",J246,0)</f>
        <v>0</v>
      </c>
      <c r="BI246" s="251">
        <f>IF(N246="nulová",J246,0)</f>
        <v>0</v>
      </c>
      <c r="BJ246" s="18" t="s">
        <v>88</v>
      </c>
      <c r="BK246" s="251">
        <f>ROUND(I246*H246,2)</f>
        <v>0</v>
      </c>
      <c r="BL246" s="18" t="s">
        <v>179</v>
      </c>
      <c r="BM246" s="250" t="s">
        <v>333</v>
      </c>
    </row>
    <row r="247" s="16" customFormat="1">
      <c r="A247" s="16"/>
      <c r="B247" s="297"/>
      <c r="C247" s="298"/>
      <c r="D247" s="254" t="s">
        <v>181</v>
      </c>
      <c r="E247" s="299" t="s">
        <v>1</v>
      </c>
      <c r="F247" s="300" t="s">
        <v>334</v>
      </c>
      <c r="G247" s="298"/>
      <c r="H247" s="299" t="s">
        <v>1</v>
      </c>
      <c r="I247" s="301"/>
      <c r="J247" s="298"/>
      <c r="K247" s="298"/>
      <c r="L247" s="302"/>
      <c r="M247" s="303"/>
      <c r="N247" s="304"/>
      <c r="O247" s="304"/>
      <c r="P247" s="304"/>
      <c r="Q247" s="304"/>
      <c r="R247" s="304"/>
      <c r="S247" s="304"/>
      <c r="T247" s="305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306" t="s">
        <v>181</v>
      </c>
      <c r="AU247" s="306" t="s">
        <v>88</v>
      </c>
      <c r="AV247" s="16" t="s">
        <v>83</v>
      </c>
      <c r="AW247" s="16" t="s">
        <v>31</v>
      </c>
      <c r="AX247" s="16" t="s">
        <v>76</v>
      </c>
      <c r="AY247" s="306" t="s">
        <v>173</v>
      </c>
    </row>
    <row r="248" s="13" customFormat="1">
      <c r="A248" s="13"/>
      <c r="B248" s="252"/>
      <c r="C248" s="253"/>
      <c r="D248" s="254" t="s">
        <v>181</v>
      </c>
      <c r="E248" s="255" t="s">
        <v>1</v>
      </c>
      <c r="F248" s="256" t="s">
        <v>335</v>
      </c>
      <c r="G248" s="253"/>
      <c r="H248" s="257">
        <v>1727.8800000000001</v>
      </c>
      <c r="I248" s="258"/>
      <c r="J248" s="253"/>
      <c r="K248" s="253"/>
      <c r="L248" s="259"/>
      <c r="M248" s="260"/>
      <c r="N248" s="261"/>
      <c r="O248" s="261"/>
      <c r="P248" s="261"/>
      <c r="Q248" s="261"/>
      <c r="R248" s="261"/>
      <c r="S248" s="261"/>
      <c r="T248" s="26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3" t="s">
        <v>181</v>
      </c>
      <c r="AU248" s="263" t="s">
        <v>88</v>
      </c>
      <c r="AV248" s="13" t="s">
        <v>88</v>
      </c>
      <c r="AW248" s="13" t="s">
        <v>31</v>
      </c>
      <c r="AX248" s="13" t="s">
        <v>76</v>
      </c>
      <c r="AY248" s="263" t="s">
        <v>173</v>
      </c>
    </row>
    <row r="249" s="13" customFormat="1">
      <c r="A249" s="13"/>
      <c r="B249" s="252"/>
      <c r="C249" s="253"/>
      <c r="D249" s="254" t="s">
        <v>181</v>
      </c>
      <c r="E249" s="255" t="s">
        <v>1</v>
      </c>
      <c r="F249" s="256" t="s">
        <v>336</v>
      </c>
      <c r="G249" s="253"/>
      <c r="H249" s="257">
        <v>0.12</v>
      </c>
      <c r="I249" s="258"/>
      <c r="J249" s="253"/>
      <c r="K249" s="253"/>
      <c r="L249" s="259"/>
      <c r="M249" s="260"/>
      <c r="N249" s="261"/>
      <c r="O249" s="261"/>
      <c r="P249" s="261"/>
      <c r="Q249" s="261"/>
      <c r="R249" s="261"/>
      <c r="S249" s="261"/>
      <c r="T249" s="26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3" t="s">
        <v>181</v>
      </c>
      <c r="AU249" s="263" t="s">
        <v>88</v>
      </c>
      <c r="AV249" s="13" t="s">
        <v>88</v>
      </c>
      <c r="AW249" s="13" t="s">
        <v>31</v>
      </c>
      <c r="AX249" s="13" t="s">
        <v>76</v>
      </c>
      <c r="AY249" s="263" t="s">
        <v>173</v>
      </c>
    </row>
    <row r="250" s="15" customFormat="1">
      <c r="A250" s="15"/>
      <c r="B250" s="275"/>
      <c r="C250" s="276"/>
      <c r="D250" s="254" t="s">
        <v>181</v>
      </c>
      <c r="E250" s="277" t="s">
        <v>1</v>
      </c>
      <c r="F250" s="278" t="s">
        <v>187</v>
      </c>
      <c r="G250" s="276"/>
      <c r="H250" s="279">
        <v>1728</v>
      </c>
      <c r="I250" s="280"/>
      <c r="J250" s="276"/>
      <c r="K250" s="276"/>
      <c r="L250" s="281"/>
      <c r="M250" s="282"/>
      <c r="N250" s="283"/>
      <c r="O250" s="283"/>
      <c r="P250" s="283"/>
      <c r="Q250" s="283"/>
      <c r="R250" s="283"/>
      <c r="S250" s="283"/>
      <c r="T250" s="28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85" t="s">
        <v>181</v>
      </c>
      <c r="AU250" s="285" t="s">
        <v>88</v>
      </c>
      <c r="AV250" s="15" t="s">
        <v>179</v>
      </c>
      <c r="AW250" s="15" t="s">
        <v>31</v>
      </c>
      <c r="AX250" s="15" t="s">
        <v>83</v>
      </c>
      <c r="AY250" s="285" t="s">
        <v>173</v>
      </c>
    </row>
    <row r="251" s="2" customFormat="1" ht="21.75" customHeight="1">
      <c r="A251" s="39"/>
      <c r="B251" s="40"/>
      <c r="C251" s="238" t="s">
        <v>337</v>
      </c>
      <c r="D251" s="238" t="s">
        <v>175</v>
      </c>
      <c r="E251" s="239" t="s">
        <v>338</v>
      </c>
      <c r="F251" s="240" t="s">
        <v>339</v>
      </c>
      <c r="G251" s="241" t="s">
        <v>235</v>
      </c>
      <c r="H251" s="242">
        <v>8.3000000000000007</v>
      </c>
      <c r="I251" s="243"/>
      <c r="J251" s="244">
        <f>ROUND(I251*H251,2)</f>
        <v>0</v>
      </c>
      <c r="K251" s="245"/>
      <c r="L251" s="45"/>
      <c r="M251" s="246" t="s">
        <v>1</v>
      </c>
      <c r="N251" s="247" t="s">
        <v>42</v>
      </c>
      <c r="O251" s="98"/>
      <c r="P251" s="248">
        <f>O251*H251</f>
        <v>0</v>
      </c>
      <c r="Q251" s="248">
        <v>0.013650000000000001</v>
      </c>
      <c r="R251" s="248">
        <f>Q251*H251</f>
        <v>0.11329500000000002</v>
      </c>
      <c r="S251" s="248">
        <v>0</v>
      </c>
      <c r="T251" s="24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0" t="s">
        <v>179</v>
      </c>
      <c r="AT251" s="250" t="s">
        <v>175</v>
      </c>
      <c r="AU251" s="250" t="s">
        <v>88</v>
      </c>
      <c r="AY251" s="18" t="s">
        <v>173</v>
      </c>
      <c r="BE251" s="251">
        <f>IF(N251="základná",J251,0)</f>
        <v>0</v>
      </c>
      <c r="BF251" s="251">
        <f>IF(N251="znížená",J251,0)</f>
        <v>0</v>
      </c>
      <c r="BG251" s="251">
        <f>IF(N251="zákl. prenesená",J251,0)</f>
        <v>0</v>
      </c>
      <c r="BH251" s="251">
        <f>IF(N251="zníž. prenesená",J251,0)</f>
        <v>0</v>
      </c>
      <c r="BI251" s="251">
        <f>IF(N251="nulová",J251,0)</f>
        <v>0</v>
      </c>
      <c r="BJ251" s="18" t="s">
        <v>88</v>
      </c>
      <c r="BK251" s="251">
        <f>ROUND(I251*H251,2)</f>
        <v>0</v>
      </c>
      <c r="BL251" s="18" t="s">
        <v>179</v>
      </c>
      <c r="BM251" s="250" t="s">
        <v>340</v>
      </c>
    </row>
    <row r="252" s="2" customFormat="1" ht="24.15" customHeight="1">
      <c r="A252" s="39"/>
      <c r="B252" s="40"/>
      <c r="C252" s="238" t="s">
        <v>341</v>
      </c>
      <c r="D252" s="238" t="s">
        <v>175</v>
      </c>
      <c r="E252" s="239" t="s">
        <v>342</v>
      </c>
      <c r="F252" s="240" t="s">
        <v>343</v>
      </c>
      <c r="G252" s="241" t="s">
        <v>235</v>
      </c>
      <c r="H252" s="242">
        <v>8.3000000000000007</v>
      </c>
      <c r="I252" s="243"/>
      <c r="J252" s="244">
        <f>ROUND(I252*H252,2)</f>
        <v>0</v>
      </c>
      <c r="K252" s="245"/>
      <c r="L252" s="45"/>
      <c r="M252" s="246" t="s">
        <v>1</v>
      </c>
      <c r="N252" s="247" t="s">
        <v>42</v>
      </c>
      <c r="O252" s="98"/>
      <c r="P252" s="248">
        <f>O252*H252</f>
        <v>0</v>
      </c>
      <c r="Q252" s="248">
        <v>0.00040000000000000002</v>
      </c>
      <c r="R252" s="248">
        <f>Q252*H252</f>
        <v>0.0033200000000000005</v>
      </c>
      <c r="S252" s="248">
        <v>0</v>
      </c>
      <c r="T252" s="24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0" t="s">
        <v>179</v>
      </c>
      <c r="AT252" s="250" t="s">
        <v>175</v>
      </c>
      <c r="AU252" s="250" t="s">
        <v>88</v>
      </c>
      <c r="AY252" s="18" t="s">
        <v>173</v>
      </c>
      <c r="BE252" s="251">
        <f>IF(N252="základná",J252,0)</f>
        <v>0</v>
      </c>
      <c r="BF252" s="251">
        <f>IF(N252="znížená",J252,0)</f>
        <v>0</v>
      </c>
      <c r="BG252" s="251">
        <f>IF(N252="zákl. prenesená",J252,0)</f>
        <v>0</v>
      </c>
      <c r="BH252" s="251">
        <f>IF(N252="zníž. prenesená",J252,0)</f>
        <v>0</v>
      </c>
      <c r="BI252" s="251">
        <f>IF(N252="nulová",J252,0)</f>
        <v>0</v>
      </c>
      <c r="BJ252" s="18" t="s">
        <v>88</v>
      </c>
      <c r="BK252" s="251">
        <f>ROUND(I252*H252,2)</f>
        <v>0</v>
      </c>
      <c r="BL252" s="18" t="s">
        <v>179</v>
      </c>
      <c r="BM252" s="250" t="s">
        <v>344</v>
      </c>
    </row>
    <row r="253" s="13" customFormat="1">
      <c r="A253" s="13"/>
      <c r="B253" s="252"/>
      <c r="C253" s="253"/>
      <c r="D253" s="254" t="s">
        <v>181</v>
      </c>
      <c r="E253" s="255" t="s">
        <v>1</v>
      </c>
      <c r="F253" s="256" t="s">
        <v>345</v>
      </c>
      <c r="G253" s="253"/>
      <c r="H253" s="257">
        <v>1.3500000000000001</v>
      </c>
      <c r="I253" s="258"/>
      <c r="J253" s="253"/>
      <c r="K253" s="253"/>
      <c r="L253" s="259"/>
      <c r="M253" s="260"/>
      <c r="N253" s="261"/>
      <c r="O253" s="261"/>
      <c r="P253" s="261"/>
      <c r="Q253" s="261"/>
      <c r="R253" s="261"/>
      <c r="S253" s="261"/>
      <c r="T253" s="26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3" t="s">
        <v>181</v>
      </c>
      <c r="AU253" s="263" t="s">
        <v>88</v>
      </c>
      <c r="AV253" s="13" t="s">
        <v>88</v>
      </c>
      <c r="AW253" s="13" t="s">
        <v>31</v>
      </c>
      <c r="AX253" s="13" t="s">
        <v>76</v>
      </c>
      <c r="AY253" s="263" t="s">
        <v>173</v>
      </c>
    </row>
    <row r="254" s="13" customFormat="1">
      <c r="A254" s="13"/>
      <c r="B254" s="252"/>
      <c r="C254" s="253"/>
      <c r="D254" s="254" t="s">
        <v>181</v>
      </c>
      <c r="E254" s="255" t="s">
        <v>1</v>
      </c>
      <c r="F254" s="256" t="s">
        <v>346</v>
      </c>
      <c r="G254" s="253"/>
      <c r="H254" s="257">
        <v>2.9249999999999998</v>
      </c>
      <c r="I254" s="258"/>
      <c r="J254" s="253"/>
      <c r="K254" s="253"/>
      <c r="L254" s="259"/>
      <c r="M254" s="260"/>
      <c r="N254" s="261"/>
      <c r="O254" s="261"/>
      <c r="P254" s="261"/>
      <c r="Q254" s="261"/>
      <c r="R254" s="261"/>
      <c r="S254" s="261"/>
      <c r="T254" s="26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3" t="s">
        <v>181</v>
      </c>
      <c r="AU254" s="263" t="s">
        <v>88</v>
      </c>
      <c r="AV254" s="13" t="s">
        <v>88</v>
      </c>
      <c r="AW254" s="13" t="s">
        <v>31</v>
      </c>
      <c r="AX254" s="13" t="s">
        <v>76</v>
      </c>
      <c r="AY254" s="263" t="s">
        <v>173</v>
      </c>
    </row>
    <row r="255" s="13" customFormat="1">
      <c r="A255" s="13"/>
      <c r="B255" s="252"/>
      <c r="C255" s="253"/>
      <c r="D255" s="254" t="s">
        <v>181</v>
      </c>
      <c r="E255" s="255" t="s">
        <v>1</v>
      </c>
      <c r="F255" s="256" t="s">
        <v>347</v>
      </c>
      <c r="G255" s="253"/>
      <c r="H255" s="257">
        <v>4.0499999999999998</v>
      </c>
      <c r="I255" s="258"/>
      <c r="J255" s="253"/>
      <c r="K255" s="253"/>
      <c r="L255" s="259"/>
      <c r="M255" s="260"/>
      <c r="N255" s="261"/>
      <c r="O255" s="261"/>
      <c r="P255" s="261"/>
      <c r="Q255" s="261"/>
      <c r="R255" s="261"/>
      <c r="S255" s="261"/>
      <c r="T255" s="26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3" t="s">
        <v>181</v>
      </c>
      <c r="AU255" s="263" t="s">
        <v>88</v>
      </c>
      <c r="AV255" s="13" t="s">
        <v>88</v>
      </c>
      <c r="AW255" s="13" t="s">
        <v>31</v>
      </c>
      <c r="AX255" s="13" t="s">
        <v>76</v>
      </c>
      <c r="AY255" s="263" t="s">
        <v>173</v>
      </c>
    </row>
    <row r="256" s="14" customFormat="1">
      <c r="A256" s="14"/>
      <c r="B256" s="264"/>
      <c r="C256" s="265"/>
      <c r="D256" s="254" t="s">
        <v>181</v>
      </c>
      <c r="E256" s="266" t="s">
        <v>1</v>
      </c>
      <c r="F256" s="267" t="s">
        <v>184</v>
      </c>
      <c r="G256" s="265"/>
      <c r="H256" s="268">
        <v>8.3249999999999993</v>
      </c>
      <c r="I256" s="269"/>
      <c r="J256" s="265"/>
      <c r="K256" s="265"/>
      <c r="L256" s="270"/>
      <c r="M256" s="271"/>
      <c r="N256" s="272"/>
      <c r="O256" s="272"/>
      <c r="P256" s="272"/>
      <c r="Q256" s="272"/>
      <c r="R256" s="272"/>
      <c r="S256" s="272"/>
      <c r="T256" s="27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74" t="s">
        <v>181</v>
      </c>
      <c r="AU256" s="274" t="s">
        <v>88</v>
      </c>
      <c r="AV256" s="14" t="s">
        <v>185</v>
      </c>
      <c r="AW256" s="14" t="s">
        <v>31</v>
      </c>
      <c r="AX256" s="14" t="s">
        <v>76</v>
      </c>
      <c r="AY256" s="274" t="s">
        <v>173</v>
      </c>
    </row>
    <row r="257" s="13" customFormat="1">
      <c r="A257" s="13"/>
      <c r="B257" s="252"/>
      <c r="C257" s="253"/>
      <c r="D257" s="254" t="s">
        <v>181</v>
      </c>
      <c r="E257" s="255" t="s">
        <v>1</v>
      </c>
      <c r="F257" s="256" t="s">
        <v>348</v>
      </c>
      <c r="G257" s="253"/>
      <c r="H257" s="257">
        <v>-0.025000000000000001</v>
      </c>
      <c r="I257" s="258"/>
      <c r="J257" s="253"/>
      <c r="K257" s="253"/>
      <c r="L257" s="259"/>
      <c r="M257" s="260"/>
      <c r="N257" s="261"/>
      <c r="O257" s="261"/>
      <c r="P257" s="261"/>
      <c r="Q257" s="261"/>
      <c r="R257" s="261"/>
      <c r="S257" s="261"/>
      <c r="T257" s="26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3" t="s">
        <v>181</v>
      </c>
      <c r="AU257" s="263" t="s">
        <v>88</v>
      </c>
      <c r="AV257" s="13" t="s">
        <v>88</v>
      </c>
      <c r="AW257" s="13" t="s">
        <v>31</v>
      </c>
      <c r="AX257" s="13" t="s">
        <v>76</v>
      </c>
      <c r="AY257" s="263" t="s">
        <v>173</v>
      </c>
    </row>
    <row r="258" s="15" customFormat="1">
      <c r="A258" s="15"/>
      <c r="B258" s="275"/>
      <c r="C258" s="276"/>
      <c r="D258" s="254" t="s">
        <v>181</v>
      </c>
      <c r="E258" s="277" t="s">
        <v>1</v>
      </c>
      <c r="F258" s="278" t="s">
        <v>349</v>
      </c>
      <c r="G258" s="276"/>
      <c r="H258" s="279">
        <v>8.2999999999999989</v>
      </c>
      <c r="I258" s="280"/>
      <c r="J258" s="276"/>
      <c r="K258" s="276"/>
      <c r="L258" s="281"/>
      <c r="M258" s="282"/>
      <c r="N258" s="283"/>
      <c r="O258" s="283"/>
      <c r="P258" s="283"/>
      <c r="Q258" s="283"/>
      <c r="R258" s="283"/>
      <c r="S258" s="283"/>
      <c r="T258" s="28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85" t="s">
        <v>181</v>
      </c>
      <c r="AU258" s="285" t="s">
        <v>88</v>
      </c>
      <c r="AV258" s="15" t="s">
        <v>179</v>
      </c>
      <c r="AW258" s="15" t="s">
        <v>31</v>
      </c>
      <c r="AX258" s="15" t="s">
        <v>83</v>
      </c>
      <c r="AY258" s="285" t="s">
        <v>173</v>
      </c>
    </row>
    <row r="259" s="2" customFormat="1" ht="24.15" customHeight="1">
      <c r="A259" s="39"/>
      <c r="B259" s="40"/>
      <c r="C259" s="238" t="s">
        <v>350</v>
      </c>
      <c r="D259" s="238" t="s">
        <v>175</v>
      </c>
      <c r="E259" s="239" t="s">
        <v>351</v>
      </c>
      <c r="F259" s="240" t="s">
        <v>352</v>
      </c>
      <c r="G259" s="241" t="s">
        <v>178</v>
      </c>
      <c r="H259" s="242">
        <v>7.4000000000000004</v>
      </c>
      <c r="I259" s="243"/>
      <c r="J259" s="244">
        <f>ROUND(I259*H259,2)</f>
        <v>0</v>
      </c>
      <c r="K259" s="245"/>
      <c r="L259" s="45"/>
      <c r="M259" s="246" t="s">
        <v>1</v>
      </c>
      <c r="N259" s="247" t="s">
        <v>42</v>
      </c>
      <c r="O259" s="98"/>
      <c r="P259" s="248">
        <f>O259*H259</f>
        <v>0</v>
      </c>
      <c r="Q259" s="248">
        <v>2.2404799999999998</v>
      </c>
      <c r="R259" s="248">
        <f>Q259*H259</f>
        <v>16.579552</v>
      </c>
      <c r="S259" s="248">
        <v>0</v>
      </c>
      <c r="T259" s="24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50" t="s">
        <v>179</v>
      </c>
      <c r="AT259" s="250" t="s">
        <v>175</v>
      </c>
      <c r="AU259" s="250" t="s">
        <v>88</v>
      </c>
      <c r="AY259" s="18" t="s">
        <v>173</v>
      </c>
      <c r="BE259" s="251">
        <f>IF(N259="základná",J259,0)</f>
        <v>0</v>
      </c>
      <c r="BF259" s="251">
        <f>IF(N259="znížená",J259,0)</f>
        <v>0</v>
      </c>
      <c r="BG259" s="251">
        <f>IF(N259="zákl. prenesená",J259,0)</f>
        <v>0</v>
      </c>
      <c r="BH259" s="251">
        <f>IF(N259="zníž. prenesená",J259,0)</f>
        <v>0</v>
      </c>
      <c r="BI259" s="251">
        <f>IF(N259="nulová",J259,0)</f>
        <v>0</v>
      </c>
      <c r="BJ259" s="18" t="s">
        <v>88</v>
      </c>
      <c r="BK259" s="251">
        <f>ROUND(I259*H259,2)</f>
        <v>0</v>
      </c>
      <c r="BL259" s="18" t="s">
        <v>179</v>
      </c>
      <c r="BM259" s="250" t="s">
        <v>353</v>
      </c>
    </row>
    <row r="260" s="13" customFormat="1">
      <c r="A260" s="13"/>
      <c r="B260" s="252"/>
      <c r="C260" s="253"/>
      <c r="D260" s="254" t="s">
        <v>181</v>
      </c>
      <c r="E260" s="255" t="s">
        <v>1</v>
      </c>
      <c r="F260" s="256" t="s">
        <v>354</v>
      </c>
      <c r="G260" s="253"/>
      <c r="H260" s="257">
        <v>7.3799999999999999</v>
      </c>
      <c r="I260" s="258"/>
      <c r="J260" s="253"/>
      <c r="K260" s="253"/>
      <c r="L260" s="259"/>
      <c r="M260" s="260"/>
      <c r="N260" s="261"/>
      <c r="O260" s="261"/>
      <c r="P260" s="261"/>
      <c r="Q260" s="261"/>
      <c r="R260" s="261"/>
      <c r="S260" s="261"/>
      <c r="T260" s="26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3" t="s">
        <v>181</v>
      </c>
      <c r="AU260" s="263" t="s">
        <v>88</v>
      </c>
      <c r="AV260" s="13" t="s">
        <v>88</v>
      </c>
      <c r="AW260" s="13" t="s">
        <v>31</v>
      </c>
      <c r="AX260" s="13" t="s">
        <v>76</v>
      </c>
      <c r="AY260" s="263" t="s">
        <v>173</v>
      </c>
    </row>
    <row r="261" s="13" customFormat="1">
      <c r="A261" s="13"/>
      <c r="B261" s="252"/>
      <c r="C261" s="253"/>
      <c r="D261" s="254" t="s">
        <v>181</v>
      </c>
      <c r="E261" s="255" t="s">
        <v>1</v>
      </c>
      <c r="F261" s="256" t="s">
        <v>355</v>
      </c>
      <c r="G261" s="253"/>
      <c r="H261" s="257">
        <v>0.02</v>
      </c>
      <c r="I261" s="258"/>
      <c r="J261" s="253"/>
      <c r="K261" s="253"/>
      <c r="L261" s="259"/>
      <c r="M261" s="260"/>
      <c r="N261" s="261"/>
      <c r="O261" s="261"/>
      <c r="P261" s="261"/>
      <c r="Q261" s="261"/>
      <c r="R261" s="261"/>
      <c r="S261" s="261"/>
      <c r="T261" s="26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3" t="s">
        <v>181</v>
      </c>
      <c r="AU261" s="263" t="s">
        <v>88</v>
      </c>
      <c r="AV261" s="13" t="s">
        <v>88</v>
      </c>
      <c r="AW261" s="13" t="s">
        <v>31</v>
      </c>
      <c r="AX261" s="13" t="s">
        <v>76</v>
      </c>
      <c r="AY261" s="263" t="s">
        <v>173</v>
      </c>
    </row>
    <row r="262" s="15" customFormat="1">
      <c r="A262" s="15"/>
      <c r="B262" s="275"/>
      <c r="C262" s="276"/>
      <c r="D262" s="254" t="s">
        <v>181</v>
      </c>
      <c r="E262" s="277" t="s">
        <v>1</v>
      </c>
      <c r="F262" s="278" t="s">
        <v>356</v>
      </c>
      <c r="G262" s="276"/>
      <c r="H262" s="279">
        <v>7.4000000000000004</v>
      </c>
      <c r="I262" s="280"/>
      <c r="J262" s="276"/>
      <c r="K262" s="276"/>
      <c r="L262" s="281"/>
      <c r="M262" s="282"/>
      <c r="N262" s="283"/>
      <c r="O262" s="283"/>
      <c r="P262" s="283"/>
      <c r="Q262" s="283"/>
      <c r="R262" s="283"/>
      <c r="S262" s="283"/>
      <c r="T262" s="28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85" t="s">
        <v>181</v>
      </c>
      <c r="AU262" s="285" t="s">
        <v>88</v>
      </c>
      <c r="AV262" s="15" t="s">
        <v>179</v>
      </c>
      <c r="AW262" s="15" t="s">
        <v>31</v>
      </c>
      <c r="AX262" s="15" t="s">
        <v>83</v>
      </c>
      <c r="AY262" s="285" t="s">
        <v>173</v>
      </c>
    </row>
    <row r="263" s="2" customFormat="1" ht="37.8" customHeight="1">
      <c r="A263" s="39"/>
      <c r="B263" s="40"/>
      <c r="C263" s="238" t="s">
        <v>357</v>
      </c>
      <c r="D263" s="238" t="s">
        <v>175</v>
      </c>
      <c r="E263" s="239" t="s">
        <v>358</v>
      </c>
      <c r="F263" s="240" t="s">
        <v>359</v>
      </c>
      <c r="G263" s="241" t="s">
        <v>235</v>
      </c>
      <c r="H263" s="242">
        <v>60</v>
      </c>
      <c r="I263" s="243"/>
      <c r="J263" s="244">
        <f>ROUND(I263*H263,2)</f>
        <v>0</v>
      </c>
      <c r="K263" s="245"/>
      <c r="L263" s="45"/>
      <c r="M263" s="246" t="s">
        <v>1</v>
      </c>
      <c r="N263" s="247" t="s">
        <v>42</v>
      </c>
      <c r="O263" s="98"/>
      <c r="P263" s="248">
        <f>O263*H263</f>
        <v>0</v>
      </c>
      <c r="Q263" s="248">
        <v>0.0035200000000000001</v>
      </c>
      <c r="R263" s="248">
        <f>Q263*H263</f>
        <v>0.2112</v>
      </c>
      <c r="S263" s="248">
        <v>0</v>
      </c>
      <c r="T263" s="24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50" t="s">
        <v>179</v>
      </c>
      <c r="AT263" s="250" t="s">
        <v>175</v>
      </c>
      <c r="AU263" s="250" t="s">
        <v>88</v>
      </c>
      <c r="AY263" s="18" t="s">
        <v>173</v>
      </c>
      <c r="BE263" s="251">
        <f>IF(N263="základná",J263,0)</f>
        <v>0</v>
      </c>
      <c r="BF263" s="251">
        <f>IF(N263="znížená",J263,0)</f>
        <v>0</v>
      </c>
      <c r="BG263" s="251">
        <f>IF(N263="zákl. prenesená",J263,0)</f>
        <v>0</v>
      </c>
      <c r="BH263" s="251">
        <f>IF(N263="zníž. prenesená",J263,0)</f>
        <v>0</v>
      </c>
      <c r="BI263" s="251">
        <f>IF(N263="nulová",J263,0)</f>
        <v>0</v>
      </c>
      <c r="BJ263" s="18" t="s">
        <v>88</v>
      </c>
      <c r="BK263" s="251">
        <f>ROUND(I263*H263,2)</f>
        <v>0</v>
      </c>
      <c r="BL263" s="18" t="s">
        <v>179</v>
      </c>
      <c r="BM263" s="250" t="s">
        <v>360</v>
      </c>
    </row>
    <row r="264" s="16" customFormat="1">
      <c r="A264" s="16"/>
      <c r="B264" s="297"/>
      <c r="C264" s="298"/>
      <c r="D264" s="254" t="s">
        <v>181</v>
      </c>
      <c r="E264" s="299" t="s">
        <v>1</v>
      </c>
      <c r="F264" s="300" t="s">
        <v>361</v>
      </c>
      <c r="G264" s="298"/>
      <c r="H264" s="299" t="s">
        <v>1</v>
      </c>
      <c r="I264" s="301"/>
      <c r="J264" s="298"/>
      <c r="K264" s="298"/>
      <c r="L264" s="302"/>
      <c r="M264" s="303"/>
      <c r="N264" s="304"/>
      <c r="O264" s="304"/>
      <c r="P264" s="304"/>
      <c r="Q264" s="304"/>
      <c r="R264" s="304"/>
      <c r="S264" s="304"/>
      <c r="T264" s="305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306" t="s">
        <v>181</v>
      </c>
      <c r="AU264" s="306" t="s">
        <v>88</v>
      </c>
      <c r="AV264" s="16" t="s">
        <v>83</v>
      </c>
      <c r="AW264" s="16" t="s">
        <v>31</v>
      </c>
      <c r="AX264" s="16" t="s">
        <v>76</v>
      </c>
      <c r="AY264" s="306" t="s">
        <v>173</v>
      </c>
    </row>
    <row r="265" s="13" customFormat="1">
      <c r="A265" s="13"/>
      <c r="B265" s="252"/>
      <c r="C265" s="253"/>
      <c r="D265" s="254" t="s">
        <v>181</v>
      </c>
      <c r="E265" s="255" t="s">
        <v>1</v>
      </c>
      <c r="F265" s="256" t="s">
        <v>362</v>
      </c>
      <c r="G265" s="253"/>
      <c r="H265" s="257">
        <v>49.203000000000003</v>
      </c>
      <c r="I265" s="258"/>
      <c r="J265" s="253"/>
      <c r="K265" s="253"/>
      <c r="L265" s="259"/>
      <c r="M265" s="260"/>
      <c r="N265" s="261"/>
      <c r="O265" s="261"/>
      <c r="P265" s="261"/>
      <c r="Q265" s="261"/>
      <c r="R265" s="261"/>
      <c r="S265" s="261"/>
      <c r="T265" s="26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3" t="s">
        <v>181</v>
      </c>
      <c r="AU265" s="263" t="s">
        <v>88</v>
      </c>
      <c r="AV265" s="13" t="s">
        <v>88</v>
      </c>
      <c r="AW265" s="13" t="s">
        <v>31</v>
      </c>
      <c r="AX265" s="13" t="s">
        <v>76</v>
      </c>
      <c r="AY265" s="263" t="s">
        <v>173</v>
      </c>
    </row>
    <row r="266" s="13" customFormat="1">
      <c r="A266" s="13"/>
      <c r="B266" s="252"/>
      <c r="C266" s="253"/>
      <c r="D266" s="254" t="s">
        <v>181</v>
      </c>
      <c r="E266" s="255" t="s">
        <v>1</v>
      </c>
      <c r="F266" s="256" t="s">
        <v>363</v>
      </c>
      <c r="G266" s="253"/>
      <c r="H266" s="257">
        <v>9.8409999999999993</v>
      </c>
      <c r="I266" s="258"/>
      <c r="J266" s="253"/>
      <c r="K266" s="253"/>
      <c r="L266" s="259"/>
      <c r="M266" s="260"/>
      <c r="N266" s="261"/>
      <c r="O266" s="261"/>
      <c r="P266" s="261"/>
      <c r="Q266" s="261"/>
      <c r="R266" s="261"/>
      <c r="S266" s="261"/>
      <c r="T266" s="26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3" t="s">
        <v>181</v>
      </c>
      <c r="AU266" s="263" t="s">
        <v>88</v>
      </c>
      <c r="AV266" s="13" t="s">
        <v>88</v>
      </c>
      <c r="AW266" s="13" t="s">
        <v>31</v>
      </c>
      <c r="AX266" s="13" t="s">
        <v>76</v>
      </c>
      <c r="AY266" s="263" t="s">
        <v>173</v>
      </c>
    </row>
    <row r="267" s="14" customFormat="1">
      <c r="A267" s="14"/>
      <c r="B267" s="264"/>
      <c r="C267" s="265"/>
      <c r="D267" s="254" t="s">
        <v>181</v>
      </c>
      <c r="E267" s="266" t="s">
        <v>1</v>
      </c>
      <c r="F267" s="267" t="s">
        <v>184</v>
      </c>
      <c r="G267" s="265"/>
      <c r="H267" s="268">
        <v>59.044000000000004</v>
      </c>
      <c r="I267" s="269"/>
      <c r="J267" s="265"/>
      <c r="K267" s="265"/>
      <c r="L267" s="270"/>
      <c r="M267" s="271"/>
      <c r="N267" s="272"/>
      <c r="O267" s="272"/>
      <c r="P267" s="272"/>
      <c r="Q267" s="272"/>
      <c r="R267" s="272"/>
      <c r="S267" s="272"/>
      <c r="T267" s="27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4" t="s">
        <v>181</v>
      </c>
      <c r="AU267" s="274" t="s">
        <v>88</v>
      </c>
      <c r="AV267" s="14" t="s">
        <v>185</v>
      </c>
      <c r="AW267" s="14" t="s">
        <v>31</v>
      </c>
      <c r="AX267" s="14" t="s">
        <v>76</v>
      </c>
      <c r="AY267" s="274" t="s">
        <v>173</v>
      </c>
    </row>
    <row r="268" s="13" customFormat="1">
      <c r="A268" s="13"/>
      <c r="B268" s="252"/>
      <c r="C268" s="253"/>
      <c r="D268" s="254" t="s">
        <v>181</v>
      </c>
      <c r="E268" s="255" t="s">
        <v>1</v>
      </c>
      <c r="F268" s="256" t="s">
        <v>364</v>
      </c>
      <c r="G268" s="253"/>
      <c r="H268" s="257">
        <v>0.95599999999999996</v>
      </c>
      <c r="I268" s="258"/>
      <c r="J268" s="253"/>
      <c r="K268" s="253"/>
      <c r="L268" s="259"/>
      <c r="M268" s="260"/>
      <c r="N268" s="261"/>
      <c r="O268" s="261"/>
      <c r="P268" s="261"/>
      <c r="Q268" s="261"/>
      <c r="R268" s="261"/>
      <c r="S268" s="261"/>
      <c r="T268" s="26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3" t="s">
        <v>181</v>
      </c>
      <c r="AU268" s="263" t="s">
        <v>88</v>
      </c>
      <c r="AV268" s="13" t="s">
        <v>88</v>
      </c>
      <c r="AW268" s="13" t="s">
        <v>31</v>
      </c>
      <c r="AX268" s="13" t="s">
        <v>76</v>
      </c>
      <c r="AY268" s="263" t="s">
        <v>173</v>
      </c>
    </row>
    <row r="269" s="15" customFormat="1">
      <c r="A269" s="15"/>
      <c r="B269" s="275"/>
      <c r="C269" s="276"/>
      <c r="D269" s="254" t="s">
        <v>181</v>
      </c>
      <c r="E269" s="277" t="s">
        <v>1</v>
      </c>
      <c r="F269" s="278" t="s">
        <v>365</v>
      </c>
      <c r="G269" s="276"/>
      <c r="H269" s="279">
        <v>60.000000000000007</v>
      </c>
      <c r="I269" s="280"/>
      <c r="J269" s="276"/>
      <c r="K269" s="276"/>
      <c r="L269" s="281"/>
      <c r="M269" s="282"/>
      <c r="N269" s="283"/>
      <c r="O269" s="283"/>
      <c r="P269" s="283"/>
      <c r="Q269" s="283"/>
      <c r="R269" s="283"/>
      <c r="S269" s="283"/>
      <c r="T269" s="28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85" t="s">
        <v>181</v>
      </c>
      <c r="AU269" s="285" t="s">
        <v>88</v>
      </c>
      <c r="AV269" s="15" t="s">
        <v>179</v>
      </c>
      <c r="AW269" s="15" t="s">
        <v>31</v>
      </c>
      <c r="AX269" s="15" t="s">
        <v>83</v>
      </c>
      <c r="AY269" s="285" t="s">
        <v>173</v>
      </c>
    </row>
    <row r="270" s="2" customFormat="1" ht="21.75" customHeight="1">
      <c r="A270" s="39"/>
      <c r="B270" s="40"/>
      <c r="C270" s="238" t="s">
        <v>366</v>
      </c>
      <c r="D270" s="238" t="s">
        <v>175</v>
      </c>
      <c r="E270" s="239" t="s">
        <v>367</v>
      </c>
      <c r="F270" s="240" t="s">
        <v>368</v>
      </c>
      <c r="G270" s="241" t="s">
        <v>178</v>
      </c>
      <c r="H270" s="242">
        <v>7.4000000000000004</v>
      </c>
      <c r="I270" s="243"/>
      <c r="J270" s="244">
        <f>ROUND(I270*H270,2)</f>
        <v>0</v>
      </c>
      <c r="K270" s="245"/>
      <c r="L270" s="45"/>
      <c r="M270" s="246" t="s">
        <v>1</v>
      </c>
      <c r="N270" s="247" t="s">
        <v>42</v>
      </c>
      <c r="O270" s="98"/>
      <c r="P270" s="248">
        <f>O270*H270</f>
        <v>0</v>
      </c>
      <c r="Q270" s="248">
        <v>1.837</v>
      </c>
      <c r="R270" s="248">
        <f>Q270*H270</f>
        <v>13.5938</v>
      </c>
      <c r="S270" s="248">
        <v>0</v>
      </c>
      <c r="T270" s="24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0" t="s">
        <v>179</v>
      </c>
      <c r="AT270" s="250" t="s">
        <v>175</v>
      </c>
      <c r="AU270" s="250" t="s">
        <v>88</v>
      </c>
      <c r="AY270" s="18" t="s">
        <v>173</v>
      </c>
      <c r="BE270" s="251">
        <f>IF(N270="základná",J270,0)</f>
        <v>0</v>
      </c>
      <c r="BF270" s="251">
        <f>IF(N270="znížená",J270,0)</f>
        <v>0</v>
      </c>
      <c r="BG270" s="251">
        <f>IF(N270="zákl. prenesená",J270,0)</f>
        <v>0</v>
      </c>
      <c r="BH270" s="251">
        <f>IF(N270="zníž. prenesená",J270,0)</f>
        <v>0</v>
      </c>
      <c r="BI270" s="251">
        <f>IF(N270="nulová",J270,0)</f>
        <v>0</v>
      </c>
      <c r="BJ270" s="18" t="s">
        <v>88</v>
      </c>
      <c r="BK270" s="251">
        <f>ROUND(I270*H270,2)</f>
        <v>0</v>
      </c>
      <c r="BL270" s="18" t="s">
        <v>179</v>
      </c>
      <c r="BM270" s="250" t="s">
        <v>369</v>
      </c>
    </row>
    <row r="271" s="13" customFormat="1">
      <c r="A271" s="13"/>
      <c r="B271" s="252"/>
      <c r="C271" s="253"/>
      <c r="D271" s="254" t="s">
        <v>181</v>
      </c>
      <c r="E271" s="255" t="s">
        <v>1</v>
      </c>
      <c r="F271" s="256" t="s">
        <v>354</v>
      </c>
      <c r="G271" s="253"/>
      <c r="H271" s="257">
        <v>7.3799999999999999</v>
      </c>
      <c r="I271" s="258"/>
      <c r="J271" s="253"/>
      <c r="K271" s="253"/>
      <c r="L271" s="259"/>
      <c r="M271" s="260"/>
      <c r="N271" s="261"/>
      <c r="O271" s="261"/>
      <c r="P271" s="261"/>
      <c r="Q271" s="261"/>
      <c r="R271" s="261"/>
      <c r="S271" s="261"/>
      <c r="T271" s="26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3" t="s">
        <v>181</v>
      </c>
      <c r="AU271" s="263" t="s">
        <v>88</v>
      </c>
      <c r="AV271" s="13" t="s">
        <v>88</v>
      </c>
      <c r="AW271" s="13" t="s">
        <v>31</v>
      </c>
      <c r="AX271" s="13" t="s">
        <v>76</v>
      </c>
      <c r="AY271" s="263" t="s">
        <v>173</v>
      </c>
    </row>
    <row r="272" s="13" customFormat="1">
      <c r="A272" s="13"/>
      <c r="B272" s="252"/>
      <c r="C272" s="253"/>
      <c r="D272" s="254" t="s">
        <v>181</v>
      </c>
      <c r="E272" s="255" t="s">
        <v>1</v>
      </c>
      <c r="F272" s="256" t="s">
        <v>355</v>
      </c>
      <c r="G272" s="253"/>
      <c r="H272" s="257">
        <v>0.02</v>
      </c>
      <c r="I272" s="258"/>
      <c r="J272" s="253"/>
      <c r="K272" s="253"/>
      <c r="L272" s="259"/>
      <c r="M272" s="260"/>
      <c r="N272" s="261"/>
      <c r="O272" s="261"/>
      <c r="P272" s="261"/>
      <c r="Q272" s="261"/>
      <c r="R272" s="261"/>
      <c r="S272" s="261"/>
      <c r="T272" s="26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3" t="s">
        <v>181</v>
      </c>
      <c r="AU272" s="263" t="s">
        <v>88</v>
      </c>
      <c r="AV272" s="13" t="s">
        <v>88</v>
      </c>
      <c r="AW272" s="13" t="s">
        <v>31</v>
      </c>
      <c r="AX272" s="13" t="s">
        <v>76</v>
      </c>
      <c r="AY272" s="263" t="s">
        <v>173</v>
      </c>
    </row>
    <row r="273" s="15" customFormat="1">
      <c r="A273" s="15"/>
      <c r="B273" s="275"/>
      <c r="C273" s="276"/>
      <c r="D273" s="254" t="s">
        <v>181</v>
      </c>
      <c r="E273" s="277" t="s">
        <v>1</v>
      </c>
      <c r="F273" s="278" t="s">
        <v>356</v>
      </c>
      <c r="G273" s="276"/>
      <c r="H273" s="279">
        <v>7.4000000000000004</v>
      </c>
      <c r="I273" s="280"/>
      <c r="J273" s="276"/>
      <c r="K273" s="276"/>
      <c r="L273" s="281"/>
      <c r="M273" s="282"/>
      <c r="N273" s="283"/>
      <c r="O273" s="283"/>
      <c r="P273" s="283"/>
      <c r="Q273" s="283"/>
      <c r="R273" s="283"/>
      <c r="S273" s="283"/>
      <c r="T273" s="28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85" t="s">
        <v>181</v>
      </c>
      <c r="AU273" s="285" t="s">
        <v>88</v>
      </c>
      <c r="AV273" s="15" t="s">
        <v>179</v>
      </c>
      <c r="AW273" s="15" t="s">
        <v>31</v>
      </c>
      <c r="AX273" s="15" t="s">
        <v>83</v>
      </c>
      <c r="AY273" s="285" t="s">
        <v>173</v>
      </c>
    </row>
    <row r="274" s="2" customFormat="1" ht="24.15" customHeight="1">
      <c r="A274" s="39"/>
      <c r="B274" s="40"/>
      <c r="C274" s="238" t="s">
        <v>370</v>
      </c>
      <c r="D274" s="238" t="s">
        <v>175</v>
      </c>
      <c r="E274" s="239" t="s">
        <v>371</v>
      </c>
      <c r="F274" s="240" t="s">
        <v>372</v>
      </c>
      <c r="G274" s="241" t="s">
        <v>235</v>
      </c>
      <c r="H274" s="242">
        <v>47.100000000000001</v>
      </c>
      <c r="I274" s="243"/>
      <c r="J274" s="244">
        <f>ROUND(I274*H274,2)</f>
        <v>0</v>
      </c>
      <c r="K274" s="245"/>
      <c r="L274" s="45"/>
      <c r="M274" s="246" t="s">
        <v>1</v>
      </c>
      <c r="N274" s="247" t="s">
        <v>42</v>
      </c>
      <c r="O274" s="98"/>
      <c r="P274" s="248">
        <f>O274*H274</f>
        <v>0</v>
      </c>
      <c r="Q274" s="248">
        <v>0</v>
      </c>
      <c r="R274" s="248">
        <f>Q274*H274</f>
        <v>0</v>
      </c>
      <c r="S274" s="248">
        <v>0</v>
      </c>
      <c r="T274" s="24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50" t="s">
        <v>179</v>
      </c>
      <c r="AT274" s="250" t="s">
        <v>175</v>
      </c>
      <c r="AU274" s="250" t="s">
        <v>88</v>
      </c>
      <c r="AY274" s="18" t="s">
        <v>173</v>
      </c>
      <c r="BE274" s="251">
        <f>IF(N274="základná",J274,0)</f>
        <v>0</v>
      </c>
      <c r="BF274" s="251">
        <f>IF(N274="znížená",J274,0)</f>
        <v>0</v>
      </c>
      <c r="BG274" s="251">
        <f>IF(N274="zákl. prenesená",J274,0)</f>
        <v>0</v>
      </c>
      <c r="BH274" s="251">
        <f>IF(N274="zníž. prenesená",J274,0)</f>
        <v>0</v>
      </c>
      <c r="BI274" s="251">
        <f>IF(N274="nulová",J274,0)</f>
        <v>0</v>
      </c>
      <c r="BJ274" s="18" t="s">
        <v>88</v>
      </c>
      <c r="BK274" s="251">
        <f>ROUND(I274*H274,2)</f>
        <v>0</v>
      </c>
      <c r="BL274" s="18" t="s">
        <v>179</v>
      </c>
      <c r="BM274" s="250" t="s">
        <v>373</v>
      </c>
    </row>
    <row r="275" s="13" customFormat="1">
      <c r="A275" s="13"/>
      <c r="B275" s="252"/>
      <c r="C275" s="253"/>
      <c r="D275" s="254" t="s">
        <v>181</v>
      </c>
      <c r="E275" s="255" t="s">
        <v>1</v>
      </c>
      <c r="F275" s="256" t="s">
        <v>374</v>
      </c>
      <c r="G275" s="253"/>
      <c r="H275" s="257">
        <v>47.079999999999998</v>
      </c>
      <c r="I275" s="258"/>
      <c r="J275" s="253"/>
      <c r="K275" s="253"/>
      <c r="L275" s="259"/>
      <c r="M275" s="260"/>
      <c r="N275" s="261"/>
      <c r="O275" s="261"/>
      <c r="P275" s="261"/>
      <c r="Q275" s="261"/>
      <c r="R275" s="261"/>
      <c r="S275" s="261"/>
      <c r="T275" s="26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3" t="s">
        <v>181</v>
      </c>
      <c r="AU275" s="263" t="s">
        <v>88</v>
      </c>
      <c r="AV275" s="13" t="s">
        <v>88</v>
      </c>
      <c r="AW275" s="13" t="s">
        <v>31</v>
      </c>
      <c r="AX275" s="13" t="s">
        <v>76</v>
      </c>
      <c r="AY275" s="263" t="s">
        <v>173</v>
      </c>
    </row>
    <row r="276" s="13" customFormat="1">
      <c r="A276" s="13"/>
      <c r="B276" s="252"/>
      <c r="C276" s="253"/>
      <c r="D276" s="254" t="s">
        <v>181</v>
      </c>
      <c r="E276" s="255" t="s">
        <v>1</v>
      </c>
      <c r="F276" s="256" t="s">
        <v>355</v>
      </c>
      <c r="G276" s="253"/>
      <c r="H276" s="257">
        <v>0.02</v>
      </c>
      <c r="I276" s="258"/>
      <c r="J276" s="253"/>
      <c r="K276" s="253"/>
      <c r="L276" s="259"/>
      <c r="M276" s="260"/>
      <c r="N276" s="261"/>
      <c r="O276" s="261"/>
      <c r="P276" s="261"/>
      <c r="Q276" s="261"/>
      <c r="R276" s="261"/>
      <c r="S276" s="261"/>
      <c r="T276" s="26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3" t="s">
        <v>181</v>
      </c>
      <c r="AU276" s="263" t="s">
        <v>88</v>
      </c>
      <c r="AV276" s="13" t="s">
        <v>88</v>
      </c>
      <c r="AW276" s="13" t="s">
        <v>31</v>
      </c>
      <c r="AX276" s="13" t="s">
        <v>76</v>
      </c>
      <c r="AY276" s="263" t="s">
        <v>173</v>
      </c>
    </row>
    <row r="277" s="15" customFormat="1">
      <c r="A277" s="15"/>
      <c r="B277" s="275"/>
      <c r="C277" s="276"/>
      <c r="D277" s="254" t="s">
        <v>181</v>
      </c>
      <c r="E277" s="277" t="s">
        <v>1</v>
      </c>
      <c r="F277" s="278" t="s">
        <v>375</v>
      </c>
      <c r="G277" s="276"/>
      <c r="H277" s="279">
        <v>47.100000000000001</v>
      </c>
      <c r="I277" s="280"/>
      <c r="J277" s="276"/>
      <c r="K277" s="276"/>
      <c r="L277" s="281"/>
      <c r="M277" s="282"/>
      <c r="N277" s="283"/>
      <c r="O277" s="283"/>
      <c r="P277" s="283"/>
      <c r="Q277" s="283"/>
      <c r="R277" s="283"/>
      <c r="S277" s="283"/>
      <c r="T277" s="28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85" t="s">
        <v>181</v>
      </c>
      <c r="AU277" s="285" t="s">
        <v>88</v>
      </c>
      <c r="AV277" s="15" t="s">
        <v>179</v>
      </c>
      <c r="AW277" s="15" t="s">
        <v>31</v>
      </c>
      <c r="AX277" s="15" t="s">
        <v>83</v>
      </c>
      <c r="AY277" s="285" t="s">
        <v>173</v>
      </c>
    </row>
    <row r="278" s="2" customFormat="1" ht="16.5" customHeight="1">
      <c r="A278" s="39"/>
      <c r="B278" s="40"/>
      <c r="C278" s="286" t="s">
        <v>376</v>
      </c>
      <c r="D278" s="286" t="s">
        <v>224</v>
      </c>
      <c r="E278" s="287" t="s">
        <v>377</v>
      </c>
      <c r="F278" s="288" t="s">
        <v>378</v>
      </c>
      <c r="G278" s="289" t="s">
        <v>235</v>
      </c>
      <c r="H278" s="290">
        <v>54.200000000000003</v>
      </c>
      <c r="I278" s="291"/>
      <c r="J278" s="292">
        <f>ROUND(I278*H278,2)</f>
        <v>0</v>
      </c>
      <c r="K278" s="293"/>
      <c r="L278" s="294"/>
      <c r="M278" s="295" t="s">
        <v>1</v>
      </c>
      <c r="N278" s="296" t="s">
        <v>42</v>
      </c>
      <c r="O278" s="98"/>
      <c r="P278" s="248">
        <f>O278*H278</f>
        <v>0</v>
      </c>
      <c r="Q278" s="248">
        <v>0.00010000000000000001</v>
      </c>
      <c r="R278" s="248">
        <f>Q278*H278</f>
        <v>0.0054200000000000003</v>
      </c>
      <c r="S278" s="248">
        <v>0</v>
      </c>
      <c r="T278" s="24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0" t="s">
        <v>223</v>
      </c>
      <c r="AT278" s="250" t="s">
        <v>224</v>
      </c>
      <c r="AU278" s="250" t="s">
        <v>88</v>
      </c>
      <c r="AY278" s="18" t="s">
        <v>173</v>
      </c>
      <c r="BE278" s="251">
        <f>IF(N278="základná",J278,0)</f>
        <v>0</v>
      </c>
      <c r="BF278" s="251">
        <f>IF(N278="znížená",J278,0)</f>
        <v>0</v>
      </c>
      <c r="BG278" s="251">
        <f>IF(N278="zákl. prenesená",J278,0)</f>
        <v>0</v>
      </c>
      <c r="BH278" s="251">
        <f>IF(N278="zníž. prenesená",J278,0)</f>
        <v>0</v>
      </c>
      <c r="BI278" s="251">
        <f>IF(N278="nulová",J278,0)</f>
        <v>0</v>
      </c>
      <c r="BJ278" s="18" t="s">
        <v>88</v>
      </c>
      <c r="BK278" s="251">
        <f>ROUND(I278*H278,2)</f>
        <v>0</v>
      </c>
      <c r="BL278" s="18" t="s">
        <v>179</v>
      </c>
      <c r="BM278" s="250" t="s">
        <v>379</v>
      </c>
    </row>
    <row r="279" s="13" customFormat="1">
      <c r="A279" s="13"/>
      <c r="B279" s="252"/>
      <c r="C279" s="253"/>
      <c r="D279" s="254" t="s">
        <v>181</v>
      </c>
      <c r="E279" s="255" t="s">
        <v>1</v>
      </c>
      <c r="F279" s="256" t="s">
        <v>380</v>
      </c>
      <c r="G279" s="253"/>
      <c r="H279" s="257">
        <v>54.164999999999999</v>
      </c>
      <c r="I279" s="258"/>
      <c r="J279" s="253"/>
      <c r="K279" s="253"/>
      <c r="L279" s="259"/>
      <c r="M279" s="260"/>
      <c r="N279" s="261"/>
      <c r="O279" s="261"/>
      <c r="P279" s="261"/>
      <c r="Q279" s="261"/>
      <c r="R279" s="261"/>
      <c r="S279" s="261"/>
      <c r="T279" s="26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3" t="s">
        <v>181</v>
      </c>
      <c r="AU279" s="263" t="s">
        <v>88</v>
      </c>
      <c r="AV279" s="13" t="s">
        <v>88</v>
      </c>
      <c r="AW279" s="13" t="s">
        <v>31</v>
      </c>
      <c r="AX279" s="13" t="s">
        <v>76</v>
      </c>
      <c r="AY279" s="263" t="s">
        <v>173</v>
      </c>
    </row>
    <row r="280" s="13" customFormat="1">
      <c r="A280" s="13"/>
      <c r="B280" s="252"/>
      <c r="C280" s="253"/>
      <c r="D280" s="254" t="s">
        <v>181</v>
      </c>
      <c r="E280" s="255" t="s">
        <v>1</v>
      </c>
      <c r="F280" s="256" t="s">
        <v>381</v>
      </c>
      <c r="G280" s="253"/>
      <c r="H280" s="257">
        <v>0.035000000000000003</v>
      </c>
      <c r="I280" s="258"/>
      <c r="J280" s="253"/>
      <c r="K280" s="253"/>
      <c r="L280" s="259"/>
      <c r="M280" s="260"/>
      <c r="N280" s="261"/>
      <c r="O280" s="261"/>
      <c r="P280" s="261"/>
      <c r="Q280" s="261"/>
      <c r="R280" s="261"/>
      <c r="S280" s="261"/>
      <c r="T280" s="26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3" t="s">
        <v>181</v>
      </c>
      <c r="AU280" s="263" t="s">
        <v>88</v>
      </c>
      <c r="AV280" s="13" t="s">
        <v>88</v>
      </c>
      <c r="AW280" s="13" t="s">
        <v>31</v>
      </c>
      <c r="AX280" s="13" t="s">
        <v>76</v>
      </c>
      <c r="AY280" s="263" t="s">
        <v>173</v>
      </c>
    </row>
    <row r="281" s="15" customFormat="1">
      <c r="A281" s="15"/>
      <c r="B281" s="275"/>
      <c r="C281" s="276"/>
      <c r="D281" s="254" t="s">
        <v>181</v>
      </c>
      <c r="E281" s="277" t="s">
        <v>1</v>
      </c>
      <c r="F281" s="278" t="s">
        <v>187</v>
      </c>
      <c r="G281" s="276"/>
      <c r="H281" s="279">
        <v>54.199999999999996</v>
      </c>
      <c r="I281" s="280"/>
      <c r="J281" s="276"/>
      <c r="K281" s="276"/>
      <c r="L281" s="281"/>
      <c r="M281" s="282"/>
      <c r="N281" s="283"/>
      <c r="O281" s="283"/>
      <c r="P281" s="283"/>
      <c r="Q281" s="283"/>
      <c r="R281" s="283"/>
      <c r="S281" s="283"/>
      <c r="T281" s="28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85" t="s">
        <v>181</v>
      </c>
      <c r="AU281" s="285" t="s">
        <v>88</v>
      </c>
      <c r="AV281" s="15" t="s">
        <v>179</v>
      </c>
      <c r="AW281" s="15" t="s">
        <v>31</v>
      </c>
      <c r="AX281" s="15" t="s">
        <v>83</v>
      </c>
      <c r="AY281" s="285" t="s">
        <v>173</v>
      </c>
    </row>
    <row r="282" s="2" customFormat="1" ht="21.75" customHeight="1">
      <c r="A282" s="39"/>
      <c r="B282" s="40"/>
      <c r="C282" s="238" t="s">
        <v>382</v>
      </c>
      <c r="D282" s="238" t="s">
        <v>175</v>
      </c>
      <c r="E282" s="239" t="s">
        <v>383</v>
      </c>
      <c r="F282" s="240" t="s">
        <v>384</v>
      </c>
      <c r="G282" s="241" t="s">
        <v>235</v>
      </c>
      <c r="H282" s="242">
        <v>47.100000000000001</v>
      </c>
      <c r="I282" s="243"/>
      <c r="J282" s="244">
        <f>ROUND(I282*H282,2)</f>
        <v>0</v>
      </c>
      <c r="K282" s="245"/>
      <c r="L282" s="45"/>
      <c r="M282" s="246" t="s">
        <v>1</v>
      </c>
      <c r="N282" s="247" t="s">
        <v>42</v>
      </c>
      <c r="O282" s="98"/>
      <c r="P282" s="248">
        <f>O282*H282</f>
        <v>0</v>
      </c>
      <c r="Q282" s="248">
        <v>0.1133</v>
      </c>
      <c r="R282" s="248">
        <f>Q282*H282</f>
        <v>5.33643</v>
      </c>
      <c r="S282" s="248">
        <v>0</v>
      </c>
      <c r="T282" s="24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50" t="s">
        <v>179</v>
      </c>
      <c r="AT282" s="250" t="s">
        <v>175</v>
      </c>
      <c r="AU282" s="250" t="s">
        <v>88</v>
      </c>
      <c r="AY282" s="18" t="s">
        <v>173</v>
      </c>
      <c r="BE282" s="251">
        <f>IF(N282="základná",J282,0)</f>
        <v>0</v>
      </c>
      <c r="BF282" s="251">
        <f>IF(N282="znížená",J282,0)</f>
        <v>0</v>
      </c>
      <c r="BG282" s="251">
        <f>IF(N282="zákl. prenesená",J282,0)</f>
        <v>0</v>
      </c>
      <c r="BH282" s="251">
        <f>IF(N282="zníž. prenesená",J282,0)</f>
        <v>0</v>
      </c>
      <c r="BI282" s="251">
        <f>IF(N282="nulová",J282,0)</f>
        <v>0</v>
      </c>
      <c r="BJ282" s="18" t="s">
        <v>88</v>
      </c>
      <c r="BK282" s="251">
        <f>ROUND(I282*H282,2)</f>
        <v>0</v>
      </c>
      <c r="BL282" s="18" t="s">
        <v>179</v>
      </c>
      <c r="BM282" s="250" t="s">
        <v>385</v>
      </c>
    </row>
    <row r="283" s="13" customFormat="1">
      <c r="A283" s="13"/>
      <c r="B283" s="252"/>
      <c r="C283" s="253"/>
      <c r="D283" s="254" t="s">
        <v>181</v>
      </c>
      <c r="E283" s="255" t="s">
        <v>1</v>
      </c>
      <c r="F283" s="256" t="s">
        <v>374</v>
      </c>
      <c r="G283" s="253"/>
      <c r="H283" s="257">
        <v>47.079999999999998</v>
      </c>
      <c r="I283" s="258"/>
      <c r="J283" s="253"/>
      <c r="K283" s="253"/>
      <c r="L283" s="259"/>
      <c r="M283" s="260"/>
      <c r="N283" s="261"/>
      <c r="O283" s="261"/>
      <c r="P283" s="261"/>
      <c r="Q283" s="261"/>
      <c r="R283" s="261"/>
      <c r="S283" s="261"/>
      <c r="T283" s="26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3" t="s">
        <v>181</v>
      </c>
      <c r="AU283" s="263" t="s">
        <v>88</v>
      </c>
      <c r="AV283" s="13" t="s">
        <v>88</v>
      </c>
      <c r="AW283" s="13" t="s">
        <v>31</v>
      </c>
      <c r="AX283" s="13" t="s">
        <v>76</v>
      </c>
      <c r="AY283" s="263" t="s">
        <v>173</v>
      </c>
    </row>
    <row r="284" s="13" customFormat="1">
      <c r="A284" s="13"/>
      <c r="B284" s="252"/>
      <c r="C284" s="253"/>
      <c r="D284" s="254" t="s">
        <v>181</v>
      </c>
      <c r="E284" s="255" t="s">
        <v>1</v>
      </c>
      <c r="F284" s="256" t="s">
        <v>355</v>
      </c>
      <c r="G284" s="253"/>
      <c r="H284" s="257">
        <v>0.02</v>
      </c>
      <c r="I284" s="258"/>
      <c r="J284" s="253"/>
      <c r="K284" s="253"/>
      <c r="L284" s="259"/>
      <c r="M284" s="260"/>
      <c r="N284" s="261"/>
      <c r="O284" s="261"/>
      <c r="P284" s="261"/>
      <c r="Q284" s="261"/>
      <c r="R284" s="261"/>
      <c r="S284" s="261"/>
      <c r="T284" s="26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63" t="s">
        <v>181</v>
      </c>
      <c r="AU284" s="263" t="s">
        <v>88</v>
      </c>
      <c r="AV284" s="13" t="s">
        <v>88</v>
      </c>
      <c r="AW284" s="13" t="s">
        <v>31</v>
      </c>
      <c r="AX284" s="13" t="s">
        <v>76</v>
      </c>
      <c r="AY284" s="263" t="s">
        <v>173</v>
      </c>
    </row>
    <row r="285" s="15" customFormat="1">
      <c r="A285" s="15"/>
      <c r="B285" s="275"/>
      <c r="C285" s="276"/>
      <c r="D285" s="254" t="s">
        <v>181</v>
      </c>
      <c r="E285" s="277" t="s">
        <v>1</v>
      </c>
      <c r="F285" s="278" t="s">
        <v>375</v>
      </c>
      <c r="G285" s="276"/>
      <c r="H285" s="279">
        <v>47.100000000000001</v>
      </c>
      <c r="I285" s="280"/>
      <c r="J285" s="276"/>
      <c r="K285" s="276"/>
      <c r="L285" s="281"/>
      <c r="M285" s="282"/>
      <c r="N285" s="283"/>
      <c r="O285" s="283"/>
      <c r="P285" s="283"/>
      <c r="Q285" s="283"/>
      <c r="R285" s="283"/>
      <c r="S285" s="283"/>
      <c r="T285" s="28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85" t="s">
        <v>181</v>
      </c>
      <c r="AU285" s="285" t="s">
        <v>88</v>
      </c>
      <c r="AV285" s="15" t="s">
        <v>179</v>
      </c>
      <c r="AW285" s="15" t="s">
        <v>31</v>
      </c>
      <c r="AX285" s="15" t="s">
        <v>83</v>
      </c>
      <c r="AY285" s="285" t="s">
        <v>173</v>
      </c>
    </row>
    <row r="286" s="2" customFormat="1" ht="24.15" customHeight="1">
      <c r="A286" s="39"/>
      <c r="B286" s="40"/>
      <c r="C286" s="238" t="s">
        <v>386</v>
      </c>
      <c r="D286" s="238" t="s">
        <v>175</v>
      </c>
      <c r="E286" s="239" t="s">
        <v>387</v>
      </c>
      <c r="F286" s="240" t="s">
        <v>388</v>
      </c>
      <c r="G286" s="241" t="s">
        <v>311</v>
      </c>
      <c r="H286" s="242">
        <v>5</v>
      </c>
      <c r="I286" s="243"/>
      <c r="J286" s="244">
        <f>ROUND(I286*H286,2)</f>
        <v>0</v>
      </c>
      <c r="K286" s="245"/>
      <c r="L286" s="45"/>
      <c r="M286" s="246" t="s">
        <v>1</v>
      </c>
      <c r="N286" s="247" t="s">
        <v>42</v>
      </c>
      <c r="O286" s="98"/>
      <c r="P286" s="248">
        <f>O286*H286</f>
        <v>0</v>
      </c>
      <c r="Q286" s="248">
        <v>0.01749587</v>
      </c>
      <c r="R286" s="248">
        <f>Q286*H286</f>
        <v>0.087479349999999997</v>
      </c>
      <c r="S286" s="248">
        <v>0</v>
      </c>
      <c r="T286" s="24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50" t="s">
        <v>179</v>
      </c>
      <c r="AT286" s="250" t="s">
        <v>175</v>
      </c>
      <c r="AU286" s="250" t="s">
        <v>88</v>
      </c>
      <c r="AY286" s="18" t="s">
        <v>173</v>
      </c>
      <c r="BE286" s="251">
        <f>IF(N286="základná",J286,0)</f>
        <v>0</v>
      </c>
      <c r="BF286" s="251">
        <f>IF(N286="znížená",J286,0)</f>
        <v>0</v>
      </c>
      <c r="BG286" s="251">
        <f>IF(N286="zákl. prenesená",J286,0)</f>
        <v>0</v>
      </c>
      <c r="BH286" s="251">
        <f>IF(N286="zníž. prenesená",J286,0)</f>
        <v>0</v>
      </c>
      <c r="BI286" s="251">
        <f>IF(N286="nulová",J286,0)</f>
        <v>0</v>
      </c>
      <c r="BJ286" s="18" t="s">
        <v>88</v>
      </c>
      <c r="BK286" s="251">
        <f>ROUND(I286*H286,2)</f>
        <v>0</v>
      </c>
      <c r="BL286" s="18" t="s">
        <v>179</v>
      </c>
      <c r="BM286" s="250" t="s">
        <v>389</v>
      </c>
    </row>
    <row r="287" s="2" customFormat="1" ht="16.5" customHeight="1">
      <c r="A287" s="39"/>
      <c r="B287" s="40"/>
      <c r="C287" s="286" t="s">
        <v>390</v>
      </c>
      <c r="D287" s="286" t="s">
        <v>224</v>
      </c>
      <c r="E287" s="287" t="s">
        <v>391</v>
      </c>
      <c r="F287" s="288" t="s">
        <v>392</v>
      </c>
      <c r="G287" s="289" t="s">
        <v>311</v>
      </c>
      <c r="H287" s="290">
        <v>1</v>
      </c>
      <c r="I287" s="291"/>
      <c r="J287" s="292">
        <f>ROUND(I287*H287,2)</f>
        <v>0</v>
      </c>
      <c r="K287" s="293"/>
      <c r="L287" s="294"/>
      <c r="M287" s="295" t="s">
        <v>1</v>
      </c>
      <c r="N287" s="296" t="s">
        <v>42</v>
      </c>
      <c r="O287" s="98"/>
      <c r="P287" s="248">
        <f>O287*H287</f>
        <v>0</v>
      </c>
      <c r="Q287" s="248">
        <v>0.0137</v>
      </c>
      <c r="R287" s="248">
        <f>Q287*H287</f>
        <v>0.0137</v>
      </c>
      <c r="S287" s="248">
        <v>0</v>
      </c>
      <c r="T287" s="24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50" t="s">
        <v>223</v>
      </c>
      <c r="AT287" s="250" t="s">
        <v>224</v>
      </c>
      <c r="AU287" s="250" t="s">
        <v>88</v>
      </c>
      <c r="AY287" s="18" t="s">
        <v>173</v>
      </c>
      <c r="BE287" s="251">
        <f>IF(N287="základná",J287,0)</f>
        <v>0</v>
      </c>
      <c r="BF287" s="251">
        <f>IF(N287="znížená",J287,0)</f>
        <v>0</v>
      </c>
      <c r="BG287" s="251">
        <f>IF(N287="zákl. prenesená",J287,0)</f>
        <v>0</v>
      </c>
      <c r="BH287" s="251">
        <f>IF(N287="zníž. prenesená",J287,0)</f>
        <v>0</v>
      </c>
      <c r="BI287" s="251">
        <f>IF(N287="nulová",J287,0)</f>
        <v>0</v>
      </c>
      <c r="BJ287" s="18" t="s">
        <v>88</v>
      </c>
      <c r="BK287" s="251">
        <f>ROUND(I287*H287,2)</f>
        <v>0</v>
      </c>
      <c r="BL287" s="18" t="s">
        <v>179</v>
      </c>
      <c r="BM287" s="250" t="s">
        <v>393</v>
      </c>
    </row>
    <row r="288" s="2" customFormat="1" ht="16.5" customHeight="1">
      <c r="A288" s="39"/>
      <c r="B288" s="40"/>
      <c r="C288" s="286" t="s">
        <v>394</v>
      </c>
      <c r="D288" s="286" t="s">
        <v>224</v>
      </c>
      <c r="E288" s="287" t="s">
        <v>395</v>
      </c>
      <c r="F288" s="288" t="s">
        <v>396</v>
      </c>
      <c r="G288" s="289" t="s">
        <v>311</v>
      </c>
      <c r="H288" s="290">
        <v>4</v>
      </c>
      <c r="I288" s="291"/>
      <c r="J288" s="292">
        <f>ROUND(I288*H288,2)</f>
        <v>0</v>
      </c>
      <c r="K288" s="293"/>
      <c r="L288" s="294"/>
      <c r="M288" s="295" t="s">
        <v>1</v>
      </c>
      <c r="N288" s="296" t="s">
        <v>42</v>
      </c>
      <c r="O288" s="98"/>
      <c r="P288" s="248">
        <f>O288*H288</f>
        <v>0</v>
      </c>
      <c r="Q288" s="248">
        <v>0.0143</v>
      </c>
      <c r="R288" s="248">
        <f>Q288*H288</f>
        <v>0.057200000000000001</v>
      </c>
      <c r="S288" s="248">
        <v>0</v>
      </c>
      <c r="T288" s="24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0" t="s">
        <v>223</v>
      </c>
      <c r="AT288" s="250" t="s">
        <v>224</v>
      </c>
      <c r="AU288" s="250" t="s">
        <v>88</v>
      </c>
      <c r="AY288" s="18" t="s">
        <v>173</v>
      </c>
      <c r="BE288" s="251">
        <f>IF(N288="základná",J288,0)</f>
        <v>0</v>
      </c>
      <c r="BF288" s="251">
        <f>IF(N288="znížená",J288,0)</f>
        <v>0</v>
      </c>
      <c r="BG288" s="251">
        <f>IF(N288="zákl. prenesená",J288,0)</f>
        <v>0</v>
      </c>
      <c r="BH288" s="251">
        <f>IF(N288="zníž. prenesená",J288,0)</f>
        <v>0</v>
      </c>
      <c r="BI288" s="251">
        <f>IF(N288="nulová",J288,0)</f>
        <v>0</v>
      </c>
      <c r="BJ288" s="18" t="s">
        <v>88</v>
      </c>
      <c r="BK288" s="251">
        <f>ROUND(I288*H288,2)</f>
        <v>0</v>
      </c>
      <c r="BL288" s="18" t="s">
        <v>179</v>
      </c>
      <c r="BM288" s="250" t="s">
        <v>397</v>
      </c>
    </row>
    <row r="289" s="12" customFormat="1" ht="22.8" customHeight="1">
      <c r="A289" s="12"/>
      <c r="B289" s="222"/>
      <c r="C289" s="223"/>
      <c r="D289" s="224" t="s">
        <v>75</v>
      </c>
      <c r="E289" s="236" t="s">
        <v>232</v>
      </c>
      <c r="F289" s="236" t="s">
        <v>398</v>
      </c>
      <c r="G289" s="223"/>
      <c r="H289" s="223"/>
      <c r="I289" s="226"/>
      <c r="J289" s="237">
        <f>BK289</f>
        <v>0</v>
      </c>
      <c r="K289" s="223"/>
      <c r="L289" s="228"/>
      <c r="M289" s="229"/>
      <c r="N289" s="230"/>
      <c r="O289" s="230"/>
      <c r="P289" s="231">
        <f>SUM(P290:P314)</f>
        <v>0</v>
      </c>
      <c r="Q289" s="230"/>
      <c r="R289" s="231">
        <f>SUM(R290:R314)</f>
        <v>9.542645000000002</v>
      </c>
      <c r="S289" s="230"/>
      <c r="T289" s="232">
        <f>SUM(T290:T314)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33" t="s">
        <v>83</v>
      </c>
      <c r="AT289" s="234" t="s">
        <v>75</v>
      </c>
      <c r="AU289" s="234" t="s">
        <v>83</v>
      </c>
      <c r="AY289" s="233" t="s">
        <v>173</v>
      </c>
      <c r="BK289" s="235">
        <f>SUM(BK290:BK314)</f>
        <v>0</v>
      </c>
    </row>
    <row r="290" s="2" customFormat="1" ht="33" customHeight="1">
      <c r="A290" s="39"/>
      <c r="B290" s="40"/>
      <c r="C290" s="238" t="s">
        <v>399</v>
      </c>
      <c r="D290" s="238" t="s">
        <v>175</v>
      </c>
      <c r="E290" s="239" t="s">
        <v>400</v>
      </c>
      <c r="F290" s="240" t="s">
        <v>401</v>
      </c>
      <c r="G290" s="241" t="s">
        <v>235</v>
      </c>
      <c r="H290" s="242">
        <v>175</v>
      </c>
      <c r="I290" s="243"/>
      <c r="J290" s="244">
        <f>ROUND(I290*H290,2)</f>
        <v>0</v>
      </c>
      <c r="K290" s="245"/>
      <c r="L290" s="45"/>
      <c r="M290" s="246" t="s">
        <v>1</v>
      </c>
      <c r="N290" s="247" t="s">
        <v>42</v>
      </c>
      <c r="O290" s="98"/>
      <c r="P290" s="248">
        <f>O290*H290</f>
        <v>0</v>
      </c>
      <c r="Q290" s="248">
        <v>0.02572</v>
      </c>
      <c r="R290" s="248">
        <f>Q290*H290</f>
        <v>4.5010000000000003</v>
      </c>
      <c r="S290" s="248">
        <v>0</v>
      </c>
      <c r="T290" s="24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0" t="s">
        <v>179</v>
      </c>
      <c r="AT290" s="250" t="s">
        <v>175</v>
      </c>
      <c r="AU290" s="250" t="s">
        <v>88</v>
      </c>
      <c r="AY290" s="18" t="s">
        <v>173</v>
      </c>
      <c r="BE290" s="251">
        <f>IF(N290="základná",J290,0)</f>
        <v>0</v>
      </c>
      <c r="BF290" s="251">
        <f>IF(N290="znížená",J290,0)</f>
        <v>0</v>
      </c>
      <c r="BG290" s="251">
        <f>IF(N290="zákl. prenesená",J290,0)</f>
        <v>0</v>
      </c>
      <c r="BH290" s="251">
        <f>IF(N290="zníž. prenesená",J290,0)</f>
        <v>0</v>
      </c>
      <c r="BI290" s="251">
        <f>IF(N290="nulová",J290,0)</f>
        <v>0</v>
      </c>
      <c r="BJ290" s="18" t="s">
        <v>88</v>
      </c>
      <c r="BK290" s="251">
        <f>ROUND(I290*H290,2)</f>
        <v>0</v>
      </c>
      <c r="BL290" s="18" t="s">
        <v>179</v>
      </c>
      <c r="BM290" s="250" t="s">
        <v>402</v>
      </c>
    </row>
    <row r="291" s="13" customFormat="1">
      <c r="A291" s="13"/>
      <c r="B291" s="252"/>
      <c r="C291" s="253"/>
      <c r="D291" s="254" t="s">
        <v>181</v>
      </c>
      <c r="E291" s="255" t="s">
        <v>1</v>
      </c>
      <c r="F291" s="256" t="s">
        <v>403</v>
      </c>
      <c r="G291" s="253"/>
      <c r="H291" s="257">
        <v>148.80000000000001</v>
      </c>
      <c r="I291" s="258"/>
      <c r="J291" s="253"/>
      <c r="K291" s="253"/>
      <c r="L291" s="259"/>
      <c r="M291" s="260"/>
      <c r="N291" s="261"/>
      <c r="O291" s="261"/>
      <c r="P291" s="261"/>
      <c r="Q291" s="261"/>
      <c r="R291" s="261"/>
      <c r="S291" s="261"/>
      <c r="T291" s="26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3" t="s">
        <v>181</v>
      </c>
      <c r="AU291" s="263" t="s">
        <v>88</v>
      </c>
      <c r="AV291" s="13" t="s">
        <v>88</v>
      </c>
      <c r="AW291" s="13" t="s">
        <v>31</v>
      </c>
      <c r="AX291" s="13" t="s">
        <v>76</v>
      </c>
      <c r="AY291" s="263" t="s">
        <v>173</v>
      </c>
    </row>
    <row r="292" s="13" customFormat="1">
      <c r="A292" s="13"/>
      <c r="B292" s="252"/>
      <c r="C292" s="253"/>
      <c r="D292" s="254" t="s">
        <v>181</v>
      </c>
      <c r="E292" s="255" t="s">
        <v>1</v>
      </c>
      <c r="F292" s="256" t="s">
        <v>404</v>
      </c>
      <c r="G292" s="253"/>
      <c r="H292" s="257">
        <v>21.774999999999999</v>
      </c>
      <c r="I292" s="258"/>
      <c r="J292" s="253"/>
      <c r="K292" s="253"/>
      <c r="L292" s="259"/>
      <c r="M292" s="260"/>
      <c r="N292" s="261"/>
      <c r="O292" s="261"/>
      <c r="P292" s="261"/>
      <c r="Q292" s="261"/>
      <c r="R292" s="261"/>
      <c r="S292" s="261"/>
      <c r="T292" s="26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63" t="s">
        <v>181</v>
      </c>
      <c r="AU292" s="263" t="s">
        <v>88</v>
      </c>
      <c r="AV292" s="13" t="s">
        <v>88</v>
      </c>
      <c r="AW292" s="13" t="s">
        <v>31</v>
      </c>
      <c r="AX292" s="13" t="s">
        <v>76</v>
      </c>
      <c r="AY292" s="263" t="s">
        <v>173</v>
      </c>
    </row>
    <row r="293" s="14" customFormat="1">
      <c r="A293" s="14"/>
      <c r="B293" s="264"/>
      <c r="C293" s="265"/>
      <c r="D293" s="254" t="s">
        <v>181</v>
      </c>
      <c r="E293" s="266" t="s">
        <v>1</v>
      </c>
      <c r="F293" s="267" t="s">
        <v>184</v>
      </c>
      <c r="G293" s="265"/>
      <c r="H293" s="268">
        <v>170.57499999999999</v>
      </c>
      <c r="I293" s="269"/>
      <c r="J293" s="265"/>
      <c r="K293" s="265"/>
      <c r="L293" s="270"/>
      <c r="M293" s="271"/>
      <c r="N293" s="272"/>
      <c r="O293" s="272"/>
      <c r="P293" s="272"/>
      <c r="Q293" s="272"/>
      <c r="R293" s="272"/>
      <c r="S293" s="272"/>
      <c r="T293" s="27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74" t="s">
        <v>181</v>
      </c>
      <c r="AU293" s="274" t="s">
        <v>88</v>
      </c>
      <c r="AV293" s="14" t="s">
        <v>185</v>
      </c>
      <c r="AW293" s="14" t="s">
        <v>31</v>
      </c>
      <c r="AX293" s="14" t="s">
        <v>76</v>
      </c>
      <c r="AY293" s="274" t="s">
        <v>173</v>
      </c>
    </row>
    <row r="294" s="13" customFormat="1">
      <c r="A294" s="13"/>
      <c r="B294" s="252"/>
      <c r="C294" s="253"/>
      <c r="D294" s="254" t="s">
        <v>181</v>
      </c>
      <c r="E294" s="255" t="s">
        <v>1</v>
      </c>
      <c r="F294" s="256" t="s">
        <v>405</v>
      </c>
      <c r="G294" s="253"/>
      <c r="H294" s="257">
        <v>4.4249999999999998</v>
      </c>
      <c r="I294" s="258"/>
      <c r="J294" s="253"/>
      <c r="K294" s="253"/>
      <c r="L294" s="259"/>
      <c r="M294" s="260"/>
      <c r="N294" s="261"/>
      <c r="O294" s="261"/>
      <c r="P294" s="261"/>
      <c r="Q294" s="261"/>
      <c r="R294" s="261"/>
      <c r="S294" s="261"/>
      <c r="T294" s="26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3" t="s">
        <v>181</v>
      </c>
      <c r="AU294" s="263" t="s">
        <v>88</v>
      </c>
      <c r="AV294" s="13" t="s">
        <v>88</v>
      </c>
      <c r="AW294" s="13" t="s">
        <v>31</v>
      </c>
      <c r="AX294" s="13" t="s">
        <v>76</v>
      </c>
      <c r="AY294" s="263" t="s">
        <v>173</v>
      </c>
    </row>
    <row r="295" s="15" customFormat="1">
      <c r="A295" s="15"/>
      <c r="B295" s="275"/>
      <c r="C295" s="276"/>
      <c r="D295" s="254" t="s">
        <v>181</v>
      </c>
      <c r="E295" s="277" t="s">
        <v>1</v>
      </c>
      <c r="F295" s="278" t="s">
        <v>187</v>
      </c>
      <c r="G295" s="276"/>
      <c r="H295" s="279">
        <v>175</v>
      </c>
      <c r="I295" s="280"/>
      <c r="J295" s="276"/>
      <c r="K295" s="276"/>
      <c r="L295" s="281"/>
      <c r="M295" s="282"/>
      <c r="N295" s="283"/>
      <c r="O295" s="283"/>
      <c r="P295" s="283"/>
      <c r="Q295" s="283"/>
      <c r="R295" s="283"/>
      <c r="S295" s="283"/>
      <c r="T295" s="28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85" t="s">
        <v>181</v>
      </c>
      <c r="AU295" s="285" t="s">
        <v>88</v>
      </c>
      <c r="AV295" s="15" t="s">
        <v>179</v>
      </c>
      <c r="AW295" s="15" t="s">
        <v>31</v>
      </c>
      <c r="AX295" s="15" t="s">
        <v>83</v>
      </c>
      <c r="AY295" s="285" t="s">
        <v>173</v>
      </c>
    </row>
    <row r="296" s="2" customFormat="1" ht="44.25" customHeight="1">
      <c r="A296" s="39"/>
      <c r="B296" s="40"/>
      <c r="C296" s="238" t="s">
        <v>406</v>
      </c>
      <c r="D296" s="238" t="s">
        <v>175</v>
      </c>
      <c r="E296" s="239" t="s">
        <v>407</v>
      </c>
      <c r="F296" s="240" t="s">
        <v>408</v>
      </c>
      <c r="G296" s="241" t="s">
        <v>235</v>
      </c>
      <c r="H296" s="242">
        <v>175</v>
      </c>
      <c r="I296" s="243"/>
      <c r="J296" s="244">
        <f>ROUND(I296*H296,2)</f>
        <v>0</v>
      </c>
      <c r="K296" s="245"/>
      <c r="L296" s="45"/>
      <c r="M296" s="246" t="s">
        <v>1</v>
      </c>
      <c r="N296" s="247" t="s">
        <v>42</v>
      </c>
      <c r="O296" s="98"/>
      <c r="P296" s="248">
        <f>O296*H296</f>
        <v>0</v>
      </c>
      <c r="Q296" s="248">
        <v>0</v>
      </c>
      <c r="R296" s="248">
        <f>Q296*H296</f>
        <v>0</v>
      </c>
      <c r="S296" s="248">
        <v>0</v>
      </c>
      <c r="T296" s="24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50" t="s">
        <v>179</v>
      </c>
      <c r="AT296" s="250" t="s">
        <v>175</v>
      </c>
      <c r="AU296" s="250" t="s">
        <v>88</v>
      </c>
      <c r="AY296" s="18" t="s">
        <v>173</v>
      </c>
      <c r="BE296" s="251">
        <f>IF(N296="základná",J296,0)</f>
        <v>0</v>
      </c>
      <c r="BF296" s="251">
        <f>IF(N296="znížená",J296,0)</f>
        <v>0</v>
      </c>
      <c r="BG296" s="251">
        <f>IF(N296="zákl. prenesená",J296,0)</f>
        <v>0</v>
      </c>
      <c r="BH296" s="251">
        <f>IF(N296="zníž. prenesená",J296,0)</f>
        <v>0</v>
      </c>
      <c r="BI296" s="251">
        <f>IF(N296="nulová",J296,0)</f>
        <v>0</v>
      </c>
      <c r="BJ296" s="18" t="s">
        <v>88</v>
      </c>
      <c r="BK296" s="251">
        <f>ROUND(I296*H296,2)</f>
        <v>0</v>
      </c>
      <c r="BL296" s="18" t="s">
        <v>179</v>
      </c>
      <c r="BM296" s="250" t="s">
        <v>409</v>
      </c>
    </row>
    <row r="297" s="2" customFormat="1" ht="33" customHeight="1">
      <c r="A297" s="39"/>
      <c r="B297" s="40"/>
      <c r="C297" s="238" t="s">
        <v>410</v>
      </c>
      <c r="D297" s="238" t="s">
        <v>175</v>
      </c>
      <c r="E297" s="239" t="s">
        <v>411</v>
      </c>
      <c r="F297" s="240" t="s">
        <v>412</v>
      </c>
      <c r="G297" s="241" t="s">
        <v>235</v>
      </c>
      <c r="H297" s="242">
        <v>175</v>
      </c>
      <c r="I297" s="243"/>
      <c r="J297" s="244">
        <f>ROUND(I297*H297,2)</f>
        <v>0</v>
      </c>
      <c r="K297" s="245"/>
      <c r="L297" s="45"/>
      <c r="M297" s="246" t="s">
        <v>1</v>
      </c>
      <c r="N297" s="247" t="s">
        <v>42</v>
      </c>
      <c r="O297" s="98"/>
      <c r="P297" s="248">
        <f>O297*H297</f>
        <v>0</v>
      </c>
      <c r="Q297" s="248">
        <v>0.02572</v>
      </c>
      <c r="R297" s="248">
        <f>Q297*H297</f>
        <v>4.5010000000000003</v>
      </c>
      <c r="S297" s="248">
        <v>0</v>
      </c>
      <c r="T297" s="24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50" t="s">
        <v>179</v>
      </c>
      <c r="AT297" s="250" t="s">
        <v>175</v>
      </c>
      <c r="AU297" s="250" t="s">
        <v>88</v>
      </c>
      <c r="AY297" s="18" t="s">
        <v>173</v>
      </c>
      <c r="BE297" s="251">
        <f>IF(N297="základná",J297,0)</f>
        <v>0</v>
      </c>
      <c r="BF297" s="251">
        <f>IF(N297="znížená",J297,0)</f>
        <v>0</v>
      </c>
      <c r="BG297" s="251">
        <f>IF(N297="zákl. prenesená",J297,0)</f>
        <v>0</v>
      </c>
      <c r="BH297" s="251">
        <f>IF(N297="zníž. prenesená",J297,0)</f>
        <v>0</v>
      </c>
      <c r="BI297" s="251">
        <f>IF(N297="nulová",J297,0)</f>
        <v>0</v>
      </c>
      <c r="BJ297" s="18" t="s">
        <v>88</v>
      </c>
      <c r="BK297" s="251">
        <f>ROUND(I297*H297,2)</f>
        <v>0</v>
      </c>
      <c r="BL297" s="18" t="s">
        <v>179</v>
      </c>
      <c r="BM297" s="250" t="s">
        <v>413</v>
      </c>
    </row>
    <row r="298" s="2" customFormat="1" ht="24.15" customHeight="1">
      <c r="A298" s="39"/>
      <c r="B298" s="40"/>
      <c r="C298" s="238" t="s">
        <v>414</v>
      </c>
      <c r="D298" s="238" t="s">
        <v>175</v>
      </c>
      <c r="E298" s="239" t="s">
        <v>415</v>
      </c>
      <c r="F298" s="240" t="s">
        <v>416</v>
      </c>
      <c r="G298" s="241" t="s">
        <v>235</v>
      </c>
      <c r="H298" s="242">
        <v>91.5</v>
      </c>
      <c r="I298" s="243"/>
      <c r="J298" s="244">
        <f>ROUND(I298*H298,2)</f>
        <v>0</v>
      </c>
      <c r="K298" s="245"/>
      <c r="L298" s="45"/>
      <c r="M298" s="246" t="s">
        <v>1</v>
      </c>
      <c r="N298" s="247" t="s">
        <v>42</v>
      </c>
      <c r="O298" s="98"/>
      <c r="P298" s="248">
        <f>O298*H298</f>
        <v>0</v>
      </c>
      <c r="Q298" s="248">
        <v>0.0015299999999999999</v>
      </c>
      <c r="R298" s="248">
        <f>Q298*H298</f>
        <v>0.13999499999999998</v>
      </c>
      <c r="S298" s="248">
        <v>0</v>
      </c>
      <c r="T298" s="24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50" t="s">
        <v>179</v>
      </c>
      <c r="AT298" s="250" t="s">
        <v>175</v>
      </c>
      <c r="AU298" s="250" t="s">
        <v>88</v>
      </c>
      <c r="AY298" s="18" t="s">
        <v>173</v>
      </c>
      <c r="BE298" s="251">
        <f>IF(N298="základná",J298,0)</f>
        <v>0</v>
      </c>
      <c r="BF298" s="251">
        <f>IF(N298="znížená",J298,0)</f>
        <v>0</v>
      </c>
      <c r="BG298" s="251">
        <f>IF(N298="zákl. prenesená",J298,0)</f>
        <v>0</v>
      </c>
      <c r="BH298" s="251">
        <f>IF(N298="zníž. prenesená",J298,0)</f>
        <v>0</v>
      </c>
      <c r="BI298" s="251">
        <f>IF(N298="nulová",J298,0)</f>
        <v>0</v>
      </c>
      <c r="BJ298" s="18" t="s">
        <v>88</v>
      </c>
      <c r="BK298" s="251">
        <f>ROUND(I298*H298,2)</f>
        <v>0</v>
      </c>
      <c r="BL298" s="18" t="s">
        <v>179</v>
      </c>
      <c r="BM298" s="250" t="s">
        <v>417</v>
      </c>
    </row>
    <row r="299" s="13" customFormat="1">
      <c r="A299" s="13"/>
      <c r="B299" s="252"/>
      <c r="C299" s="253"/>
      <c r="D299" s="254" t="s">
        <v>181</v>
      </c>
      <c r="E299" s="255" t="s">
        <v>1</v>
      </c>
      <c r="F299" s="256" t="s">
        <v>374</v>
      </c>
      <c r="G299" s="253"/>
      <c r="H299" s="257">
        <v>47.079999999999998</v>
      </c>
      <c r="I299" s="258"/>
      <c r="J299" s="253"/>
      <c r="K299" s="253"/>
      <c r="L299" s="259"/>
      <c r="M299" s="260"/>
      <c r="N299" s="261"/>
      <c r="O299" s="261"/>
      <c r="P299" s="261"/>
      <c r="Q299" s="261"/>
      <c r="R299" s="261"/>
      <c r="S299" s="261"/>
      <c r="T299" s="26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3" t="s">
        <v>181</v>
      </c>
      <c r="AU299" s="263" t="s">
        <v>88</v>
      </c>
      <c r="AV299" s="13" t="s">
        <v>88</v>
      </c>
      <c r="AW299" s="13" t="s">
        <v>31</v>
      </c>
      <c r="AX299" s="13" t="s">
        <v>76</v>
      </c>
      <c r="AY299" s="263" t="s">
        <v>173</v>
      </c>
    </row>
    <row r="300" s="13" customFormat="1">
      <c r="A300" s="13"/>
      <c r="B300" s="252"/>
      <c r="C300" s="253"/>
      <c r="D300" s="254" t="s">
        <v>181</v>
      </c>
      <c r="E300" s="255" t="s">
        <v>1</v>
      </c>
      <c r="F300" s="256" t="s">
        <v>418</v>
      </c>
      <c r="G300" s="253"/>
      <c r="H300" s="257">
        <v>44.420000000000002</v>
      </c>
      <c r="I300" s="258"/>
      <c r="J300" s="253"/>
      <c r="K300" s="253"/>
      <c r="L300" s="259"/>
      <c r="M300" s="260"/>
      <c r="N300" s="261"/>
      <c r="O300" s="261"/>
      <c r="P300" s="261"/>
      <c r="Q300" s="261"/>
      <c r="R300" s="261"/>
      <c r="S300" s="261"/>
      <c r="T300" s="26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63" t="s">
        <v>181</v>
      </c>
      <c r="AU300" s="263" t="s">
        <v>88</v>
      </c>
      <c r="AV300" s="13" t="s">
        <v>88</v>
      </c>
      <c r="AW300" s="13" t="s">
        <v>31</v>
      </c>
      <c r="AX300" s="13" t="s">
        <v>76</v>
      </c>
      <c r="AY300" s="263" t="s">
        <v>173</v>
      </c>
    </row>
    <row r="301" s="15" customFormat="1">
      <c r="A301" s="15"/>
      <c r="B301" s="275"/>
      <c r="C301" s="276"/>
      <c r="D301" s="254" t="s">
        <v>181</v>
      </c>
      <c r="E301" s="277" t="s">
        <v>1</v>
      </c>
      <c r="F301" s="278" t="s">
        <v>187</v>
      </c>
      <c r="G301" s="276"/>
      <c r="H301" s="279">
        <v>91.5</v>
      </c>
      <c r="I301" s="280"/>
      <c r="J301" s="276"/>
      <c r="K301" s="276"/>
      <c r="L301" s="281"/>
      <c r="M301" s="282"/>
      <c r="N301" s="283"/>
      <c r="O301" s="283"/>
      <c r="P301" s="283"/>
      <c r="Q301" s="283"/>
      <c r="R301" s="283"/>
      <c r="S301" s="283"/>
      <c r="T301" s="28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85" t="s">
        <v>181</v>
      </c>
      <c r="AU301" s="285" t="s">
        <v>88</v>
      </c>
      <c r="AV301" s="15" t="s">
        <v>179</v>
      </c>
      <c r="AW301" s="15" t="s">
        <v>31</v>
      </c>
      <c r="AX301" s="15" t="s">
        <v>83</v>
      </c>
      <c r="AY301" s="285" t="s">
        <v>173</v>
      </c>
    </row>
    <row r="302" s="2" customFormat="1" ht="16.5" customHeight="1">
      <c r="A302" s="39"/>
      <c r="B302" s="40"/>
      <c r="C302" s="238" t="s">
        <v>419</v>
      </c>
      <c r="D302" s="238" t="s">
        <v>175</v>
      </c>
      <c r="E302" s="239" t="s">
        <v>420</v>
      </c>
      <c r="F302" s="240" t="s">
        <v>421</v>
      </c>
      <c r="G302" s="241" t="s">
        <v>235</v>
      </c>
      <c r="H302" s="242">
        <v>117</v>
      </c>
      <c r="I302" s="243"/>
      <c r="J302" s="244">
        <f>ROUND(I302*H302,2)</f>
        <v>0</v>
      </c>
      <c r="K302" s="245"/>
      <c r="L302" s="45"/>
      <c r="M302" s="246" t="s">
        <v>1</v>
      </c>
      <c r="N302" s="247" t="s">
        <v>42</v>
      </c>
      <c r="O302" s="98"/>
      <c r="P302" s="248">
        <f>O302*H302</f>
        <v>0</v>
      </c>
      <c r="Q302" s="248">
        <v>5.0000000000000002E-05</v>
      </c>
      <c r="R302" s="248">
        <f>Q302*H302</f>
        <v>0.0058500000000000002</v>
      </c>
      <c r="S302" s="248">
        <v>0</v>
      </c>
      <c r="T302" s="24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50" t="s">
        <v>179</v>
      </c>
      <c r="AT302" s="250" t="s">
        <v>175</v>
      </c>
      <c r="AU302" s="250" t="s">
        <v>88</v>
      </c>
      <c r="AY302" s="18" t="s">
        <v>173</v>
      </c>
      <c r="BE302" s="251">
        <f>IF(N302="základná",J302,0)</f>
        <v>0</v>
      </c>
      <c r="BF302" s="251">
        <f>IF(N302="znížená",J302,0)</f>
        <v>0</v>
      </c>
      <c r="BG302" s="251">
        <f>IF(N302="zákl. prenesená",J302,0)</f>
        <v>0</v>
      </c>
      <c r="BH302" s="251">
        <f>IF(N302="zníž. prenesená",J302,0)</f>
        <v>0</v>
      </c>
      <c r="BI302" s="251">
        <f>IF(N302="nulová",J302,0)</f>
        <v>0</v>
      </c>
      <c r="BJ302" s="18" t="s">
        <v>88</v>
      </c>
      <c r="BK302" s="251">
        <f>ROUND(I302*H302,2)</f>
        <v>0</v>
      </c>
      <c r="BL302" s="18" t="s">
        <v>179</v>
      </c>
      <c r="BM302" s="250" t="s">
        <v>422</v>
      </c>
    </row>
    <row r="303" s="13" customFormat="1">
      <c r="A303" s="13"/>
      <c r="B303" s="252"/>
      <c r="C303" s="253"/>
      <c r="D303" s="254" t="s">
        <v>181</v>
      </c>
      <c r="E303" s="255" t="s">
        <v>1</v>
      </c>
      <c r="F303" s="256" t="s">
        <v>423</v>
      </c>
      <c r="G303" s="253"/>
      <c r="H303" s="257">
        <v>58.5</v>
      </c>
      <c r="I303" s="258"/>
      <c r="J303" s="253"/>
      <c r="K303" s="253"/>
      <c r="L303" s="259"/>
      <c r="M303" s="260"/>
      <c r="N303" s="261"/>
      <c r="O303" s="261"/>
      <c r="P303" s="261"/>
      <c r="Q303" s="261"/>
      <c r="R303" s="261"/>
      <c r="S303" s="261"/>
      <c r="T303" s="26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3" t="s">
        <v>181</v>
      </c>
      <c r="AU303" s="263" t="s">
        <v>88</v>
      </c>
      <c r="AV303" s="13" t="s">
        <v>88</v>
      </c>
      <c r="AW303" s="13" t="s">
        <v>31</v>
      </c>
      <c r="AX303" s="13" t="s">
        <v>76</v>
      </c>
      <c r="AY303" s="263" t="s">
        <v>173</v>
      </c>
    </row>
    <row r="304" s="13" customFormat="1">
      <c r="A304" s="13"/>
      <c r="B304" s="252"/>
      <c r="C304" s="253"/>
      <c r="D304" s="254" t="s">
        <v>181</v>
      </c>
      <c r="E304" s="255" t="s">
        <v>1</v>
      </c>
      <c r="F304" s="256" t="s">
        <v>423</v>
      </c>
      <c r="G304" s="253"/>
      <c r="H304" s="257">
        <v>58.5</v>
      </c>
      <c r="I304" s="258"/>
      <c r="J304" s="253"/>
      <c r="K304" s="253"/>
      <c r="L304" s="259"/>
      <c r="M304" s="260"/>
      <c r="N304" s="261"/>
      <c r="O304" s="261"/>
      <c r="P304" s="261"/>
      <c r="Q304" s="261"/>
      <c r="R304" s="261"/>
      <c r="S304" s="261"/>
      <c r="T304" s="26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63" t="s">
        <v>181</v>
      </c>
      <c r="AU304" s="263" t="s">
        <v>88</v>
      </c>
      <c r="AV304" s="13" t="s">
        <v>88</v>
      </c>
      <c r="AW304" s="13" t="s">
        <v>31</v>
      </c>
      <c r="AX304" s="13" t="s">
        <v>76</v>
      </c>
      <c r="AY304" s="263" t="s">
        <v>173</v>
      </c>
    </row>
    <row r="305" s="15" customFormat="1">
      <c r="A305" s="15"/>
      <c r="B305" s="275"/>
      <c r="C305" s="276"/>
      <c r="D305" s="254" t="s">
        <v>181</v>
      </c>
      <c r="E305" s="277" t="s">
        <v>1</v>
      </c>
      <c r="F305" s="278" t="s">
        <v>187</v>
      </c>
      <c r="G305" s="276"/>
      <c r="H305" s="279">
        <v>117</v>
      </c>
      <c r="I305" s="280"/>
      <c r="J305" s="276"/>
      <c r="K305" s="276"/>
      <c r="L305" s="281"/>
      <c r="M305" s="282"/>
      <c r="N305" s="283"/>
      <c r="O305" s="283"/>
      <c r="P305" s="283"/>
      <c r="Q305" s="283"/>
      <c r="R305" s="283"/>
      <c r="S305" s="283"/>
      <c r="T305" s="28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85" t="s">
        <v>181</v>
      </c>
      <c r="AU305" s="285" t="s">
        <v>88</v>
      </c>
      <c r="AV305" s="15" t="s">
        <v>179</v>
      </c>
      <c r="AW305" s="15" t="s">
        <v>31</v>
      </c>
      <c r="AX305" s="15" t="s">
        <v>83</v>
      </c>
      <c r="AY305" s="285" t="s">
        <v>173</v>
      </c>
    </row>
    <row r="306" s="2" customFormat="1" ht="37.8" customHeight="1">
      <c r="A306" s="39"/>
      <c r="B306" s="40"/>
      <c r="C306" s="238" t="s">
        <v>424</v>
      </c>
      <c r="D306" s="238" t="s">
        <v>175</v>
      </c>
      <c r="E306" s="239" t="s">
        <v>425</v>
      </c>
      <c r="F306" s="240" t="s">
        <v>426</v>
      </c>
      <c r="G306" s="241" t="s">
        <v>311</v>
      </c>
      <c r="H306" s="242">
        <v>60</v>
      </c>
      <c r="I306" s="243"/>
      <c r="J306" s="244">
        <f>ROUND(I306*H306,2)</f>
        <v>0</v>
      </c>
      <c r="K306" s="245"/>
      <c r="L306" s="45"/>
      <c r="M306" s="246" t="s">
        <v>1</v>
      </c>
      <c r="N306" s="247" t="s">
        <v>42</v>
      </c>
      <c r="O306" s="98"/>
      <c r="P306" s="248">
        <f>O306*H306</f>
        <v>0</v>
      </c>
      <c r="Q306" s="248">
        <v>0.0020999999999999999</v>
      </c>
      <c r="R306" s="248">
        <f>Q306*H306</f>
        <v>0.126</v>
      </c>
      <c r="S306" s="248">
        <v>0</v>
      </c>
      <c r="T306" s="24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50" t="s">
        <v>179</v>
      </c>
      <c r="AT306" s="250" t="s">
        <v>175</v>
      </c>
      <c r="AU306" s="250" t="s">
        <v>88</v>
      </c>
      <c r="AY306" s="18" t="s">
        <v>173</v>
      </c>
      <c r="BE306" s="251">
        <f>IF(N306="základná",J306,0)</f>
        <v>0</v>
      </c>
      <c r="BF306" s="251">
        <f>IF(N306="znížená",J306,0)</f>
        <v>0</v>
      </c>
      <c r="BG306" s="251">
        <f>IF(N306="zákl. prenesená",J306,0)</f>
        <v>0</v>
      </c>
      <c r="BH306" s="251">
        <f>IF(N306="zníž. prenesená",J306,0)</f>
        <v>0</v>
      </c>
      <c r="BI306" s="251">
        <f>IF(N306="nulová",J306,0)</f>
        <v>0</v>
      </c>
      <c r="BJ306" s="18" t="s">
        <v>88</v>
      </c>
      <c r="BK306" s="251">
        <f>ROUND(I306*H306,2)</f>
        <v>0</v>
      </c>
      <c r="BL306" s="18" t="s">
        <v>179</v>
      </c>
      <c r="BM306" s="250" t="s">
        <v>427</v>
      </c>
    </row>
    <row r="307" s="16" customFormat="1">
      <c r="A307" s="16"/>
      <c r="B307" s="297"/>
      <c r="C307" s="298"/>
      <c r="D307" s="254" t="s">
        <v>181</v>
      </c>
      <c r="E307" s="299" t="s">
        <v>1</v>
      </c>
      <c r="F307" s="300" t="s">
        <v>428</v>
      </c>
      <c r="G307" s="298"/>
      <c r="H307" s="299" t="s">
        <v>1</v>
      </c>
      <c r="I307" s="301"/>
      <c r="J307" s="298"/>
      <c r="K307" s="298"/>
      <c r="L307" s="302"/>
      <c r="M307" s="303"/>
      <c r="N307" s="304"/>
      <c r="O307" s="304"/>
      <c r="P307" s="304"/>
      <c r="Q307" s="304"/>
      <c r="R307" s="304"/>
      <c r="S307" s="304"/>
      <c r="T307" s="305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306" t="s">
        <v>181</v>
      </c>
      <c r="AU307" s="306" t="s">
        <v>88</v>
      </c>
      <c r="AV307" s="16" t="s">
        <v>83</v>
      </c>
      <c r="AW307" s="16" t="s">
        <v>31</v>
      </c>
      <c r="AX307" s="16" t="s">
        <v>76</v>
      </c>
      <c r="AY307" s="306" t="s">
        <v>173</v>
      </c>
    </row>
    <row r="308" s="13" customFormat="1">
      <c r="A308" s="13"/>
      <c r="B308" s="252"/>
      <c r="C308" s="253"/>
      <c r="D308" s="254" t="s">
        <v>181</v>
      </c>
      <c r="E308" s="255" t="s">
        <v>1</v>
      </c>
      <c r="F308" s="256" t="s">
        <v>429</v>
      </c>
      <c r="G308" s="253"/>
      <c r="H308" s="257">
        <v>54</v>
      </c>
      <c r="I308" s="258"/>
      <c r="J308" s="253"/>
      <c r="K308" s="253"/>
      <c r="L308" s="259"/>
      <c r="M308" s="260"/>
      <c r="N308" s="261"/>
      <c r="O308" s="261"/>
      <c r="P308" s="261"/>
      <c r="Q308" s="261"/>
      <c r="R308" s="261"/>
      <c r="S308" s="261"/>
      <c r="T308" s="26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3" t="s">
        <v>181</v>
      </c>
      <c r="AU308" s="263" t="s">
        <v>88</v>
      </c>
      <c r="AV308" s="13" t="s">
        <v>88</v>
      </c>
      <c r="AW308" s="13" t="s">
        <v>31</v>
      </c>
      <c r="AX308" s="13" t="s">
        <v>76</v>
      </c>
      <c r="AY308" s="263" t="s">
        <v>173</v>
      </c>
    </row>
    <row r="309" s="16" customFormat="1">
      <c r="A309" s="16"/>
      <c r="B309" s="297"/>
      <c r="C309" s="298"/>
      <c r="D309" s="254" t="s">
        <v>181</v>
      </c>
      <c r="E309" s="299" t="s">
        <v>1</v>
      </c>
      <c r="F309" s="300" t="s">
        <v>430</v>
      </c>
      <c r="G309" s="298"/>
      <c r="H309" s="299" t="s">
        <v>1</v>
      </c>
      <c r="I309" s="301"/>
      <c r="J309" s="298"/>
      <c r="K309" s="298"/>
      <c r="L309" s="302"/>
      <c r="M309" s="303"/>
      <c r="N309" s="304"/>
      <c r="O309" s="304"/>
      <c r="P309" s="304"/>
      <c r="Q309" s="304"/>
      <c r="R309" s="304"/>
      <c r="S309" s="304"/>
      <c r="T309" s="305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306" t="s">
        <v>181</v>
      </c>
      <c r="AU309" s="306" t="s">
        <v>88</v>
      </c>
      <c r="AV309" s="16" t="s">
        <v>83</v>
      </c>
      <c r="AW309" s="16" t="s">
        <v>31</v>
      </c>
      <c r="AX309" s="16" t="s">
        <v>76</v>
      </c>
      <c r="AY309" s="306" t="s">
        <v>173</v>
      </c>
    </row>
    <row r="310" s="13" customFormat="1">
      <c r="A310" s="13"/>
      <c r="B310" s="252"/>
      <c r="C310" s="253"/>
      <c r="D310" s="254" t="s">
        <v>181</v>
      </c>
      <c r="E310" s="255" t="s">
        <v>1</v>
      </c>
      <c r="F310" s="256" t="s">
        <v>431</v>
      </c>
      <c r="G310" s="253"/>
      <c r="H310" s="257">
        <v>4</v>
      </c>
      <c r="I310" s="258"/>
      <c r="J310" s="253"/>
      <c r="K310" s="253"/>
      <c r="L310" s="259"/>
      <c r="M310" s="260"/>
      <c r="N310" s="261"/>
      <c r="O310" s="261"/>
      <c r="P310" s="261"/>
      <c r="Q310" s="261"/>
      <c r="R310" s="261"/>
      <c r="S310" s="261"/>
      <c r="T310" s="26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3" t="s">
        <v>181</v>
      </c>
      <c r="AU310" s="263" t="s">
        <v>88</v>
      </c>
      <c r="AV310" s="13" t="s">
        <v>88</v>
      </c>
      <c r="AW310" s="13" t="s">
        <v>31</v>
      </c>
      <c r="AX310" s="13" t="s">
        <v>76</v>
      </c>
      <c r="AY310" s="263" t="s">
        <v>173</v>
      </c>
    </row>
    <row r="311" s="16" customFormat="1">
      <c r="A311" s="16"/>
      <c r="B311" s="297"/>
      <c r="C311" s="298"/>
      <c r="D311" s="254" t="s">
        <v>181</v>
      </c>
      <c r="E311" s="299" t="s">
        <v>1</v>
      </c>
      <c r="F311" s="300" t="s">
        <v>432</v>
      </c>
      <c r="G311" s="298"/>
      <c r="H311" s="299" t="s">
        <v>1</v>
      </c>
      <c r="I311" s="301"/>
      <c r="J311" s="298"/>
      <c r="K311" s="298"/>
      <c r="L311" s="302"/>
      <c r="M311" s="303"/>
      <c r="N311" s="304"/>
      <c r="O311" s="304"/>
      <c r="P311" s="304"/>
      <c r="Q311" s="304"/>
      <c r="R311" s="304"/>
      <c r="S311" s="304"/>
      <c r="T311" s="305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306" t="s">
        <v>181</v>
      </c>
      <c r="AU311" s="306" t="s">
        <v>88</v>
      </c>
      <c r="AV311" s="16" t="s">
        <v>83</v>
      </c>
      <c r="AW311" s="16" t="s">
        <v>31</v>
      </c>
      <c r="AX311" s="16" t="s">
        <v>76</v>
      </c>
      <c r="AY311" s="306" t="s">
        <v>173</v>
      </c>
    </row>
    <row r="312" s="13" customFormat="1">
      <c r="A312" s="13"/>
      <c r="B312" s="252"/>
      <c r="C312" s="253"/>
      <c r="D312" s="254" t="s">
        <v>181</v>
      </c>
      <c r="E312" s="255" t="s">
        <v>1</v>
      </c>
      <c r="F312" s="256" t="s">
        <v>88</v>
      </c>
      <c r="G312" s="253"/>
      <c r="H312" s="257">
        <v>2</v>
      </c>
      <c r="I312" s="258"/>
      <c r="J312" s="253"/>
      <c r="K312" s="253"/>
      <c r="L312" s="259"/>
      <c r="M312" s="260"/>
      <c r="N312" s="261"/>
      <c r="O312" s="261"/>
      <c r="P312" s="261"/>
      <c r="Q312" s="261"/>
      <c r="R312" s="261"/>
      <c r="S312" s="261"/>
      <c r="T312" s="26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63" t="s">
        <v>181</v>
      </c>
      <c r="AU312" s="263" t="s">
        <v>88</v>
      </c>
      <c r="AV312" s="13" t="s">
        <v>88</v>
      </c>
      <c r="AW312" s="13" t="s">
        <v>31</v>
      </c>
      <c r="AX312" s="13" t="s">
        <v>76</v>
      </c>
      <c r="AY312" s="263" t="s">
        <v>173</v>
      </c>
    </row>
    <row r="313" s="15" customFormat="1">
      <c r="A313" s="15"/>
      <c r="B313" s="275"/>
      <c r="C313" s="276"/>
      <c r="D313" s="254" t="s">
        <v>181</v>
      </c>
      <c r="E313" s="277" t="s">
        <v>1</v>
      </c>
      <c r="F313" s="278" t="s">
        <v>433</v>
      </c>
      <c r="G313" s="276"/>
      <c r="H313" s="279">
        <v>60</v>
      </c>
      <c r="I313" s="280"/>
      <c r="J313" s="276"/>
      <c r="K313" s="276"/>
      <c r="L313" s="281"/>
      <c r="M313" s="282"/>
      <c r="N313" s="283"/>
      <c r="O313" s="283"/>
      <c r="P313" s="283"/>
      <c r="Q313" s="283"/>
      <c r="R313" s="283"/>
      <c r="S313" s="283"/>
      <c r="T313" s="28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85" t="s">
        <v>181</v>
      </c>
      <c r="AU313" s="285" t="s">
        <v>88</v>
      </c>
      <c r="AV313" s="15" t="s">
        <v>179</v>
      </c>
      <c r="AW313" s="15" t="s">
        <v>31</v>
      </c>
      <c r="AX313" s="15" t="s">
        <v>83</v>
      </c>
      <c r="AY313" s="285" t="s">
        <v>173</v>
      </c>
    </row>
    <row r="314" s="2" customFormat="1" ht="33" customHeight="1">
      <c r="A314" s="39"/>
      <c r="B314" s="40"/>
      <c r="C314" s="286" t="s">
        <v>434</v>
      </c>
      <c r="D314" s="286" t="s">
        <v>224</v>
      </c>
      <c r="E314" s="287" t="s">
        <v>435</v>
      </c>
      <c r="F314" s="288" t="s">
        <v>436</v>
      </c>
      <c r="G314" s="289" t="s">
        <v>311</v>
      </c>
      <c r="H314" s="290">
        <v>60</v>
      </c>
      <c r="I314" s="291"/>
      <c r="J314" s="292">
        <f>ROUND(I314*H314,2)</f>
        <v>0</v>
      </c>
      <c r="K314" s="293"/>
      <c r="L314" s="294"/>
      <c r="M314" s="295" t="s">
        <v>1</v>
      </c>
      <c r="N314" s="296" t="s">
        <v>42</v>
      </c>
      <c r="O314" s="98"/>
      <c r="P314" s="248">
        <f>O314*H314</f>
        <v>0</v>
      </c>
      <c r="Q314" s="248">
        <v>0.0044799999999999996</v>
      </c>
      <c r="R314" s="248">
        <f>Q314*H314</f>
        <v>0.26879999999999998</v>
      </c>
      <c r="S314" s="248">
        <v>0</v>
      </c>
      <c r="T314" s="24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50" t="s">
        <v>223</v>
      </c>
      <c r="AT314" s="250" t="s">
        <v>224</v>
      </c>
      <c r="AU314" s="250" t="s">
        <v>88</v>
      </c>
      <c r="AY314" s="18" t="s">
        <v>173</v>
      </c>
      <c r="BE314" s="251">
        <f>IF(N314="základná",J314,0)</f>
        <v>0</v>
      </c>
      <c r="BF314" s="251">
        <f>IF(N314="znížená",J314,0)</f>
        <v>0</v>
      </c>
      <c r="BG314" s="251">
        <f>IF(N314="zákl. prenesená",J314,0)</f>
        <v>0</v>
      </c>
      <c r="BH314" s="251">
        <f>IF(N314="zníž. prenesená",J314,0)</f>
        <v>0</v>
      </c>
      <c r="BI314" s="251">
        <f>IF(N314="nulová",J314,0)</f>
        <v>0</v>
      </c>
      <c r="BJ314" s="18" t="s">
        <v>88</v>
      </c>
      <c r="BK314" s="251">
        <f>ROUND(I314*H314,2)</f>
        <v>0</v>
      </c>
      <c r="BL314" s="18" t="s">
        <v>179</v>
      </c>
      <c r="BM314" s="250" t="s">
        <v>437</v>
      </c>
    </row>
    <row r="315" s="12" customFormat="1" ht="22.8" customHeight="1">
      <c r="A315" s="12"/>
      <c r="B315" s="222"/>
      <c r="C315" s="223"/>
      <c r="D315" s="224" t="s">
        <v>75</v>
      </c>
      <c r="E315" s="236" t="s">
        <v>438</v>
      </c>
      <c r="F315" s="236" t="s">
        <v>439</v>
      </c>
      <c r="G315" s="223"/>
      <c r="H315" s="223"/>
      <c r="I315" s="226"/>
      <c r="J315" s="237">
        <f>BK315</f>
        <v>0</v>
      </c>
      <c r="K315" s="223"/>
      <c r="L315" s="228"/>
      <c r="M315" s="229"/>
      <c r="N315" s="230"/>
      <c r="O315" s="230"/>
      <c r="P315" s="231">
        <f>P316</f>
        <v>0</v>
      </c>
      <c r="Q315" s="230"/>
      <c r="R315" s="231">
        <f>R316</f>
        <v>0</v>
      </c>
      <c r="S315" s="230"/>
      <c r="T315" s="232">
        <f>T316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33" t="s">
        <v>83</v>
      </c>
      <c r="AT315" s="234" t="s">
        <v>75</v>
      </c>
      <c r="AU315" s="234" t="s">
        <v>83</v>
      </c>
      <c r="AY315" s="233" t="s">
        <v>173</v>
      </c>
      <c r="BK315" s="235">
        <f>BK316</f>
        <v>0</v>
      </c>
    </row>
    <row r="316" s="2" customFormat="1" ht="24.15" customHeight="1">
      <c r="A316" s="39"/>
      <c r="B316" s="40"/>
      <c r="C316" s="238" t="s">
        <v>440</v>
      </c>
      <c r="D316" s="238" t="s">
        <v>175</v>
      </c>
      <c r="E316" s="239" t="s">
        <v>441</v>
      </c>
      <c r="F316" s="240" t="s">
        <v>442</v>
      </c>
      <c r="G316" s="241" t="s">
        <v>227</v>
      </c>
      <c r="H316" s="242">
        <v>86.298000000000002</v>
      </c>
      <c r="I316" s="243"/>
      <c r="J316" s="244">
        <f>ROUND(I316*H316,2)</f>
        <v>0</v>
      </c>
      <c r="K316" s="245"/>
      <c r="L316" s="45"/>
      <c r="M316" s="246" t="s">
        <v>1</v>
      </c>
      <c r="N316" s="247" t="s">
        <v>42</v>
      </c>
      <c r="O316" s="98"/>
      <c r="P316" s="248">
        <f>O316*H316</f>
        <v>0</v>
      </c>
      <c r="Q316" s="248">
        <v>0</v>
      </c>
      <c r="R316" s="248">
        <f>Q316*H316</f>
        <v>0</v>
      </c>
      <c r="S316" s="248">
        <v>0</v>
      </c>
      <c r="T316" s="24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50" t="s">
        <v>179</v>
      </c>
      <c r="AT316" s="250" t="s">
        <v>175</v>
      </c>
      <c r="AU316" s="250" t="s">
        <v>88</v>
      </c>
      <c r="AY316" s="18" t="s">
        <v>173</v>
      </c>
      <c r="BE316" s="251">
        <f>IF(N316="základná",J316,0)</f>
        <v>0</v>
      </c>
      <c r="BF316" s="251">
        <f>IF(N316="znížená",J316,0)</f>
        <v>0</v>
      </c>
      <c r="BG316" s="251">
        <f>IF(N316="zákl. prenesená",J316,0)</f>
        <v>0</v>
      </c>
      <c r="BH316" s="251">
        <f>IF(N316="zníž. prenesená",J316,0)</f>
        <v>0</v>
      </c>
      <c r="BI316" s="251">
        <f>IF(N316="nulová",J316,0)</f>
        <v>0</v>
      </c>
      <c r="BJ316" s="18" t="s">
        <v>88</v>
      </c>
      <c r="BK316" s="251">
        <f>ROUND(I316*H316,2)</f>
        <v>0</v>
      </c>
      <c r="BL316" s="18" t="s">
        <v>179</v>
      </c>
      <c r="BM316" s="250" t="s">
        <v>443</v>
      </c>
    </row>
    <row r="317" s="12" customFormat="1" ht="25.92" customHeight="1">
      <c r="A317" s="12"/>
      <c r="B317" s="222"/>
      <c r="C317" s="223"/>
      <c r="D317" s="224" t="s">
        <v>75</v>
      </c>
      <c r="E317" s="225" t="s">
        <v>444</v>
      </c>
      <c r="F317" s="225" t="s">
        <v>445</v>
      </c>
      <c r="G317" s="223"/>
      <c r="H317" s="223"/>
      <c r="I317" s="226"/>
      <c r="J317" s="227">
        <f>BK317</f>
        <v>0</v>
      </c>
      <c r="K317" s="223"/>
      <c r="L317" s="228"/>
      <c r="M317" s="229"/>
      <c r="N317" s="230"/>
      <c r="O317" s="230"/>
      <c r="P317" s="231">
        <f>P318+P353+P371+P445+P449+P640+P672+P682+P696+P733+P751+P783+P796+P809+P863</f>
        <v>0</v>
      </c>
      <c r="Q317" s="230"/>
      <c r="R317" s="231">
        <f>R318+R353+R371+R445+R449+R640+R672+R682+R696+R733+R751+R783+R796+R809+R863</f>
        <v>33.478611273000006</v>
      </c>
      <c r="S317" s="230"/>
      <c r="T317" s="232">
        <f>T318+T353+T371+T445+T449+T640+T672+T682+T696+T733+T751+T783+T796+T809+T863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33" t="s">
        <v>88</v>
      </c>
      <c r="AT317" s="234" t="s">
        <v>75</v>
      </c>
      <c r="AU317" s="234" t="s">
        <v>76</v>
      </c>
      <c r="AY317" s="233" t="s">
        <v>173</v>
      </c>
      <c r="BK317" s="235">
        <f>BK318+BK353+BK371+BK445+BK449+BK640+BK672+BK682+BK696+BK733+BK751+BK783+BK796+BK809+BK863</f>
        <v>0</v>
      </c>
    </row>
    <row r="318" s="12" customFormat="1" ht="22.8" customHeight="1">
      <c r="A318" s="12"/>
      <c r="B318" s="222"/>
      <c r="C318" s="223"/>
      <c r="D318" s="224" t="s">
        <v>75</v>
      </c>
      <c r="E318" s="236" t="s">
        <v>446</v>
      </c>
      <c r="F318" s="236" t="s">
        <v>447</v>
      </c>
      <c r="G318" s="223"/>
      <c r="H318" s="223"/>
      <c r="I318" s="226"/>
      <c r="J318" s="237">
        <f>BK318</f>
        <v>0</v>
      </c>
      <c r="K318" s="223"/>
      <c r="L318" s="228"/>
      <c r="M318" s="229"/>
      <c r="N318" s="230"/>
      <c r="O318" s="230"/>
      <c r="P318" s="231">
        <f>SUM(P319:P352)</f>
        <v>0</v>
      </c>
      <c r="Q318" s="230"/>
      <c r="R318" s="231">
        <f>SUM(R319:R352)</f>
        <v>0.86113700000000004</v>
      </c>
      <c r="S318" s="230"/>
      <c r="T318" s="232">
        <f>SUM(T319:T352)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33" t="s">
        <v>88</v>
      </c>
      <c r="AT318" s="234" t="s">
        <v>75</v>
      </c>
      <c r="AU318" s="234" t="s">
        <v>83</v>
      </c>
      <c r="AY318" s="233" t="s">
        <v>173</v>
      </c>
      <c r="BK318" s="235">
        <f>SUM(BK319:BK352)</f>
        <v>0</v>
      </c>
    </row>
    <row r="319" s="2" customFormat="1" ht="24.15" customHeight="1">
      <c r="A319" s="39"/>
      <c r="B319" s="40"/>
      <c r="C319" s="238" t="s">
        <v>448</v>
      </c>
      <c r="D319" s="238" t="s">
        <v>175</v>
      </c>
      <c r="E319" s="239" t="s">
        <v>449</v>
      </c>
      <c r="F319" s="240" t="s">
        <v>450</v>
      </c>
      <c r="G319" s="241" t="s">
        <v>235</v>
      </c>
      <c r="H319" s="242">
        <v>175.5</v>
      </c>
      <c r="I319" s="243"/>
      <c r="J319" s="244">
        <f>ROUND(I319*H319,2)</f>
        <v>0</v>
      </c>
      <c r="K319" s="245"/>
      <c r="L319" s="45"/>
      <c r="M319" s="246" t="s">
        <v>1</v>
      </c>
      <c r="N319" s="247" t="s">
        <v>42</v>
      </c>
      <c r="O319" s="98"/>
      <c r="P319" s="248">
        <f>O319*H319</f>
        <v>0</v>
      </c>
      <c r="Q319" s="248">
        <v>0</v>
      </c>
      <c r="R319" s="248">
        <f>Q319*H319</f>
        <v>0</v>
      </c>
      <c r="S319" s="248">
        <v>0</v>
      </c>
      <c r="T319" s="24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50" t="s">
        <v>276</v>
      </c>
      <c r="AT319" s="250" t="s">
        <v>175</v>
      </c>
      <c r="AU319" s="250" t="s">
        <v>88</v>
      </c>
      <c r="AY319" s="18" t="s">
        <v>173</v>
      </c>
      <c r="BE319" s="251">
        <f>IF(N319="základná",J319,0)</f>
        <v>0</v>
      </c>
      <c r="BF319" s="251">
        <f>IF(N319="znížená",J319,0)</f>
        <v>0</v>
      </c>
      <c r="BG319" s="251">
        <f>IF(N319="zákl. prenesená",J319,0)</f>
        <v>0</v>
      </c>
      <c r="BH319" s="251">
        <f>IF(N319="zníž. prenesená",J319,0)</f>
        <v>0</v>
      </c>
      <c r="BI319" s="251">
        <f>IF(N319="nulová",J319,0)</f>
        <v>0</v>
      </c>
      <c r="BJ319" s="18" t="s">
        <v>88</v>
      </c>
      <c r="BK319" s="251">
        <f>ROUND(I319*H319,2)</f>
        <v>0</v>
      </c>
      <c r="BL319" s="18" t="s">
        <v>276</v>
      </c>
      <c r="BM319" s="250" t="s">
        <v>451</v>
      </c>
    </row>
    <row r="320" s="13" customFormat="1">
      <c r="A320" s="13"/>
      <c r="B320" s="252"/>
      <c r="C320" s="253"/>
      <c r="D320" s="254" t="s">
        <v>181</v>
      </c>
      <c r="E320" s="255" t="s">
        <v>1</v>
      </c>
      <c r="F320" s="256" t="s">
        <v>452</v>
      </c>
      <c r="G320" s="253"/>
      <c r="H320" s="257">
        <v>175.5</v>
      </c>
      <c r="I320" s="258"/>
      <c r="J320" s="253"/>
      <c r="K320" s="253"/>
      <c r="L320" s="259"/>
      <c r="M320" s="260"/>
      <c r="N320" s="261"/>
      <c r="O320" s="261"/>
      <c r="P320" s="261"/>
      <c r="Q320" s="261"/>
      <c r="R320" s="261"/>
      <c r="S320" s="261"/>
      <c r="T320" s="26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63" t="s">
        <v>181</v>
      </c>
      <c r="AU320" s="263" t="s">
        <v>88</v>
      </c>
      <c r="AV320" s="13" t="s">
        <v>88</v>
      </c>
      <c r="AW320" s="13" t="s">
        <v>31</v>
      </c>
      <c r="AX320" s="13" t="s">
        <v>83</v>
      </c>
      <c r="AY320" s="263" t="s">
        <v>173</v>
      </c>
    </row>
    <row r="321" s="2" customFormat="1" ht="16.5" customHeight="1">
      <c r="A321" s="39"/>
      <c r="B321" s="40"/>
      <c r="C321" s="286" t="s">
        <v>453</v>
      </c>
      <c r="D321" s="286" t="s">
        <v>224</v>
      </c>
      <c r="E321" s="287" t="s">
        <v>454</v>
      </c>
      <c r="F321" s="288" t="s">
        <v>455</v>
      </c>
      <c r="G321" s="289" t="s">
        <v>227</v>
      </c>
      <c r="H321" s="290">
        <v>0.052999999999999998</v>
      </c>
      <c r="I321" s="291"/>
      <c r="J321" s="292">
        <f>ROUND(I321*H321,2)</f>
        <v>0</v>
      </c>
      <c r="K321" s="293"/>
      <c r="L321" s="294"/>
      <c r="M321" s="295" t="s">
        <v>1</v>
      </c>
      <c r="N321" s="296" t="s">
        <v>42</v>
      </c>
      <c r="O321" s="98"/>
      <c r="P321" s="248">
        <f>O321*H321</f>
        <v>0</v>
      </c>
      <c r="Q321" s="248">
        <v>1</v>
      </c>
      <c r="R321" s="248">
        <f>Q321*H321</f>
        <v>0.052999999999999998</v>
      </c>
      <c r="S321" s="248">
        <v>0</v>
      </c>
      <c r="T321" s="24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50" t="s">
        <v>386</v>
      </c>
      <c r="AT321" s="250" t="s">
        <v>224</v>
      </c>
      <c r="AU321" s="250" t="s">
        <v>88</v>
      </c>
      <c r="AY321" s="18" t="s">
        <v>173</v>
      </c>
      <c r="BE321" s="251">
        <f>IF(N321="základná",J321,0)</f>
        <v>0</v>
      </c>
      <c r="BF321" s="251">
        <f>IF(N321="znížená",J321,0)</f>
        <v>0</v>
      </c>
      <c r="BG321" s="251">
        <f>IF(N321="zákl. prenesená",J321,0)</f>
        <v>0</v>
      </c>
      <c r="BH321" s="251">
        <f>IF(N321="zníž. prenesená",J321,0)</f>
        <v>0</v>
      </c>
      <c r="BI321" s="251">
        <f>IF(N321="nulová",J321,0)</f>
        <v>0</v>
      </c>
      <c r="BJ321" s="18" t="s">
        <v>88</v>
      </c>
      <c r="BK321" s="251">
        <f>ROUND(I321*H321,2)</f>
        <v>0</v>
      </c>
      <c r="BL321" s="18" t="s">
        <v>276</v>
      </c>
      <c r="BM321" s="250" t="s">
        <v>456</v>
      </c>
    </row>
    <row r="322" s="13" customFormat="1">
      <c r="A322" s="13"/>
      <c r="B322" s="252"/>
      <c r="C322" s="253"/>
      <c r="D322" s="254" t="s">
        <v>181</v>
      </c>
      <c r="E322" s="255" t="s">
        <v>1</v>
      </c>
      <c r="F322" s="256" t="s">
        <v>457</v>
      </c>
      <c r="G322" s="253"/>
      <c r="H322" s="257">
        <v>0.052999999999999998</v>
      </c>
      <c r="I322" s="258"/>
      <c r="J322" s="253"/>
      <c r="K322" s="253"/>
      <c r="L322" s="259"/>
      <c r="M322" s="260"/>
      <c r="N322" s="261"/>
      <c r="O322" s="261"/>
      <c r="P322" s="261"/>
      <c r="Q322" s="261"/>
      <c r="R322" s="261"/>
      <c r="S322" s="261"/>
      <c r="T322" s="26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3" t="s">
        <v>181</v>
      </c>
      <c r="AU322" s="263" t="s">
        <v>88</v>
      </c>
      <c r="AV322" s="13" t="s">
        <v>88</v>
      </c>
      <c r="AW322" s="13" t="s">
        <v>31</v>
      </c>
      <c r="AX322" s="13" t="s">
        <v>83</v>
      </c>
      <c r="AY322" s="263" t="s">
        <v>173</v>
      </c>
    </row>
    <row r="323" s="2" customFormat="1" ht="24.15" customHeight="1">
      <c r="A323" s="39"/>
      <c r="B323" s="40"/>
      <c r="C323" s="238" t="s">
        <v>458</v>
      </c>
      <c r="D323" s="238" t="s">
        <v>175</v>
      </c>
      <c r="E323" s="239" t="s">
        <v>459</v>
      </c>
      <c r="F323" s="240" t="s">
        <v>460</v>
      </c>
      <c r="G323" s="241" t="s">
        <v>235</v>
      </c>
      <c r="H323" s="242">
        <v>32.600000000000001</v>
      </c>
      <c r="I323" s="243"/>
      <c r="J323" s="244">
        <f>ROUND(I323*H323,2)</f>
        <v>0</v>
      </c>
      <c r="K323" s="245"/>
      <c r="L323" s="45"/>
      <c r="M323" s="246" t="s">
        <v>1</v>
      </c>
      <c r="N323" s="247" t="s">
        <v>42</v>
      </c>
      <c r="O323" s="98"/>
      <c r="P323" s="248">
        <f>O323*H323</f>
        <v>0</v>
      </c>
      <c r="Q323" s="248">
        <v>0</v>
      </c>
      <c r="R323" s="248">
        <f>Q323*H323</f>
        <v>0</v>
      </c>
      <c r="S323" s="248">
        <v>0</v>
      </c>
      <c r="T323" s="24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50" t="s">
        <v>276</v>
      </c>
      <c r="AT323" s="250" t="s">
        <v>175</v>
      </c>
      <c r="AU323" s="250" t="s">
        <v>88</v>
      </c>
      <c r="AY323" s="18" t="s">
        <v>173</v>
      </c>
      <c r="BE323" s="251">
        <f>IF(N323="základná",J323,0)</f>
        <v>0</v>
      </c>
      <c r="BF323" s="251">
        <f>IF(N323="znížená",J323,0)</f>
        <v>0</v>
      </c>
      <c r="BG323" s="251">
        <f>IF(N323="zákl. prenesená",J323,0)</f>
        <v>0</v>
      </c>
      <c r="BH323" s="251">
        <f>IF(N323="zníž. prenesená",J323,0)</f>
        <v>0</v>
      </c>
      <c r="BI323" s="251">
        <f>IF(N323="nulová",J323,0)</f>
        <v>0</v>
      </c>
      <c r="BJ323" s="18" t="s">
        <v>88</v>
      </c>
      <c r="BK323" s="251">
        <f>ROUND(I323*H323,2)</f>
        <v>0</v>
      </c>
      <c r="BL323" s="18" t="s">
        <v>276</v>
      </c>
      <c r="BM323" s="250" t="s">
        <v>461</v>
      </c>
    </row>
    <row r="324" s="13" customFormat="1">
      <c r="A324" s="13"/>
      <c r="B324" s="252"/>
      <c r="C324" s="253"/>
      <c r="D324" s="254" t="s">
        <v>181</v>
      </c>
      <c r="E324" s="255" t="s">
        <v>1</v>
      </c>
      <c r="F324" s="256" t="s">
        <v>462</v>
      </c>
      <c r="G324" s="253"/>
      <c r="H324" s="257">
        <v>32.549999999999997</v>
      </c>
      <c r="I324" s="258"/>
      <c r="J324" s="253"/>
      <c r="K324" s="253"/>
      <c r="L324" s="259"/>
      <c r="M324" s="260"/>
      <c r="N324" s="261"/>
      <c r="O324" s="261"/>
      <c r="P324" s="261"/>
      <c r="Q324" s="261"/>
      <c r="R324" s="261"/>
      <c r="S324" s="261"/>
      <c r="T324" s="26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3" t="s">
        <v>181</v>
      </c>
      <c r="AU324" s="263" t="s">
        <v>88</v>
      </c>
      <c r="AV324" s="13" t="s">
        <v>88</v>
      </c>
      <c r="AW324" s="13" t="s">
        <v>31</v>
      </c>
      <c r="AX324" s="13" t="s">
        <v>76</v>
      </c>
      <c r="AY324" s="263" t="s">
        <v>173</v>
      </c>
    </row>
    <row r="325" s="13" customFormat="1">
      <c r="A325" s="13"/>
      <c r="B325" s="252"/>
      <c r="C325" s="253"/>
      <c r="D325" s="254" t="s">
        <v>181</v>
      </c>
      <c r="E325" s="255" t="s">
        <v>1</v>
      </c>
      <c r="F325" s="256" t="s">
        <v>463</v>
      </c>
      <c r="G325" s="253"/>
      <c r="H325" s="257">
        <v>0.050000000000000003</v>
      </c>
      <c r="I325" s="258"/>
      <c r="J325" s="253"/>
      <c r="K325" s="253"/>
      <c r="L325" s="259"/>
      <c r="M325" s="260"/>
      <c r="N325" s="261"/>
      <c r="O325" s="261"/>
      <c r="P325" s="261"/>
      <c r="Q325" s="261"/>
      <c r="R325" s="261"/>
      <c r="S325" s="261"/>
      <c r="T325" s="26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3" t="s">
        <v>181</v>
      </c>
      <c r="AU325" s="263" t="s">
        <v>88</v>
      </c>
      <c r="AV325" s="13" t="s">
        <v>88</v>
      </c>
      <c r="AW325" s="13" t="s">
        <v>31</v>
      </c>
      <c r="AX325" s="13" t="s">
        <v>76</v>
      </c>
      <c r="AY325" s="263" t="s">
        <v>173</v>
      </c>
    </row>
    <row r="326" s="15" customFormat="1">
      <c r="A326" s="15"/>
      <c r="B326" s="275"/>
      <c r="C326" s="276"/>
      <c r="D326" s="254" t="s">
        <v>181</v>
      </c>
      <c r="E326" s="277" t="s">
        <v>1</v>
      </c>
      <c r="F326" s="278" t="s">
        <v>187</v>
      </c>
      <c r="G326" s="276"/>
      <c r="H326" s="279">
        <v>32.600000000000001</v>
      </c>
      <c r="I326" s="280"/>
      <c r="J326" s="276"/>
      <c r="K326" s="276"/>
      <c r="L326" s="281"/>
      <c r="M326" s="282"/>
      <c r="N326" s="283"/>
      <c r="O326" s="283"/>
      <c r="P326" s="283"/>
      <c r="Q326" s="283"/>
      <c r="R326" s="283"/>
      <c r="S326" s="283"/>
      <c r="T326" s="284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85" t="s">
        <v>181</v>
      </c>
      <c r="AU326" s="285" t="s">
        <v>88</v>
      </c>
      <c r="AV326" s="15" t="s">
        <v>179</v>
      </c>
      <c r="AW326" s="15" t="s">
        <v>31</v>
      </c>
      <c r="AX326" s="15" t="s">
        <v>83</v>
      </c>
      <c r="AY326" s="285" t="s">
        <v>173</v>
      </c>
    </row>
    <row r="327" s="2" customFormat="1" ht="16.5" customHeight="1">
      <c r="A327" s="39"/>
      <c r="B327" s="40"/>
      <c r="C327" s="286" t="s">
        <v>464</v>
      </c>
      <c r="D327" s="286" t="s">
        <v>224</v>
      </c>
      <c r="E327" s="287" t="s">
        <v>454</v>
      </c>
      <c r="F327" s="288" t="s">
        <v>455</v>
      </c>
      <c r="G327" s="289" t="s">
        <v>227</v>
      </c>
      <c r="H327" s="290">
        <v>0.010999999999999999</v>
      </c>
      <c r="I327" s="291"/>
      <c r="J327" s="292">
        <f>ROUND(I327*H327,2)</f>
        <v>0</v>
      </c>
      <c r="K327" s="293"/>
      <c r="L327" s="294"/>
      <c r="M327" s="295" t="s">
        <v>1</v>
      </c>
      <c r="N327" s="296" t="s">
        <v>42</v>
      </c>
      <c r="O327" s="98"/>
      <c r="P327" s="248">
        <f>O327*H327</f>
        <v>0</v>
      </c>
      <c r="Q327" s="248">
        <v>1</v>
      </c>
      <c r="R327" s="248">
        <f>Q327*H327</f>
        <v>0.010999999999999999</v>
      </c>
      <c r="S327" s="248">
        <v>0</v>
      </c>
      <c r="T327" s="24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50" t="s">
        <v>386</v>
      </c>
      <c r="AT327" s="250" t="s">
        <v>224</v>
      </c>
      <c r="AU327" s="250" t="s">
        <v>88</v>
      </c>
      <c r="AY327" s="18" t="s">
        <v>173</v>
      </c>
      <c r="BE327" s="251">
        <f>IF(N327="základná",J327,0)</f>
        <v>0</v>
      </c>
      <c r="BF327" s="251">
        <f>IF(N327="znížená",J327,0)</f>
        <v>0</v>
      </c>
      <c r="BG327" s="251">
        <f>IF(N327="zákl. prenesená",J327,0)</f>
        <v>0</v>
      </c>
      <c r="BH327" s="251">
        <f>IF(N327="zníž. prenesená",J327,0)</f>
        <v>0</v>
      </c>
      <c r="BI327" s="251">
        <f>IF(N327="nulová",J327,0)</f>
        <v>0</v>
      </c>
      <c r="BJ327" s="18" t="s">
        <v>88</v>
      </c>
      <c r="BK327" s="251">
        <f>ROUND(I327*H327,2)</f>
        <v>0</v>
      </c>
      <c r="BL327" s="18" t="s">
        <v>276</v>
      </c>
      <c r="BM327" s="250" t="s">
        <v>465</v>
      </c>
    </row>
    <row r="328" s="13" customFormat="1">
      <c r="A328" s="13"/>
      <c r="B328" s="252"/>
      <c r="C328" s="253"/>
      <c r="D328" s="254" t="s">
        <v>181</v>
      </c>
      <c r="E328" s="255" t="s">
        <v>1</v>
      </c>
      <c r="F328" s="256" t="s">
        <v>466</v>
      </c>
      <c r="G328" s="253"/>
      <c r="H328" s="257">
        <v>0.010999999999999999</v>
      </c>
      <c r="I328" s="258"/>
      <c r="J328" s="253"/>
      <c r="K328" s="253"/>
      <c r="L328" s="259"/>
      <c r="M328" s="260"/>
      <c r="N328" s="261"/>
      <c r="O328" s="261"/>
      <c r="P328" s="261"/>
      <c r="Q328" s="261"/>
      <c r="R328" s="261"/>
      <c r="S328" s="261"/>
      <c r="T328" s="26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3" t="s">
        <v>181</v>
      </c>
      <c r="AU328" s="263" t="s">
        <v>88</v>
      </c>
      <c r="AV328" s="13" t="s">
        <v>88</v>
      </c>
      <c r="AW328" s="13" t="s">
        <v>31</v>
      </c>
      <c r="AX328" s="13" t="s">
        <v>83</v>
      </c>
      <c r="AY328" s="263" t="s">
        <v>173</v>
      </c>
    </row>
    <row r="329" s="2" customFormat="1" ht="24.15" customHeight="1">
      <c r="A329" s="39"/>
      <c r="B329" s="40"/>
      <c r="C329" s="238" t="s">
        <v>467</v>
      </c>
      <c r="D329" s="238" t="s">
        <v>175</v>
      </c>
      <c r="E329" s="239" t="s">
        <v>468</v>
      </c>
      <c r="F329" s="240" t="s">
        <v>469</v>
      </c>
      <c r="G329" s="241" t="s">
        <v>235</v>
      </c>
      <c r="H329" s="242">
        <v>15.800000000000001</v>
      </c>
      <c r="I329" s="243"/>
      <c r="J329" s="244">
        <f>ROUND(I329*H329,2)</f>
        <v>0</v>
      </c>
      <c r="K329" s="245"/>
      <c r="L329" s="45"/>
      <c r="M329" s="246" t="s">
        <v>1</v>
      </c>
      <c r="N329" s="247" t="s">
        <v>42</v>
      </c>
      <c r="O329" s="98"/>
      <c r="P329" s="248">
        <f>O329*H329</f>
        <v>0</v>
      </c>
      <c r="Q329" s="248">
        <v>8.0000000000000007E-05</v>
      </c>
      <c r="R329" s="248">
        <f>Q329*H329</f>
        <v>0.0012640000000000002</v>
      </c>
      <c r="S329" s="248">
        <v>0</v>
      </c>
      <c r="T329" s="24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50" t="s">
        <v>276</v>
      </c>
      <c r="AT329" s="250" t="s">
        <v>175</v>
      </c>
      <c r="AU329" s="250" t="s">
        <v>88</v>
      </c>
      <c r="AY329" s="18" t="s">
        <v>173</v>
      </c>
      <c r="BE329" s="251">
        <f>IF(N329="základná",J329,0)</f>
        <v>0</v>
      </c>
      <c r="BF329" s="251">
        <f>IF(N329="znížená",J329,0)</f>
        <v>0</v>
      </c>
      <c r="BG329" s="251">
        <f>IF(N329="zákl. prenesená",J329,0)</f>
        <v>0</v>
      </c>
      <c r="BH329" s="251">
        <f>IF(N329="zníž. prenesená",J329,0)</f>
        <v>0</v>
      </c>
      <c r="BI329" s="251">
        <f>IF(N329="nulová",J329,0)</f>
        <v>0</v>
      </c>
      <c r="BJ329" s="18" t="s">
        <v>88</v>
      </c>
      <c r="BK329" s="251">
        <f>ROUND(I329*H329,2)</f>
        <v>0</v>
      </c>
      <c r="BL329" s="18" t="s">
        <v>276</v>
      </c>
      <c r="BM329" s="250" t="s">
        <v>470</v>
      </c>
    </row>
    <row r="330" s="13" customFormat="1">
      <c r="A330" s="13"/>
      <c r="B330" s="252"/>
      <c r="C330" s="253"/>
      <c r="D330" s="254" t="s">
        <v>181</v>
      </c>
      <c r="E330" s="255" t="s">
        <v>1</v>
      </c>
      <c r="F330" s="256" t="s">
        <v>471</v>
      </c>
      <c r="G330" s="253"/>
      <c r="H330" s="257">
        <v>11.993</v>
      </c>
      <c r="I330" s="258"/>
      <c r="J330" s="253"/>
      <c r="K330" s="253"/>
      <c r="L330" s="259"/>
      <c r="M330" s="260"/>
      <c r="N330" s="261"/>
      <c r="O330" s="261"/>
      <c r="P330" s="261"/>
      <c r="Q330" s="261"/>
      <c r="R330" s="261"/>
      <c r="S330" s="261"/>
      <c r="T330" s="26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3" t="s">
        <v>181</v>
      </c>
      <c r="AU330" s="263" t="s">
        <v>88</v>
      </c>
      <c r="AV330" s="13" t="s">
        <v>88</v>
      </c>
      <c r="AW330" s="13" t="s">
        <v>31</v>
      </c>
      <c r="AX330" s="13" t="s">
        <v>76</v>
      </c>
      <c r="AY330" s="263" t="s">
        <v>173</v>
      </c>
    </row>
    <row r="331" s="13" customFormat="1">
      <c r="A331" s="13"/>
      <c r="B331" s="252"/>
      <c r="C331" s="253"/>
      <c r="D331" s="254" t="s">
        <v>181</v>
      </c>
      <c r="E331" s="255" t="s">
        <v>1</v>
      </c>
      <c r="F331" s="256" t="s">
        <v>472</v>
      </c>
      <c r="G331" s="253"/>
      <c r="H331" s="257">
        <v>2.6000000000000001</v>
      </c>
      <c r="I331" s="258"/>
      <c r="J331" s="253"/>
      <c r="K331" s="253"/>
      <c r="L331" s="259"/>
      <c r="M331" s="260"/>
      <c r="N331" s="261"/>
      <c r="O331" s="261"/>
      <c r="P331" s="261"/>
      <c r="Q331" s="261"/>
      <c r="R331" s="261"/>
      <c r="S331" s="261"/>
      <c r="T331" s="26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3" t="s">
        <v>181</v>
      </c>
      <c r="AU331" s="263" t="s">
        <v>88</v>
      </c>
      <c r="AV331" s="13" t="s">
        <v>88</v>
      </c>
      <c r="AW331" s="13" t="s">
        <v>31</v>
      </c>
      <c r="AX331" s="13" t="s">
        <v>76</v>
      </c>
      <c r="AY331" s="263" t="s">
        <v>173</v>
      </c>
    </row>
    <row r="332" s="13" customFormat="1">
      <c r="A332" s="13"/>
      <c r="B332" s="252"/>
      <c r="C332" s="253"/>
      <c r="D332" s="254" t="s">
        <v>181</v>
      </c>
      <c r="E332" s="255" t="s">
        <v>1</v>
      </c>
      <c r="F332" s="256" t="s">
        <v>473</v>
      </c>
      <c r="G332" s="253"/>
      <c r="H332" s="257">
        <v>1.238</v>
      </c>
      <c r="I332" s="258"/>
      <c r="J332" s="253"/>
      <c r="K332" s="253"/>
      <c r="L332" s="259"/>
      <c r="M332" s="260"/>
      <c r="N332" s="261"/>
      <c r="O332" s="261"/>
      <c r="P332" s="261"/>
      <c r="Q332" s="261"/>
      <c r="R332" s="261"/>
      <c r="S332" s="261"/>
      <c r="T332" s="26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3" t="s">
        <v>181</v>
      </c>
      <c r="AU332" s="263" t="s">
        <v>88</v>
      </c>
      <c r="AV332" s="13" t="s">
        <v>88</v>
      </c>
      <c r="AW332" s="13" t="s">
        <v>31</v>
      </c>
      <c r="AX332" s="13" t="s">
        <v>76</v>
      </c>
      <c r="AY332" s="263" t="s">
        <v>173</v>
      </c>
    </row>
    <row r="333" s="14" customFormat="1">
      <c r="A333" s="14"/>
      <c r="B333" s="264"/>
      <c r="C333" s="265"/>
      <c r="D333" s="254" t="s">
        <v>181</v>
      </c>
      <c r="E333" s="266" t="s">
        <v>1</v>
      </c>
      <c r="F333" s="267" t="s">
        <v>184</v>
      </c>
      <c r="G333" s="265"/>
      <c r="H333" s="268">
        <v>15.831</v>
      </c>
      <c r="I333" s="269"/>
      <c r="J333" s="265"/>
      <c r="K333" s="265"/>
      <c r="L333" s="270"/>
      <c r="M333" s="271"/>
      <c r="N333" s="272"/>
      <c r="O333" s="272"/>
      <c r="P333" s="272"/>
      <c r="Q333" s="272"/>
      <c r="R333" s="272"/>
      <c r="S333" s="272"/>
      <c r="T333" s="27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74" t="s">
        <v>181</v>
      </c>
      <c r="AU333" s="274" t="s">
        <v>88</v>
      </c>
      <c r="AV333" s="14" t="s">
        <v>185</v>
      </c>
      <c r="AW333" s="14" t="s">
        <v>31</v>
      </c>
      <c r="AX333" s="14" t="s">
        <v>76</v>
      </c>
      <c r="AY333" s="274" t="s">
        <v>173</v>
      </c>
    </row>
    <row r="334" s="13" customFormat="1">
      <c r="A334" s="13"/>
      <c r="B334" s="252"/>
      <c r="C334" s="253"/>
      <c r="D334" s="254" t="s">
        <v>181</v>
      </c>
      <c r="E334" s="255" t="s">
        <v>1</v>
      </c>
      <c r="F334" s="256" t="s">
        <v>474</v>
      </c>
      <c r="G334" s="253"/>
      <c r="H334" s="257">
        <v>-0.031</v>
      </c>
      <c r="I334" s="258"/>
      <c r="J334" s="253"/>
      <c r="K334" s="253"/>
      <c r="L334" s="259"/>
      <c r="M334" s="260"/>
      <c r="N334" s="261"/>
      <c r="O334" s="261"/>
      <c r="P334" s="261"/>
      <c r="Q334" s="261"/>
      <c r="R334" s="261"/>
      <c r="S334" s="261"/>
      <c r="T334" s="26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3" t="s">
        <v>181</v>
      </c>
      <c r="AU334" s="263" t="s">
        <v>88</v>
      </c>
      <c r="AV334" s="13" t="s">
        <v>88</v>
      </c>
      <c r="AW334" s="13" t="s">
        <v>31</v>
      </c>
      <c r="AX334" s="13" t="s">
        <v>76</v>
      </c>
      <c r="AY334" s="263" t="s">
        <v>173</v>
      </c>
    </row>
    <row r="335" s="15" customFormat="1">
      <c r="A335" s="15"/>
      <c r="B335" s="275"/>
      <c r="C335" s="276"/>
      <c r="D335" s="254" t="s">
        <v>181</v>
      </c>
      <c r="E335" s="277" t="s">
        <v>1</v>
      </c>
      <c r="F335" s="278" t="s">
        <v>222</v>
      </c>
      <c r="G335" s="276"/>
      <c r="H335" s="279">
        <v>15.800000000000001</v>
      </c>
      <c r="I335" s="280"/>
      <c r="J335" s="276"/>
      <c r="K335" s="276"/>
      <c r="L335" s="281"/>
      <c r="M335" s="282"/>
      <c r="N335" s="283"/>
      <c r="O335" s="283"/>
      <c r="P335" s="283"/>
      <c r="Q335" s="283"/>
      <c r="R335" s="283"/>
      <c r="S335" s="283"/>
      <c r="T335" s="28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85" t="s">
        <v>181</v>
      </c>
      <c r="AU335" s="285" t="s">
        <v>88</v>
      </c>
      <c r="AV335" s="15" t="s">
        <v>179</v>
      </c>
      <c r="AW335" s="15" t="s">
        <v>31</v>
      </c>
      <c r="AX335" s="15" t="s">
        <v>83</v>
      </c>
      <c r="AY335" s="285" t="s">
        <v>173</v>
      </c>
    </row>
    <row r="336" s="2" customFormat="1" ht="37.8" customHeight="1">
      <c r="A336" s="39"/>
      <c r="B336" s="40"/>
      <c r="C336" s="286" t="s">
        <v>475</v>
      </c>
      <c r="D336" s="286" t="s">
        <v>224</v>
      </c>
      <c r="E336" s="287" t="s">
        <v>476</v>
      </c>
      <c r="F336" s="288" t="s">
        <v>477</v>
      </c>
      <c r="G336" s="289" t="s">
        <v>235</v>
      </c>
      <c r="H336" s="290">
        <v>19</v>
      </c>
      <c r="I336" s="291"/>
      <c r="J336" s="292">
        <f>ROUND(I336*H336,2)</f>
        <v>0</v>
      </c>
      <c r="K336" s="293"/>
      <c r="L336" s="294"/>
      <c r="M336" s="295" t="s">
        <v>1</v>
      </c>
      <c r="N336" s="296" t="s">
        <v>42</v>
      </c>
      <c r="O336" s="98"/>
      <c r="P336" s="248">
        <f>O336*H336</f>
        <v>0</v>
      </c>
      <c r="Q336" s="248">
        <v>0.002</v>
      </c>
      <c r="R336" s="248">
        <f>Q336*H336</f>
        <v>0.037999999999999999</v>
      </c>
      <c r="S336" s="248">
        <v>0</v>
      </c>
      <c r="T336" s="24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50" t="s">
        <v>386</v>
      </c>
      <c r="AT336" s="250" t="s">
        <v>224</v>
      </c>
      <c r="AU336" s="250" t="s">
        <v>88</v>
      </c>
      <c r="AY336" s="18" t="s">
        <v>173</v>
      </c>
      <c r="BE336" s="251">
        <f>IF(N336="základná",J336,0)</f>
        <v>0</v>
      </c>
      <c r="BF336" s="251">
        <f>IF(N336="znížená",J336,0)</f>
        <v>0</v>
      </c>
      <c r="BG336" s="251">
        <f>IF(N336="zákl. prenesená",J336,0)</f>
        <v>0</v>
      </c>
      <c r="BH336" s="251">
        <f>IF(N336="zníž. prenesená",J336,0)</f>
        <v>0</v>
      </c>
      <c r="BI336" s="251">
        <f>IF(N336="nulová",J336,0)</f>
        <v>0</v>
      </c>
      <c r="BJ336" s="18" t="s">
        <v>88</v>
      </c>
      <c r="BK336" s="251">
        <f>ROUND(I336*H336,2)</f>
        <v>0</v>
      </c>
      <c r="BL336" s="18" t="s">
        <v>276</v>
      </c>
      <c r="BM336" s="250" t="s">
        <v>478</v>
      </c>
    </row>
    <row r="337" s="13" customFormat="1">
      <c r="A337" s="13"/>
      <c r="B337" s="252"/>
      <c r="C337" s="253"/>
      <c r="D337" s="254" t="s">
        <v>181</v>
      </c>
      <c r="E337" s="255" t="s">
        <v>1</v>
      </c>
      <c r="F337" s="256" t="s">
        <v>479</v>
      </c>
      <c r="G337" s="253"/>
      <c r="H337" s="257">
        <v>18.960000000000001</v>
      </c>
      <c r="I337" s="258"/>
      <c r="J337" s="253"/>
      <c r="K337" s="253"/>
      <c r="L337" s="259"/>
      <c r="M337" s="260"/>
      <c r="N337" s="261"/>
      <c r="O337" s="261"/>
      <c r="P337" s="261"/>
      <c r="Q337" s="261"/>
      <c r="R337" s="261"/>
      <c r="S337" s="261"/>
      <c r="T337" s="26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63" t="s">
        <v>181</v>
      </c>
      <c r="AU337" s="263" t="s">
        <v>88</v>
      </c>
      <c r="AV337" s="13" t="s">
        <v>88</v>
      </c>
      <c r="AW337" s="13" t="s">
        <v>31</v>
      </c>
      <c r="AX337" s="13" t="s">
        <v>76</v>
      </c>
      <c r="AY337" s="263" t="s">
        <v>173</v>
      </c>
    </row>
    <row r="338" s="13" customFormat="1">
      <c r="A338" s="13"/>
      <c r="B338" s="252"/>
      <c r="C338" s="253"/>
      <c r="D338" s="254" t="s">
        <v>181</v>
      </c>
      <c r="E338" s="255" t="s">
        <v>1</v>
      </c>
      <c r="F338" s="256" t="s">
        <v>480</v>
      </c>
      <c r="G338" s="253"/>
      <c r="H338" s="257">
        <v>0.040000000000000001</v>
      </c>
      <c r="I338" s="258"/>
      <c r="J338" s="253"/>
      <c r="K338" s="253"/>
      <c r="L338" s="259"/>
      <c r="M338" s="260"/>
      <c r="N338" s="261"/>
      <c r="O338" s="261"/>
      <c r="P338" s="261"/>
      <c r="Q338" s="261"/>
      <c r="R338" s="261"/>
      <c r="S338" s="261"/>
      <c r="T338" s="26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3" t="s">
        <v>181</v>
      </c>
      <c r="AU338" s="263" t="s">
        <v>88</v>
      </c>
      <c r="AV338" s="13" t="s">
        <v>88</v>
      </c>
      <c r="AW338" s="13" t="s">
        <v>31</v>
      </c>
      <c r="AX338" s="13" t="s">
        <v>76</v>
      </c>
      <c r="AY338" s="263" t="s">
        <v>173</v>
      </c>
    </row>
    <row r="339" s="15" customFormat="1">
      <c r="A339" s="15"/>
      <c r="B339" s="275"/>
      <c r="C339" s="276"/>
      <c r="D339" s="254" t="s">
        <v>181</v>
      </c>
      <c r="E339" s="277" t="s">
        <v>1</v>
      </c>
      <c r="F339" s="278" t="s">
        <v>187</v>
      </c>
      <c r="G339" s="276"/>
      <c r="H339" s="279">
        <v>19</v>
      </c>
      <c r="I339" s="280"/>
      <c r="J339" s="276"/>
      <c r="K339" s="276"/>
      <c r="L339" s="281"/>
      <c r="M339" s="282"/>
      <c r="N339" s="283"/>
      <c r="O339" s="283"/>
      <c r="P339" s="283"/>
      <c r="Q339" s="283"/>
      <c r="R339" s="283"/>
      <c r="S339" s="283"/>
      <c r="T339" s="28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85" t="s">
        <v>181</v>
      </c>
      <c r="AU339" s="285" t="s">
        <v>88</v>
      </c>
      <c r="AV339" s="15" t="s">
        <v>179</v>
      </c>
      <c r="AW339" s="15" t="s">
        <v>31</v>
      </c>
      <c r="AX339" s="15" t="s">
        <v>83</v>
      </c>
      <c r="AY339" s="285" t="s">
        <v>173</v>
      </c>
    </row>
    <row r="340" s="2" customFormat="1" ht="24.15" customHeight="1">
      <c r="A340" s="39"/>
      <c r="B340" s="40"/>
      <c r="C340" s="238" t="s">
        <v>481</v>
      </c>
      <c r="D340" s="238" t="s">
        <v>175</v>
      </c>
      <c r="E340" s="239" t="s">
        <v>482</v>
      </c>
      <c r="F340" s="240" t="s">
        <v>483</v>
      </c>
      <c r="G340" s="241" t="s">
        <v>235</v>
      </c>
      <c r="H340" s="242">
        <v>117</v>
      </c>
      <c r="I340" s="243"/>
      <c r="J340" s="244">
        <f>ROUND(I340*H340,2)</f>
        <v>0</v>
      </c>
      <c r="K340" s="245"/>
      <c r="L340" s="45"/>
      <c r="M340" s="246" t="s">
        <v>1</v>
      </c>
      <c r="N340" s="247" t="s">
        <v>42</v>
      </c>
      <c r="O340" s="98"/>
      <c r="P340" s="248">
        <f>O340*H340</f>
        <v>0</v>
      </c>
      <c r="Q340" s="248">
        <v>0.00054000000000000001</v>
      </c>
      <c r="R340" s="248">
        <f>Q340*H340</f>
        <v>0.06318</v>
      </c>
      <c r="S340" s="248">
        <v>0</v>
      </c>
      <c r="T340" s="24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50" t="s">
        <v>276</v>
      </c>
      <c r="AT340" s="250" t="s">
        <v>175</v>
      </c>
      <c r="AU340" s="250" t="s">
        <v>88</v>
      </c>
      <c r="AY340" s="18" t="s">
        <v>173</v>
      </c>
      <c r="BE340" s="251">
        <f>IF(N340="základná",J340,0)</f>
        <v>0</v>
      </c>
      <c r="BF340" s="251">
        <f>IF(N340="znížená",J340,0)</f>
        <v>0</v>
      </c>
      <c r="BG340" s="251">
        <f>IF(N340="zákl. prenesená",J340,0)</f>
        <v>0</v>
      </c>
      <c r="BH340" s="251">
        <f>IF(N340="zníž. prenesená",J340,0)</f>
        <v>0</v>
      </c>
      <c r="BI340" s="251">
        <f>IF(N340="nulová",J340,0)</f>
        <v>0</v>
      </c>
      <c r="BJ340" s="18" t="s">
        <v>88</v>
      </c>
      <c r="BK340" s="251">
        <f>ROUND(I340*H340,2)</f>
        <v>0</v>
      </c>
      <c r="BL340" s="18" t="s">
        <v>276</v>
      </c>
      <c r="BM340" s="250" t="s">
        <v>484</v>
      </c>
    </row>
    <row r="341" s="13" customFormat="1">
      <c r="A341" s="13"/>
      <c r="B341" s="252"/>
      <c r="C341" s="253"/>
      <c r="D341" s="254" t="s">
        <v>181</v>
      </c>
      <c r="E341" s="255" t="s">
        <v>1</v>
      </c>
      <c r="F341" s="256" t="s">
        <v>485</v>
      </c>
      <c r="G341" s="253"/>
      <c r="H341" s="257">
        <v>117</v>
      </c>
      <c r="I341" s="258"/>
      <c r="J341" s="253"/>
      <c r="K341" s="253"/>
      <c r="L341" s="259"/>
      <c r="M341" s="260"/>
      <c r="N341" s="261"/>
      <c r="O341" s="261"/>
      <c r="P341" s="261"/>
      <c r="Q341" s="261"/>
      <c r="R341" s="261"/>
      <c r="S341" s="261"/>
      <c r="T341" s="26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3" t="s">
        <v>181</v>
      </c>
      <c r="AU341" s="263" t="s">
        <v>88</v>
      </c>
      <c r="AV341" s="13" t="s">
        <v>88</v>
      </c>
      <c r="AW341" s="13" t="s">
        <v>31</v>
      </c>
      <c r="AX341" s="13" t="s">
        <v>83</v>
      </c>
      <c r="AY341" s="263" t="s">
        <v>173</v>
      </c>
    </row>
    <row r="342" s="2" customFormat="1" ht="24.15" customHeight="1">
      <c r="A342" s="39"/>
      <c r="B342" s="40"/>
      <c r="C342" s="286" t="s">
        <v>486</v>
      </c>
      <c r="D342" s="286" t="s">
        <v>224</v>
      </c>
      <c r="E342" s="287" t="s">
        <v>487</v>
      </c>
      <c r="F342" s="288" t="s">
        <v>488</v>
      </c>
      <c r="G342" s="289" t="s">
        <v>235</v>
      </c>
      <c r="H342" s="290">
        <v>134.59999999999999</v>
      </c>
      <c r="I342" s="291"/>
      <c r="J342" s="292">
        <f>ROUND(I342*H342,2)</f>
        <v>0</v>
      </c>
      <c r="K342" s="293"/>
      <c r="L342" s="294"/>
      <c r="M342" s="295" t="s">
        <v>1</v>
      </c>
      <c r="N342" s="296" t="s">
        <v>42</v>
      </c>
      <c r="O342" s="98"/>
      <c r="P342" s="248">
        <f>O342*H342</f>
        <v>0</v>
      </c>
      <c r="Q342" s="248">
        <v>0.0042500000000000003</v>
      </c>
      <c r="R342" s="248">
        <f>Q342*H342</f>
        <v>0.57205000000000006</v>
      </c>
      <c r="S342" s="248">
        <v>0</v>
      </c>
      <c r="T342" s="24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50" t="s">
        <v>386</v>
      </c>
      <c r="AT342" s="250" t="s">
        <v>224</v>
      </c>
      <c r="AU342" s="250" t="s">
        <v>88</v>
      </c>
      <c r="AY342" s="18" t="s">
        <v>173</v>
      </c>
      <c r="BE342" s="251">
        <f>IF(N342="základná",J342,0)</f>
        <v>0</v>
      </c>
      <c r="BF342" s="251">
        <f>IF(N342="znížená",J342,0)</f>
        <v>0</v>
      </c>
      <c r="BG342" s="251">
        <f>IF(N342="zákl. prenesená",J342,0)</f>
        <v>0</v>
      </c>
      <c r="BH342" s="251">
        <f>IF(N342="zníž. prenesená",J342,0)</f>
        <v>0</v>
      </c>
      <c r="BI342" s="251">
        <f>IF(N342="nulová",J342,0)</f>
        <v>0</v>
      </c>
      <c r="BJ342" s="18" t="s">
        <v>88</v>
      </c>
      <c r="BK342" s="251">
        <f>ROUND(I342*H342,2)</f>
        <v>0</v>
      </c>
      <c r="BL342" s="18" t="s">
        <v>276</v>
      </c>
      <c r="BM342" s="250" t="s">
        <v>489</v>
      </c>
    </row>
    <row r="343" s="13" customFormat="1">
      <c r="A343" s="13"/>
      <c r="B343" s="252"/>
      <c r="C343" s="253"/>
      <c r="D343" s="254" t="s">
        <v>181</v>
      </c>
      <c r="E343" s="255" t="s">
        <v>1</v>
      </c>
      <c r="F343" s="256" t="s">
        <v>490</v>
      </c>
      <c r="G343" s="253"/>
      <c r="H343" s="257">
        <v>134.55000000000001</v>
      </c>
      <c r="I343" s="258"/>
      <c r="J343" s="253"/>
      <c r="K343" s="253"/>
      <c r="L343" s="259"/>
      <c r="M343" s="260"/>
      <c r="N343" s="261"/>
      <c r="O343" s="261"/>
      <c r="P343" s="261"/>
      <c r="Q343" s="261"/>
      <c r="R343" s="261"/>
      <c r="S343" s="261"/>
      <c r="T343" s="26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63" t="s">
        <v>181</v>
      </c>
      <c r="AU343" s="263" t="s">
        <v>88</v>
      </c>
      <c r="AV343" s="13" t="s">
        <v>88</v>
      </c>
      <c r="AW343" s="13" t="s">
        <v>31</v>
      </c>
      <c r="AX343" s="13" t="s">
        <v>76</v>
      </c>
      <c r="AY343" s="263" t="s">
        <v>173</v>
      </c>
    </row>
    <row r="344" s="13" customFormat="1">
      <c r="A344" s="13"/>
      <c r="B344" s="252"/>
      <c r="C344" s="253"/>
      <c r="D344" s="254" t="s">
        <v>181</v>
      </c>
      <c r="E344" s="255" t="s">
        <v>1</v>
      </c>
      <c r="F344" s="256" t="s">
        <v>463</v>
      </c>
      <c r="G344" s="253"/>
      <c r="H344" s="257">
        <v>0.050000000000000003</v>
      </c>
      <c r="I344" s="258"/>
      <c r="J344" s="253"/>
      <c r="K344" s="253"/>
      <c r="L344" s="259"/>
      <c r="M344" s="260"/>
      <c r="N344" s="261"/>
      <c r="O344" s="261"/>
      <c r="P344" s="261"/>
      <c r="Q344" s="261"/>
      <c r="R344" s="261"/>
      <c r="S344" s="261"/>
      <c r="T344" s="26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3" t="s">
        <v>181</v>
      </c>
      <c r="AU344" s="263" t="s">
        <v>88</v>
      </c>
      <c r="AV344" s="13" t="s">
        <v>88</v>
      </c>
      <c r="AW344" s="13" t="s">
        <v>31</v>
      </c>
      <c r="AX344" s="13" t="s">
        <v>76</v>
      </c>
      <c r="AY344" s="263" t="s">
        <v>173</v>
      </c>
    </row>
    <row r="345" s="15" customFormat="1">
      <c r="A345" s="15"/>
      <c r="B345" s="275"/>
      <c r="C345" s="276"/>
      <c r="D345" s="254" t="s">
        <v>181</v>
      </c>
      <c r="E345" s="277" t="s">
        <v>1</v>
      </c>
      <c r="F345" s="278" t="s">
        <v>187</v>
      </c>
      <c r="G345" s="276"/>
      <c r="H345" s="279">
        <v>134.59999999999999</v>
      </c>
      <c r="I345" s="280"/>
      <c r="J345" s="276"/>
      <c r="K345" s="276"/>
      <c r="L345" s="281"/>
      <c r="M345" s="282"/>
      <c r="N345" s="283"/>
      <c r="O345" s="283"/>
      <c r="P345" s="283"/>
      <c r="Q345" s="283"/>
      <c r="R345" s="283"/>
      <c r="S345" s="283"/>
      <c r="T345" s="28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85" t="s">
        <v>181</v>
      </c>
      <c r="AU345" s="285" t="s">
        <v>88</v>
      </c>
      <c r="AV345" s="15" t="s">
        <v>179</v>
      </c>
      <c r="AW345" s="15" t="s">
        <v>31</v>
      </c>
      <c r="AX345" s="15" t="s">
        <v>83</v>
      </c>
      <c r="AY345" s="285" t="s">
        <v>173</v>
      </c>
    </row>
    <row r="346" s="2" customFormat="1" ht="24.15" customHeight="1">
      <c r="A346" s="39"/>
      <c r="B346" s="40"/>
      <c r="C346" s="238" t="s">
        <v>491</v>
      </c>
      <c r="D346" s="238" t="s">
        <v>175</v>
      </c>
      <c r="E346" s="239" t="s">
        <v>492</v>
      </c>
      <c r="F346" s="240" t="s">
        <v>493</v>
      </c>
      <c r="G346" s="241" t="s">
        <v>235</v>
      </c>
      <c r="H346" s="242">
        <v>21.699999999999999</v>
      </c>
      <c r="I346" s="243"/>
      <c r="J346" s="244">
        <f>ROUND(I346*H346,2)</f>
        <v>0</v>
      </c>
      <c r="K346" s="245"/>
      <c r="L346" s="45"/>
      <c r="M346" s="246" t="s">
        <v>1</v>
      </c>
      <c r="N346" s="247" t="s">
        <v>42</v>
      </c>
      <c r="O346" s="98"/>
      <c r="P346" s="248">
        <f>O346*H346</f>
        <v>0</v>
      </c>
      <c r="Q346" s="248">
        <v>0.00054000000000000001</v>
      </c>
      <c r="R346" s="248">
        <f>Q346*H346</f>
        <v>0.011717999999999999</v>
      </c>
      <c r="S346" s="248">
        <v>0</v>
      </c>
      <c r="T346" s="24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50" t="s">
        <v>276</v>
      </c>
      <c r="AT346" s="250" t="s">
        <v>175</v>
      </c>
      <c r="AU346" s="250" t="s">
        <v>88</v>
      </c>
      <c r="AY346" s="18" t="s">
        <v>173</v>
      </c>
      <c r="BE346" s="251">
        <f>IF(N346="základná",J346,0)</f>
        <v>0</v>
      </c>
      <c r="BF346" s="251">
        <f>IF(N346="znížená",J346,0)</f>
        <v>0</v>
      </c>
      <c r="BG346" s="251">
        <f>IF(N346="zákl. prenesená",J346,0)</f>
        <v>0</v>
      </c>
      <c r="BH346" s="251">
        <f>IF(N346="zníž. prenesená",J346,0)</f>
        <v>0</v>
      </c>
      <c r="BI346" s="251">
        <f>IF(N346="nulová",J346,0)</f>
        <v>0</v>
      </c>
      <c r="BJ346" s="18" t="s">
        <v>88</v>
      </c>
      <c r="BK346" s="251">
        <f>ROUND(I346*H346,2)</f>
        <v>0</v>
      </c>
      <c r="BL346" s="18" t="s">
        <v>276</v>
      </c>
      <c r="BM346" s="250" t="s">
        <v>494</v>
      </c>
    </row>
    <row r="347" s="13" customFormat="1">
      <c r="A347" s="13"/>
      <c r="B347" s="252"/>
      <c r="C347" s="253"/>
      <c r="D347" s="254" t="s">
        <v>181</v>
      </c>
      <c r="E347" s="255" t="s">
        <v>1</v>
      </c>
      <c r="F347" s="256" t="s">
        <v>495</v>
      </c>
      <c r="G347" s="253"/>
      <c r="H347" s="257">
        <v>21.699999999999999</v>
      </c>
      <c r="I347" s="258"/>
      <c r="J347" s="253"/>
      <c r="K347" s="253"/>
      <c r="L347" s="259"/>
      <c r="M347" s="260"/>
      <c r="N347" s="261"/>
      <c r="O347" s="261"/>
      <c r="P347" s="261"/>
      <c r="Q347" s="261"/>
      <c r="R347" s="261"/>
      <c r="S347" s="261"/>
      <c r="T347" s="26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3" t="s">
        <v>181</v>
      </c>
      <c r="AU347" s="263" t="s">
        <v>88</v>
      </c>
      <c r="AV347" s="13" t="s">
        <v>88</v>
      </c>
      <c r="AW347" s="13" t="s">
        <v>31</v>
      </c>
      <c r="AX347" s="13" t="s">
        <v>83</v>
      </c>
      <c r="AY347" s="263" t="s">
        <v>173</v>
      </c>
    </row>
    <row r="348" s="2" customFormat="1" ht="24.15" customHeight="1">
      <c r="A348" s="39"/>
      <c r="B348" s="40"/>
      <c r="C348" s="286" t="s">
        <v>496</v>
      </c>
      <c r="D348" s="286" t="s">
        <v>224</v>
      </c>
      <c r="E348" s="287" t="s">
        <v>487</v>
      </c>
      <c r="F348" s="288" t="s">
        <v>488</v>
      </c>
      <c r="G348" s="289" t="s">
        <v>235</v>
      </c>
      <c r="H348" s="290">
        <v>26.100000000000001</v>
      </c>
      <c r="I348" s="291"/>
      <c r="J348" s="292">
        <f>ROUND(I348*H348,2)</f>
        <v>0</v>
      </c>
      <c r="K348" s="293"/>
      <c r="L348" s="294"/>
      <c r="M348" s="295" t="s">
        <v>1</v>
      </c>
      <c r="N348" s="296" t="s">
        <v>42</v>
      </c>
      <c r="O348" s="98"/>
      <c r="P348" s="248">
        <f>O348*H348</f>
        <v>0</v>
      </c>
      <c r="Q348" s="248">
        <v>0.0042500000000000003</v>
      </c>
      <c r="R348" s="248">
        <f>Q348*H348</f>
        <v>0.11092500000000001</v>
      </c>
      <c r="S348" s="248">
        <v>0</v>
      </c>
      <c r="T348" s="24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50" t="s">
        <v>386</v>
      </c>
      <c r="AT348" s="250" t="s">
        <v>224</v>
      </c>
      <c r="AU348" s="250" t="s">
        <v>88</v>
      </c>
      <c r="AY348" s="18" t="s">
        <v>173</v>
      </c>
      <c r="BE348" s="251">
        <f>IF(N348="základná",J348,0)</f>
        <v>0</v>
      </c>
      <c r="BF348" s="251">
        <f>IF(N348="znížená",J348,0)</f>
        <v>0</v>
      </c>
      <c r="BG348" s="251">
        <f>IF(N348="zákl. prenesená",J348,0)</f>
        <v>0</v>
      </c>
      <c r="BH348" s="251">
        <f>IF(N348="zníž. prenesená",J348,0)</f>
        <v>0</v>
      </c>
      <c r="BI348" s="251">
        <f>IF(N348="nulová",J348,0)</f>
        <v>0</v>
      </c>
      <c r="BJ348" s="18" t="s">
        <v>88</v>
      </c>
      <c r="BK348" s="251">
        <f>ROUND(I348*H348,2)</f>
        <v>0</v>
      </c>
      <c r="BL348" s="18" t="s">
        <v>276</v>
      </c>
      <c r="BM348" s="250" t="s">
        <v>497</v>
      </c>
    </row>
    <row r="349" s="13" customFormat="1">
      <c r="A349" s="13"/>
      <c r="B349" s="252"/>
      <c r="C349" s="253"/>
      <c r="D349" s="254" t="s">
        <v>181</v>
      </c>
      <c r="E349" s="255" t="s">
        <v>1</v>
      </c>
      <c r="F349" s="256" t="s">
        <v>498</v>
      </c>
      <c r="G349" s="253"/>
      <c r="H349" s="257">
        <v>26.039999999999999</v>
      </c>
      <c r="I349" s="258"/>
      <c r="J349" s="253"/>
      <c r="K349" s="253"/>
      <c r="L349" s="259"/>
      <c r="M349" s="260"/>
      <c r="N349" s="261"/>
      <c r="O349" s="261"/>
      <c r="P349" s="261"/>
      <c r="Q349" s="261"/>
      <c r="R349" s="261"/>
      <c r="S349" s="261"/>
      <c r="T349" s="26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63" t="s">
        <v>181</v>
      </c>
      <c r="AU349" s="263" t="s">
        <v>88</v>
      </c>
      <c r="AV349" s="13" t="s">
        <v>88</v>
      </c>
      <c r="AW349" s="13" t="s">
        <v>31</v>
      </c>
      <c r="AX349" s="13" t="s">
        <v>76</v>
      </c>
      <c r="AY349" s="263" t="s">
        <v>173</v>
      </c>
    </row>
    <row r="350" s="13" customFormat="1">
      <c r="A350" s="13"/>
      <c r="B350" s="252"/>
      <c r="C350" s="253"/>
      <c r="D350" s="254" t="s">
        <v>181</v>
      </c>
      <c r="E350" s="255" t="s">
        <v>1</v>
      </c>
      <c r="F350" s="256" t="s">
        <v>499</v>
      </c>
      <c r="G350" s="253"/>
      <c r="H350" s="257">
        <v>0.059999999999999998</v>
      </c>
      <c r="I350" s="258"/>
      <c r="J350" s="253"/>
      <c r="K350" s="253"/>
      <c r="L350" s="259"/>
      <c r="M350" s="260"/>
      <c r="N350" s="261"/>
      <c r="O350" s="261"/>
      <c r="P350" s="261"/>
      <c r="Q350" s="261"/>
      <c r="R350" s="261"/>
      <c r="S350" s="261"/>
      <c r="T350" s="26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63" t="s">
        <v>181</v>
      </c>
      <c r="AU350" s="263" t="s">
        <v>88</v>
      </c>
      <c r="AV350" s="13" t="s">
        <v>88</v>
      </c>
      <c r="AW350" s="13" t="s">
        <v>31</v>
      </c>
      <c r="AX350" s="13" t="s">
        <v>76</v>
      </c>
      <c r="AY350" s="263" t="s">
        <v>173</v>
      </c>
    </row>
    <row r="351" s="15" customFormat="1">
      <c r="A351" s="15"/>
      <c r="B351" s="275"/>
      <c r="C351" s="276"/>
      <c r="D351" s="254" t="s">
        <v>181</v>
      </c>
      <c r="E351" s="277" t="s">
        <v>1</v>
      </c>
      <c r="F351" s="278" t="s">
        <v>187</v>
      </c>
      <c r="G351" s="276"/>
      <c r="H351" s="279">
        <v>26.100000000000001</v>
      </c>
      <c r="I351" s="280"/>
      <c r="J351" s="276"/>
      <c r="K351" s="276"/>
      <c r="L351" s="281"/>
      <c r="M351" s="282"/>
      <c r="N351" s="283"/>
      <c r="O351" s="283"/>
      <c r="P351" s="283"/>
      <c r="Q351" s="283"/>
      <c r="R351" s="283"/>
      <c r="S351" s="283"/>
      <c r="T351" s="28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85" t="s">
        <v>181</v>
      </c>
      <c r="AU351" s="285" t="s">
        <v>88</v>
      </c>
      <c r="AV351" s="15" t="s">
        <v>179</v>
      </c>
      <c r="AW351" s="15" t="s">
        <v>31</v>
      </c>
      <c r="AX351" s="15" t="s">
        <v>83</v>
      </c>
      <c r="AY351" s="285" t="s">
        <v>173</v>
      </c>
    </row>
    <row r="352" s="2" customFormat="1" ht="24.15" customHeight="1">
      <c r="A352" s="39"/>
      <c r="B352" s="40"/>
      <c r="C352" s="238" t="s">
        <v>500</v>
      </c>
      <c r="D352" s="238" t="s">
        <v>175</v>
      </c>
      <c r="E352" s="239" t="s">
        <v>501</v>
      </c>
      <c r="F352" s="240" t="s">
        <v>502</v>
      </c>
      <c r="G352" s="241" t="s">
        <v>227</v>
      </c>
      <c r="H352" s="242">
        <v>0.86099999999999999</v>
      </c>
      <c r="I352" s="243"/>
      <c r="J352" s="244">
        <f>ROUND(I352*H352,2)</f>
        <v>0</v>
      </c>
      <c r="K352" s="245"/>
      <c r="L352" s="45"/>
      <c r="M352" s="246" t="s">
        <v>1</v>
      </c>
      <c r="N352" s="247" t="s">
        <v>42</v>
      </c>
      <c r="O352" s="98"/>
      <c r="P352" s="248">
        <f>O352*H352</f>
        <v>0</v>
      </c>
      <c r="Q352" s="248">
        <v>0</v>
      </c>
      <c r="R352" s="248">
        <f>Q352*H352</f>
        <v>0</v>
      </c>
      <c r="S352" s="248">
        <v>0</v>
      </c>
      <c r="T352" s="24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50" t="s">
        <v>276</v>
      </c>
      <c r="AT352" s="250" t="s">
        <v>175</v>
      </c>
      <c r="AU352" s="250" t="s">
        <v>88</v>
      </c>
      <c r="AY352" s="18" t="s">
        <v>173</v>
      </c>
      <c r="BE352" s="251">
        <f>IF(N352="základná",J352,0)</f>
        <v>0</v>
      </c>
      <c r="BF352" s="251">
        <f>IF(N352="znížená",J352,0)</f>
        <v>0</v>
      </c>
      <c r="BG352" s="251">
        <f>IF(N352="zákl. prenesená",J352,0)</f>
        <v>0</v>
      </c>
      <c r="BH352" s="251">
        <f>IF(N352="zníž. prenesená",J352,0)</f>
        <v>0</v>
      </c>
      <c r="BI352" s="251">
        <f>IF(N352="nulová",J352,0)</f>
        <v>0</v>
      </c>
      <c r="BJ352" s="18" t="s">
        <v>88</v>
      </c>
      <c r="BK352" s="251">
        <f>ROUND(I352*H352,2)</f>
        <v>0</v>
      </c>
      <c r="BL352" s="18" t="s">
        <v>276</v>
      </c>
      <c r="BM352" s="250" t="s">
        <v>503</v>
      </c>
    </row>
    <row r="353" s="12" customFormat="1" ht="22.8" customHeight="1">
      <c r="A353" s="12"/>
      <c r="B353" s="222"/>
      <c r="C353" s="223"/>
      <c r="D353" s="224" t="s">
        <v>75</v>
      </c>
      <c r="E353" s="236" t="s">
        <v>504</v>
      </c>
      <c r="F353" s="236" t="s">
        <v>505</v>
      </c>
      <c r="G353" s="223"/>
      <c r="H353" s="223"/>
      <c r="I353" s="226"/>
      <c r="J353" s="237">
        <f>BK353</f>
        <v>0</v>
      </c>
      <c r="K353" s="223"/>
      <c r="L353" s="228"/>
      <c r="M353" s="229"/>
      <c r="N353" s="230"/>
      <c r="O353" s="230"/>
      <c r="P353" s="231">
        <f>SUM(P354:P370)</f>
        <v>0</v>
      </c>
      <c r="Q353" s="230"/>
      <c r="R353" s="231">
        <f>SUM(R354:R370)</f>
        <v>0.0099300000000000013</v>
      </c>
      <c r="S353" s="230"/>
      <c r="T353" s="232">
        <f>SUM(T354:T370)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33" t="s">
        <v>88</v>
      </c>
      <c r="AT353" s="234" t="s">
        <v>75</v>
      </c>
      <c r="AU353" s="234" t="s">
        <v>83</v>
      </c>
      <c r="AY353" s="233" t="s">
        <v>173</v>
      </c>
      <c r="BK353" s="235">
        <f>SUM(BK354:BK370)</f>
        <v>0</v>
      </c>
    </row>
    <row r="354" s="2" customFormat="1" ht="21.75" customHeight="1">
      <c r="A354" s="39"/>
      <c r="B354" s="40"/>
      <c r="C354" s="238" t="s">
        <v>506</v>
      </c>
      <c r="D354" s="238" t="s">
        <v>175</v>
      </c>
      <c r="E354" s="239" t="s">
        <v>507</v>
      </c>
      <c r="F354" s="240" t="s">
        <v>508</v>
      </c>
      <c r="G354" s="241" t="s">
        <v>235</v>
      </c>
      <c r="H354" s="242">
        <v>60.200000000000003</v>
      </c>
      <c r="I354" s="243"/>
      <c r="J354" s="244">
        <f>ROUND(I354*H354,2)</f>
        <v>0</v>
      </c>
      <c r="K354" s="245"/>
      <c r="L354" s="45"/>
      <c r="M354" s="246" t="s">
        <v>1</v>
      </c>
      <c r="N354" s="247" t="s">
        <v>42</v>
      </c>
      <c r="O354" s="98"/>
      <c r="P354" s="248">
        <f>O354*H354</f>
        <v>0</v>
      </c>
      <c r="Q354" s="248">
        <v>0</v>
      </c>
      <c r="R354" s="248">
        <f>Q354*H354</f>
        <v>0</v>
      </c>
      <c r="S354" s="248">
        <v>0</v>
      </c>
      <c r="T354" s="24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50" t="s">
        <v>276</v>
      </c>
      <c r="AT354" s="250" t="s">
        <v>175</v>
      </c>
      <c r="AU354" s="250" t="s">
        <v>88</v>
      </c>
      <c r="AY354" s="18" t="s">
        <v>173</v>
      </c>
      <c r="BE354" s="251">
        <f>IF(N354="základná",J354,0)</f>
        <v>0</v>
      </c>
      <c r="BF354" s="251">
        <f>IF(N354="znížená",J354,0)</f>
        <v>0</v>
      </c>
      <c r="BG354" s="251">
        <f>IF(N354="zákl. prenesená",J354,0)</f>
        <v>0</v>
      </c>
      <c r="BH354" s="251">
        <f>IF(N354="zníž. prenesená",J354,0)</f>
        <v>0</v>
      </c>
      <c r="BI354" s="251">
        <f>IF(N354="nulová",J354,0)</f>
        <v>0</v>
      </c>
      <c r="BJ354" s="18" t="s">
        <v>88</v>
      </c>
      <c r="BK354" s="251">
        <f>ROUND(I354*H354,2)</f>
        <v>0</v>
      </c>
      <c r="BL354" s="18" t="s">
        <v>276</v>
      </c>
      <c r="BM354" s="250" t="s">
        <v>509</v>
      </c>
    </row>
    <row r="355" s="13" customFormat="1">
      <c r="A355" s="13"/>
      <c r="B355" s="252"/>
      <c r="C355" s="253"/>
      <c r="D355" s="254" t="s">
        <v>181</v>
      </c>
      <c r="E355" s="255" t="s">
        <v>1</v>
      </c>
      <c r="F355" s="256" t="s">
        <v>510</v>
      </c>
      <c r="G355" s="253"/>
      <c r="H355" s="257">
        <v>32.564999999999998</v>
      </c>
      <c r="I355" s="258"/>
      <c r="J355" s="253"/>
      <c r="K355" s="253"/>
      <c r="L355" s="259"/>
      <c r="M355" s="260"/>
      <c r="N355" s="261"/>
      <c r="O355" s="261"/>
      <c r="P355" s="261"/>
      <c r="Q355" s="261"/>
      <c r="R355" s="261"/>
      <c r="S355" s="261"/>
      <c r="T355" s="26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3" t="s">
        <v>181</v>
      </c>
      <c r="AU355" s="263" t="s">
        <v>88</v>
      </c>
      <c r="AV355" s="13" t="s">
        <v>88</v>
      </c>
      <c r="AW355" s="13" t="s">
        <v>31</v>
      </c>
      <c r="AX355" s="13" t="s">
        <v>76</v>
      </c>
      <c r="AY355" s="263" t="s">
        <v>173</v>
      </c>
    </row>
    <row r="356" s="13" customFormat="1">
      <c r="A356" s="13"/>
      <c r="B356" s="252"/>
      <c r="C356" s="253"/>
      <c r="D356" s="254" t="s">
        <v>181</v>
      </c>
      <c r="E356" s="255" t="s">
        <v>1</v>
      </c>
      <c r="F356" s="256" t="s">
        <v>381</v>
      </c>
      <c r="G356" s="253"/>
      <c r="H356" s="257">
        <v>0.035000000000000003</v>
      </c>
      <c r="I356" s="258"/>
      <c r="J356" s="253"/>
      <c r="K356" s="253"/>
      <c r="L356" s="259"/>
      <c r="M356" s="260"/>
      <c r="N356" s="261"/>
      <c r="O356" s="261"/>
      <c r="P356" s="261"/>
      <c r="Q356" s="261"/>
      <c r="R356" s="261"/>
      <c r="S356" s="261"/>
      <c r="T356" s="26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3" t="s">
        <v>181</v>
      </c>
      <c r="AU356" s="263" t="s">
        <v>88</v>
      </c>
      <c r="AV356" s="13" t="s">
        <v>88</v>
      </c>
      <c r="AW356" s="13" t="s">
        <v>31</v>
      </c>
      <c r="AX356" s="13" t="s">
        <v>76</v>
      </c>
      <c r="AY356" s="263" t="s">
        <v>173</v>
      </c>
    </row>
    <row r="357" s="14" customFormat="1">
      <c r="A357" s="14"/>
      <c r="B357" s="264"/>
      <c r="C357" s="265"/>
      <c r="D357" s="254" t="s">
        <v>181</v>
      </c>
      <c r="E357" s="266" t="s">
        <v>1</v>
      </c>
      <c r="F357" s="267" t="s">
        <v>184</v>
      </c>
      <c r="G357" s="265"/>
      <c r="H357" s="268">
        <v>32.599999999999994</v>
      </c>
      <c r="I357" s="269"/>
      <c r="J357" s="265"/>
      <c r="K357" s="265"/>
      <c r="L357" s="270"/>
      <c r="M357" s="271"/>
      <c r="N357" s="272"/>
      <c r="O357" s="272"/>
      <c r="P357" s="272"/>
      <c r="Q357" s="272"/>
      <c r="R357" s="272"/>
      <c r="S357" s="272"/>
      <c r="T357" s="27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74" t="s">
        <v>181</v>
      </c>
      <c r="AU357" s="274" t="s">
        <v>88</v>
      </c>
      <c r="AV357" s="14" t="s">
        <v>185</v>
      </c>
      <c r="AW357" s="14" t="s">
        <v>31</v>
      </c>
      <c r="AX357" s="14" t="s">
        <v>76</v>
      </c>
      <c r="AY357" s="274" t="s">
        <v>173</v>
      </c>
    </row>
    <row r="358" s="13" customFormat="1">
      <c r="A358" s="13"/>
      <c r="B358" s="252"/>
      <c r="C358" s="253"/>
      <c r="D358" s="254" t="s">
        <v>181</v>
      </c>
      <c r="E358" s="255" t="s">
        <v>1</v>
      </c>
      <c r="F358" s="256" t="s">
        <v>511</v>
      </c>
      <c r="G358" s="253"/>
      <c r="H358" s="257">
        <v>27.555</v>
      </c>
      <c r="I358" s="258"/>
      <c r="J358" s="253"/>
      <c r="K358" s="253"/>
      <c r="L358" s="259"/>
      <c r="M358" s="260"/>
      <c r="N358" s="261"/>
      <c r="O358" s="261"/>
      <c r="P358" s="261"/>
      <c r="Q358" s="261"/>
      <c r="R358" s="261"/>
      <c r="S358" s="261"/>
      <c r="T358" s="26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3" t="s">
        <v>181</v>
      </c>
      <c r="AU358" s="263" t="s">
        <v>88</v>
      </c>
      <c r="AV358" s="13" t="s">
        <v>88</v>
      </c>
      <c r="AW358" s="13" t="s">
        <v>31</v>
      </c>
      <c r="AX358" s="13" t="s">
        <v>76</v>
      </c>
      <c r="AY358" s="263" t="s">
        <v>173</v>
      </c>
    </row>
    <row r="359" s="13" customFormat="1">
      <c r="A359" s="13"/>
      <c r="B359" s="252"/>
      <c r="C359" s="253"/>
      <c r="D359" s="254" t="s">
        <v>181</v>
      </c>
      <c r="E359" s="255" t="s">
        <v>1</v>
      </c>
      <c r="F359" s="256" t="s">
        <v>512</v>
      </c>
      <c r="G359" s="253"/>
      <c r="H359" s="257">
        <v>0.044999999999999998</v>
      </c>
      <c r="I359" s="258"/>
      <c r="J359" s="253"/>
      <c r="K359" s="253"/>
      <c r="L359" s="259"/>
      <c r="M359" s="260"/>
      <c r="N359" s="261"/>
      <c r="O359" s="261"/>
      <c r="P359" s="261"/>
      <c r="Q359" s="261"/>
      <c r="R359" s="261"/>
      <c r="S359" s="261"/>
      <c r="T359" s="26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63" t="s">
        <v>181</v>
      </c>
      <c r="AU359" s="263" t="s">
        <v>88</v>
      </c>
      <c r="AV359" s="13" t="s">
        <v>88</v>
      </c>
      <c r="AW359" s="13" t="s">
        <v>31</v>
      </c>
      <c r="AX359" s="13" t="s">
        <v>76</v>
      </c>
      <c r="AY359" s="263" t="s">
        <v>173</v>
      </c>
    </row>
    <row r="360" s="14" customFormat="1">
      <c r="A360" s="14"/>
      <c r="B360" s="264"/>
      <c r="C360" s="265"/>
      <c r="D360" s="254" t="s">
        <v>181</v>
      </c>
      <c r="E360" s="266" t="s">
        <v>1</v>
      </c>
      <c r="F360" s="267" t="s">
        <v>513</v>
      </c>
      <c r="G360" s="265"/>
      <c r="H360" s="268">
        <v>27.600000000000001</v>
      </c>
      <c r="I360" s="269"/>
      <c r="J360" s="265"/>
      <c r="K360" s="265"/>
      <c r="L360" s="270"/>
      <c r="M360" s="271"/>
      <c r="N360" s="272"/>
      <c r="O360" s="272"/>
      <c r="P360" s="272"/>
      <c r="Q360" s="272"/>
      <c r="R360" s="272"/>
      <c r="S360" s="272"/>
      <c r="T360" s="27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74" t="s">
        <v>181</v>
      </c>
      <c r="AU360" s="274" t="s">
        <v>88</v>
      </c>
      <c r="AV360" s="14" t="s">
        <v>185</v>
      </c>
      <c r="AW360" s="14" t="s">
        <v>31</v>
      </c>
      <c r="AX360" s="14" t="s">
        <v>76</v>
      </c>
      <c r="AY360" s="274" t="s">
        <v>173</v>
      </c>
    </row>
    <row r="361" s="15" customFormat="1">
      <c r="A361" s="15"/>
      <c r="B361" s="275"/>
      <c r="C361" s="276"/>
      <c r="D361" s="254" t="s">
        <v>181</v>
      </c>
      <c r="E361" s="277" t="s">
        <v>1</v>
      </c>
      <c r="F361" s="278" t="s">
        <v>514</v>
      </c>
      <c r="G361" s="276"/>
      <c r="H361" s="279">
        <v>60.199999999999996</v>
      </c>
      <c r="I361" s="280"/>
      <c r="J361" s="276"/>
      <c r="K361" s="276"/>
      <c r="L361" s="281"/>
      <c r="M361" s="282"/>
      <c r="N361" s="283"/>
      <c r="O361" s="283"/>
      <c r="P361" s="283"/>
      <c r="Q361" s="283"/>
      <c r="R361" s="283"/>
      <c r="S361" s="283"/>
      <c r="T361" s="28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85" t="s">
        <v>181</v>
      </c>
      <c r="AU361" s="285" t="s">
        <v>88</v>
      </c>
      <c r="AV361" s="15" t="s">
        <v>179</v>
      </c>
      <c r="AW361" s="15" t="s">
        <v>31</v>
      </c>
      <c r="AX361" s="15" t="s">
        <v>83</v>
      </c>
      <c r="AY361" s="285" t="s">
        <v>173</v>
      </c>
    </row>
    <row r="362" s="2" customFormat="1" ht="37.8" customHeight="1">
      <c r="A362" s="39"/>
      <c r="B362" s="40"/>
      <c r="C362" s="286" t="s">
        <v>515</v>
      </c>
      <c r="D362" s="286" t="s">
        <v>224</v>
      </c>
      <c r="E362" s="287" t="s">
        <v>516</v>
      </c>
      <c r="F362" s="288" t="s">
        <v>517</v>
      </c>
      <c r="G362" s="289" t="s">
        <v>235</v>
      </c>
      <c r="H362" s="290">
        <v>37.5</v>
      </c>
      <c r="I362" s="291"/>
      <c r="J362" s="292">
        <f>ROUND(I362*H362,2)</f>
        <v>0</v>
      </c>
      <c r="K362" s="293"/>
      <c r="L362" s="294"/>
      <c r="M362" s="295" t="s">
        <v>1</v>
      </c>
      <c r="N362" s="296" t="s">
        <v>42</v>
      </c>
      <c r="O362" s="98"/>
      <c r="P362" s="248">
        <f>O362*H362</f>
        <v>0</v>
      </c>
      <c r="Q362" s="248">
        <v>0.00018000000000000001</v>
      </c>
      <c r="R362" s="248">
        <f>Q362*H362</f>
        <v>0.0067500000000000008</v>
      </c>
      <c r="S362" s="248">
        <v>0</v>
      </c>
      <c r="T362" s="24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50" t="s">
        <v>386</v>
      </c>
      <c r="AT362" s="250" t="s">
        <v>224</v>
      </c>
      <c r="AU362" s="250" t="s">
        <v>88</v>
      </c>
      <c r="AY362" s="18" t="s">
        <v>173</v>
      </c>
      <c r="BE362" s="251">
        <f>IF(N362="základná",J362,0)</f>
        <v>0</v>
      </c>
      <c r="BF362" s="251">
        <f>IF(N362="znížená",J362,0)</f>
        <v>0</v>
      </c>
      <c r="BG362" s="251">
        <f>IF(N362="zákl. prenesená",J362,0)</f>
        <v>0</v>
      </c>
      <c r="BH362" s="251">
        <f>IF(N362="zníž. prenesená",J362,0)</f>
        <v>0</v>
      </c>
      <c r="BI362" s="251">
        <f>IF(N362="nulová",J362,0)</f>
        <v>0</v>
      </c>
      <c r="BJ362" s="18" t="s">
        <v>88</v>
      </c>
      <c r="BK362" s="251">
        <f>ROUND(I362*H362,2)</f>
        <v>0</v>
      </c>
      <c r="BL362" s="18" t="s">
        <v>276</v>
      </c>
      <c r="BM362" s="250" t="s">
        <v>518</v>
      </c>
    </row>
    <row r="363" s="13" customFormat="1">
      <c r="A363" s="13"/>
      <c r="B363" s="252"/>
      <c r="C363" s="253"/>
      <c r="D363" s="254" t="s">
        <v>181</v>
      </c>
      <c r="E363" s="255" t="s">
        <v>1</v>
      </c>
      <c r="F363" s="256" t="s">
        <v>519</v>
      </c>
      <c r="G363" s="253"/>
      <c r="H363" s="257">
        <v>37.490000000000002</v>
      </c>
      <c r="I363" s="258"/>
      <c r="J363" s="253"/>
      <c r="K363" s="253"/>
      <c r="L363" s="259"/>
      <c r="M363" s="260"/>
      <c r="N363" s="261"/>
      <c r="O363" s="261"/>
      <c r="P363" s="261"/>
      <c r="Q363" s="261"/>
      <c r="R363" s="261"/>
      <c r="S363" s="261"/>
      <c r="T363" s="26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63" t="s">
        <v>181</v>
      </c>
      <c r="AU363" s="263" t="s">
        <v>88</v>
      </c>
      <c r="AV363" s="13" t="s">
        <v>88</v>
      </c>
      <c r="AW363" s="13" t="s">
        <v>31</v>
      </c>
      <c r="AX363" s="13" t="s">
        <v>76</v>
      </c>
      <c r="AY363" s="263" t="s">
        <v>173</v>
      </c>
    </row>
    <row r="364" s="13" customFormat="1">
      <c r="A364" s="13"/>
      <c r="B364" s="252"/>
      <c r="C364" s="253"/>
      <c r="D364" s="254" t="s">
        <v>181</v>
      </c>
      <c r="E364" s="255" t="s">
        <v>1</v>
      </c>
      <c r="F364" s="256" t="s">
        <v>6</v>
      </c>
      <c r="G364" s="253"/>
      <c r="H364" s="257">
        <v>0.01</v>
      </c>
      <c r="I364" s="258"/>
      <c r="J364" s="253"/>
      <c r="K364" s="253"/>
      <c r="L364" s="259"/>
      <c r="M364" s="260"/>
      <c r="N364" s="261"/>
      <c r="O364" s="261"/>
      <c r="P364" s="261"/>
      <c r="Q364" s="261"/>
      <c r="R364" s="261"/>
      <c r="S364" s="261"/>
      <c r="T364" s="26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63" t="s">
        <v>181</v>
      </c>
      <c r="AU364" s="263" t="s">
        <v>88</v>
      </c>
      <c r="AV364" s="13" t="s">
        <v>88</v>
      </c>
      <c r="AW364" s="13" t="s">
        <v>31</v>
      </c>
      <c r="AX364" s="13" t="s">
        <v>76</v>
      </c>
      <c r="AY364" s="263" t="s">
        <v>173</v>
      </c>
    </row>
    <row r="365" s="15" customFormat="1">
      <c r="A365" s="15"/>
      <c r="B365" s="275"/>
      <c r="C365" s="276"/>
      <c r="D365" s="254" t="s">
        <v>181</v>
      </c>
      <c r="E365" s="277" t="s">
        <v>1</v>
      </c>
      <c r="F365" s="278" t="s">
        <v>187</v>
      </c>
      <c r="G365" s="276"/>
      <c r="H365" s="279">
        <v>37.5</v>
      </c>
      <c r="I365" s="280"/>
      <c r="J365" s="276"/>
      <c r="K365" s="276"/>
      <c r="L365" s="281"/>
      <c r="M365" s="282"/>
      <c r="N365" s="283"/>
      <c r="O365" s="283"/>
      <c r="P365" s="283"/>
      <c r="Q365" s="283"/>
      <c r="R365" s="283"/>
      <c r="S365" s="283"/>
      <c r="T365" s="28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85" t="s">
        <v>181</v>
      </c>
      <c r="AU365" s="285" t="s">
        <v>88</v>
      </c>
      <c r="AV365" s="15" t="s">
        <v>179</v>
      </c>
      <c r="AW365" s="15" t="s">
        <v>31</v>
      </c>
      <c r="AX365" s="15" t="s">
        <v>83</v>
      </c>
      <c r="AY365" s="285" t="s">
        <v>173</v>
      </c>
    </row>
    <row r="366" s="2" customFormat="1" ht="16.5" customHeight="1">
      <c r="A366" s="39"/>
      <c r="B366" s="40"/>
      <c r="C366" s="286" t="s">
        <v>520</v>
      </c>
      <c r="D366" s="286" t="s">
        <v>224</v>
      </c>
      <c r="E366" s="287" t="s">
        <v>521</v>
      </c>
      <c r="F366" s="288" t="s">
        <v>522</v>
      </c>
      <c r="G366" s="289" t="s">
        <v>235</v>
      </c>
      <c r="H366" s="290">
        <v>31.800000000000001</v>
      </c>
      <c r="I366" s="291"/>
      <c r="J366" s="292">
        <f>ROUND(I366*H366,2)</f>
        <v>0</v>
      </c>
      <c r="K366" s="293"/>
      <c r="L366" s="294"/>
      <c r="M366" s="295" t="s">
        <v>1</v>
      </c>
      <c r="N366" s="296" t="s">
        <v>42</v>
      </c>
      <c r="O366" s="98"/>
      <c r="P366" s="248">
        <f>O366*H366</f>
        <v>0</v>
      </c>
      <c r="Q366" s="248">
        <v>0.00010000000000000001</v>
      </c>
      <c r="R366" s="248">
        <f>Q366*H366</f>
        <v>0.0031800000000000001</v>
      </c>
      <c r="S366" s="248">
        <v>0</v>
      </c>
      <c r="T366" s="24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50" t="s">
        <v>386</v>
      </c>
      <c r="AT366" s="250" t="s">
        <v>224</v>
      </c>
      <c r="AU366" s="250" t="s">
        <v>88</v>
      </c>
      <c r="AY366" s="18" t="s">
        <v>173</v>
      </c>
      <c r="BE366" s="251">
        <f>IF(N366="základná",J366,0)</f>
        <v>0</v>
      </c>
      <c r="BF366" s="251">
        <f>IF(N366="znížená",J366,0)</f>
        <v>0</v>
      </c>
      <c r="BG366" s="251">
        <f>IF(N366="zákl. prenesená",J366,0)</f>
        <v>0</v>
      </c>
      <c r="BH366" s="251">
        <f>IF(N366="zníž. prenesená",J366,0)</f>
        <v>0</v>
      </c>
      <c r="BI366" s="251">
        <f>IF(N366="nulová",J366,0)</f>
        <v>0</v>
      </c>
      <c r="BJ366" s="18" t="s">
        <v>88</v>
      </c>
      <c r="BK366" s="251">
        <f>ROUND(I366*H366,2)</f>
        <v>0</v>
      </c>
      <c r="BL366" s="18" t="s">
        <v>276</v>
      </c>
      <c r="BM366" s="250" t="s">
        <v>523</v>
      </c>
    </row>
    <row r="367" s="13" customFormat="1">
      <c r="A367" s="13"/>
      <c r="B367" s="252"/>
      <c r="C367" s="253"/>
      <c r="D367" s="254" t="s">
        <v>181</v>
      </c>
      <c r="E367" s="255" t="s">
        <v>1</v>
      </c>
      <c r="F367" s="256" t="s">
        <v>524</v>
      </c>
      <c r="G367" s="253"/>
      <c r="H367" s="257">
        <v>31.739999999999998</v>
      </c>
      <c r="I367" s="258"/>
      <c r="J367" s="253"/>
      <c r="K367" s="253"/>
      <c r="L367" s="259"/>
      <c r="M367" s="260"/>
      <c r="N367" s="261"/>
      <c r="O367" s="261"/>
      <c r="P367" s="261"/>
      <c r="Q367" s="261"/>
      <c r="R367" s="261"/>
      <c r="S367" s="261"/>
      <c r="T367" s="26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3" t="s">
        <v>181</v>
      </c>
      <c r="AU367" s="263" t="s">
        <v>88</v>
      </c>
      <c r="AV367" s="13" t="s">
        <v>88</v>
      </c>
      <c r="AW367" s="13" t="s">
        <v>31</v>
      </c>
      <c r="AX367" s="13" t="s">
        <v>76</v>
      </c>
      <c r="AY367" s="263" t="s">
        <v>173</v>
      </c>
    </row>
    <row r="368" s="13" customFormat="1">
      <c r="A368" s="13"/>
      <c r="B368" s="252"/>
      <c r="C368" s="253"/>
      <c r="D368" s="254" t="s">
        <v>181</v>
      </c>
      <c r="E368" s="255" t="s">
        <v>1</v>
      </c>
      <c r="F368" s="256" t="s">
        <v>499</v>
      </c>
      <c r="G368" s="253"/>
      <c r="H368" s="257">
        <v>0.059999999999999998</v>
      </c>
      <c r="I368" s="258"/>
      <c r="J368" s="253"/>
      <c r="K368" s="253"/>
      <c r="L368" s="259"/>
      <c r="M368" s="260"/>
      <c r="N368" s="261"/>
      <c r="O368" s="261"/>
      <c r="P368" s="261"/>
      <c r="Q368" s="261"/>
      <c r="R368" s="261"/>
      <c r="S368" s="261"/>
      <c r="T368" s="26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63" t="s">
        <v>181</v>
      </c>
      <c r="AU368" s="263" t="s">
        <v>88</v>
      </c>
      <c r="AV368" s="13" t="s">
        <v>88</v>
      </c>
      <c r="AW368" s="13" t="s">
        <v>31</v>
      </c>
      <c r="AX368" s="13" t="s">
        <v>76</v>
      </c>
      <c r="AY368" s="263" t="s">
        <v>173</v>
      </c>
    </row>
    <row r="369" s="15" customFormat="1">
      <c r="A369" s="15"/>
      <c r="B369" s="275"/>
      <c r="C369" s="276"/>
      <c r="D369" s="254" t="s">
        <v>181</v>
      </c>
      <c r="E369" s="277" t="s">
        <v>1</v>
      </c>
      <c r="F369" s="278" t="s">
        <v>187</v>
      </c>
      <c r="G369" s="276"/>
      <c r="H369" s="279">
        <v>31.799999999999997</v>
      </c>
      <c r="I369" s="280"/>
      <c r="J369" s="276"/>
      <c r="K369" s="276"/>
      <c r="L369" s="281"/>
      <c r="M369" s="282"/>
      <c r="N369" s="283"/>
      <c r="O369" s="283"/>
      <c r="P369" s="283"/>
      <c r="Q369" s="283"/>
      <c r="R369" s="283"/>
      <c r="S369" s="283"/>
      <c r="T369" s="28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85" t="s">
        <v>181</v>
      </c>
      <c r="AU369" s="285" t="s">
        <v>88</v>
      </c>
      <c r="AV369" s="15" t="s">
        <v>179</v>
      </c>
      <c r="AW369" s="15" t="s">
        <v>31</v>
      </c>
      <c r="AX369" s="15" t="s">
        <v>83</v>
      </c>
      <c r="AY369" s="285" t="s">
        <v>173</v>
      </c>
    </row>
    <row r="370" s="2" customFormat="1" ht="24.15" customHeight="1">
      <c r="A370" s="39"/>
      <c r="B370" s="40"/>
      <c r="C370" s="238" t="s">
        <v>525</v>
      </c>
      <c r="D370" s="238" t="s">
        <v>175</v>
      </c>
      <c r="E370" s="239" t="s">
        <v>526</v>
      </c>
      <c r="F370" s="240" t="s">
        <v>527</v>
      </c>
      <c r="G370" s="241" t="s">
        <v>227</v>
      </c>
      <c r="H370" s="242">
        <v>0.01</v>
      </c>
      <c r="I370" s="243"/>
      <c r="J370" s="244">
        <f>ROUND(I370*H370,2)</f>
        <v>0</v>
      </c>
      <c r="K370" s="245"/>
      <c r="L370" s="45"/>
      <c r="M370" s="246" t="s">
        <v>1</v>
      </c>
      <c r="N370" s="247" t="s">
        <v>42</v>
      </c>
      <c r="O370" s="98"/>
      <c r="P370" s="248">
        <f>O370*H370</f>
        <v>0</v>
      </c>
      <c r="Q370" s="248">
        <v>0</v>
      </c>
      <c r="R370" s="248">
        <f>Q370*H370</f>
        <v>0</v>
      </c>
      <c r="S370" s="248">
        <v>0</v>
      </c>
      <c r="T370" s="24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50" t="s">
        <v>276</v>
      </c>
      <c r="AT370" s="250" t="s">
        <v>175</v>
      </c>
      <c r="AU370" s="250" t="s">
        <v>88</v>
      </c>
      <c r="AY370" s="18" t="s">
        <v>173</v>
      </c>
      <c r="BE370" s="251">
        <f>IF(N370="základná",J370,0)</f>
        <v>0</v>
      </c>
      <c r="BF370" s="251">
        <f>IF(N370="znížená",J370,0)</f>
        <v>0</v>
      </c>
      <c r="BG370" s="251">
        <f>IF(N370="zákl. prenesená",J370,0)</f>
        <v>0</v>
      </c>
      <c r="BH370" s="251">
        <f>IF(N370="zníž. prenesená",J370,0)</f>
        <v>0</v>
      </c>
      <c r="BI370" s="251">
        <f>IF(N370="nulová",J370,0)</f>
        <v>0</v>
      </c>
      <c r="BJ370" s="18" t="s">
        <v>88</v>
      </c>
      <c r="BK370" s="251">
        <f>ROUND(I370*H370,2)</f>
        <v>0</v>
      </c>
      <c r="BL370" s="18" t="s">
        <v>276</v>
      </c>
      <c r="BM370" s="250" t="s">
        <v>528</v>
      </c>
    </row>
    <row r="371" s="12" customFormat="1" ht="22.8" customHeight="1">
      <c r="A371" s="12"/>
      <c r="B371" s="222"/>
      <c r="C371" s="223"/>
      <c r="D371" s="224" t="s">
        <v>75</v>
      </c>
      <c r="E371" s="236" t="s">
        <v>529</v>
      </c>
      <c r="F371" s="236" t="s">
        <v>530</v>
      </c>
      <c r="G371" s="223"/>
      <c r="H371" s="223"/>
      <c r="I371" s="226"/>
      <c r="J371" s="237">
        <f>BK371</f>
        <v>0</v>
      </c>
      <c r="K371" s="223"/>
      <c r="L371" s="228"/>
      <c r="M371" s="229"/>
      <c r="N371" s="230"/>
      <c r="O371" s="230"/>
      <c r="P371" s="231">
        <f>SUM(P372:P444)</f>
        <v>0</v>
      </c>
      <c r="Q371" s="230"/>
      <c r="R371" s="231">
        <f>SUM(R372:R444)</f>
        <v>2.4914677000000007</v>
      </c>
      <c r="S371" s="230"/>
      <c r="T371" s="232">
        <f>SUM(T372:T444)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33" t="s">
        <v>88</v>
      </c>
      <c r="AT371" s="234" t="s">
        <v>75</v>
      </c>
      <c r="AU371" s="234" t="s">
        <v>83</v>
      </c>
      <c r="AY371" s="233" t="s">
        <v>173</v>
      </c>
      <c r="BK371" s="235">
        <f>SUM(BK372:BK444)</f>
        <v>0</v>
      </c>
    </row>
    <row r="372" s="2" customFormat="1" ht="33" customHeight="1">
      <c r="A372" s="39"/>
      <c r="B372" s="40"/>
      <c r="C372" s="238" t="s">
        <v>531</v>
      </c>
      <c r="D372" s="238" t="s">
        <v>175</v>
      </c>
      <c r="E372" s="239" t="s">
        <v>532</v>
      </c>
      <c r="F372" s="240" t="s">
        <v>533</v>
      </c>
      <c r="G372" s="241" t="s">
        <v>235</v>
      </c>
      <c r="H372" s="242">
        <v>32.600000000000001</v>
      </c>
      <c r="I372" s="243"/>
      <c r="J372" s="244">
        <f>ROUND(I372*H372,2)</f>
        <v>0</v>
      </c>
      <c r="K372" s="245"/>
      <c r="L372" s="45"/>
      <c r="M372" s="246" t="s">
        <v>1</v>
      </c>
      <c r="N372" s="247" t="s">
        <v>42</v>
      </c>
      <c r="O372" s="98"/>
      <c r="P372" s="248">
        <f>O372*H372</f>
        <v>0</v>
      </c>
      <c r="Q372" s="248">
        <v>0.00029999999999999997</v>
      </c>
      <c r="R372" s="248">
        <f>Q372*H372</f>
        <v>0.0097799999999999988</v>
      </c>
      <c r="S372" s="248">
        <v>0</v>
      </c>
      <c r="T372" s="24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50" t="s">
        <v>276</v>
      </c>
      <c r="AT372" s="250" t="s">
        <v>175</v>
      </c>
      <c r="AU372" s="250" t="s">
        <v>88</v>
      </c>
      <c r="AY372" s="18" t="s">
        <v>173</v>
      </c>
      <c r="BE372" s="251">
        <f>IF(N372="základná",J372,0)</f>
        <v>0</v>
      </c>
      <c r="BF372" s="251">
        <f>IF(N372="znížená",J372,0)</f>
        <v>0</v>
      </c>
      <c r="BG372" s="251">
        <f>IF(N372="zákl. prenesená",J372,0)</f>
        <v>0</v>
      </c>
      <c r="BH372" s="251">
        <f>IF(N372="zníž. prenesená",J372,0)</f>
        <v>0</v>
      </c>
      <c r="BI372" s="251">
        <f>IF(N372="nulová",J372,0)</f>
        <v>0</v>
      </c>
      <c r="BJ372" s="18" t="s">
        <v>88</v>
      </c>
      <c r="BK372" s="251">
        <f>ROUND(I372*H372,2)</f>
        <v>0</v>
      </c>
      <c r="BL372" s="18" t="s">
        <v>276</v>
      </c>
      <c r="BM372" s="250" t="s">
        <v>534</v>
      </c>
    </row>
    <row r="373" s="13" customFormat="1">
      <c r="A373" s="13"/>
      <c r="B373" s="252"/>
      <c r="C373" s="253"/>
      <c r="D373" s="254" t="s">
        <v>181</v>
      </c>
      <c r="E373" s="255" t="s">
        <v>1</v>
      </c>
      <c r="F373" s="256" t="s">
        <v>510</v>
      </c>
      <c r="G373" s="253"/>
      <c r="H373" s="257">
        <v>32.564999999999998</v>
      </c>
      <c r="I373" s="258"/>
      <c r="J373" s="253"/>
      <c r="K373" s="253"/>
      <c r="L373" s="259"/>
      <c r="M373" s="260"/>
      <c r="N373" s="261"/>
      <c r="O373" s="261"/>
      <c r="P373" s="261"/>
      <c r="Q373" s="261"/>
      <c r="R373" s="261"/>
      <c r="S373" s="261"/>
      <c r="T373" s="26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63" t="s">
        <v>181</v>
      </c>
      <c r="AU373" s="263" t="s">
        <v>88</v>
      </c>
      <c r="AV373" s="13" t="s">
        <v>88</v>
      </c>
      <c r="AW373" s="13" t="s">
        <v>31</v>
      </c>
      <c r="AX373" s="13" t="s">
        <v>76</v>
      </c>
      <c r="AY373" s="263" t="s">
        <v>173</v>
      </c>
    </row>
    <row r="374" s="13" customFormat="1">
      <c r="A374" s="13"/>
      <c r="B374" s="252"/>
      <c r="C374" s="253"/>
      <c r="D374" s="254" t="s">
        <v>181</v>
      </c>
      <c r="E374" s="255" t="s">
        <v>1</v>
      </c>
      <c r="F374" s="256" t="s">
        <v>381</v>
      </c>
      <c r="G374" s="253"/>
      <c r="H374" s="257">
        <v>0.035000000000000003</v>
      </c>
      <c r="I374" s="258"/>
      <c r="J374" s="253"/>
      <c r="K374" s="253"/>
      <c r="L374" s="259"/>
      <c r="M374" s="260"/>
      <c r="N374" s="261"/>
      <c r="O374" s="261"/>
      <c r="P374" s="261"/>
      <c r="Q374" s="261"/>
      <c r="R374" s="261"/>
      <c r="S374" s="261"/>
      <c r="T374" s="26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63" t="s">
        <v>181</v>
      </c>
      <c r="AU374" s="263" t="s">
        <v>88</v>
      </c>
      <c r="AV374" s="13" t="s">
        <v>88</v>
      </c>
      <c r="AW374" s="13" t="s">
        <v>31</v>
      </c>
      <c r="AX374" s="13" t="s">
        <v>76</v>
      </c>
      <c r="AY374" s="263" t="s">
        <v>173</v>
      </c>
    </row>
    <row r="375" s="15" customFormat="1">
      <c r="A375" s="15"/>
      <c r="B375" s="275"/>
      <c r="C375" s="276"/>
      <c r="D375" s="254" t="s">
        <v>181</v>
      </c>
      <c r="E375" s="277" t="s">
        <v>1</v>
      </c>
      <c r="F375" s="278" t="s">
        <v>514</v>
      </c>
      <c r="G375" s="276"/>
      <c r="H375" s="279">
        <v>32.599999999999994</v>
      </c>
      <c r="I375" s="280"/>
      <c r="J375" s="276"/>
      <c r="K375" s="276"/>
      <c r="L375" s="281"/>
      <c r="M375" s="282"/>
      <c r="N375" s="283"/>
      <c r="O375" s="283"/>
      <c r="P375" s="283"/>
      <c r="Q375" s="283"/>
      <c r="R375" s="283"/>
      <c r="S375" s="283"/>
      <c r="T375" s="28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85" t="s">
        <v>181</v>
      </c>
      <c r="AU375" s="285" t="s">
        <v>88</v>
      </c>
      <c r="AV375" s="15" t="s">
        <v>179</v>
      </c>
      <c r="AW375" s="15" t="s">
        <v>31</v>
      </c>
      <c r="AX375" s="15" t="s">
        <v>83</v>
      </c>
      <c r="AY375" s="285" t="s">
        <v>173</v>
      </c>
    </row>
    <row r="376" s="2" customFormat="1" ht="37.8" customHeight="1">
      <c r="A376" s="39"/>
      <c r="B376" s="40"/>
      <c r="C376" s="286" t="s">
        <v>535</v>
      </c>
      <c r="D376" s="286" t="s">
        <v>224</v>
      </c>
      <c r="E376" s="287" t="s">
        <v>536</v>
      </c>
      <c r="F376" s="288" t="s">
        <v>537</v>
      </c>
      <c r="G376" s="289" t="s">
        <v>235</v>
      </c>
      <c r="H376" s="290">
        <v>33.299999999999997</v>
      </c>
      <c r="I376" s="291"/>
      <c r="J376" s="292">
        <f>ROUND(I376*H376,2)</f>
        <v>0</v>
      </c>
      <c r="K376" s="293"/>
      <c r="L376" s="294"/>
      <c r="M376" s="295" t="s">
        <v>1</v>
      </c>
      <c r="N376" s="296" t="s">
        <v>42</v>
      </c>
      <c r="O376" s="98"/>
      <c r="P376" s="248">
        <f>O376*H376</f>
        <v>0</v>
      </c>
      <c r="Q376" s="248">
        <v>0.010800000000000001</v>
      </c>
      <c r="R376" s="248">
        <f>Q376*H376</f>
        <v>0.35964000000000002</v>
      </c>
      <c r="S376" s="248">
        <v>0</v>
      </c>
      <c r="T376" s="24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50" t="s">
        <v>386</v>
      </c>
      <c r="AT376" s="250" t="s">
        <v>224</v>
      </c>
      <c r="AU376" s="250" t="s">
        <v>88</v>
      </c>
      <c r="AY376" s="18" t="s">
        <v>173</v>
      </c>
      <c r="BE376" s="251">
        <f>IF(N376="základná",J376,0)</f>
        <v>0</v>
      </c>
      <c r="BF376" s="251">
        <f>IF(N376="znížená",J376,0)</f>
        <v>0</v>
      </c>
      <c r="BG376" s="251">
        <f>IF(N376="zákl. prenesená",J376,0)</f>
        <v>0</v>
      </c>
      <c r="BH376" s="251">
        <f>IF(N376="zníž. prenesená",J376,0)</f>
        <v>0</v>
      </c>
      <c r="BI376" s="251">
        <f>IF(N376="nulová",J376,0)</f>
        <v>0</v>
      </c>
      <c r="BJ376" s="18" t="s">
        <v>88</v>
      </c>
      <c r="BK376" s="251">
        <f>ROUND(I376*H376,2)</f>
        <v>0</v>
      </c>
      <c r="BL376" s="18" t="s">
        <v>276</v>
      </c>
      <c r="BM376" s="250" t="s">
        <v>538</v>
      </c>
    </row>
    <row r="377" s="13" customFormat="1">
      <c r="A377" s="13"/>
      <c r="B377" s="252"/>
      <c r="C377" s="253"/>
      <c r="D377" s="254" t="s">
        <v>181</v>
      </c>
      <c r="E377" s="255" t="s">
        <v>1</v>
      </c>
      <c r="F377" s="256" t="s">
        <v>539</v>
      </c>
      <c r="G377" s="253"/>
      <c r="H377" s="257">
        <v>33.252000000000002</v>
      </c>
      <c r="I377" s="258"/>
      <c r="J377" s="253"/>
      <c r="K377" s="253"/>
      <c r="L377" s="259"/>
      <c r="M377" s="260"/>
      <c r="N377" s="261"/>
      <c r="O377" s="261"/>
      <c r="P377" s="261"/>
      <c r="Q377" s="261"/>
      <c r="R377" s="261"/>
      <c r="S377" s="261"/>
      <c r="T377" s="26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63" t="s">
        <v>181</v>
      </c>
      <c r="AU377" s="263" t="s">
        <v>88</v>
      </c>
      <c r="AV377" s="13" t="s">
        <v>88</v>
      </c>
      <c r="AW377" s="13" t="s">
        <v>31</v>
      </c>
      <c r="AX377" s="13" t="s">
        <v>76</v>
      </c>
      <c r="AY377" s="263" t="s">
        <v>173</v>
      </c>
    </row>
    <row r="378" s="13" customFormat="1">
      <c r="A378" s="13"/>
      <c r="B378" s="252"/>
      <c r="C378" s="253"/>
      <c r="D378" s="254" t="s">
        <v>181</v>
      </c>
      <c r="E378" s="255" t="s">
        <v>1</v>
      </c>
      <c r="F378" s="256" t="s">
        <v>540</v>
      </c>
      <c r="G378" s="253"/>
      <c r="H378" s="257">
        <v>0.048000000000000001</v>
      </c>
      <c r="I378" s="258"/>
      <c r="J378" s="253"/>
      <c r="K378" s="253"/>
      <c r="L378" s="259"/>
      <c r="M378" s="260"/>
      <c r="N378" s="261"/>
      <c r="O378" s="261"/>
      <c r="P378" s="261"/>
      <c r="Q378" s="261"/>
      <c r="R378" s="261"/>
      <c r="S378" s="261"/>
      <c r="T378" s="26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3" t="s">
        <v>181</v>
      </c>
      <c r="AU378" s="263" t="s">
        <v>88</v>
      </c>
      <c r="AV378" s="13" t="s">
        <v>88</v>
      </c>
      <c r="AW378" s="13" t="s">
        <v>31</v>
      </c>
      <c r="AX378" s="13" t="s">
        <v>76</v>
      </c>
      <c r="AY378" s="263" t="s">
        <v>173</v>
      </c>
    </row>
    <row r="379" s="15" customFormat="1">
      <c r="A379" s="15"/>
      <c r="B379" s="275"/>
      <c r="C379" s="276"/>
      <c r="D379" s="254" t="s">
        <v>181</v>
      </c>
      <c r="E379" s="277" t="s">
        <v>1</v>
      </c>
      <c r="F379" s="278" t="s">
        <v>187</v>
      </c>
      <c r="G379" s="276"/>
      <c r="H379" s="279">
        <v>33.300000000000004</v>
      </c>
      <c r="I379" s="280"/>
      <c r="J379" s="276"/>
      <c r="K379" s="276"/>
      <c r="L379" s="281"/>
      <c r="M379" s="282"/>
      <c r="N379" s="283"/>
      <c r="O379" s="283"/>
      <c r="P379" s="283"/>
      <c r="Q379" s="283"/>
      <c r="R379" s="283"/>
      <c r="S379" s="283"/>
      <c r="T379" s="28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85" t="s">
        <v>181</v>
      </c>
      <c r="AU379" s="285" t="s">
        <v>88</v>
      </c>
      <c r="AV379" s="15" t="s">
        <v>179</v>
      </c>
      <c r="AW379" s="15" t="s">
        <v>31</v>
      </c>
      <c r="AX379" s="15" t="s">
        <v>83</v>
      </c>
      <c r="AY379" s="285" t="s">
        <v>173</v>
      </c>
    </row>
    <row r="380" s="2" customFormat="1" ht="33" customHeight="1">
      <c r="A380" s="39"/>
      <c r="B380" s="40"/>
      <c r="C380" s="238" t="s">
        <v>541</v>
      </c>
      <c r="D380" s="238" t="s">
        <v>175</v>
      </c>
      <c r="E380" s="239" t="s">
        <v>542</v>
      </c>
      <c r="F380" s="240" t="s">
        <v>543</v>
      </c>
      <c r="G380" s="241" t="s">
        <v>235</v>
      </c>
      <c r="H380" s="242">
        <v>30.100000000000001</v>
      </c>
      <c r="I380" s="243"/>
      <c r="J380" s="244">
        <f>ROUND(I380*H380,2)</f>
        <v>0</v>
      </c>
      <c r="K380" s="245"/>
      <c r="L380" s="45"/>
      <c r="M380" s="246" t="s">
        <v>1</v>
      </c>
      <c r="N380" s="247" t="s">
        <v>42</v>
      </c>
      <c r="O380" s="98"/>
      <c r="P380" s="248">
        <f>O380*H380</f>
        <v>0</v>
      </c>
      <c r="Q380" s="248">
        <v>0.00028899999999999998</v>
      </c>
      <c r="R380" s="248">
        <f>Q380*H380</f>
        <v>0.008698899999999999</v>
      </c>
      <c r="S380" s="248">
        <v>0</v>
      </c>
      <c r="T380" s="24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50" t="s">
        <v>276</v>
      </c>
      <c r="AT380" s="250" t="s">
        <v>175</v>
      </c>
      <c r="AU380" s="250" t="s">
        <v>88</v>
      </c>
      <c r="AY380" s="18" t="s">
        <v>173</v>
      </c>
      <c r="BE380" s="251">
        <f>IF(N380="základná",J380,0)</f>
        <v>0</v>
      </c>
      <c r="BF380" s="251">
        <f>IF(N380="znížená",J380,0)</f>
        <v>0</v>
      </c>
      <c r="BG380" s="251">
        <f>IF(N380="zákl. prenesená",J380,0)</f>
        <v>0</v>
      </c>
      <c r="BH380" s="251">
        <f>IF(N380="zníž. prenesená",J380,0)</f>
        <v>0</v>
      </c>
      <c r="BI380" s="251">
        <f>IF(N380="nulová",J380,0)</f>
        <v>0</v>
      </c>
      <c r="BJ380" s="18" t="s">
        <v>88</v>
      </c>
      <c r="BK380" s="251">
        <f>ROUND(I380*H380,2)</f>
        <v>0</v>
      </c>
      <c r="BL380" s="18" t="s">
        <v>276</v>
      </c>
      <c r="BM380" s="250" t="s">
        <v>544</v>
      </c>
    </row>
    <row r="381" s="13" customFormat="1">
      <c r="A381" s="13"/>
      <c r="B381" s="252"/>
      <c r="C381" s="253"/>
      <c r="D381" s="254" t="s">
        <v>181</v>
      </c>
      <c r="E381" s="255" t="s">
        <v>1</v>
      </c>
      <c r="F381" s="256" t="s">
        <v>545</v>
      </c>
      <c r="G381" s="253"/>
      <c r="H381" s="257">
        <v>30.059999999999999</v>
      </c>
      <c r="I381" s="258"/>
      <c r="J381" s="253"/>
      <c r="K381" s="253"/>
      <c r="L381" s="259"/>
      <c r="M381" s="260"/>
      <c r="N381" s="261"/>
      <c r="O381" s="261"/>
      <c r="P381" s="261"/>
      <c r="Q381" s="261"/>
      <c r="R381" s="261"/>
      <c r="S381" s="261"/>
      <c r="T381" s="26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63" t="s">
        <v>181</v>
      </c>
      <c r="AU381" s="263" t="s">
        <v>88</v>
      </c>
      <c r="AV381" s="13" t="s">
        <v>88</v>
      </c>
      <c r="AW381" s="13" t="s">
        <v>31</v>
      </c>
      <c r="AX381" s="13" t="s">
        <v>76</v>
      </c>
      <c r="AY381" s="263" t="s">
        <v>173</v>
      </c>
    </row>
    <row r="382" s="13" customFormat="1">
      <c r="A382" s="13"/>
      <c r="B382" s="252"/>
      <c r="C382" s="253"/>
      <c r="D382" s="254" t="s">
        <v>181</v>
      </c>
      <c r="E382" s="255" t="s">
        <v>1</v>
      </c>
      <c r="F382" s="256" t="s">
        <v>480</v>
      </c>
      <c r="G382" s="253"/>
      <c r="H382" s="257">
        <v>0.040000000000000001</v>
      </c>
      <c r="I382" s="258"/>
      <c r="J382" s="253"/>
      <c r="K382" s="253"/>
      <c r="L382" s="259"/>
      <c r="M382" s="260"/>
      <c r="N382" s="261"/>
      <c r="O382" s="261"/>
      <c r="P382" s="261"/>
      <c r="Q382" s="261"/>
      <c r="R382" s="261"/>
      <c r="S382" s="261"/>
      <c r="T382" s="26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63" t="s">
        <v>181</v>
      </c>
      <c r="AU382" s="263" t="s">
        <v>88</v>
      </c>
      <c r="AV382" s="13" t="s">
        <v>88</v>
      </c>
      <c r="AW382" s="13" t="s">
        <v>31</v>
      </c>
      <c r="AX382" s="13" t="s">
        <v>76</v>
      </c>
      <c r="AY382" s="263" t="s">
        <v>173</v>
      </c>
    </row>
    <row r="383" s="15" customFormat="1">
      <c r="A383" s="15"/>
      <c r="B383" s="275"/>
      <c r="C383" s="276"/>
      <c r="D383" s="254" t="s">
        <v>181</v>
      </c>
      <c r="E383" s="277" t="s">
        <v>1</v>
      </c>
      <c r="F383" s="278" t="s">
        <v>514</v>
      </c>
      <c r="G383" s="276"/>
      <c r="H383" s="279">
        <v>30.099999999999998</v>
      </c>
      <c r="I383" s="280"/>
      <c r="J383" s="276"/>
      <c r="K383" s="276"/>
      <c r="L383" s="281"/>
      <c r="M383" s="282"/>
      <c r="N383" s="283"/>
      <c r="O383" s="283"/>
      <c r="P383" s="283"/>
      <c r="Q383" s="283"/>
      <c r="R383" s="283"/>
      <c r="S383" s="283"/>
      <c r="T383" s="28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85" t="s">
        <v>181</v>
      </c>
      <c r="AU383" s="285" t="s">
        <v>88</v>
      </c>
      <c r="AV383" s="15" t="s">
        <v>179</v>
      </c>
      <c r="AW383" s="15" t="s">
        <v>31</v>
      </c>
      <c r="AX383" s="15" t="s">
        <v>83</v>
      </c>
      <c r="AY383" s="285" t="s">
        <v>173</v>
      </c>
    </row>
    <row r="384" s="2" customFormat="1" ht="37.8" customHeight="1">
      <c r="A384" s="39"/>
      <c r="B384" s="40"/>
      <c r="C384" s="286" t="s">
        <v>546</v>
      </c>
      <c r="D384" s="286" t="s">
        <v>224</v>
      </c>
      <c r="E384" s="287" t="s">
        <v>547</v>
      </c>
      <c r="F384" s="288" t="s">
        <v>548</v>
      </c>
      <c r="G384" s="289" t="s">
        <v>235</v>
      </c>
      <c r="H384" s="290">
        <v>30.699999999999999</v>
      </c>
      <c r="I384" s="291"/>
      <c r="J384" s="292">
        <f>ROUND(I384*H384,2)</f>
        <v>0</v>
      </c>
      <c r="K384" s="293"/>
      <c r="L384" s="294"/>
      <c r="M384" s="295" t="s">
        <v>1</v>
      </c>
      <c r="N384" s="296" t="s">
        <v>42</v>
      </c>
      <c r="O384" s="98"/>
      <c r="P384" s="248">
        <f>O384*H384</f>
        <v>0</v>
      </c>
      <c r="Q384" s="248">
        <v>0.010800000000000001</v>
      </c>
      <c r="R384" s="248">
        <f>Q384*H384</f>
        <v>0.33156000000000002</v>
      </c>
      <c r="S384" s="248">
        <v>0</v>
      </c>
      <c r="T384" s="24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50" t="s">
        <v>386</v>
      </c>
      <c r="AT384" s="250" t="s">
        <v>224</v>
      </c>
      <c r="AU384" s="250" t="s">
        <v>88</v>
      </c>
      <c r="AY384" s="18" t="s">
        <v>173</v>
      </c>
      <c r="BE384" s="251">
        <f>IF(N384="základná",J384,0)</f>
        <v>0</v>
      </c>
      <c r="BF384" s="251">
        <f>IF(N384="znížená",J384,0)</f>
        <v>0</v>
      </c>
      <c r="BG384" s="251">
        <f>IF(N384="zákl. prenesená",J384,0)</f>
        <v>0</v>
      </c>
      <c r="BH384" s="251">
        <f>IF(N384="zníž. prenesená",J384,0)</f>
        <v>0</v>
      </c>
      <c r="BI384" s="251">
        <f>IF(N384="nulová",J384,0)</f>
        <v>0</v>
      </c>
      <c r="BJ384" s="18" t="s">
        <v>88</v>
      </c>
      <c r="BK384" s="251">
        <f>ROUND(I384*H384,2)</f>
        <v>0</v>
      </c>
      <c r="BL384" s="18" t="s">
        <v>276</v>
      </c>
      <c r="BM384" s="250" t="s">
        <v>549</v>
      </c>
    </row>
    <row r="385" s="13" customFormat="1">
      <c r="A385" s="13"/>
      <c r="B385" s="252"/>
      <c r="C385" s="253"/>
      <c r="D385" s="254" t="s">
        <v>181</v>
      </c>
      <c r="E385" s="255" t="s">
        <v>1</v>
      </c>
      <c r="F385" s="256" t="s">
        <v>550</v>
      </c>
      <c r="G385" s="253"/>
      <c r="H385" s="257">
        <v>30.702000000000002</v>
      </c>
      <c r="I385" s="258"/>
      <c r="J385" s="253"/>
      <c r="K385" s="253"/>
      <c r="L385" s="259"/>
      <c r="M385" s="260"/>
      <c r="N385" s="261"/>
      <c r="O385" s="261"/>
      <c r="P385" s="261"/>
      <c r="Q385" s="261"/>
      <c r="R385" s="261"/>
      <c r="S385" s="261"/>
      <c r="T385" s="26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63" t="s">
        <v>181</v>
      </c>
      <c r="AU385" s="263" t="s">
        <v>88</v>
      </c>
      <c r="AV385" s="13" t="s">
        <v>88</v>
      </c>
      <c r="AW385" s="13" t="s">
        <v>31</v>
      </c>
      <c r="AX385" s="13" t="s">
        <v>76</v>
      </c>
      <c r="AY385" s="263" t="s">
        <v>173</v>
      </c>
    </row>
    <row r="386" s="13" customFormat="1">
      <c r="A386" s="13"/>
      <c r="B386" s="252"/>
      <c r="C386" s="253"/>
      <c r="D386" s="254" t="s">
        <v>181</v>
      </c>
      <c r="E386" s="255" t="s">
        <v>1</v>
      </c>
      <c r="F386" s="256" t="s">
        <v>551</v>
      </c>
      <c r="G386" s="253"/>
      <c r="H386" s="257">
        <v>-0.002</v>
      </c>
      <c r="I386" s="258"/>
      <c r="J386" s="253"/>
      <c r="K386" s="253"/>
      <c r="L386" s="259"/>
      <c r="M386" s="260"/>
      <c r="N386" s="261"/>
      <c r="O386" s="261"/>
      <c r="P386" s="261"/>
      <c r="Q386" s="261"/>
      <c r="R386" s="261"/>
      <c r="S386" s="261"/>
      <c r="T386" s="26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63" t="s">
        <v>181</v>
      </c>
      <c r="AU386" s="263" t="s">
        <v>88</v>
      </c>
      <c r="AV386" s="13" t="s">
        <v>88</v>
      </c>
      <c r="AW386" s="13" t="s">
        <v>31</v>
      </c>
      <c r="AX386" s="13" t="s">
        <v>76</v>
      </c>
      <c r="AY386" s="263" t="s">
        <v>173</v>
      </c>
    </row>
    <row r="387" s="15" customFormat="1">
      <c r="A387" s="15"/>
      <c r="B387" s="275"/>
      <c r="C387" s="276"/>
      <c r="D387" s="254" t="s">
        <v>181</v>
      </c>
      <c r="E387" s="277" t="s">
        <v>1</v>
      </c>
      <c r="F387" s="278" t="s">
        <v>187</v>
      </c>
      <c r="G387" s="276"/>
      <c r="H387" s="279">
        <v>30.700000000000003</v>
      </c>
      <c r="I387" s="280"/>
      <c r="J387" s="276"/>
      <c r="K387" s="276"/>
      <c r="L387" s="281"/>
      <c r="M387" s="282"/>
      <c r="N387" s="283"/>
      <c r="O387" s="283"/>
      <c r="P387" s="283"/>
      <c r="Q387" s="283"/>
      <c r="R387" s="283"/>
      <c r="S387" s="283"/>
      <c r="T387" s="28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85" t="s">
        <v>181</v>
      </c>
      <c r="AU387" s="285" t="s">
        <v>88</v>
      </c>
      <c r="AV387" s="15" t="s">
        <v>179</v>
      </c>
      <c r="AW387" s="15" t="s">
        <v>31</v>
      </c>
      <c r="AX387" s="15" t="s">
        <v>83</v>
      </c>
      <c r="AY387" s="285" t="s">
        <v>173</v>
      </c>
    </row>
    <row r="388" s="2" customFormat="1" ht="16.5" customHeight="1">
      <c r="A388" s="39"/>
      <c r="B388" s="40"/>
      <c r="C388" s="238" t="s">
        <v>552</v>
      </c>
      <c r="D388" s="238" t="s">
        <v>175</v>
      </c>
      <c r="E388" s="239" t="s">
        <v>553</v>
      </c>
      <c r="F388" s="240" t="s">
        <v>554</v>
      </c>
      <c r="G388" s="241" t="s">
        <v>235</v>
      </c>
      <c r="H388" s="242">
        <v>44.399999999999999</v>
      </c>
      <c r="I388" s="243"/>
      <c r="J388" s="244">
        <f>ROUND(I388*H388,2)</f>
        <v>0</v>
      </c>
      <c r="K388" s="245"/>
      <c r="L388" s="45"/>
      <c r="M388" s="246" t="s">
        <v>1</v>
      </c>
      <c r="N388" s="247" t="s">
        <v>42</v>
      </c>
      <c r="O388" s="98"/>
      <c r="P388" s="248">
        <f>O388*H388</f>
        <v>0</v>
      </c>
      <c r="Q388" s="248">
        <v>1.9999999999999999E-06</v>
      </c>
      <c r="R388" s="248">
        <f>Q388*H388</f>
        <v>8.879999999999999E-05</v>
      </c>
      <c r="S388" s="248">
        <v>0</v>
      </c>
      <c r="T388" s="24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50" t="s">
        <v>276</v>
      </c>
      <c r="AT388" s="250" t="s">
        <v>175</v>
      </c>
      <c r="AU388" s="250" t="s">
        <v>88</v>
      </c>
      <c r="AY388" s="18" t="s">
        <v>173</v>
      </c>
      <c r="BE388" s="251">
        <f>IF(N388="základná",J388,0)</f>
        <v>0</v>
      </c>
      <c r="BF388" s="251">
        <f>IF(N388="znížená",J388,0)</f>
        <v>0</v>
      </c>
      <c r="BG388" s="251">
        <f>IF(N388="zákl. prenesená",J388,0)</f>
        <v>0</v>
      </c>
      <c r="BH388" s="251">
        <f>IF(N388="zníž. prenesená",J388,0)</f>
        <v>0</v>
      </c>
      <c r="BI388" s="251">
        <f>IF(N388="nulová",J388,0)</f>
        <v>0</v>
      </c>
      <c r="BJ388" s="18" t="s">
        <v>88</v>
      </c>
      <c r="BK388" s="251">
        <f>ROUND(I388*H388,2)</f>
        <v>0</v>
      </c>
      <c r="BL388" s="18" t="s">
        <v>276</v>
      </c>
      <c r="BM388" s="250" t="s">
        <v>555</v>
      </c>
    </row>
    <row r="389" s="13" customFormat="1">
      <c r="A389" s="13"/>
      <c r="B389" s="252"/>
      <c r="C389" s="253"/>
      <c r="D389" s="254" t="s">
        <v>181</v>
      </c>
      <c r="E389" s="255" t="s">
        <v>1</v>
      </c>
      <c r="F389" s="256" t="s">
        <v>418</v>
      </c>
      <c r="G389" s="253"/>
      <c r="H389" s="257">
        <v>44.420000000000002</v>
      </c>
      <c r="I389" s="258"/>
      <c r="J389" s="253"/>
      <c r="K389" s="253"/>
      <c r="L389" s="259"/>
      <c r="M389" s="260"/>
      <c r="N389" s="261"/>
      <c r="O389" s="261"/>
      <c r="P389" s="261"/>
      <c r="Q389" s="261"/>
      <c r="R389" s="261"/>
      <c r="S389" s="261"/>
      <c r="T389" s="26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3" t="s">
        <v>181</v>
      </c>
      <c r="AU389" s="263" t="s">
        <v>88</v>
      </c>
      <c r="AV389" s="13" t="s">
        <v>88</v>
      </c>
      <c r="AW389" s="13" t="s">
        <v>31</v>
      </c>
      <c r="AX389" s="13" t="s">
        <v>76</v>
      </c>
      <c r="AY389" s="263" t="s">
        <v>173</v>
      </c>
    </row>
    <row r="390" s="13" customFormat="1">
      <c r="A390" s="13"/>
      <c r="B390" s="252"/>
      <c r="C390" s="253"/>
      <c r="D390" s="254" t="s">
        <v>181</v>
      </c>
      <c r="E390" s="255" t="s">
        <v>1</v>
      </c>
      <c r="F390" s="256" t="s">
        <v>221</v>
      </c>
      <c r="G390" s="253"/>
      <c r="H390" s="257">
        <v>-0.02</v>
      </c>
      <c r="I390" s="258"/>
      <c r="J390" s="253"/>
      <c r="K390" s="253"/>
      <c r="L390" s="259"/>
      <c r="M390" s="260"/>
      <c r="N390" s="261"/>
      <c r="O390" s="261"/>
      <c r="P390" s="261"/>
      <c r="Q390" s="261"/>
      <c r="R390" s="261"/>
      <c r="S390" s="261"/>
      <c r="T390" s="26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63" t="s">
        <v>181</v>
      </c>
      <c r="AU390" s="263" t="s">
        <v>88</v>
      </c>
      <c r="AV390" s="13" t="s">
        <v>88</v>
      </c>
      <c r="AW390" s="13" t="s">
        <v>31</v>
      </c>
      <c r="AX390" s="13" t="s">
        <v>76</v>
      </c>
      <c r="AY390" s="263" t="s">
        <v>173</v>
      </c>
    </row>
    <row r="391" s="15" customFormat="1">
      <c r="A391" s="15"/>
      <c r="B391" s="275"/>
      <c r="C391" s="276"/>
      <c r="D391" s="254" t="s">
        <v>181</v>
      </c>
      <c r="E391" s="277" t="s">
        <v>1</v>
      </c>
      <c r="F391" s="278" t="s">
        <v>556</v>
      </c>
      <c r="G391" s="276"/>
      <c r="H391" s="279">
        <v>44.399999999999999</v>
      </c>
      <c r="I391" s="280"/>
      <c r="J391" s="276"/>
      <c r="K391" s="276"/>
      <c r="L391" s="281"/>
      <c r="M391" s="282"/>
      <c r="N391" s="283"/>
      <c r="O391" s="283"/>
      <c r="P391" s="283"/>
      <c r="Q391" s="283"/>
      <c r="R391" s="283"/>
      <c r="S391" s="283"/>
      <c r="T391" s="28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85" t="s">
        <v>181</v>
      </c>
      <c r="AU391" s="285" t="s">
        <v>88</v>
      </c>
      <c r="AV391" s="15" t="s">
        <v>179</v>
      </c>
      <c r="AW391" s="15" t="s">
        <v>31</v>
      </c>
      <c r="AX391" s="15" t="s">
        <v>83</v>
      </c>
      <c r="AY391" s="285" t="s">
        <v>173</v>
      </c>
    </row>
    <row r="392" s="2" customFormat="1" ht="16.5" customHeight="1">
      <c r="A392" s="39"/>
      <c r="B392" s="40"/>
      <c r="C392" s="286" t="s">
        <v>557</v>
      </c>
      <c r="D392" s="286" t="s">
        <v>224</v>
      </c>
      <c r="E392" s="287" t="s">
        <v>521</v>
      </c>
      <c r="F392" s="288" t="s">
        <v>522</v>
      </c>
      <c r="G392" s="289" t="s">
        <v>235</v>
      </c>
      <c r="H392" s="290">
        <v>51.100000000000001</v>
      </c>
      <c r="I392" s="291"/>
      <c r="J392" s="292">
        <f>ROUND(I392*H392,2)</f>
        <v>0</v>
      </c>
      <c r="K392" s="293"/>
      <c r="L392" s="294"/>
      <c r="M392" s="295" t="s">
        <v>1</v>
      </c>
      <c r="N392" s="296" t="s">
        <v>42</v>
      </c>
      <c r="O392" s="98"/>
      <c r="P392" s="248">
        <f>O392*H392</f>
        <v>0</v>
      </c>
      <c r="Q392" s="248">
        <v>0.00010000000000000001</v>
      </c>
      <c r="R392" s="248">
        <f>Q392*H392</f>
        <v>0.00511</v>
      </c>
      <c r="S392" s="248">
        <v>0</v>
      </c>
      <c r="T392" s="24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50" t="s">
        <v>386</v>
      </c>
      <c r="AT392" s="250" t="s">
        <v>224</v>
      </c>
      <c r="AU392" s="250" t="s">
        <v>88</v>
      </c>
      <c r="AY392" s="18" t="s">
        <v>173</v>
      </c>
      <c r="BE392" s="251">
        <f>IF(N392="základná",J392,0)</f>
        <v>0</v>
      </c>
      <c r="BF392" s="251">
        <f>IF(N392="znížená",J392,0)</f>
        <v>0</v>
      </c>
      <c r="BG392" s="251">
        <f>IF(N392="zákl. prenesená",J392,0)</f>
        <v>0</v>
      </c>
      <c r="BH392" s="251">
        <f>IF(N392="zníž. prenesená",J392,0)</f>
        <v>0</v>
      </c>
      <c r="BI392" s="251">
        <f>IF(N392="nulová",J392,0)</f>
        <v>0</v>
      </c>
      <c r="BJ392" s="18" t="s">
        <v>88</v>
      </c>
      <c r="BK392" s="251">
        <f>ROUND(I392*H392,2)</f>
        <v>0</v>
      </c>
      <c r="BL392" s="18" t="s">
        <v>276</v>
      </c>
      <c r="BM392" s="250" t="s">
        <v>558</v>
      </c>
    </row>
    <row r="393" s="13" customFormat="1">
      <c r="A393" s="13"/>
      <c r="B393" s="252"/>
      <c r="C393" s="253"/>
      <c r="D393" s="254" t="s">
        <v>181</v>
      </c>
      <c r="E393" s="255" t="s">
        <v>1</v>
      </c>
      <c r="F393" s="256" t="s">
        <v>559</v>
      </c>
      <c r="G393" s="253"/>
      <c r="H393" s="257">
        <v>51.060000000000002</v>
      </c>
      <c r="I393" s="258"/>
      <c r="J393" s="253"/>
      <c r="K393" s="253"/>
      <c r="L393" s="259"/>
      <c r="M393" s="260"/>
      <c r="N393" s="261"/>
      <c r="O393" s="261"/>
      <c r="P393" s="261"/>
      <c r="Q393" s="261"/>
      <c r="R393" s="261"/>
      <c r="S393" s="261"/>
      <c r="T393" s="26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3" t="s">
        <v>181</v>
      </c>
      <c r="AU393" s="263" t="s">
        <v>88</v>
      </c>
      <c r="AV393" s="13" t="s">
        <v>88</v>
      </c>
      <c r="AW393" s="13" t="s">
        <v>31</v>
      </c>
      <c r="AX393" s="13" t="s">
        <v>76</v>
      </c>
      <c r="AY393" s="263" t="s">
        <v>173</v>
      </c>
    </row>
    <row r="394" s="13" customFormat="1">
      <c r="A394" s="13"/>
      <c r="B394" s="252"/>
      <c r="C394" s="253"/>
      <c r="D394" s="254" t="s">
        <v>181</v>
      </c>
      <c r="E394" s="255" t="s">
        <v>1</v>
      </c>
      <c r="F394" s="256" t="s">
        <v>480</v>
      </c>
      <c r="G394" s="253"/>
      <c r="H394" s="257">
        <v>0.040000000000000001</v>
      </c>
      <c r="I394" s="258"/>
      <c r="J394" s="253"/>
      <c r="K394" s="253"/>
      <c r="L394" s="259"/>
      <c r="M394" s="260"/>
      <c r="N394" s="261"/>
      <c r="O394" s="261"/>
      <c r="P394" s="261"/>
      <c r="Q394" s="261"/>
      <c r="R394" s="261"/>
      <c r="S394" s="261"/>
      <c r="T394" s="26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63" t="s">
        <v>181</v>
      </c>
      <c r="AU394" s="263" t="s">
        <v>88</v>
      </c>
      <c r="AV394" s="13" t="s">
        <v>88</v>
      </c>
      <c r="AW394" s="13" t="s">
        <v>31</v>
      </c>
      <c r="AX394" s="13" t="s">
        <v>76</v>
      </c>
      <c r="AY394" s="263" t="s">
        <v>173</v>
      </c>
    </row>
    <row r="395" s="15" customFormat="1">
      <c r="A395" s="15"/>
      <c r="B395" s="275"/>
      <c r="C395" s="276"/>
      <c r="D395" s="254" t="s">
        <v>181</v>
      </c>
      <c r="E395" s="277" t="s">
        <v>1</v>
      </c>
      <c r="F395" s="278" t="s">
        <v>187</v>
      </c>
      <c r="G395" s="276"/>
      <c r="H395" s="279">
        <v>51.100000000000001</v>
      </c>
      <c r="I395" s="280"/>
      <c r="J395" s="276"/>
      <c r="K395" s="276"/>
      <c r="L395" s="281"/>
      <c r="M395" s="282"/>
      <c r="N395" s="283"/>
      <c r="O395" s="283"/>
      <c r="P395" s="283"/>
      <c r="Q395" s="283"/>
      <c r="R395" s="283"/>
      <c r="S395" s="283"/>
      <c r="T395" s="284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85" t="s">
        <v>181</v>
      </c>
      <c r="AU395" s="285" t="s">
        <v>88</v>
      </c>
      <c r="AV395" s="15" t="s">
        <v>179</v>
      </c>
      <c r="AW395" s="15" t="s">
        <v>31</v>
      </c>
      <c r="AX395" s="15" t="s">
        <v>83</v>
      </c>
      <c r="AY395" s="285" t="s">
        <v>173</v>
      </c>
    </row>
    <row r="396" s="2" customFormat="1" ht="24.15" customHeight="1">
      <c r="A396" s="39"/>
      <c r="B396" s="40"/>
      <c r="C396" s="238" t="s">
        <v>560</v>
      </c>
      <c r="D396" s="238" t="s">
        <v>175</v>
      </c>
      <c r="E396" s="239" t="s">
        <v>561</v>
      </c>
      <c r="F396" s="240" t="s">
        <v>562</v>
      </c>
      <c r="G396" s="241" t="s">
        <v>235</v>
      </c>
      <c r="H396" s="242">
        <v>87.5</v>
      </c>
      <c r="I396" s="243"/>
      <c r="J396" s="244">
        <f>ROUND(I396*H396,2)</f>
        <v>0</v>
      </c>
      <c r="K396" s="245"/>
      <c r="L396" s="45"/>
      <c r="M396" s="246" t="s">
        <v>1</v>
      </c>
      <c r="N396" s="247" t="s">
        <v>42</v>
      </c>
      <c r="O396" s="98"/>
      <c r="P396" s="248">
        <f>O396*H396</f>
        <v>0</v>
      </c>
      <c r="Q396" s="248">
        <v>0</v>
      </c>
      <c r="R396" s="248">
        <f>Q396*H396</f>
        <v>0</v>
      </c>
      <c r="S396" s="248">
        <v>0</v>
      </c>
      <c r="T396" s="24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50" t="s">
        <v>276</v>
      </c>
      <c r="AT396" s="250" t="s">
        <v>175</v>
      </c>
      <c r="AU396" s="250" t="s">
        <v>88</v>
      </c>
      <c r="AY396" s="18" t="s">
        <v>173</v>
      </c>
      <c r="BE396" s="251">
        <f>IF(N396="základná",J396,0)</f>
        <v>0</v>
      </c>
      <c r="BF396" s="251">
        <f>IF(N396="znížená",J396,0)</f>
        <v>0</v>
      </c>
      <c r="BG396" s="251">
        <f>IF(N396="zákl. prenesená",J396,0)</f>
        <v>0</v>
      </c>
      <c r="BH396" s="251">
        <f>IF(N396="zníž. prenesená",J396,0)</f>
        <v>0</v>
      </c>
      <c r="BI396" s="251">
        <f>IF(N396="nulová",J396,0)</f>
        <v>0</v>
      </c>
      <c r="BJ396" s="18" t="s">
        <v>88</v>
      </c>
      <c r="BK396" s="251">
        <f>ROUND(I396*H396,2)</f>
        <v>0</v>
      </c>
      <c r="BL396" s="18" t="s">
        <v>276</v>
      </c>
      <c r="BM396" s="250" t="s">
        <v>563</v>
      </c>
    </row>
    <row r="397" s="13" customFormat="1">
      <c r="A397" s="13"/>
      <c r="B397" s="252"/>
      <c r="C397" s="253"/>
      <c r="D397" s="254" t="s">
        <v>181</v>
      </c>
      <c r="E397" s="255" t="s">
        <v>1</v>
      </c>
      <c r="F397" s="256" t="s">
        <v>564</v>
      </c>
      <c r="G397" s="253"/>
      <c r="H397" s="257">
        <v>43.079999999999998</v>
      </c>
      <c r="I397" s="258"/>
      <c r="J397" s="253"/>
      <c r="K397" s="253"/>
      <c r="L397" s="259"/>
      <c r="M397" s="260"/>
      <c r="N397" s="261"/>
      <c r="O397" s="261"/>
      <c r="P397" s="261"/>
      <c r="Q397" s="261"/>
      <c r="R397" s="261"/>
      <c r="S397" s="261"/>
      <c r="T397" s="26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3" t="s">
        <v>181</v>
      </c>
      <c r="AU397" s="263" t="s">
        <v>88</v>
      </c>
      <c r="AV397" s="13" t="s">
        <v>88</v>
      </c>
      <c r="AW397" s="13" t="s">
        <v>31</v>
      </c>
      <c r="AX397" s="13" t="s">
        <v>76</v>
      </c>
      <c r="AY397" s="263" t="s">
        <v>173</v>
      </c>
    </row>
    <row r="398" s="13" customFormat="1">
      <c r="A398" s="13"/>
      <c r="B398" s="252"/>
      <c r="C398" s="253"/>
      <c r="D398" s="254" t="s">
        <v>181</v>
      </c>
      <c r="E398" s="255" t="s">
        <v>1</v>
      </c>
      <c r="F398" s="256" t="s">
        <v>355</v>
      </c>
      <c r="G398" s="253"/>
      <c r="H398" s="257">
        <v>0.02</v>
      </c>
      <c r="I398" s="258"/>
      <c r="J398" s="253"/>
      <c r="K398" s="253"/>
      <c r="L398" s="259"/>
      <c r="M398" s="260"/>
      <c r="N398" s="261"/>
      <c r="O398" s="261"/>
      <c r="P398" s="261"/>
      <c r="Q398" s="261"/>
      <c r="R398" s="261"/>
      <c r="S398" s="261"/>
      <c r="T398" s="26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3" t="s">
        <v>181</v>
      </c>
      <c r="AU398" s="263" t="s">
        <v>88</v>
      </c>
      <c r="AV398" s="13" t="s">
        <v>88</v>
      </c>
      <c r="AW398" s="13" t="s">
        <v>31</v>
      </c>
      <c r="AX398" s="13" t="s">
        <v>76</v>
      </c>
      <c r="AY398" s="263" t="s">
        <v>173</v>
      </c>
    </row>
    <row r="399" s="14" customFormat="1">
      <c r="A399" s="14"/>
      <c r="B399" s="264"/>
      <c r="C399" s="265"/>
      <c r="D399" s="254" t="s">
        <v>181</v>
      </c>
      <c r="E399" s="266" t="s">
        <v>1</v>
      </c>
      <c r="F399" s="267" t="s">
        <v>565</v>
      </c>
      <c r="G399" s="265"/>
      <c r="H399" s="268">
        <v>43.100000000000001</v>
      </c>
      <c r="I399" s="269"/>
      <c r="J399" s="265"/>
      <c r="K399" s="265"/>
      <c r="L399" s="270"/>
      <c r="M399" s="271"/>
      <c r="N399" s="272"/>
      <c r="O399" s="272"/>
      <c r="P399" s="272"/>
      <c r="Q399" s="272"/>
      <c r="R399" s="272"/>
      <c r="S399" s="272"/>
      <c r="T399" s="27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74" t="s">
        <v>181</v>
      </c>
      <c r="AU399" s="274" t="s">
        <v>88</v>
      </c>
      <c r="AV399" s="14" t="s">
        <v>185</v>
      </c>
      <c r="AW399" s="14" t="s">
        <v>31</v>
      </c>
      <c r="AX399" s="14" t="s">
        <v>76</v>
      </c>
      <c r="AY399" s="274" t="s">
        <v>173</v>
      </c>
    </row>
    <row r="400" s="13" customFormat="1">
      <c r="A400" s="13"/>
      <c r="B400" s="252"/>
      <c r="C400" s="253"/>
      <c r="D400" s="254" t="s">
        <v>181</v>
      </c>
      <c r="E400" s="255" t="s">
        <v>1</v>
      </c>
      <c r="F400" s="256" t="s">
        <v>418</v>
      </c>
      <c r="G400" s="253"/>
      <c r="H400" s="257">
        <v>44.420000000000002</v>
      </c>
      <c r="I400" s="258"/>
      <c r="J400" s="253"/>
      <c r="K400" s="253"/>
      <c r="L400" s="259"/>
      <c r="M400" s="260"/>
      <c r="N400" s="261"/>
      <c r="O400" s="261"/>
      <c r="P400" s="261"/>
      <c r="Q400" s="261"/>
      <c r="R400" s="261"/>
      <c r="S400" s="261"/>
      <c r="T400" s="26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3" t="s">
        <v>181</v>
      </c>
      <c r="AU400" s="263" t="s">
        <v>88</v>
      </c>
      <c r="AV400" s="13" t="s">
        <v>88</v>
      </c>
      <c r="AW400" s="13" t="s">
        <v>31</v>
      </c>
      <c r="AX400" s="13" t="s">
        <v>76</v>
      </c>
      <c r="AY400" s="263" t="s">
        <v>173</v>
      </c>
    </row>
    <row r="401" s="13" customFormat="1">
      <c r="A401" s="13"/>
      <c r="B401" s="252"/>
      <c r="C401" s="253"/>
      <c r="D401" s="254" t="s">
        <v>181</v>
      </c>
      <c r="E401" s="255" t="s">
        <v>1</v>
      </c>
      <c r="F401" s="256" t="s">
        <v>221</v>
      </c>
      <c r="G401" s="253"/>
      <c r="H401" s="257">
        <v>-0.02</v>
      </c>
      <c r="I401" s="258"/>
      <c r="J401" s="253"/>
      <c r="K401" s="253"/>
      <c r="L401" s="259"/>
      <c r="M401" s="260"/>
      <c r="N401" s="261"/>
      <c r="O401" s="261"/>
      <c r="P401" s="261"/>
      <c r="Q401" s="261"/>
      <c r="R401" s="261"/>
      <c r="S401" s="261"/>
      <c r="T401" s="26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63" t="s">
        <v>181</v>
      </c>
      <c r="AU401" s="263" t="s">
        <v>88</v>
      </c>
      <c r="AV401" s="13" t="s">
        <v>88</v>
      </c>
      <c r="AW401" s="13" t="s">
        <v>31</v>
      </c>
      <c r="AX401" s="13" t="s">
        <v>76</v>
      </c>
      <c r="AY401" s="263" t="s">
        <v>173</v>
      </c>
    </row>
    <row r="402" s="14" customFormat="1">
      <c r="A402" s="14"/>
      <c r="B402" s="264"/>
      <c r="C402" s="265"/>
      <c r="D402" s="254" t="s">
        <v>181</v>
      </c>
      <c r="E402" s="266" t="s">
        <v>1</v>
      </c>
      <c r="F402" s="267" t="s">
        <v>566</v>
      </c>
      <c r="G402" s="265"/>
      <c r="H402" s="268">
        <v>44.399999999999999</v>
      </c>
      <c r="I402" s="269"/>
      <c r="J402" s="265"/>
      <c r="K402" s="265"/>
      <c r="L402" s="270"/>
      <c r="M402" s="271"/>
      <c r="N402" s="272"/>
      <c r="O402" s="272"/>
      <c r="P402" s="272"/>
      <c r="Q402" s="272"/>
      <c r="R402" s="272"/>
      <c r="S402" s="272"/>
      <c r="T402" s="27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74" t="s">
        <v>181</v>
      </c>
      <c r="AU402" s="274" t="s">
        <v>88</v>
      </c>
      <c r="AV402" s="14" t="s">
        <v>185</v>
      </c>
      <c r="AW402" s="14" t="s">
        <v>31</v>
      </c>
      <c r="AX402" s="14" t="s">
        <v>76</v>
      </c>
      <c r="AY402" s="274" t="s">
        <v>173</v>
      </c>
    </row>
    <row r="403" s="15" customFormat="1">
      <c r="A403" s="15"/>
      <c r="B403" s="275"/>
      <c r="C403" s="276"/>
      <c r="D403" s="254" t="s">
        <v>181</v>
      </c>
      <c r="E403" s="277" t="s">
        <v>1</v>
      </c>
      <c r="F403" s="278" t="s">
        <v>187</v>
      </c>
      <c r="G403" s="276"/>
      <c r="H403" s="279">
        <v>87.500000000000014</v>
      </c>
      <c r="I403" s="280"/>
      <c r="J403" s="276"/>
      <c r="K403" s="276"/>
      <c r="L403" s="281"/>
      <c r="M403" s="282"/>
      <c r="N403" s="283"/>
      <c r="O403" s="283"/>
      <c r="P403" s="283"/>
      <c r="Q403" s="283"/>
      <c r="R403" s="283"/>
      <c r="S403" s="283"/>
      <c r="T403" s="28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85" t="s">
        <v>181</v>
      </c>
      <c r="AU403" s="285" t="s">
        <v>88</v>
      </c>
      <c r="AV403" s="15" t="s">
        <v>179</v>
      </c>
      <c r="AW403" s="15" t="s">
        <v>31</v>
      </c>
      <c r="AX403" s="15" t="s">
        <v>83</v>
      </c>
      <c r="AY403" s="285" t="s">
        <v>173</v>
      </c>
    </row>
    <row r="404" s="2" customFormat="1" ht="33" customHeight="1">
      <c r="A404" s="39"/>
      <c r="B404" s="40"/>
      <c r="C404" s="286" t="s">
        <v>567</v>
      </c>
      <c r="D404" s="286" t="s">
        <v>224</v>
      </c>
      <c r="E404" s="287" t="s">
        <v>568</v>
      </c>
      <c r="F404" s="288" t="s">
        <v>569</v>
      </c>
      <c r="G404" s="289" t="s">
        <v>235</v>
      </c>
      <c r="H404" s="290">
        <v>45.299999999999997</v>
      </c>
      <c r="I404" s="291"/>
      <c r="J404" s="292">
        <f>ROUND(I404*H404,2)</f>
        <v>0</v>
      </c>
      <c r="K404" s="293"/>
      <c r="L404" s="294"/>
      <c r="M404" s="295" t="s">
        <v>1</v>
      </c>
      <c r="N404" s="296" t="s">
        <v>42</v>
      </c>
      <c r="O404" s="98"/>
      <c r="P404" s="248">
        <f>O404*H404</f>
        <v>0</v>
      </c>
      <c r="Q404" s="248">
        <v>0.00072000000000000005</v>
      </c>
      <c r="R404" s="248">
        <f>Q404*H404</f>
        <v>0.032615999999999999</v>
      </c>
      <c r="S404" s="248">
        <v>0</v>
      </c>
      <c r="T404" s="24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50" t="s">
        <v>386</v>
      </c>
      <c r="AT404" s="250" t="s">
        <v>224</v>
      </c>
      <c r="AU404" s="250" t="s">
        <v>88</v>
      </c>
      <c r="AY404" s="18" t="s">
        <v>173</v>
      </c>
      <c r="BE404" s="251">
        <f>IF(N404="základná",J404,0)</f>
        <v>0</v>
      </c>
      <c r="BF404" s="251">
        <f>IF(N404="znížená",J404,0)</f>
        <v>0</v>
      </c>
      <c r="BG404" s="251">
        <f>IF(N404="zákl. prenesená",J404,0)</f>
        <v>0</v>
      </c>
      <c r="BH404" s="251">
        <f>IF(N404="zníž. prenesená",J404,0)</f>
        <v>0</v>
      </c>
      <c r="BI404" s="251">
        <f>IF(N404="nulová",J404,0)</f>
        <v>0</v>
      </c>
      <c r="BJ404" s="18" t="s">
        <v>88</v>
      </c>
      <c r="BK404" s="251">
        <f>ROUND(I404*H404,2)</f>
        <v>0</v>
      </c>
      <c r="BL404" s="18" t="s">
        <v>276</v>
      </c>
      <c r="BM404" s="250" t="s">
        <v>570</v>
      </c>
    </row>
    <row r="405" s="13" customFormat="1">
      <c r="A405" s="13"/>
      <c r="B405" s="252"/>
      <c r="C405" s="253"/>
      <c r="D405" s="254" t="s">
        <v>181</v>
      </c>
      <c r="E405" s="255" t="s">
        <v>1</v>
      </c>
      <c r="F405" s="256" t="s">
        <v>571</v>
      </c>
      <c r="G405" s="253"/>
      <c r="H405" s="257">
        <v>45.287999999999997</v>
      </c>
      <c r="I405" s="258"/>
      <c r="J405" s="253"/>
      <c r="K405" s="253"/>
      <c r="L405" s="259"/>
      <c r="M405" s="260"/>
      <c r="N405" s="261"/>
      <c r="O405" s="261"/>
      <c r="P405" s="261"/>
      <c r="Q405" s="261"/>
      <c r="R405" s="261"/>
      <c r="S405" s="261"/>
      <c r="T405" s="26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63" t="s">
        <v>181</v>
      </c>
      <c r="AU405" s="263" t="s">
        <v>88</v>
      </c>
      <c r="AV405" s="13" t="s">
        <v>88</v>
      </c>
      <c r="AW405" s="13" t="s">
        <v>31</v>
      </c>
      <c r="AX405" s="13" t="s">
        <v>76</v>
      </c>
      <c r="AY405" s="263" t="s">
        <v>173</v>
      </c>
    </row>
    <row r="406" s="13" customFormat="1">
      <c r="A406" s="13"/>
      <c r="B406" s="252"/>
      <c r="C406" s="253"/>
      <c r="D406" s="254" t="s">
        <v>181</v>
      </c>
      <c r="E406" s="255" t="s">
        <v>1</v>
      </c>
      <c r="F406" s="256" t="s">
        <v>572</v>
      </c>
      <c r="G406" s="253"/>
      <c r="H406" s="257">
        <v>0.012</v>
      </c>
      <c r="I406" s="258"/>
      <c r="J406" s="253"/>
      <c r="K406" s="253"/>
      <c r="L406" s="259"/>
      <c r="M406" s="260"/>
      <c r="N406" s="261"/>
      <c r="O406" s="261"/>
      <c r="P406" s="261"/>
      <c r="Q406" s="261"/>
      <c r="R406" s="261"/>
      <c r="S406" s="261"/>
      <c r="T406" s="26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63" t="s">
        <v>181</v>
      </c>
      <c r="AU406" s="263" t="s">
        <v>88</v>
      </c>
      <c r="AV406" s="13" t="s">
        <v>88</v>
      </c>
      <c r="AW406" s="13" t="s">
        <v>31</v>
      </c>
      <c r="AX406" s="13" t="s">
        <v>76</v>
      </c>
      <c r="AY406" s="263" t="s">
        <v>173</v>
      </c>
    </row>
    <row r="407" s="15" customFormat="1">
      <c r="A407" s="15"/>
      <c r="B407" s="275"/>
      <c r="C407" s="276"/>
      <c r="D407" s="254" t="s">
        <v>181</v>
      </c>
      <c r="E407" s="277" t="s">
        <v>1</v>
      </c>
      <c r="F407" s="278" t="s">
        <v>187</v>
      </c>
      <c r="G407" s="276"/>
      <c r="H407" s="279">
        <v>45.299999999999997</v>
      </c>
      <c r="I407" s="280"/>
      <c r="J407" s="276"/>
      <c r="K407" s="276"/>
      <c r="L407" s="281"/>
      <c r="M407" s="282"/>
      <c r="N407" s="283"/>
      <c r="O407" s="283"/>
      <c r="P407" s="283"/>
      <c r="Q407" s="283"/>
      <c r="R407" s="283"/>
      <c r="S407" s="283"/>
      <c r="T407" s="284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85" t="s">
        <v>181</v>
      </c>
      <c r="AU407" s="285" t="s">
        <v>88</v>
      </c>
      <c r="AV407" s="15" t="s">
        <v>179</v>
      </c>
      <c r="AW407" s="15" t="s">
        <v>31</v>
      </c>
      <c r="AX407" s="15" t="s">
        <v>83</v>
      </c>
      <c r="AY407" s="285" t="s">
        <v>173</v>
      </c>
    </row>
    <row r="408" s="2" customFormat="1" ht="33" customHeight="1">
      <c r="A408" s="39"/>
      <c r="B408" s="40"/>
      <c r="C408" s="286" t="s">
        <v>573</v>
      </c>
      <c r="D408" s="286" t="s">
        <v>224</v>
      </c>
      <c r="E408" s="287" t="s">
        <v>574</v>
      </c>
      <c r="F408" s="288" t="s">
        <v>575</v>
      </c>
      <c r="G408" s="289" t="s">
        <v>235</v>
      </c>
      <c r="H408" s="290">
        <v>44</v>
      </c>
      <c r="I408" s="291"/>
      <c r="J408" s="292">
        <f>ROUND(I408*H408,2)</f>
        <v>0</v>
      </c>
      <c r="K408" s="293"/>
      <c r="L408" s="294"/>
      <c r="M408" s="295" t="s">
        <v>1</v>
      </c>
      <c r="N408" s="296" t="s">
        <v>42</v>
      </c>
      <c r="O408" s="98"/>
      <c r="P408" s="248">
        <f>O408*H408</f>
        <v>0</v>
      </c>
      <c r="Q408" s="248">
        <v>0.0014400000000000001</v>
      </c>
      <c r="R408" s="248">
        <f>Q408*H408</f>
        <v>0.06336</v>
      </c>
      <c r="S408" s="248">
        <v>0</v>
      </c>
      <c r="T408" s="24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50" t="s">
        <v>386</v>
      </c>
      <c r="AT408" s="250" t="s">
        <v>224</v>
      </c>
      <c r="AU408" s="250" t="s">
        <v>88</v>
      </c>
      <c r="AY408" s="18" t="s">
        <v>173</v>
      </c>
      <c r="BE408" s="251">
        <f>IF(N408="základná",J408,0)</f>
        <v>0</v>
      </c>
      <c r="BF408" s="251">
        <f>IF(N408="znížená",J408,0)</f>
        <v>0</v>
      </c>
      <c r="BG408" s="251">
        <f>IF(N408="zákl. prenesená",J408,0)</f>
        <v>0</v>
      </c>
      <c r="BH408" s="251">
        <f>IF(N408="zníž. prenesená",J408,0)</f>
        <v>0</v>
      </c>
      <c r="BI408" s="251">
        <f>IF(N408="nulová",J408,0)</f>
        <v>0</v>
      </c>
      <c r="BJ408" s="18" t="s">
        <v>88</v>
      </c>
      <c r="BK408" s="251">
        <f>ROUND(I408*H408,2)</f>
        <v>0</v>
      </c>
      <c r="BL408" s="18" t="s">
        <v>276</v>
      </c>
      <c r="BM408" s="250" t="s">
        <v>576</v>
      </c>
    </row>
    <row r="409" s="13" customFormat="1">
      <c r="A409" s="13"/>
      <c r="B409" s="252"/>
      <c r="C409" s="253"/>
      <c r="D409" s="254" t="s">
        <v>181</v>
      </c>
      <c r="E409" s="255" t="s">
        <v>1</v>
      </c>
      <c r="F409" s="256" t="s">
        <v>577</v>
      </c>
      <c r="G409" s="253"/>
      <c r="H409" s="257">
        <v>43.962000000000003</v>
      </c>
      <c r="I409" s="258"/>
      <c r="J409" s="253"/>
      <c r="K409" s="253"/>
      <c r="L409" s="259"/>
      <c r="M409" s="260"/>
      <c r="N409" s="261"/>
      <c r="O409" s="261"/>
      <c r="P409" s="261"/>
      <c r="Q409" s="261"/>
      <c r="R409" s="261"/>
      <c r="S409" s="261"/>
      <c r="T409" s="26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3" t="s">
        <v>181</v>
      </c>
      <c r="AU409" s="263" t="s">
        <v>88</v>
      </c>
      <c r="AV409" s="13" t="s">
        <v>88</v>
      </c>
      <c r="AW409" s="13" t="s">
        <v>31</v>
      </c>
      <c r="AX409" s="13" t="s">
        <v>76</v>
      </c>
      <c r="AY409" s="263" t="s">
        <v>173</v>
      </c>
    </row>
    <row r="410" s="13" customFormat="1">
      <c r="A410" s="13"/>
      <c r="B410" s="252"/>
      <c r="C410" s="253"/>
      <c r="D410" s="254" t="s">
        <v>181</v>
      </c>
      <c r="E410" s="255" t="s">
        <v>1</v>
      </c>
      <c r="F410" s="256" t="s">
        <v>578</v>
      </c>
      <c r="G410" s="253"/>
      <c r="H410" s="257">
        <v>0.037999999999999999</v>
      </c>
      <c r="I410" s="258"/>
      <c r="J410" s="253"/>
      <c r="K410" s="253"/>
      <c r="L410" s="259"/>
      <c r="M410" s="260"/>
      <c r="N410" s="261"/>
      <c r="O410" s="261"/>
      <c r="P410" s="261"/>
      <c r="Q410" s="261"/>
      <c r="R410" s="261"/>
      <c r="S410" s="261"/>
      <c r="T410" s="26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3" t="s">
        <v>181</v>
      </c>
      <c r="AU410" s="263" t="s">
        <v>88</v>
      </c>
      <c r="AV410" s="13" t="s">
        <v>88</v>
      </c>
      <c r="AW410" s="13" t="s">
        <v>31</v>
      </c>
      <c r="AX410" s="13" t="s">
        <v>76</v>
      </c>
      <c r="AY410" s="263" t="s">
        <v>173</v>
      </c>
    </row>
    <row r="411" s="15" customFormat="1">
      <c r="A411" s="15"/>
      <c r="B411" s="275"/>
      <c r="C411" s="276"/>
      <c r="D411" s="254" t="s">
        <v>181</v>
      </c>
      <c r="E411" s="277" t="s">
        <v>1</v>
      </c>
      <c r="F411" s="278" t="s">
        <v>187</v>
      </c>
      <c r="G411" s="276"/>
      <c r="H411" s="279">
        <v>44</v>
      </c>
      <c r="I411" s="280"/>
      <c r="J411" s="276"/>
      <c r="K411" s="276"/>
      <c r="L411" s="281"/>
      <c r="M411" s="282"/>
      <c r="N411" s="283"/>
      <c r="O411" s="283"/>
      <c r="P411" s="283"/>
      <c r="Q411" s="283"/>
      <c r="R411" s="283"/>
      <c r="S411" s="283"/>
      <c r="T411" s="28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85" t="s">
        <v>181</v>
      </c>
      <c r="AU411" s="285" t="s">
        <v>88</v>
      </c>
      <c r="AV411" s="15" t="s">
        <v>179</v>
      </c>
      <c r="AW411" s="15" t="s">
        <v>31</v>
      </c>
      <c r="AX411" s="15" t="s">
        <v>83</v>
      </c>
      <c r="AY411" s="285" t="s">
        <v>173</v>
      </c>
    </row>
    <row r="412" s="2" customFormat="1" ht="24.15" customHeight="1">
      <c r="A412" s="39"/>
      <c r="B412" s="40"/>
      <c r="C412" s="238" t="s">
        <v>579</v>
      </c>
      <c r="D412" s="238" t="s">
        <v>175</v>
      </c>
      <c r="E412" s="239" t="s">
        <v>580</v>
      </c>
      <c r="F412" s="240" t="s">
        <v>581</v>
      </c>
      <c r="G412" s="241" t="s">
        <v>235</v>
      </c>
      <c r="H412" s="242">
        <v>125</v>
      </c>
      <c r="I412" s="243"/>
      <c r="J412" s="244">
        <f>ROUND(I412*H412,2)</f>
        <v>0</v>
      </c>
      <c r="K412" s="245"/>
      <c r="L412" s="45"/>
      <c r="M412" s="246" t="s">
        <v>1</v>
      </c>
      <c r="N412" s="247" t="s">
        <v>42</v>
      </c>
      <c r="O412" s="98"/>
      <c r="P412" s="248">
        <f>O412*H412</f>
        <v>0</v>
      </c>
      <c r="Q412" s="248">
        <v>0</v>
      </c>
      <c r="R412" s="248">
        <f>Q412*H412</f>
        <v>0</v>
      </c>
      <c r="S412" s="248">
        <v>0</v>
      </c>
      <c r="T412" s="24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50" t="s">
        <v>276</v>
      </c>
      <c r="AT412" s="250" t="s">
        <v>175</v>
      </c>
      <c r="AU412" s="250" t="s">
        <v>88</v>
      </c>
      <c r="AY412" s="18" t="s">
        <v>173</v>
      </c>
      <c r="BE412" s="251">
        <f>IF(N412="základná",J412,0)</f>
        <v>0</v>
      </c>
      <c r="BF412" s="251">
        <f>IF(N412="znížená",J412,0)</f>
        <v>0</v>
      </c>
      <c r="BG412" s="251">
        <f>IF(N412="zákl. prenesená",J412,0)</f>
        <v>0</v>
      </c>
      <c r="BH412" s="251">
        <f>IF(N412="zníž. prenesená",J412,0)</f>
        <v>0</v>
      </c>
      <c r="BI412" s="251">
        <f>IF(N412="nulová",J412,0)</f>
        <v>0</v>
      </c>
      <c r="BJ412" s="18" t="s">
        <v>88</v>
      </c>
      <c r="BK412" s="251">
        <f>ROUND(I412*H412,2)</f>
        <v>0</v>
      </c>
      <c r="BL412" s="18" t="s">
        <v>276</v>
      </c>
      <c r="BM412" s="250" t="s">
        <v>582</v>
      </c>
    </row>
    <row r="413" s="13" customFormat="1">
      <c r="A413" s="13"/>
      <c r="B413" s="252"/>
      <c r="C413" s="253"/>
      <c r="D413" s="254" t="s">
        <v>181</v>
      </c>
      <c r="E413" s="255" t="s">
        <v>1</v>
      </c>
      <c r="F413" s="256" t="s">
        <v>583</v>
      </c>
      <c r="G413" s="253"/>
      <c r="H413" s="257">
        <v>119.392</v>
      </c>
      <c r="I413" s="258"/>
      <c r="J413" s="253"/>
      <c r="K413" s="253"/>
      <c r="L413" s="259"/>
      <c r="M413" s="260"/>
      <c r="N413" s="261"/>
      <c r="O413" s="261"/>
      <c r="P413" s="261"/>
      <c r="Q413" s="261"/>
      <c r="R413" s="261"/>
      <c r="S413" s="261"/>
      <c r="T413" s="26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63" t="s">
        <v>181</v>
      </c>
      <c r="AU413" s="263" t="s">
        <v>88</v>
      </c>
      <c r="AV413" s="13" t="s">
        <v>88</v>
      </c>
      <c r="AW413" s="13" t="s">
        <v>31</v>
      </c>
      <c r="AX413" s="13" t="s">
        <v>76</v>
      </c>
      <c r="AY413" s="263" t="s">
        <v>173</v>
      </c>
    </row>
    <row r="414" s="13" customFormat="1">
      <c r="A414" s="13"/>
      <c r="B414" s="252"/>
      <c r="C414" s="253"/>
      <c r="D414" s="254" t="s">
        <v>181</v>
      </c>
      <c r="E414" s="255" t="s">
        <v>1</v>
      </c>
      <c r="F414" s="256" t="s">
        <v>326</v>
      </c>
      <c r="G414" s="253"/>
      <c r="H414" s="257">
        <v>-16.988</v>
      </c>
      <c r="I414" s="258"/>
      <c r="J414" s="253"/>
      <c r="K414" s="253"/>
      <c r="L414" s="259"/>
      <c r="M414" s="260"/>
      <c r="N414" s="261"/>
      <c r="O414" s="261"/>
      <c r="P414" s="261"/>
      <c r="Q414" s="261"/>
      <c r="R414" s="261"/>
      <c r="S414" s="261"/>
      <c r="T414" s="26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3" t="s">
        <v>181</v>
      </c>
      <c r="AU414" s="263" t="s">
        <v>88</v>
      </c>
      <c r="AV414" s="13" t="s">
        <v>88</v>
      </c>
      <c r="AW414" s="13" t="s">
        <v>31</v>
      </c>
      <c r="AX414" s="13" t="s">
        <v>76</v>
      </c>
      <c r="AY414" s="263" t="s">
        <v>173</v>
      </c>
    </row>
    <row r="415" s="13" customFormat="1">
      <c r="A415" s="13"/>
      <c r="B415" s="252"/>
      <c r="C415" s="253"/>
      <c r="D415" s="254" t="s">
        <v>181</v>
      </c>
      <c r="E415" s="255" t="s">
        <v>1</v>
      </c>
      <c r="F415" s="256" t="s">
        <v>584</v>
      </c>
      <c r="G415" s="253"/>
      <c r="H415" s="257">
        <v>22.010000000000002</v>
      </c>
      <c r="I415" s="258"/>
      <c r="J415" s="253"/>
      <c r="K415" s="253"/>
      <c r="L415" s="259"/>
      <c r="M415" s="260"/>
      <c r="N415" s="261"/>
      <c r="O415" s="261"/>
      <c r="P415" s="261"/>
      <c r="Q415" s="261"/>
      <c r="R415" s="261"/>
      <c r="S415" s="261"/>
      <c r="T415" s="26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63" t="s">
        <v>181</v>
      </c>
      <c r="AU415" s="263" t="s">
        <v>88</v>
      </c>
      <c r="AV415" s="13" t="s">
        <v>88</v>
      </c>
      <c r="AW415" s="13" t="s">
        <v>31</v>
      </c>
      <c r="AX415" s="13" t="s">
        <v>76</v>
      </c>
      <c r="AY415" s="263" t="s">
        <v>173</v>
      </c>
    </row>
    <row r="416" s="14" customFormat="1">
      <c r="A416" s="14"/>
      <c r="B416" s="264"/>
      <c r="C416" s="265"/>
      <c r="D416" s="254" t="s">
        <v>181</v>
      </c>
      <c r="E416" s="266" t="s">
        <v>1</v>
      </c>
      <c r="F416" s="267" t="s">
        <v>184</v>
      </c>
      <c r="G416" s="265"/>
      <c r="H416" s="268">
        <v>124.414</v>
      </c>
      <c r="I416" s="269"/>
      <c r="J416" s="265"/>
      <c r="K416" s="265"/>
      <c r="L416" s="270"/>
      <c r="M416" s="271"/>
      <c r="N416" s="272"/>
      <c r="O416" s="272"/>
      <c r="P416" s="272"/>
      <c r="Q416" s="272"/>
      <c r="R416" s="272"/>
      <c r="S416" s="272"/>
      <c r="T416" s="27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74" t="s">
        <v>181</v>
      </c>
      <c r="AU416" s="274" t="s">
        <v>88</v>
      </c>
      <c r="AV416" s="14" t="s">
        <v>185</v>
      </c>
      <c r="AW416" s="14" t="s">
        <v>31</v>
      </c>
      <c r="AX416" s="14" t="s">
        <v>76</v>
      </c>
      <c r="AY416" s="274" t="s">
        <v>173</v>
      </c>
    </row>
    <row r="417" s="13" customFormat="1">
      <c r="A417" s="13"/>
      <c r="B417" s="252"/>
      <c r="C417" s="253"/>
      <c r="D417" s="254" t="s">
        <v>181</v>
      </c>
      <c r="E417" s="255" t="s">
        <v>1</v>
      </c>
      <c r="F417" s="256" t="s">
        <v>585</v>
      </c>
      <c r="G417" s="253"/>
      <c r="H417" s="257">
        <v>0.58599999999999997</v>
      </c>
      <c r="I417" s="258"/>
      <c r="J417" s="253"/>
      <c r="K417" s="253"/>
      <c r="L417" s="259"/>
      <c r="M417" s="260"/>
      <c r="N417" s="261"/>
      <c r="O417" s="261"/>
      <c r="P417" s="261"/>
      <c r="Q417" s="261"/>
      <c r="R417" s="261"/>
      <c r="S417" s="261"/>
      <c r="T417" s="26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3" t="s">
        <v>181</v>
      </c>
      <c r="AU417" s="263" t="s">
        <v>88</v>
      </c>
      <c r="AV417" s="13" t="s">
        <v>88</v>
      </c>
      <c r="AW417" s="13" t="s">
        <v>31</v>
      </c>
      <c r="AX417" s="13" t="s">
        <v>76</v>
      </c>
      <c r="AY417" s="263" t="s">
        <v>173</v>
      </c>
    </row>
    <row r="418" s="15" customFormat="1">
      <c r="A418" s="15"/>
      <c r="B418" s="275"/>
      <c r="C418" s="276"/>
      <c r="D418" s="254" t="s">
        <v>181</v>
      </c>
      <c r="E418" s="277" t="s">
        <v>1</v>
      </c>
      <c r="F418" s="278" t="s">
        <v>328</v>
      </c>
      <c r="G418" s="276"/>
      <c r="H418" s="279">
        <v>125</v>
      </c>
      <c r="I418" s="280"/>
      <c r="J418" s="276"/>
      <c r="K418" s="276"/>
      <c r="L418" s="281"/>
      <c r="M418" s="282"/>
      <c r="N418" s="283"/>
      <c r="O418" s="283"/>
      <c r="P418" s="283"/>
      <c r="Q418" s="283"/>
      <c r="R418" s="283"/>
      <c r="S418" s="283"/>
      <c r="T418" s="28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85" t="s">
        <v>181</v>
      </c>
      <c r="AU418" s="285" t="s">
        <v>88</v>
      </c>
      <c r="AV418" s="15" t="s">
        <v>179</v>
      </c>
      <c r="AW418" s="15" t="s">
        <v>31</v>
      </c>
      <c r="AX418" s="15" t="s">
        <v>83</v>
      </c>
      <c r="AY418" s="285" t="s">
        <v>173</v>
      </c>
    </row>
    <row r="419" s="2" customFormat="1" ht="37.8" customHeight="1">
      <c r="A419" s="39"/>
      <c r="B419" s="40"/>
      <c r="C419" s="286" t="s">
        <v>586</v>
      </c>
      <c r="D419" s="286" t="s">
        <v>224</v>
      </c>
      <c r="E419" s="287" t="s">
        <v>587</v>
      </c>
      <c r="F419" s="288" t="s">
        <v>588</v>
      </c>
      <c r="G419" s="289" t="s">
        <v>235</v>
      </c>
      <c r="H419" s="290">
        <v>127.5</v>
      </c>
      <c r="I419" s="291"/>
      <c r="J419" s="292">
        <f>ROUND(I419*H419,2)</f>
        <v>0</v>
      </c>
      <c r="K419" s="293"/>
      <c r="L419" s="294"/>
      <c r="M419" s="295" t="s">
        <v>1</v>
      </c>
      <c r="N419" s="296" t="s">
        <v>42</v>
      </c>
      <c r="O419" s="98"/>
      <c r="P419" s="248">
        <f>O419*H419</f>
        <v>0</v>
      </c>
      <c r="Q419" s="248">
        <v>0.0064000000000000003</v>
      </c>
      <c r="R419" s="248">
        <f>Q419*H419</f>
        <v>0.81600000000000006</v>
      </c>
      <c r="S419" s="248">
        <v>0</v>
      </c>
      <c r="T419" s="24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50" t="s">
        <v>386</v>
      </c>
      <c r="AT419" s="250" t="s">
        <v>224</v>
      </c>
      <c r="AU419" s="250" t="s">
        <v>88</v>
      </c>
      <c r="AY419" s="18" t="s">
        <v>173</v>
      </c>
      <c r="BE419" s="251">
        <f>IF(N419="základná",J419,0)</f>
        <v>0</v>
      </c>
      <c r="BF419" s="251">
        <f>IF(N419="znížená",J419,0)</f>
        <v>0</v>
      </c>
      <c r="BG419" s="251">
        <f>IF(N419="zákl. prenesená",J419,0)</f>
        <v>0</v>
      </c>
      <c r="BH419" s="251">
        <f>IF(N419="zníž. prenesená",J419,0)</f>
        <v>0</v>
      </c>
      <c r="BI419" s="251">
        <f>IF(N419="nulová",J419,0)</f>
        <v>0</v>
      </c>
      <c r="BJ419" s="18" t="s">
        <v>88</v>
      </c>
      <c r="BK419" s="251">
        <f>ROUND(I419*H419,2)</f>
        <v>0</v>
      </c>
      <c r="BL419" s="18" t="s">
        <v>276</v>
      </c>
      <c r="BM419" s="250" t="s">
        <v>589</v>
      </c>
    </row>
    <row r="420" s="13" customFormat="1">
      <c r="A420" s="13"/>
      <c r="B420" s="252"/>
      <c r="C420" s="253"/>
      <c r="D420" s="254" t="s">
        <v>181</v>
      </c>
      <c r="E420" s="255" t="s">
        <v>1</v>
      </c>
      <c r="F420" s="256" t="s">
        <v>590</v>
      </c>
      <c r="G420" s="253"/>
      <c r="H420" s="257">
        <v>127.5</v>
      </c>
      <c r="I420" s="258"/>
      <c r="J420" s="253"/>
      <c r="K420" s="253"/>
      <c r="L420" s="259"/>
      <c r="M420" s="260"/>
      <c r="N420" s="261"/>
      <c r="O420" s="261"/>
      <c r="P420" s="261"/>
      <c r="Q420" s="261"/>
      <c r="R420" s="261"/>
      <c r="S420" s="261"/>
      <c r="T420" s="26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63" t="s">
        <v>181</v>
      </c>
      <c r="AU420" s="263" t="s">
        <v>88</v>
      </c>
      <c r="AV420" s="13" t="s">
        <v>88</v>
      </c>
      <c r="AW420" s="13" t="s">
        <v>31</v>
      </c>
      <c r="AX420" s="13" t="s">
        <v>83</v>
      </c>
      <c r="AY420" s="263" t="s">
        <v>173</v>
      </c>
    </row>
    <row r="421" s="2" customFormat="1" ht="16.5" customHeight="1">
      <c r="A421" s="39"/>
      <c r="B421" s="40"/>
      <c r="C421" s="238" t="s">
        <v>591</v>
      </c>
      <c r="D421" s="238" t="s">
        <v>175</v>
      </c>
      <c r="E421" s="239" t="s">
        <v>592</v>
      </c>
      <c r="F421" s="240" t="s">
        <v>593</v>
      </c>
      <c r="G421" s="241" t="s">
        <v>235</v>
      </c>
      <c r="H421" s="242">
        <v>125</v>
      </c>
      <c r="I421" s="243"/>
      <c r="J421" s="244">
        <f>ROUND(I421*H421,2)</f>
        <v>0</v>
      </c>
      <c r="K421" s="245"/>
      <c r="L421" s="45"/>
      <c r="M421" s="246" t="s">
        <v>1</v>
      </c>
      <c r="N421" s="247" t="s">
        <v>42</v>
      </c>
      <c r="O421" s="98"/>
      <c r="P421" s="248">
        <f>O421*H421</f>
        <v>0</v>
      </c>
      <c r="Q421" s="248">
        <v>3.0000000000000001E-05</v>
      </c>
      <c r="R421" s="248">
        <f>Q421*H421</f>
        <v>0.0037500000000000003</v>
      </c>
      <c r="S421" s="248">
        <v>0</v>
      </c>
      <c r="T421" s="24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50" t="s">
        <v>276</v>
      </c>
      <c r="AT421" s="250" t="s">
        <v>175</v>
      </c>
      <c r="AU421" s="250" t="s">
        <v>88</v>
      </c>
      <c r="AY421" s="18" t="s">
        <v>173</v>
      </c>
      <c r="BE421" s="251">
        <f>IF(N421="základná",J421,0)</f>
        <v>0</v>
      </c>
      <c r="BF421" s="251">
        <f>IF(N421="znížená",J421,0)</f>
        <v>0</v>
      </c>
      <c r="BG421" s="251">
        <f>IF(N421="zákl. prenesená",J421,0)</f>
        <v>0</v>
      </c>
      <c r="BH421" s="251">
        <f>IF(N421="zníž. prenesená",J421,0)</f>
        <v>0</v>
      </c>
      <c r="BI421" s="251">
        <f>IF(N421="nulová",J421,0)</f>
        <v>0</v>
      </c>
      <c r="BJ421" s="18" t="s">
        <v>88</v>
      </c>
      <c r="BK421" s="251">
        <f>ROUND(I421*H421,2)</f>
        <v>0</v>
      </c>
      <c r="BL421" s="18" t="s">
        <v>276</v>
      </c>
      <c r="BM421" s="250" t="s">
        <v>594</v>
      </c>
    </row>
    <row r="422" s="13" customFormat="1">
      <c r="A422" s="13"/>
      <c r="B422" s="252"/>
      <c r="C422" s="253"/>
      <c r="D422" s="254" t="s">
        <v>181</v>
      </c>
      <c r="E422" s="255" t="s">
        <v>1</v>
      </c>
      <c r="F422" s="256" t="s">
        <v>583</v>
      </c>
      <c r="G422" s="253"/>
      <c r="H422" s="257">
        <v>119.392</v>
      </c>
      <c r="I422" s="258"/>
      <c r="J422" s="253"/>
      <c r="K422" s="253"/>
      <c r="L422" s="259"/>
      <c r="M422" s="260"/>
      <c r="N422" s="261"/>
      <c r="O422" s="261"/>
      <c r="P422" s="261"/>
      <c r="Q422" s="261"/>
      <c r="R422" s="261"/>
      <c r="S422" s="261"/>
      <c r="T422" s="26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63" t="s">
        <v>181</v>
      </c>
      <c r="AU422" s="263" t="s">
        <v>88</v>
      </c>
      <c r="AV422" s="13" t="s">
        <v>88</v>
      </c>
      <c r="AW422" s="13" t="s">
        <v>31</v>
      </c>
      <c r="AX422" s="13" t="s">
        <v>76</v>
      </c>
      <c r="AY422" s="263" t="s">
        <v>173</v>
      </c>
    </row>
    <row r="423" s="13" customFormat="1">
      <c r="A423" s="13"/>
      <c r="B423" s="252"/>
      <c r="C423" s="253"/>
      <c r="D423" s="254" t="s">
        <v>181</v>
      </c>
      <c r="E423" s="255" t="s">
        <v>1</v>
      </c>
      <c r="F423" s="256" t="s">
        <v>326</v>
      </c>
      <c r="G423" s="253"/>
      <c r="H423" s="257">
        <v>-16.988</v>
      </c>
      <c r="I423" s="258"/>
      <c r="J423" s="253"/>
      <c r="K423" s="253"/>
      <c r="L423" s="259"/>
      <c r="M423" s="260"/>
      <c r="N423" s="261"/>
      <c r="O423" s="261"/>
      <c r="P423" s="261"/>
      <c r="Q423" s="261"/>
      <c r="R423" s="261"/>
      <c r="S423" s="261"/>
      <c r="T423" s="26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3" t="s">
        <v>181</v>
      </c>
      <c r="AU423" s="263" t="s">
        <v>88</v>
      </c>
      <c r="AV423" s="13" t="s">
        <v>88</v>
      </c>
      <c r="AW423" s="13" t="s">
        <v>31</v>
      </c>
      <c r="AX423" s="13" t="s">
        <v>76</v>
      </c>
      <c r="AY423" s="263" t="s">
        <v>173</v>
      </c>
    </row>
    <row r="424" s="13" customFormat="1">
      <c r="A424" s="13"/>
      <c r="B424" s="252"/>
      <c r="C424" s="253"/>
      <c r="D424" s="254" t="s">
        <v>181</v>
      </c>
      <c r="E424" s="255" t="s">
        <v>1</v>
      </c>
      <c r="F424" s="256" t="s">
        <v>584</v>
      </c>
      <c r="G424" s="253"/>
      <c r="H424" s="257">
        <v>22.010000000000002</v>
      </c>
      <c r="I424" s="258"/>
      <c r="J424" s="253"/>
      <c r="K424" s="253"/>
      <c r="L424" s="259"/>
      <c r="M424" s="260"/>
      <c r="N424" s="261"/>
      <c r="O424" s="261"/>
      <c r="P424" s="261"/>
      <c r="Q424" s="261"/>
      <c r="R424" s="261"/>
      <c r="S424" s="261"/>
      <c r="T424" s="26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63" t="s">
        <v>181</v>
      </c>
      <c r="AU424" s="263" t="s">
        <v>88</v>
      </c>
      <c r="AV424" s="13" t="s">
        <v>88</v>
      </c>
      <c r="AW424" s="13" t="s">
        <v>31</v>
      </c>
      <c r="AX424" s="13" t="s">
        <v>76</v>
      </c>
      <c r="AY424" s="263" t="s">
        <v>173</v>
      </c>
    </row>
    <row r="425" s="14" customFormat="1">
      <c r="A425" s="14"/>
      <c r="B425" s="264"/>
      <c r="C425" s="265"/>
      <c r="D425" s="254" t="s">
        <v>181</v>
      </c>
      <c r="E425" s="266" t="s">
        <v>1</v>
      </c>
      <c r="F425" s="267" t="s">
        <v>184</v>
      </c>
      <c r="G425" s="265"/>
      <c r="H425" s="268">
        <v>124.414</v>
      </c>
      <c r="I425" s="269"/>
      <c r="J425" s="265"/>
      <c r="K425" s="265"/>
      <c r="L425" s="270"/>
      <c r="M425" s="271"/>
      <c r="N425" s="272"/>
      <c r="O425" s="272"/>
      <c r="P425" s="272"/>
      <c r="Q425" s="272"/>
      <c r="R425" s="272"/>
      <c r="S425" s="272"/>
      <c r="T425" s="27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74" t="s">
        <v>181</v>
      </c>
      <c r="AU425" s="274" t="s">
        <v>88</v>
      </c>
      <c r="AV425" s="14" t="s">
        <v>185</v>
      </c>
      <c r="AW425" s="14" t="s">
        <v>31</v>
      </c>
      <c r="AX425" s="14" t="s">
        <v>76</v>
      </c>
      <c r="AY425" s="274" t="s">
        <v>173</v>
      </c>
    </row>
    <row r="426" s="13" customFormat="1">
      <c r="A426" s="13"/>
      <c r="B426" s="252"/>
      <c r="C426" s="253"/>
      <c r="D426" s="254" t="s">
        <v>181</v>
      </c>
      <c r="E426" s="255" t="s">
        <v>1</v>
      </c>
      <c r="F426" s="256" t="s">
        <v>585</v>
      </c>
      <c r="G426" s="253"/>
      <c r="H426" s="257">
        <v>0.58599999999999997</v>
      </c>
      <c r="I426" s="258"/>
      <c r="J426" s="253"/>
      <c r="K426" s="253"/>
      <c r="L426" s="259"/>
      <c r="M426" s="260"/>
      <c r="N426" s="261"/>
      <c r="O426" s="261"/>
      <c r="P426" s="261"/>
      <c r="Q426" s="261"/>
      <c r="R426" s="261"/>
      <c r="S426" s="261"/>
      <c r="T426" s="26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63" t="s">
        <v>181</v>
      </c>
      <c r="AU426" s="263" t="s">
        <v>88</v>
      </c>
      <c r="AV426" s="13" t="s">
        <v>88</v>
      </c>
      <c r="AW426" s="13" t="s">
        <v>31</v>
      </c>
      <c r="AX426" s="13" t="s">
        <v>76</v>
      </c>
      <c r="AY426" s="263" t="s">
        <v>173</v>
      </c>
    </row>
    <row r="427" s="15" customFormat="1">
      <c r="A427" s="15"/>
      <c r="B427" s="275"/>
      <c r="C427" s="276"/>
      <c r="D427" s="254" t="s">
        <v>181</v>
      </c>
      <c r="E427" s="277" t="s">
        <v>1</v>
      </c>
      <c r="F427" s="278" t="s">
        <v>328</v>
      </c>
      <c r="G427" s="276"/>
      <c r="H427" s="279">
        <v>125</v>
      </c>
      <c r="I427" s="280"/>
      <c r="J427" s="276"/>
      <c r="K427" s="276"/>
      <c r="L427" s="281"/>
      <c r="M427" s="282"/>
      <c r="N427" s="283"/>
      <c r="O427" s="283"/>
      <c r="P427" s="283"/>
      <c r="Q427" s="283"/>
      <c r="R427" s="283"/>
      <c r="S427" s="283"/>
      <c r="T427" s="28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85" t="s">
        <v>181</v>
      </c>
      <c r="AU427" s="285" t="s">
        <v>88</v>
      </c>
      <c r="AV427" s="15" t="s">
        <v>179</v>
      </c>
      <c r="AW427" s="15" t="s">
        <v>31</v>
      </c>
      <c r="AX427" s="15" t="s">
        <v>83</v>
      </c>
      <c r="AY427" s="285" t="s">
        <v>173</v>
      </c>
    </row>
    <row r="428" s="2" customFormat="1" ht="37.8" customHeight="1">
      <c r="A428" s="39"/>
      <c r="B428" s="40"/>
      <c r="C428" s="286" t="s">
        <v>595</v>
      </c>
      <c r="D428" s="286" t="s">
        <v>224</v>
      </c>
      <c r="E428" s="287" t="s">
        <v>516</v>
      </c>
      <c r="F428" s="288" t="s">
        <v>517</v>
      </c>
      <c r="G428" s="289" t="s">
        <v>235</v>
      </c>
      <c r="H428" s="290">
        <v>144</v>
      </c>
      <c r="I428" s="291"/>
      <c r="J428" s="292">
        <f>ROUND(I428*H428,2)</f>
        <v>0</v>
      </c>
      <c r="K428" s="293"/>
      <c r="L428" s="294"/>
      <c r="M428" s="295" t="s">
        <v>1</v>
      </c>
      <c r="N428" s="296" t="s">
        <v>42</v>
      </c>
      <c r="O428" s="98"/>
      <c r="P428" s="248">
        <f>O428*H428</f>
        <v>0</v>
      </c>
      <c r="Q428" s="248">
        <v>0.00018000000000000001</v>
      </c>
      <c r="R428" s="248">
        <f>Q428*H428</f>
        <v>0.025920000000000002</v>
      </c>
      <c r="S428" s="248">
        <v>0</v>
      </c>
      <c r="T428" s="24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50" t="s">
        <v>386</v>
      </c>
      <c r="AT428" s="250" t="s">
        <v>224</v>
      </c>
      <c r="AU428" s="250" t="s">
        <v>88</v>
      </c>
      <c r="AY428" s="18" t="s">
        <v>173</v>
      </c>
      <c r="BE428" s="251">
        <f>IF(N428="základná",J428,0)</f>
        <v>0</v>
      </c>
      <c r="BF428" s="251">
        <f>IF(N428="znížená",J428,0)</f>
        <v>0</v>
      </c>
      <c r="BG428" s="251">
        <f>IF(N428="zákl. prenesená",J428,0)</f>
        <v>0</v>
      </c>
      <c r="BH428" s="251">
        <f>IF(N428="zníž. prenesená",J428,0)</f>
        <v>0</v>
      </c>
      <c r="BI428" s="251">
        <f>IF(N428="nulová",J428,0)</f>
        <v>0</v>
      </c>
      <c r="BJ428" s="18" t="s">
        <v>88</v>
      </c>
      <c r="BK428" s="251">
        <f>ROUND(I428*H428,2)</f>
        <v>0</v>
      </c>
      <c r="BL428" s="18" t="s">
        <v>276</v>
      </c>
      <c r="BM428" s="250" t="s">
        <v>596</v>
      </c>
    </row>
    <row r="429" s="13" customFormat="1">
      <c r="A429" s="13"/>
      <c r="B429" s="252"/>
      <c r="C429" s="253"/>
      <c r="D429" s="254" t="s">
        <v>181</v>
      </c>
      <c r="E429" s="255" t="s">
        <v>1</v>
      </c>
      <c r="F429" s="256" t="s">
        <v>597</v>
      </c>
      <c r="G429" s="253"/>
      <c r="H429" s="257">
        <v>143.75</v>
      </c>
      <c r="I429" s="258"/>
      <c r="J429" s="253"/>
      <c r="K429" s="253"/>
      <c r="L429" s="259"/>
      <c r="M429" s="260"/>
      <c r="N429" s="261"/>
      <c r="O429" s="261"/>
      <c r="P429" s="261"/>
      <c r="Q429" s="261"/>
      <c r="R429" s="261"/>
      <c r="S429" s="261"/>
      <c r="T429" s="26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63" t="s">
        <v>181</v>
      </c>
      <c r="AU429" s="263" t="s">
        <v>88</v>
      </c>
      <c r="AV429" s="13" t="s">
        <v>88</v>
      </c>
      <c r="AW429" s="13" t="s">
        <v>31</v>
      </c>
      <c r="AX429" s="13" t="s">
        <v>76</v>
      </c>
      <c r="AY429" s="263" t="s">
        <v>173</v>
      </c>
    </row>
    <row r="430" s="13" customFormat="1">
      <c r="A430" s="13"/>
      <c r="B430" s="252"/>
      <c r="C430" s="253"/>
      <c r="D430" s="254" t="s">
        <v>181</v>
      </c>
      <c r="E430" s="255" t="s">
        <v>1</v>
      </c>
      <c r="F430" s="256" t="s">
        <v>598</v>
      </c>
      <c r="G430" s="253"/>
      <c r="H430" s="257">
        <v>0.25</v>
      </c>
      <c r="I430" s="258"/>
      <c r="J430" s="253"/>
      <c r="K430" s="253"/>
      <c r="L430" s="259"/>
      <c r="M430" s="260"/>
      <c r="N430" s="261"/>
      <c r="O430" s="261"/>
      <c r="P430" s="261"/>
      <c r="Q430" s="261"/>
      <c r="R430" s="261"/>
      <c r="S430" s="261"/>
      <c r="T430" s="26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63" t="s">
        <v>181</v>
      </c>
      <c r="AU430" s="263" t="s">
        <v>88</v>
      </c>
      <c r="AV430" s="13" t="s">
        <v>88</v>
      </c>
      <c r="AW430" s="13" t="s">
        <v>31</v>
      </c>
      <c r="AX430" s="13" t="s">
        <v>76</v>
      </c>
      <c r="AY430" s="263" t="s">
        <v>173</v>
      </c>
    </row>
    <row r="431" s="15" customFormat="1">
      <c r="A431" s="15"/>
      <c r="B431" s="275"/>
      <c r="C431" s="276"/>
      <c r="D431" s="254" t="s">
        <v>181</v>
      </c>
      <c r="E431" s="277" t="s">
        <v>1</v>
      </c>
      <c r="F431" s="278" t="s">
        <v>187</v>
      </c>
      <c r="G431" s="276"/>
      <c r="H431" s="279">
        <v>144</v>
      </c>
      <c r="I431" s="280"/>
      <c r="J431" s="276"/>
      <c r="K431" s="276"/>
      <c r="L431" s="281"/>
      <c r="M431" s="282"/>
      <c r="N431" s="283"/>
      <c r="O431" s="283"/>
      <c r="P431" s="283"/>
      <c r="Q431" s="283"/>
      <c r="R431" s="283"/>
      <c r="S431" s="283"/>
      <c r="T431" s="28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85" t="s">
        <v>181</v>
      </c>
      <c r="AU431" s="285" t="s">
        <v>88</v>
      </c>
      <c r="AV431" s="15" t="s">
        <v>179</v>
      </c>
      <c r="AW431" s="15" t="s">
        <v>31</v>
      </c>
      <c r="AX431" s="15" t="s">
        <v>83</v>
      </c>
      <c r="AY431" s="285" t="s">
        <v>173</v>
      </c>
    </row>
    <row r="432" s="2" customFormat="1" ht="37.8" customHeight="1">
      <c r="A432" s="39"/>
      <c r="B432" s="40"/>
      <c r="C432" s="238" t="s">
        <v>599</v>
      </c>
      <c r="D432" s="238" t="s">
        <v>175</v>
      </c>
      <c r="E432" s="239" t="s">
        <v>600</v>
      </c>
      <c r="F432" s="240" t="s">
        <v>601</v>
      </c>
      <c r="G432" s="241" t="s">
        <v>235</v>
      </c>
      <c r="H432" s="242">
        <v>36</v>
      </c>
      <c r="I432" s="243"/>
      <c r="J432" s="244">
        <f>ROUND(I432*H432,2)</f>
        <v>0</v>
      </c>
      <c r="K432" s="245"/>
      <c r="L432" s="45"/>
      <c r="M432" s="246" t="s">
        <v>1</v>
      </c>
      <c r="N432" s="247" t="s">
        <v>42</v>
      </c>
      <c r="O432" s="98"/>
      <c r="P432" s="248">
        <f>O432*H432</f>
        <v>0</v>
      </c>
      <c r="Q432" s="248">
        <v>0.00082249999999999999</v>
      </c>
      <c r="R432" s="248">
        <f>Q432*H432</f>
        <v>0.029610000000000001</v>
      </c>
      <c r="S432" s="248">
        <v>0</v>
      </c>
      <c r="T432" s="249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50" t="s">
        <v>276</v>
      </c>
      <c r="AT432" s="250" t="s">
        <v>175</v>
      </c>
      <c r="AU432" s="250" t="s">
        <v>88</v>
      </c>
      <c r="AY432" s="18" t="s">
        <v>173</v>
      </c>
      <c r="BE432" s="251">
        <f>IF(N432="základná",J432,0)</f>
        <v>0</v>
      </c>
      <c r="BF432" s="251">
        <f>IF(N432="znížená",J432,0)</f>
        <v>0</v>
      </c>
      <c r="BG432" s="251">
        <f>IF(N432="zákl. prenesená",J432,0)</f>
        <v>0</v>
      </c>
      <c r="BH432" s="251">
        <f>IF(N432="zníž. prenesená",J432,0)</f>
        <v>0</v>
      </c>
      <c r="BI432" s="251">
        <f>IF(N432="nulová",J432,0)</f>
        <v>0</v>
      </c>
      <c r="BJ432" s="18" t="s">
        <v>88</v>
      </c>
      <c r="BK432" s="251">
        <f>ROUND(I432*H432,2)</f>
        <v>0</v>
      </c>
      <c r="BL432" s="18" t="s">
        <v>276</v>
      </c>
      <c r="BM432" s="250" t="s">
        <v>602</v>
      </c>
    </row>
    <row r="433" s="13" customFormat="1">
      <c r="A433" s="13"/>
      <c r="B433" s="252"/>
      <c r="C433" s="253"/>
      <c r="D433" s="254" t="s">
        <v>181</v>
      </c>
      <c r="E433" s="255" t="s">
        <v>1</v>
      </c>
      <c r="F433" s="256" t="s">
        <v>603</v>
      </c>
      <c r="G433" s="253"/>
      <c r="H433" s="257">
        <v>36.740000000000002</v>
      </c>
      <c r="I433" s="258"/>
      <c r="J433" s="253"/>
      <c r="K433" s="253"/>
      <c r="L433" s="259"/>
      <c r="M433" s="260"/>
      <c r="N433" s="261"/>
      <c r="O433" s="261"/>
      <c r="P433" s="261"/>
      <c r="Q433" s="261"/>
      <c r="R433" s="261"/>
      <c r="S433" s="261"/>
      <c r="T433" s="26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63" t="s">
        <v>181</v>
      </c>
      <c r="AU433" s="263" t="s">
        <v>88</v>
      </c>
      <c r="AV433" s="13" t="s">
        <v>88</v>
      </c>
      <c r="AW433" s="13" t="s">
        <v>31</v>
      </c>
      <c r="AX433" s="13" t="s">
        <v>76</v>
      </c>
      <c r="AY433" s="263" t="s">
        <v>173</v>
      </c>
    </row>
    <row r="434" s="13" customFormat="1">
      <c r="A434" s="13"/>
      <c r="B434" s="252"/>
      <c r="C434" s="253"/>
      <c r="D434" s="254" t="s">
        <v>181</v>
      </c>
      <c r="E434" s="255" t="s">
        <v>1</v>
      </c>
      <c r="F434" s="256" t="s">
        <v>604</v>
      </c>
      <c r="G434" s="253"/>
      <c r="H434" s="257">
        <v>-0.92000000000000004</v>
      </c>
      <c r="I434" s="258"/>
      <c r="J434" s="253"/>
      <c r="K434" s="253"/>
      <c r="L434" s="259"/>
      <c r="M434" s="260"/>
      <c r="N434" s="261"/>
      <c r="O434" s="261"/>
      <c r="P434" s="261"/>
      <c r="Q434" s="261"/>
      <c r="R434" s="261"/>
      <c r="S434" s="261"/>
      <c r="T434" s="26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3" t="s">
        <v>181</v>
      </c>
      <c r="AU434" s="263" t="s">
        <v>88</v>
      </c>
      <c r="AV434" s="13" t="s">
        <v>88</v>
      </c>
      <c r="AW434" s="13" t="s">
        <v>31</v>
      </c>
      <c r="AX434" s="13" t="s">
        <v>76</v>
      </c>
      <c r="AY434" s="263" t="s">
        <v>173</v>
      </c>
    </row>
    <row r="435" s="14" customFormat="1">
      <c r="A435" s="14"/>
      <c r="B435" s="264"/>
      <c r="C435" s="265"/>
      <c r="D435" s="254" t="s">
        <v>181</v>
      </c>
      <c r="E435" s="266" t="s">
        <v>1</v>
      </c>
      <c r="F435" s="267" t="s">
        <v>184</v>
      </c>
      <c r="G435" s="265"/>
      <c r="H435" s="268">
        <v>35.82</v>
      </c>
      <c r="I435" s="269"/>
      <c r="J435" s="265"/>
      <c r="K435" s="265"/>
      <c r="L435" s="270"/>
      <c r="M435" s="271"/>
      <c r="N435" s="272"/>
      <c r="O435" s="272"/>
      <c r="P435" s="272"/>
      <c r="Q435" s="272"/>
      <c r="R435" s="272"/>
      <c r="S435" s="272"/>
      <c r="T435" s="27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74" t="s">
        <v>181</v>
      </c>
      <c r="AU435" s="274" t="s">
        <v>88</v>
      </c>
      <c r="AV435" s="14" t="s">
        <v>185</v>
      </c>
      <c r="AW435" s="14" t="s">
        <v>31</v>
      </c>
      <c r="AX435" s="14" t="s">
        <v>76</v>
      </c>
      <c r="AY435" s="274" t="s">
        <v>173</v>
      </c>
    </row>
    <row r="436" s="13" customFormat="1">
      <c r="A436" s="13"/>
      <c r="B436" s="252"/>
      <c r="C436" s="253"/>
      <c r="D436" s="254" t="s">
        <v>181</v>
      </c>
      <c r="E436" s="255" t="s">
        <v>1</v>
      </c>
      <c r="F436" s="256" t="s">
        <v>605</v>
      </c>
      <c r="G436" s="253"/>
      <c r="H436" s="257">
        <v>0.17999999999999999</v>
      </c>
      <c r="I436" s="258"/>
      <c r="J436" s="253"/>
      <c r="K436" s="253"/>
      <c r="L436" s="259"/>
      <c r="M436" s="260"/>
      <c r="N436" s="261"/>
      <c r="O436" s="261"/>
      <c r="P436" s="261"/>
      <c r="Q436" s="261"/>
      <c r="R436" s="261"/>
      <c r="S436" s="261"/>
      <c r="T436" s="26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63" t="s">
        <v>181</v>
      </c>
      <c r="AU436" s="263" t="s">
        <v>88</v>
      </c>
      <c r="AV436" s="13" t="s">
        <v>88</v>
      </c>
      <c r="AW436" s="13" t="s">
        <v>31</v>
      </c>
      <c r="AX436" s="13" t="s">
        <v>76</v>
      </c>
      <c r="AY436" s="263" t="s">
        <v>173</v>
      </c>
    </row>
    <row r="437" s="15" customFormat="1">
      <c r="A437" s="15"/>
      <c r="B437" s="275"/>
      <c r="C437" s="276"/>
      <c r="D437" s="254" t="s">
        <v>181</v>
      </c>
      <c r="E437" s="277" t="s">
        <v>1</v>
      </c>
      <c r="F437" s="278" t="s">
        <v>606</v>
      </c>
      <c r="G437" s="276"/>
      <c r="H437" s="279">
        <v>36</v>
      </c>
      <c r="I437" s="280"/>
      <c r="J437" s="276"/>
      <c r="K437" s="276"/>
      <c r="L437" s="281"/>
      <c r="M437" s="282"/>
      <c r="N437" s="283"/>
      <c r="O437" s="283"/>
      <c r="P437" s="283"/>
      <c r="Q437" s="283"/>
      <c r="R437" s="283"/>
      <c r="S437" s="283"/>
      <c r="T437" s="28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5" t="s">
        <v>181</v>
      </c>
      <c r="AU437" s="285" t="s">
        <v>88</v>
      </c>
      <c r="AV437" s="15" t="s">
        <v>179</v>
      </c>
      <c r="AW437" s="15" t="s">
        <v>31</v>
      </c>
      <c r="AX437" s="15" t="s">
        <v>83</v>
      </c>
      <c r="AY437" s="285" t="s">
        <v>173</v>
      </c>
    </row>
    <row r="438" s="2" customFormat="1" ht="37.8" customHeight="1">
      <c r="A438" s="39"/>
      <c r="B438" s="40"/>
      <c r="C438" s="286" t="s">
        <v>607</v>
      </c>
      <c r="D438" s="286" t="s">
        <v>224</v>
      </c>
      <c r="E438" s="287" t="s">
        <v>547</v>
      </c>
      <c r="F438" s="288" t="s">
        <v>548</v>
      </c>
      <c r="G438" s="289" t="s">
        <v>235</v>
      </c>
      <c r="H438" s="290">
        <v>73.400000000000006</v>
      </c>
      <c r="I438" s="291"/>
      <c r="J438" s="292">
        <f>ROUND(I438*H438,2)</f>
        <v>0</v>
      </c>
      <c r="K438" s="293"/>
      <c r="L438" s="294"/>
      <c r="M438" s="295" t="s">
        <v>1</v>
      </c>
      <c r="N438" s="296" t="s">
        <v>42</v>
      </c>
      <c r="O438" s="98"/>
      <c r="P438" s="248">
        <f>O438*H438</f>
        <v>0</v>
      </c>
      <c r="Q438" s="248">
        <v>0.010800000000000001</v>
      </c>
      <c r="R438" s="248">
        <f>Q438*H438</f>
        <v>0.79272000000000009</v>
      </c>
      <c r="S438" s="248">
        <v>0</v>
      </c>
      <c r="T438" s="24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50" t="s">
        <v>386</v>
      </c>
      <c r="AT438" s="250" t="s">
        <v>224</v>
      </c>
      <c r="AU438" s="250" t="s">
        <v>88</v>
      </c>
      <c r="AY438" s="18" t="s">
        <v>173</v>
      </c>
      <c r="BE438" s="251">
        <f>IF(N438="základná",J438,0)</f>
        <v>0</v>
      </c>
      <c r="BF438" s="251">
        <f>IF(N438="znížená",J438,0)</f>
        <v>0</v>
      </c>
      <c r="BG438" s="251">
        <f>IF(N438="zákl. prenesená",J438,0)</f>
        <v>0</v>
      </c>
      <c r="BH438" s="251">
        <f>IF(N438="zníž. prenesená",J438,0)</f>
        <v>0</v>
      </c>
      <c r="BI438" s="251">
        <f>IF(N438="nulová",J438,0)</f>
        <v>0</v>
      </c>
      <c r="BJ438" s="18" t="s">
        <v>88</v>
      </c>
      <c r="BK438" s="251">
        <f>ROUND(I438*H438,2)</f>
        <v>0</v>
      </c>
      <c r="BL438" s="18" t="s">
        <v>276</v>
      </c>
      <c r="BM438" s="250" t="s">
        <v>608</v>
      </c>
    </row>
    <row r="439" s="13" customFormat="1">
      <c r="A439" s="13"/>
      <c r="B439" s="252"/>
      <c r="C439" s="253"/>
      <c r="D439" s="254" t="s">
        <v>181</v>
      </c>
      <c r="E439" s="255" t="s">
        <v>1</v>
      </c>
      <c r="F439" s="256" t="s">
        <v>609</v>
      </c>
      <c r="G439" s="253"/>
      <c r="H439" s="257">
        <v>73.439999999999998</v>
      </c>
      <c r="I439" s="258"/>
      <c r="J439" s="253"/>
      <c r="K439" s="253"/>
      <c r="L439" s="259"/>
      <c r="M439" s="260"/>
      <c r="N439" s="261"/>
      <c r="O439" s="261"/>
      <c r="P439" s="261"/>
      <c r="Q439" s="261"/>
      <c r="R439" s="261"/>
      <c r="S439" s="261"/>
      <c r="T439" s="26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63" t="s">
        <v>181</v>
      </c>
      <c r="AU439" s="263" t="s">
        <v>88</v>
      </c>
      <c r="AV439" s="13" t="s">
        <v>88</v>
      </c>
      <c r="AW439" s="13" t="s">
        <v>31</v>
      </c>
      <c r="AX439" s="13" t="s">
        <v>76</v>
      </c>
      <c r="AY439" s="263" t="s">
        <v>173</v>
      </c>
    </row>
    <row r="440" s="13" customFormat="1">
      <c r="A440" s="13"/>
      <c r="B440" s="252"/>
      <c r="C440" s="253"/>
      <c r="D440" s="254" t="s">
        <v>181</v>
      </c>
      <c r="E440" s="255" t="s">
        <v>1</v>
      </c>
      <c r="F440" s="256" t="s">
        <v>610</v>
      </c>
      <c r="G440" s="253"/>
      <c r="H440" s="257">
        <v>-0.040000000000000001</v>
      </c>
      <c r="I440" s="258"/>
      <c r="J440" s="253"/>
      <c r="K440" s="253"/>
      <c r="L440" s="259"/>
      <c r="M440" s="260"/>
      <c r="N440" s="261"/>
      <c r="O440" s="261"/>
      <c r="P440" s="261"/>
      <c r="Q440" s="261"/>
      <c r="R440" s="261"/>
      <c r="S440" s="261"/>
      <c r="T440" s="26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63" t="s">
        <v>181</v>
      </c>
      <c r="AU440" s="263" t="s">
        <v>88</v>
      </c>
      <c r="AV440" s="13" t="s">
        <v>88</v>
      </c>
      <c r="AW440" s="13" t="s">
        <v>31</v>
      </c>
      <c r="AX440" s="13" t="s">
        <v>76</v>
      </c>
      <c r="AY440" s="263" t="s">
        <v>173</v>
      </c>
    </row>
    <row r="441" s="15" customFormat="1">
      <c r="A441" s="15"/>
      <c r="B441" s="275"/>
      <c r="C441" s="276"/>
      <c r="D441" s="254" t="s">
        <v>181</v>
      </c>
      <c r="E441" s="277" t="s">
        <v>1</v>
      </c>
      <c r="F441" s="278" t="s">
        <v>187</v>
      </c>
      <c r="G441" s="276"/>
      <c r="H441" s="279">
        <v>73.399999999999991</v>
      </c>
      <c r="I441" s="280"/>
      <c r="J441" s="276"/>
      <c r="K441" s="276"/>
      <c r="L441" s="281"/>
      <c r="M441" s="282"/>
      <c r="N441" s="283"/>
      <c r="O441" s="283"/>
      <c r="P441" s="283"/>
      <c r="Q441" s="283"/>
      <c r="R441" s="283"/>
      <c r="S441" s="283"/>
      <c r="T441" s="28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85" t="s">
        <v>181</v>
      </c>
      <c r="AU441" s="285" t="s">
        <v>88</v>
      </c>
      <c r="AV441" s="15" t="s">
        <v>179</v>
      </c>
      <c r="AW441" s="15" t="s">
        <v>31</v>
      </c>
      <c r="AX441" s="15" t="s">
        <v>83</v>
      </c>
      <c r="AY441" s="285" t="s">
        <v>173</v>
      </c>
    </row>
    <row r="442" s="2" customFormat="1" ht="33" customHeight="1">
      <c r="A442" s="39"/>
      <c r="B442" s="40"/>
      <c r="C442" s="238" t="s">
        <v>611</v>
      </c>
      <c r="D442" s="238" t="s">
        <v>175</v>
      </c>
      <c r="E442" s="239" t="s">
        <v>612</v>
      </c>
      <c r="F442" s="240" t="s">
        <v>613</v>
      </c>
      <c r="G442" s="241" t="s">
        <v>332</v>
      </c>
      <c r="H442" s="242">
        <v>4</v>
      </c>
      <c r="I442" s="243"/>
      <c r="J442" s="244">
        <f>ROUND(I442*H442,2)</f>
        <v>0</v>
      </c>
      <c r="K442" s="245"/>
      <c r="L442" s="45"/>
      <c r="M442" s="246" t="s">
        <v>1</v>
      </c>
      <c r="N442" s="247" t="s">
        <v>42</v>
      </c>
      <c r="O442" s="98"/>
      <c r="P442" s="248">
        <f>O442*H442</f>
        <v>0</v>
      </c>
      <c r="Q442" s="248">
        <v>0.0031535000000000001</v>
      </c>
      <c r="R442" s="248">
        <f>Q442*H442</f>
        <v>0.012614</v>
      </c>
      <c r="S442" s="248">
        <v>0</v>
      </c>
      <c r="T442" s="24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50" t="s">
        <v>276</v>
      </c>
      <c r="AT442" s="250" t="s">
        <v>175</v>
      </c>
      <c r="AU442" s="250" t="s">
        <v>88</v>
      </c>
      <c r="AY442" s="18" t="s">
        <v>173</v>
      </c>
      <c r="BE442" s="251">
        <f>IF(N442="základná",J442,0)</f>
        <v>0</v>
      </c>
      <c r="BF442" s="251">
        <f>IF(N442="znížená",J442,0)</f>
        <v>0</v>
      </c>
      <c r="BG442" s="251">
        <f>IF(N442="zákl. prenesená",J442,0)</f>
        <v>0</v>
      </c>
      <c r="BH442" s="251">
        <f>IF(N442="zníž. prenesená",J442,0)</f>
        <v>0</v>
      </c>
      <c r="BI442" s="251">
        <f>IF(N442="nulová",J442,0)</f>
        <v>0</v>
      </c>
      <c r="BJ442" s="18" t="s">
        <v>88</v>
      </c>
      <c r="BK442" s="251">
        <f>ROUND(I442*H442,2)</f>
        <v>0</v>
      </c>
      <c r="BL442" s="18" t="s">
        <v>276</v>
      </c>
      <c r="BM442" s="250" t="s">
        <v>614</v>
      </c>
    </row>
    <row r="443" s="13" customFormat="1">
      <c r="A443" s="13"/>
      <c r="B443" s="252"/>
      <c r="C443" s="253"/>
      <c r="D443" s="254" t="s">
        <v>181</v>
      </c>
      <c r="E443" s="255" t="s">
        <v>1</v>
      </c>
      <c r="F443" s="256" t="s">
        <v>615</v>
      </c>
      <c r="G443" s="253"/>
      <c r="H443" s="257">
        <v>4</v>
      </c>
      <c r="I443" s="258"/>
      <c r="J443" s="253"/>
      <c r="K443" s="253"/>
      <c r="L443" s="259"/>
      <c r="M443" s="260"/>
      <c r="N443" s="261"/>
      <c r="O443" s="261"/>
      <c r="P443" s="261"/>
      <c r="Q443" s="261"/>
      <c r="R443" s="261"/>
      <c r="S443" s="261"/>
      <c r="T443" s="26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63" t="s">
        <v>181</v>
      </c>
      <c r="AU443" s="263" t="s">
        <v>88</v>
      </c>
      <c r="AV443" s="13" t="s">
        <v>88</v>
      </c>
      <c r="AW443" s="13" t="s">
        <v>31</v>
      </c>
      <c r="AX443" s="13" t="s">
        <v>83</v>
      </c>
      <c r="AY443" s="263" t="s">
        <v>173</v>
      </c>
    </row>
    <row r="444" s="2" customFormat="1" ht="24.15" customHeight="1">
      <c r="A444" s="39"/>
      <c r="B444" s="40"/>
      <c r="C444" s="238" t="s">
        <v>616</v>
      </c>
      <c r="D444" s="238" t="s">
        <v>175</v>
      </c>
      <c r="E444" s="239" t="s">
        <v>617</v>
      </c>
      <c r="F444" s="240" t="s">
        <v>618</v>
      </c>
      <c r="G444" s="241" t="s">
        <v>227</v>
      </c>
      <c r="H444" s="242">
        <v>2.4910000000000001</v>
      </c>
      <c r="I444" s="243"/>
      <c r="J444" s="244">
        <f>ROUND(I444*H444,2)</f>
        <v>0</v>
      </c>
      <c r="K444" s="245"/>
      <c r="L444" s="45"/>
      <c r="M444" s="246" t="s">
        <v>1</v>
      </c>
      <c r="N444" s="247" t="s">
        <v>42</v>
      </c>
      <c r="O444" s="98"/>
      <c r="P444" s="248">
        <f>O444*H444</f>
        <v>0</v>
      </c>
      <c r="Q444" s="248">
        <v>0</v>
      </c>
      <c r="R444" s="248">
        <f>Q444*H444</f>
        <v>0</v>
      </c>
      <c r="S444" s="248">
        <v>0</v>
      </c>
      <c r="T444" s="24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50" t="s">
        <v>276</v>
      </c>
      <c r="AT444" s="250" t="s">
        <v>175</v>
      </c>
      <c r="AU444" s="250" t="s">
        <v>88</v>
      </c>
      <c r="AY444" s="18" t="s">
        <v>173</v>
      </c>
      <c r="BE444" s="251">
        <f>IF(N444="základná",J444,0)</f>
        <v>0</v>
      </c>
      <c r="BF444" s="251">
        <f>IF(N444="znížená",J444,0)</f>
        <v>0</v>
      </c>
      <c r="BG444" s="251">
        <f>IF(N444="zákl. prenesená",J444,0)</f>
        <v>0</v>
      </c>
      <c r="BH444" s="251">
        <f>IF(N444="zníž. prenesená",J444,0)</f>
        <v>0</v>
      </c>
      <c r="BI444" s="251">
        <f>IF(N444="nulová",J444,0)</f>
        <v>0</v>
      </c>
      <c r="BJ444" s="18" t="s">
        <v>88</v>
      </c>
      <c r="BK444" s="251">
        <f>ROUND(I444*H444,2)</f>
        <v>0</v>
      </c>
      <c r="BL444" s="18" t="s">
        <v>276</v>
      </c>
      <c r="BM444" s="250" t="s">
        <v>619</v>
      </c>
    </row>
    <row r="445" s="12" customFormat="1" ht="22.8" customHeight="1">
      <c r="A445" s="12"/>
      <c r="B445" s="222"/>
      <c r="C445" s="223"/>
      <c r="D445" s="224" t="s">
        <v>75</v>
      </c>
      <c r="E445" s="236" t="s">
        <v>620</v>
      </c>
      <c r="F445" s="236" t="s">
        <v>621</v>
      </c>
      <c r="G445" s="223"/>
      <c r="H445" s="223"/>
      <c r="I445" s="226"/>
      <c r="J445" s="237">
        <f>BK445</f>
        <v>0</v>
      </c>
      <c r="K445" s="223"/>
      <c r="L445" s="228"/>
      <c r="M445" s="229"/>
      <c r="N445" s="230"/>
      <c r="O445" s="230"/>
      <c r="P445" s="231">
        <f>SUM(P446:P448)</f>
        <v>0</v>
      </c>
      <c r="Q445" s="230"/>
      <c r="R445" s="231">
        <f>SUM(R446:R448)</f>
        <v>0.042639999999999997</v>
      </c>
      <c r="S445" s="230"/>
      <c r="T445" s="232">
        <f>SUM(T446:T448)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33" t="s">
        <v>88</v>
      </c>
      <c r="AT445" s="234" t="s">
        <v>75</v>
      </c>
      <c r="AU445" s="234" t="s">
        <v>83</v>
      </c>
      <c r="AY445" s="233" t="s">
        <v>173</v>
      </c>
      <c r="BK445" s="235">
        <f>SUM(BK446:BK448)</f>
        <v>0</v>
      </c>
    </row>
    <row r="446" s="2" customFormat="1" ht="16.5" customHeight="1">
      <c r="A446" s="39"/>
      <c r="B446" s="40"/>
      <c r="C446" s="238" t="s">
        <v>622</v>
      </c>
      <c r="D446" s="238" t="s">
        <v>175</v>
      </c>
      <c r="E446" s="239" t="s">
        <v>623</v>
      </c>
      <c r="F446" s="240" t="s">
        <v>624</v>
      </c>
      <c r="G446" s="241" t="s">
        <v>311</v>
      </c>
      <c r="H446" s="242">
        <v>2</v>
      </c>
      <c r="I446" s="243"/>
      <c r="J446" s="244">
        <f>ROUND(I446*H446,2)</f>
        <v>0</v>
      </c>
      <c r="K446" s="245"/>
      <c r="L446" s="45"/>
      <c r="M446" s="246" t="s">
        <v>1</v>
      </c>
      <c r="N446" s="247" t="s">
        <v>42</v>
      </c>
      <c r="O446" s="98"/>
      <c r="P446" s="248">
        <f>O446*H446</f>
        <v>0</v>
      </c>
      <c r="Q446" s="248">
        <v>0</v>
      </c>
      <c r="R446" s="248">
        <f>Q446*H446</f>
        <v>0</v>
      </c>
      <c r="S446" s="248">
        <v>0</v>
      </c>
      <c r="T446" s="24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50" t="s">
        <v>276</v>
      </c>
      <c r="AT446" s="250" t="s">
        <v>175</v>
      </c>
      <c r="AU446" s="250" t="s">
        <v>88</v>
      </c>
      <c r="AY446" s="18" t="s">
        <v>173</v>
      </c>
      <c r="BE446" s="251">
        <f>IF(N446="základná",J446,0)</f>
        <v>0</v>
      </c>
      <c r="BF446" s="251">
        <f>IF(N446="znížená",J446,0)</f>
        <v>0</v>
      </c>
      <c r="BG446" s="251">
        <f>IF(N446="zákl. prenesená",J446,0)</f>
        <v>0</v>
      </c>
      <c r="BH446" s="251">
        <f>IF(N446="zníž. prenesená",J446,0)</f>
        <v>0</v>
      </c>
      <c r="BI446" s="251">
        <f>IF(N446="nulová",J446,0)</f>
        <v>0</v>
      </c>
      <c r="BJ446" s="18" t="s">
        <v>88</v>
      </c>
      <c r="BK446" s="251">
        <f>ROUND(I446*H446,2)</f>
        <v>0</v>
      </c>
      <c r="BL446" s="18" t="s">
        <v>276</v>
      </c>
      <c r="BM446" s="250" t="s">
        <v>625</v>
      </c>
    </row>
    <row r="447" s="2" customFormat="1" ht="21.75" customHeight="1">
      <c r="A447" s="39"/>
      <c r="B447" s="40"/>
      <c r="C447" s="286" t="s">
        <v>626</v>
      </c>
      <c r="D447" s="286" t="s">
        <v>224</v>
      </c>
      <c r="E447" s="287" t="s">
        <v>627</v>
      </c>
      <c r="F447" s="288" t="s">
        <v>628</v>
      </c>
      <c r="G447" s="289" t="s">
        <v>311</v>
      </c>
      <c r="H447" s="290">
        <v>2</v>
      </c>
      <c r="I447" s="291"/>
      <c r="J447" s="292">
        <f>ROUND(I447*H447,2)</f>
        <v>0</v>
      </c>
      <c r="K447" s="293"/>
      <c r="L447" s="294"/>
      <c r="M447" s="295" t="s">
        <v>1</v>
      </c>
      <c r="N447" s="296" t="s">
        <v>42</v>
      </c>
      <c r="O447" s="98"/>
      <c r="P447" s="248">
        <f>O447*H447</f>
        <v>0</v>
      </c>
      <c r="Q447" s="248">
        <v>0.021319999999999999</v>
      </c>
      <c r="R447" s="248">
        <f>Q447*H447</f>
        <v>0.042639999999999997</v>
      </c>
      <c r="S447" s="248">
        <v>0</v>
      </c>
      <c r="T447" s="24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50" t="s">
        <v>386</v>
      </c>
      <c r="AT447" s="250" t="s">
        <v>224</v>
      </c>
      <c r="AU447" s="250" t="s">
        <v>88</v>
      </c>
      <c r="AY447" s="18" t="s">
        <v>173</v>
      </c>
      <c r="BE447" s="251">
        <f>IF(N447="základná",J447,0)</f>
        <v>0</v>
      </c>
      <c r="BF447" s="251">
        <f>IF(N447="znížená",J447,0)</f>
        <v>0</v>
      </c>
      <c r="BG447" s="251">
        <f>IF(N447="zákl. prenesená",J447,0)</f>
        <v>0</v>
      </c>
      <c r="BH447" s="251">
        <f>IF(N447="zníž. prenesená",J447,0)</f>
        <v>0</v>
      </c>
      <c r="BI447" s="251">
        <f>IF(N447="nulová",J447,0)</f>
        <v>0</v>
      </c>
      <c r="BJ447" s="18" t="s">
        <v>88</v>
      </c>
      <c r="BK447" s="251">
        <f>ROUND(I447*H447,2)</f>
        <v>0</v>
      </c>
      <c r="BL447" s="18" t="s">
        <v>276</v>
      </c>
      <c r="BM447" s="250" t="s">
        <v>629</v>
      </c>
    </row>
    <row r="448" s="2" customFormat="1" ht="24.15" customHeight="1">
      <c r="A448" s="39"/>
      <c r="B448" s="40"/>
      <c r="C448" s="238" t="s">
        <v>630</v>
      </c>
      <c r="D448" s="238" t="s">
        <v>175</v>
      </c>
      <c r="E448" s="239" t="s">
        <v>631</v>
      </c>
      <c r="F448" s="240" t="s">
        <v>632</v>
      </c>
      <c r="G448" s="241" t="s">
        <v>227</v>
      </c>
      <c r="H448" s="242">
        <v>0.042999999999999997</v>
      </c>
      <c r="I448" s="243"/>
      <c r="J448" s="244">
        <f>ROUND(I448*H448,2)</f>
        <v>0</v>
      </c>
      <c r="K448" s="245"/>
      <c r="L448" s="45"/>
      <c r="M448" s="246" t="s">
        <v>1</v>
      </c>
      <c r="N448" s="247" t="s">
        <v>42</v>
      </c>
      <c r="O448" s="98"/>
      <c r="P448" s="248">
        <f>O448*H448</f>
        <v>0</v>
      </c>
      <c r="Q448" s="248">
        <v>0</v>
      </c>
      <c r="R448" s="248">
        <f>Q448*H448</f>
        <v>0</v>
      </c>
      <c r="S448" s="248">
        <v>0</v>
      </c>
      <c r="T448" s="24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50" t="s">
        <v>276</v>
      </c>
      <c r="AT448" s="250" t="s">
        <v>175</v>
      </c>
      <c r="AU448" s="250" t="s">
        <v>88</v>
      </c>
      <c r="AY448" s="18" t="s">
        <v>173</v>
      </c>
      <c r="BE448" s="251">
        <f>IF(N448="základná",J448,0)</f>
        <v>0</v>
      </c>
      <c r="BF448" s="251">
        <f>IF(N448="znížená",J448,0)</f>
        <v>0</v>
      </c>
      <c r="BG448" s="251">
        <f>IF(N448="zákl. prenesená",J448,0)</f>
        <v>0</v>
      </c>
      <c r="BH448" s="251">
        <f>IF(N448="zníž. prenesená",J448,0)</f>
        <v>0</v>
      </c>
      <c r="BI448" s="251">
        <f>IF(N448="nulová",J448,0)</f>
        <v>0</v>
      </c>
      <c r="BJ448" s="18" t="s">
        <v>88</v>
      </c>
      <c r="BK448" s="251">
        <f>ROUND(I448*H448,2)</f>
        <v>0</v>
      </c>
      <c r="BL448" s="18" t="s">
        <v>276</v>
      </c>
      <c r="BM448" s="250" t="s">
        <v>633</v>
      </c>
    </row>
    <row r="449" s="12" customFormat="1" ht="22.8" customHeight="1">
      <c r="A449" s="12"/>
      <c r="B449" s="222"/>
      <c r="C449" s="223"/>
      <c r="D449" s="224" t="s">
        <v>75</v>
      </c>
      <c r="E449" s="236" t="s">
        <v>634</v>
      </c>
      <c r="F449" s="236" t="s">
        <v>635</v>
      </c>
      <c r="G449" s="223"/>
      <c r="H449" s="223"/>
      <c r="I449" s="226"/>
      <c r="J449" s="237">
        <f>BK449</f>
        <v>0</v>
      </c>
      <c r="K449" s="223"/>
      <c r="L449" s="228"/>
      <c r="M449" s="229"/>
      <c r="N449" s="230"/>
      <c r="O449" s="230"/>
      <c r="P449" s="231">
        <f>SUM(P450:P639)</f>
        <v>0</v>
      </c>
      <c r="Q449" s="230"/>
      <c r="R449" s="231">
        <f>SUM(R450:R639)</f>
        <v>17.548950100000003</v>
      </c>
      <c r="S449" s="230"/>
      <c r="T449" s="232">
        <f>SUM(T450:T639)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33" t="s">
        <v>88</v>
      </c>
      <c r="AT449" s="234" t="s">
        <v>75</v>
      </c>
      <c r="AU449" s="234" t="s">
        <v>83</v>
      </c>
      <c r="AY449" s="233" t="s">
        <v>173</v>
      </c>
      <c r="BK449" s="235">
        <f>SUM(BK450:BK639)</f>
        <v>0</v>
      </c>
    </row>
    <row r="450" s="2" customFormat="1" ht="24.15" customHeight="1">
      <c r="A450" s="39"/>
      <c r="B450" s="40"/>
      <c r="C450" s="238" t="s">
        <v>636</v>
      </c>
      <c r="D450" s="238" t="s">
        <v>175</v>
      </c>
      <c r="E450" s="239" t="s">
        <v>637</v>
      </c>
      <c r="F450" s="240" t="s">
        <v>638</v>
      </c>
      <c r="G450" s="241" t="s">
        <v>235</v>
      </c>
      <c r="H450" s="242">
        <v>142.90000000000001</v>
      </c>
      <c r="I450" s="243"/>
      <c r="J450" s="244">
        <f>ROUND(I450*H450,2)</f>
        <v>0</v>
      </c>
      <c r="K450" s="245"/>
      <c r="L450" s="45"/>
      <c r="M450" s="246" t="s">
        <v>1</v>
      </c>
      <c r="N450" s="247" t="s">
        <v>42</v>
      </c>
      <c r="O450" s="98"/>
      <c r="P450" s="248">
        <f>O450*H450</f>
        <v>0</v>
      </c>
      <c r="Q450" s="248">
        <v>0</v>
      </c>
      <c r="R450" s="248">
        <f>Q450*H450</f>
        <v>0</v>
      </c>
      <c r="S450" s="248">
        <v>0</v>
      </c>
      <c r="T450" s="24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50" t="s">
        <v>276</v>
      </c>
      <c r="AT450" s="250" t="s">
        <v>175</v>
      </c>
      <c r="AU450" s="250" t="s">
        <v>88</v>
      </c>
      <c r="AY450" s="18" t="s">
        <v>173</v>
      </c>
      <c r="BE450" s="251">
        <f>IF(N450="základná",J450,0)</f>
        <v>0</v>
      </c>
      <c r="BF450" s="251">
        <f>IF(N450="znížená",J450,0)</f>
        <v>0</v>
      </c>
      <c r="BG450" s="251">
        <f>IF(N450="zákl. prenesená",J450,0)</f>
        <v>0</v>
      </c>
      <c r="BH450" s="251">
        <f>IF(N450="zníž. prenesená",J450,0)</f>
        <v>0</v>
      </c>
      <c r="BI450" s="251">
        <f>IF(N450="nulová",J450,0)</f>
        <v>0</v>
      </c>
      <c r="BJ450" s="18" t="s">
        <v>88</v>
      </c>
      <c r="BK450" s="251">
        <f>ROUND(I450*H450,2)</f>
        <v>0</v>
      </c>
      <c r="BL450" s="18" t="s">
        <v>276</v>
      </c>
      <c r="BM450" s="250" t="s">
        <v>639</v>
      </c>
    </row>
    <row r="451" s="16" customFormat="1">
      <c r="A451" s="16"/>
      <c r="B451" s="297"/>
      <c r="C451" s="298"/>
      <c r="D451" s="254" t="s">
        <v>181</v>
      </c>
      <c r="E451" s="299" t="s">
        <v>1</v>
      </c>
      <c r="F451" s="300" t="s">
        <v>640</v>
      </c>
      <c r="G451" s="298"/>
      <c r="H451" s="299" t="s">
        <v>1</v>
      </c>
      <c r="I451" s="301"/>
      <c r="J451" s="298"/>
      <c r="K451" s="298"/>
      <c r="L451" s="302"/>
      <c r="M451" s="303"/>
      <c r="N451" s="304"/>
      <c r="O451" s="304"/>
      <c r="P451" s="304"/>
      <c r="Q451" s="304"/>
      <c r="R451" s="304"/>
      <c r="S451" s="304"/>
      <c r="T451" s="305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306" t="s">
        <v>181</v>
      </c>
      <c r="AU451" s="306" t="s">
        <v>88</v>
      </c>
      <c r="AV451" s="16" t="s">
        <v>83</v>
      </c>
      <c r="AW451" s="16" t="s">
        <v>31</v>
      </c>
      <c r="AX451" s="16" t="s">
        <v>76</v>
      </c>
      <c r="AY451" s="306" t="s">
        <v>173</v>
      </c>
    </row>
    <row r="452" s="13" customFormat="1">
      <c r="A452" s="13"/>
      <c r="B452" s="252"/>
      <c r="C452" s="253"/>
      <c r="D452" s="254" t="s">
        <v>181</v>
      </c>
      <c r="E452" s="255" t="s">
        <v>1</v>
      </c>
      <c r="F452" s="256" t="s">
        <v>641</v>
      </c>
      <c r="G452" s="253"/>
      <c r="H452" s="257">
        <v>12.960000000000001</v>
      </c>
      <c r="I452" s="258"/>
      <c r="J452" s="253"/>
      <c r="K452" s="253"/>
      <c r="L452" s="259"/>
      <c r="M452" s="260"/>
      <c r="N452" s="261"/>
      <c r="O452" s="261"/>
      <c r="P452" s="261"/>
      <c r="Q452" s="261"/>
      <c r="R452" s="261"/>
      <c r="S452" s="261"/>
      <c r="T452" s="26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63" t="s">
        <v>181</v>
      </c>
      <c r="AU452" s="263" t="s">
        <v>88</v>
      </c>
      <c r="AV452" s="13" t="s">
        <v>88</v>
      </c>
      <c r="AW452" s="13" t="s">
        <v>31</v>
      </c>
      <c r="AX452" s="13" t="s">
        <v>76</v>
      </c>
      <c r="AY452" s="263" t="s">
        <v>173</v>
      </c>
    </row>
    <row r="453" s="16" customFormat="1">
      <c r="A453" s="16"/>
      <c r="B453" s="297"/>
      <c r="C453" s="298"/>
      <c r="D453" s="254" t="s">
        <v>181</v>
      </c>
      <c r="E453" s="299" t="s">
        <v>1</v>
      </c>
      <c r="F453" s="300" t="s">
        <v>642</v>
      </c>
      <c r="G453" s="298"/>
      <c r="H453" s="299" t="s">
        <v>1</v>
      </c>
      <c r="I453" s="301"/>
      <c r="J453" s="298"/>
      <c r="K453" s="298"/>
      <c r="L453" s="302"/>
      <c r="M453" s="303"/>
      <c r="N453" s="304"/>
      <c r="O453" s="304"/>
      <c r="P453" s="304"/>
      <c r="Q453" s="304"/>
      <c r="R453" s="304"/>
      <c r="S453" s="304"/>
      <c r="T453" s="305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306" t="s">
        <v>181</v>
      </c>
      <c r="AU453" s="306" t="s">
        <v>88</v>
      </c>
      <c r="AV453" s="16" t="s">
        <v>83</v>
      </c>
      <c r="AW453" s="16" t="s">
        <v>31</v>
      </c>
      <c r="AX453" s="16" t="s">
        <v>76</v>
      </c>
      <c r="AY453" s="306" t="s">
        <v>173</v>
      </c>
    </row>
    <row r="454" s="13" customFormat="1">
      <c r="A454" s="13"/>
      <c r="B454" s="252"/>
      <c r="C454" s="253"/>
      <c r="D454" s="254" t="s">
        <v>181</v>
      </c>
      <c r="E454" s="255" t="s">
        <v>1</v>
      </c>
      <c r="F454" s="256" t="s">
        <v>643</v>
      </c>
      <c r="G454" s="253"/>
      <c r="H454" s="257">
        <v>3.2799999999999998</v>
      </c>
      <c r="I454" s="258"/>
      <c r="J454" s="253"/>
      <c r="K454" s="253"/>
      <c r="L454" s="259"/>
      <c r="M454" s="260"/>
      <c r="N454" s="261"/>
      <c r="O454" s="261"/>
      <c r="P454" s="261"/>
      <c r="Q454" s="261"/>
      <c r="R454" s="261"/>
      <c r="S454" s="261"/>
      <c r="T454" s="26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3" t="s">
        <v>181</v>
      </c>
      <c r="AU454" s="263" t="s">
        <v>88</v>
      </c>
      <c r="AV454" s="13" t="s">
        <v>88</v>
      </c>
      <c r="AW454" s="13" t="s">
        <v>31</v>
      </c>
      <c r="AX454" s="13" t="s">
        <v>76</v>
      </c>
      <c r="AY454" s="263" t="s">
        <v>173</v>
      </c>
    </row>
    <row r="455" s="16" customFormat="1">
      <c r="A455" s="16"/>
      <c r="B455" s="297"/>
      <c r="C455" s="298"/>
      <c r="D455" s="254" t="s">
        <v>181</v>
      </c>
      <c r="E455" s="299" t="s">
        <v>1</v>
      </c>
      <c r="F455" s="300" t="s">
        <v>428</v>
      </c>
      <c r="G455" s="298"/>
      <c r="H455" s="299" t="s">
        <v>1</v>
      </c>
      <c r="I455" s="301"/>
      <c r="J455" s="298"/>
      <c r="K455" s="298"/>
      <c r="L455" s="302"/>
      <c r="M455" s="303"/>
      <c r="N455" s="304"/>
      <c r="O455" s="304"/>
      <c r="P455" s="304"/>
      <c r="Q455" s="304"/>
      <c r="R455" s="304"/>
      <c r="S455" s="304"/>
      <c r="T455" s="305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306" t="s">
        <v>181</v>
      </c>
      <c r="AU455" s="306" t="s">
        <v>88</v>
      </c>
      <c r="AV455" s="16" t="s">
        <v>83</v>
      </c>
      <c r="AW455" s="16" t="s">
        <v>31</v>
      </c>
      <c r="AX455" s="16" t="s">
        <v>76</v>
      </c>
      <c r="AY455" s="306" t="s">
        <v>173</v>
      </c>
    </row>
    <row r="456" s="13" customFormat="1">
      <c r="A456" s="13"/>
      <c r="B456" s="252"/>
      <c r="C456" s="253"/>
      <c r="D456" s="254" t="s">
        <v>181</v>
      </c>
      <c r="E456" s="255" t="s">
        <v>1</v>
      </c>
      <c r="F456" s="256" t="s">
        <v>644</v>
      </c>
      <c r="G456" s="253"/>
      <c r="H456" s="257">
        <v>1.8</v>
      </c>
      <c r="I456" s="258"/>
      <c r="J456" s="253"/>
      <c r="K456" s="253"/>
      <c r="L456" s="259"/>
      <c r="M456" s="260"/>
      <c r="N456" s="261"/>
      <c r="O456" s="261"/>
      <c r="P456" s="261"/>
      <c r="Q456" s="261"/>
      <c r="R456" s="261"/>
      <c r="S456" s="261"/>
      <c r="T456" s="26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3" t="s">
        <v>181</v>
      </c>
      <c r="AU456" s="263" t="s">
        <v>88</v>
      </c>
      <c r="AV456" s="13" t="s">
        <v>88</v>
      </c>
      <c r="AW456" s="13" t="s">
        <v>31</v>
      </c>
      <c r="AX456" s="13" t="s">
        <v>76</v>
      </c>
      <c r="AY456" s="263" t="s">
        <v>173</v>
      </c>
    </row>
    <row r="457" s="16" customFormat="1">
      <c r="A457" s="16"/>
      <c r="B457" s="297"/>
      <c r="C457" s="298"/>
      <c r="D457" s="254" t="s">
        <v>181</v>
      </c>
      <c r="E457" s="299" t="s">
        <v>1</v>
      </c>
      <c r="F457" s="300" t="s">
        <v>645</v>
      </c>
      <c r="G457" s="298"/>
      <c r="H457" s="299" t="s">
        <v>1</v>
      </c>
      <c r="I457" s="301"/>
      <c r="J457" s="298"/>
      <c r="K457" s="298"/>
      <c r="L457" s="302"/>
      <c r="M457" s="303"/>
      <c r="N457" s="304"/>
      <c r="O457" s="304"/>
      <c r="P457" s="304"/>
      <c r="Q457" s="304"/>
      <c r="R457" s="304"/>
      <c r="S457" s="304"/>
      <c r="T457" s="305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T457" s="306" t="s">
        <v>181</v>
      </c>
      <c r="AU457" s="306" t="s">
        <v>88</v>
      </c>
      <c r="AV457" s="16" t="s">
        <v>83</v>
      </c>
      <c r="AW457" s="16" t="s">
        <v>31</v>
      </c>
      <c r="AX457" s="16" t="s">
        <v>76</v>
      </c>
      <c r="AY457" s="306" t="s">
        <v>173</v>
      </c>
    </row>
    <row r="458" s="13" customFormat="1">
      <c r="A458" s="13"/>
      <c r="B458" s="252"/>
      <c r="C458" s="253"/>
      <c r="D458" s="254" t="s">
        <v>181</v>
      </c>
      <c r="E458" s="255" t="s">
        <v>1</v>
      </c>
      <c r="F458" s="256" t="s">
        <v>646</v>
      </c>
      <c r="G458" s="253"/>
      <c r="H458" s="257">
        <v>4</v>
      </c>
      <c r="I458" s="258"/>
      <c r="J458" s="253"/>
      <c r="K458" s="253"/>
      <c r="L458" s="259"/>
      <c r="M458" s="260"/>
      <c r="N458" s="261"/>
      <c r="O458" s="261"/>
      <c r="P458" s="261"/>
      <c r="Q458" s="261"/>
      <c r="R458" s="261"/>
      <c r="S458" s="261"/>
      <c r="T458" s="26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3" t="s">
        <v>181</v>
      </c>
      <c r="AU458" s="263" t="s">
        <v>88</v>
      </c>
      <c r="AV458" s="13" t="s">
        <v>88</v>
      </c>
      <c r="AW458" s="13" t="s">
        <v>31</v>
      </c>
      <c r="AX458" s="13" t="s">
        <v>76</v>
      </c>
      <c r="AY458" s="263" t="s">
        <v>173</v>
      </c>
    </row>
    <row r="459" s="16" customFormat="1">
      <c r="A459" s="16"/>
      <c r="B459" s="297"/>
      <c r="C459" s="298"/>
      <c r="D459" s="254" t="s">
        <v>181</v>
      </c>
      <c r="E459" s="299" t="s">
        <v>1</v>
      </c>
      <c r="F459" s="300" t="s">
        <v>647</v>
      </c>
      <c r="G459" s="298"/>
      <c r="H459" s="299" t="s">
        <v>1</v>
      </c>
      <c r="I459" s="301"/>
      <c r="J459" s="298"/>
      <c r="K459" s="298"/>
      <c r="L459" s="302"/>
      <c r="M459" s="303"/>
      <c r="N459" s="304"/>
      <c r="O459" s="304"/>
      <c r="P459" s="304"/>
      <c r="Q459" s="304"/>
      <c r="R459" s="304"/>
      <c r="S459" s="304"/>
      <c r="T459" s="305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306" t="s">
        <v>181</v>
      </c>
      <c r="AU459" s="306" t="s">
        <v>88</v>
      </c>
      <c r="AV459" s="16" t="s">
        <v>83</v>
      </c>
      <c r="AW459" s="16" t="s">
        <v>31</v>
      </c>
      <c r="AX459" s="16" t="s">
        <v>76</v>
      </c>
      <c r="AY459" s="306" t="s">
        <v>173</v>
      </c>
    </row>
    <row r="460" s="13" customFormat="1">
      <c r="A460" s="13"/>
      <c r="B460" s="252"/>
      <c r="C460" s="253"/>
      <c r="D460" s="254" t="s">
        <v>181</v>
      </c>
      <c r="E460" s="255" t="s">
        <v>1</v>
      </c>
      <c r="F460" s="256" t="s">
        <v>648</v>
      </c>
      <c r="G460" s="253"/>
      <c r="H460" s="257">
        <v>17.5</v>
      </c>
      <c r="I460" s="258"/>
      <c r="J460" s="253"/>
      <c r="K460" s="253"/>
      <c r="L460" s="259"/>
      <c r="M460" s="260"/>
      <c r="N460" s="261"/>
      <c r="O460" s="261"/>
      <c r="P460" s="261"/>
      <c r="Q460" s="261"/>
      <c r="R460" s="261"/>
      <c r="S460" s="261"/>
      <c r="T460" s="26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3" t="s">
        <v>181</v>
      </c>
      <c r="AU460" s="263" t="s">
        <v>88</v>
      </c>
      <c r="AV460" s="13" t="s">
        <v>88</v>
      </c>
      <c r="AW460" s="13" t="s">
        <v>31</v>
      </c>
      <c r="AX460" s="13" t="s">
        <v>76</v>
      </c>
      <c r="AY460" s="263" t="s">
        <v>173</v>
      </c>
    </row>
    <row r="461" s="14" customFormat="1">
      <c r="A461" s="14"/>
      <c r="B461" s="264"/>
      <c r="C461" s="265"/>
      <c r="D461" s="254" t="s">
        <v>181</v>
      </c>
      <c r="E461" s="266" t="s">
        <v>1</v>
      </c>
      <c r="F461" s="267" t="s">
        <v>649</v>
      </c>
      <c r="G461" s="265"/>
      <c r="H461" s="268">
        <v>39.540000000000006</v>
      </c>
      <c r="I461" s="269"/>
      <c r="J461" s="265"/>
      <c r="K461" s="265"/>
      <c r="L461" s="270"/>
      <c r="M461" s="271"/>
      <c r="N461" s="272"/>
      <c r="O461" s="272"/>
      <c r="P461" s="272"/>
      <c r="Q461" s="272"/>
      <c r="R461" s="272"/>
      <c r="S461" s="272"/>
      <c r="T461" s="27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74" t="s">
        <v>181</v>
      </c>
      <c r="AU461" s="274" t="s">
        <v>88</v>
      </c>
      <c r="AV461" s="14" t="s">
        <v>185</v>
      </c>
      <c r="AW461" s="14" t="s">
        <v>31</v>
      </c>
      <c r="AX461" s="14" t="s">
        <v>76</v>
      </c>
      <c r="AY461" s="274" t="s">
        <v>173</v>
      </c>
    </row>
    <row r="462" s="16" customFormat="1">
      <c r="A462" s="16"/>
      <c r="B462" s="297"/>
      <c r="C462" s="298"/>
      <c r="D462" s="254" t="s">
        <v>181</v>
      </c>
      <c r="E462" s="299" t="s">
        <v>1</v>
      </c>
      <c r="F462" s="300" t="s">
        <v>650</v>
      </c>
      <c r="G462" s="298"/>
      <c r="H462" s="299" t="s">
        <v>1</v>
      </c>
      <c r="I462" s="301"/>
      <c r="J462" s="298"/>
      <c r="K462" s="298"/>
      <c r="L462" s="302"/>
      <c r="M462" s="303"/>
      <c r="N462" s="304"/>
      <c r="O462" s="304"/>
      <c r="P462" s="304"/>
      <c r="Q462" s="304"/>
      <c r="R462" s="304"/>
      <c r="S462" s="304"/>
      <c r="T462" s="305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T462" s="306" t="s">
        <v>181</v>
      </c>
      <c r="AU462" s="306" t="s">
        <v>88</v>
      </c>
      <c r="AV462" s="16" t="s">
        <v>83</v>
      </c>
      <c r="AW462" s="16" t="s">
        <v>31</v>
      </c>
      <c r="AX462" s="16" t="s">
        <v>76</v>
      </c>
      <c r="AY462" s="306" t="s">
        <v>173</v>
      </c>
    </row>
    <row r="463" s="13" customFormat="1">
      <c r="A463" s="13"/>
      <c r="B463" s="252"/>
      <c r="C463" s="253"/>
      <c r="D463" s="254" t="s">
        <v>181</v>
      </c>
      <c r="E463" s="255" t="s">
        <v>1</v>
      </c>
      <c r="F463" s="256" t="s">
        <v>651</v>
      </c>
      <c r="G463" s="253"/>
      <c r="H463" s="257">
        <v>7.0800000000000001</v>
      </c>
      <c r="I463" s="258"/>
      <c r="J463" s="253"/>
      <c r="K463" s="253"/>
      <c r="L463" s="259"/>
      <c r="M463" s="260"/>
      <c r="N463" s="261"/>
      <c r="O463" s="261"/>
      <c r="P463" s="261"/>
      <c r="Q463" s="261"/>
      <c r="R463" s="261"/>
      <c r="S463" s="261"/>
      <c r="T463" s="26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63" t="s">
        <v>181</v>
      </c>
      <c r="AU463" s="263" t="s">
        <v>88</v>
      </c>
      <c r="AV463" s="13" t="s">
        <v>88</v>
      </c>
      <c r="AW463" s="13" t="s">
        <v>31</v>
      </c>
      <c r="AX463" s="13" t="s">
        <v>76</v>
      </c>
      <c r="AY463" s="263" t="s">
        <v>173</v>
      </c>
    </row>
    <row r="464" s="16" customFormat="1">
      <c r="A464" s="16"/>
      <c r="B464" s="297"/>
      <c r="C464" s="298"/>
      <c r="D464" s="254" t="s">
        <v>181</v>
      </c>
      <c r="E464" s="299" t="s">
        <v>1</v>
      </c>
      <c r="F464" s="300" t="s">
        <v>652</v>
      </c>
      <c r="G464" s="298"/>
      <c r="H464" s="299" t="s">
        <v>1</v>
      </c>
      <c r="I464" s="301"/>
      <c r="J464" s="298"/>
      <c r="K464" s="298"/>
      <c r="L464" s="302"/>
      <c r="M464" s="303"/>
      <c r="N464" s="304"/>
      <c r="O464" s="304"/>
      <c r="P464" s="304"/>
      <c r="Q464" s="304"/>
      <c r="R464" s="304"/>
      <c r="S464" s="304"/>
      <c r="T464" s="305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306" t="s">
        <v>181</v>
      </c>
      <c r="AU464" s="306" t="s">
        <v>88</v>
      </c>
      <c r="AV464" s="16" t="s">
        <v>83</v>
      </c>
      <c r="AW464" s="16" t="s">
        <v>31</v>
      </c>
      <c r="AX464" s="16" t="s">
        <v>76</v>
      </c>
      <c r="AY464" s="306" t="s">
        <v>173</v>
      </c>
    </row>
    <row r="465" s="13" customFormat="1">
      <c r="A465" s="13"/>
      <c r="B465" s="252"/>
      <c r="C465" s="253"/>
      <c r="D465" s="254" t="s">
        <v>181</v>
      </c>
      <c r="E465" s="255" t="s">
        <v>1</v>
      </c>
      <c r="F465" s="256" t="s">
        <v>653</v>
      </c>
      <c r="G465" s="253"/>
      <c r="H465" s="257">
        <v>50.75</v>
      </c>
      <c r="I465" s="258"/>
      <c r="J465" s="253"/>
      <c r="K465" s="253"/>
      <c r="L465" s="259"/>
      <c r="M465" s="260"/>
      <c r="N465" s="261"/>
      <c r="O465" s="261"/>
      <c r="P465" s="261"/>
      <c r="Q465" s="261"/>
      <c r="R465" s="261"/>
      <c r="S465" s="261"/>
      <c r="T465" s="26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63" t="s">
        <v>181</v>
      </c>
      <c r="AU465" s="263" t="s">
        <v>88</v>
      </c>
      <c r="AV465" s="13" t="s">
        <v>88</v>
      </c>
      <c r="AW465" s="13" t="s">
        <v>31</v>
      </c>
      <c r="AX465" s="13" t="s">
        <v>76</v>
      </c>
      <c r="AY465" s="263" t="s">
        <v>173</v>
      </c>
    </row>
    <row r="466" s="14" customFormat="1">
      <c r="A466" s="14"/>
      <c r="B466" s="264"/>
      <c r="C466" s="265"/>
      <c r="D466" s="254" t="s">
        <v>181</v>
      </c>
      <c r="E466" s="266" t="s">
        <v>1</v>
      </c>
      <c r="F466" s="267" t="s">
        <v>654</v>
      </c>
      <c r="G466" s="265"/>
      <c r="H466" s="268">
        <v>57.829999999999998</v>
      </c>
      <c r="I466" s="269"/>
      <c r="J466" s="265"/>
      <c r="K466" s="265"/>
      <c r="L466" s="270"/>
      <c r="M466" s="271"/>
      <c r="N466" s="272"/>
      <c r="O466" s="272"/>
      <c r="P466" s="272"/>
      <c r="Q466" s="272"/>
      <c r="R466" s="272"/>
      <c r="S466" s="272"/>
      <c r="T466" s="27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74" t="s">
        <v>181</v>
      </c>
      <c r="AU466" s="274" t="s">
        <v>88</v>
      </c>
      <c r="AV466" s="14" t="s">
        <v>185</v>
      </c>
      <c r="AW466" s="14" t="s">
        <v>31</v>
      </c>
      <c r="AX466" s="14" t="s">
        <v>76</v>
      </c>
      <c r="AY466" s="274" t="s">
        <v>173</v>
      </c>
    </row>
    <row r="467" s="13" customFormat="1">
      <c r="A467" s="13"/>
      <c r="B467" s="252"/>
      <c r="C467" s="253"/>
      <c r="D467" s="254" t="s">
        <v>181</v>
      </c>
      <c r="E467" s="255" t="s">
        <v>1</v>
      </c>
      <c r="F467" s="256" t="s">
        <v>655</v>
      </c>
      <c r="G467" s="253"/>
      <c r="H467" s="257">
        <v>45.5</v>
      </c>
      <c r="I467" s="258"/>
      <c r="J467" s="253"/>
      <c r="K467" s="253"/>
      <c r="L467" s="259"/>
      <c r="M467" s="260"/>
      <c r="N467" s="261"/>
      <c r="O467" s="261"/>
      <c r="P467" s="261"/>
      <c r="Q467" s="261"/>
      <c r="R467" s="261"/>
      <c r="S467" s="261"/>
      <c r="T467" s="26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3" t="s">
        <v>181</v>
      </c>
      <c r="AU467" s="263" t="s">
        <v>88</v>
      </c>
      <c r="AV467" s="13" t="s">
        <v>88</v>
      </c>
      <c r="AW467" s="13" t="s">
        <v>31</v>
      </c>
      <c r="AX467" s="13" t="s">
        <v>76</v>
      </c>
      <c r="AY467" s="263" t="s">
        <v>173</v>
      </c>
    </row>
    <row r="468" s="13" customFormat="1">
      <c r="A468" s="13"/>
      <c r="B468" s="252"/>
      <c r="C468" s="253"/>
      <c r="D468" s="254" t="s">
        <v>181</v>
      </c>
      <c r="E468" s="255" t="s">
        <v>1</v>
      </c>
      <c r="F468" s="256" t="s">
        <v>656</v>
      </c>
      <c r="G468" s="253"/>
      <c r="H468" s="257">
        <v>0.029999999999999999</v>
      </c>
      <c r="I468" s="258"/>
      <c r="J468" s="253"/>
      <c r="K468" s="253"/>
      <c r="L468" s="259"/>
      <c r="M468" s="260"/>
      <c r="N468" s="261"/>
      <c r="O468" s="261"/>
      <c r="P468" s="261"/>
      <c r="Q468" s="261"/>
      <c r="R468" s="261"/>
      <c r="S468" s="261"/>
      <c r="T468" s="26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63" t="s">
        <v>181</v>
      </c>
      <c r="AU468" s="263" t="s">
        <v>88</v>
      </c>
      <c r="AV468" s="13" t="s">
        <v>88</v>
      </c>
      <c r="AW468" s="13" t="s">
        <v>31</v>
      </c>
      <c r="AX468" s="13" t="s">
        <v>76</v>
      </c>
      <c r="AY468" s="263" t="s">
        <v>173</v>
      </c>
    </row>
    <row r="469" s="15" customFormat="1">
      <c r="A469" s="15"/>
      <c r="B469" s="275"/>
      <c r="C469" s="276"/>
      <c r="D469" s="254" t="s">
        <v>181</v>
      </c>
      <c r="E469" s="277" t="s">
        <v>1</v>
      </c>
      <c r="F469" s="278" t="s">
        <v>187</v>
      </c>
      <c r="G469" s="276"/>
      <c r="H469" s="279">
        <v>142.90000000000001</v>
      </c>
      <c r="I469" s="280"/>
      <c r="J469" s="276"/>
      <c r="K469" s="276"/>
      <c r="L469" s="281"/>
      <c r="M469" s="282"/>
      <c r="N469" s="283"/>
      <c r="O469" s="283"/>
      <c r="P469" s="283"/>
      <c r="Q469" s="283"/>
      <c r="R469" s="283"/>
      <c r="S469" s="283"/>
      <c r="T469" s="28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85" t="s">
        <v>181</v>
      </c>
      <c r="AU469" s="285" t="s">
        <v>88</v>
      </c>
      <c r="AV469" s="15" t="s">
        <v>179</v>
      </c>
      <c r="AW469" s="15" t="s">
        <v>31</v>
      </c>
      <c r="AX469" s="15" t="s">
        <v>83</v>
      </c>
      <c r="AY469" s="285" t="s">
        <v>173</v>
      </c>
    </row>
    <row r="470" s="2" customFormat="1" ht="33" customHeight="1">
      <c r="A470" s="39"/>
      <c r="B470" s="40"/>
      <c r="C470" s="238" t="s">
        <v>657</v>
      </c>
      <c r="D470" s="238" t="s">
        <v>175</v>
      </c>
      <c r="E470" s="239" t="s">
        <v>658</v>
      </c>
      <c r="F470" s="240" t="s">
        <v>659</v>
      </c>
      <c r="G470" s="241" t="s">
        <v>332</v>
      </c>
      <c r="H470" s="242">
        <v>395</v>
      </c>
      <c r="I470" s="243"/>
      <c r="J470" s="244">
        <f>ROUND(I470*H470,2)</f>
        <v>0</v>
      </c>
      <c r="K470" s="245"/>
      <c r="L470" s="45"/>
      <c r="M470" s="246" t="s">
        <v>1</v>
      </c>
      <c r="N470" s="247" t="s">
        <v>42</v>
      </c>
      <c r="O470" s="98"/>
      <c r="P470" s="248">
        <f>O470*H470</f>
        <v>0</v>
      </c>
      <c r="Q470" s="248">
        <v>9.2399999999999996E-05</v>
      </c>
      <c r="R470" s="248">
        <f>Q470*H470</f>
        <v>0.036497999999999996</v>
      </c>
      <c r="S470" s="248">
        <v>0</v>
      </c>
      <c r="T470" s="24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50" t="s">
        <v>276</v>
      </c>
      <c r="AT470" s="250" t="s">
        <v>175</v>
      </c>
      <c r="AU470" s="250" t="s">
        <v>88</v>
      </c>
      <c r="AY470" s="18" t="s">
        <v>173</v>
      </c>
      <c r="BE470" s="251">
        <f>IF(N470="základná",J470,0)</f>
        <v>0</v>
      </c>
      <c r="BF470" s="251">
        <f>IF(N470="znížená",J470,0)</f>
        <v>0</v>
      </c>
      <c r="BG470" s="251">
        <f>IF(N470="zákl. prenesená",J470,0)</f>
        <v>0</v>
      </c>
      <c r="BH470" s="251">
        <f>IF(N470="zníž. prenesená",J470,0)</f>
        <v>0</v>
      </c>
      <c r="BI470" s="251">
        <f>IF(N470="nulová",J470,0)</f>
        <v>0</v>
      </c>
      <c r="BJ470" s="18" t="s">
        <v>88</v>
      </c>
      <c r="BK470" s="251">
        <f>ROUND(I470*H470,2)</f>
        <v>0</v>
      </c>
      <c r="BL470" s="18" t="s">
        <v>276</v>
      </c>
      <c r="BM470" s="250" t="s">
        <v>660</v>
      </c>
    </row>
    <row r="471" s="16" customFormat="1">
      <c r="A471" s="16"/>
      <c r="B471" s="297"/>
      <c r="C471" s="298"/>
      <c r="D471" s="254" t="s">
        <v>181</v>
      </c>
      <c r="E471" s="299" t="s">
        <v>1</v>
      </c>
      <c r="F471" s="300" t="s">
        <v>428</v>
      </c>
      <c r="G471" s="298"/>
      <c r="H471" s="299" t="s">
        <v>1</v>
      </c>
      <c r="I471" s="301"/>
      <c r="J471" s="298"/>
      <c r="K471" s="298"/>
      <c r="L471" s="302"/>
      <c r="M471" s="303"/>
      <c r="N471" s="304"/>
      <c r="O471" s="304"/>
      <c r="P471" s="304"/>
      <c r="Q471" s="304"/>
      <c r="R471" s="304"/>
      <c r="S471" s="304"/>
      <c r="T471" s="305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306" t="s">
        <v>181</v>
      </c>
      <c r="AU471" s="306" t="s">
        <v>88</v>
      </c>
      <c r="AV471" s="16" t="s">
        <v>83</v>
      </c>
      <c r="AW471" s="16" t="s">
        <v>31</v>
      </c>
      <c r="AX471" s="16" t="s">
        <v>76</v>
      </c>
      <c r="AY471" s="306" t="s">
        <v>173</v>
      </c>
    </row>
    <row r="472" s="13" customFormat="1">
      <c r="A472" s="13"/>
      <c r="B472" s="252"/>
      <c r="C472" s="253"/>
      <c r="D472" s="254" t="s">
        <v>181</v>
      </c>
      <c r="E472" s="255" t="s">
        <v>1</v>
      </c>
      <c r="F472" s="256" t="s">
        <v>661</v>
      </c>
      <c r="G472" s="253"/>
      <c r="H472" s="257">
        <v>137.69999999999999</v>
      </c>
      <c r="I472" s="258"/>
      <c r="J472" s="253"/>
      <c r="K472" s="253"/>
      <c r="L472" s="259"/>
      <c r="M472" s="260"/>
      <c r="N472" s="261"/>
      <c r="O472" s="261"/>
      <c r="P472" s="261"/>
      <c r="Q472" s="261"/>
      <c r="R472" s="261"/>
      <c r="S472" s="261"/>
      <c r="T472" s="26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3" t="s">
        <v>181</v>
      </c>
      <c r="AU472" s="263" t="s">
        <v>88</v>
      </c>
      <c r="AV472" s="13" t="s">
        <v>88</v>
      </c>
      <c r="AW472" s="13" t="s">
        <v>31</v>
      </c>
      <c r="AX472" s="13" t="s">
        <v>76</v>
      </c>
      <c r="AY472" s="263" t="s">
        <v>173</v>
      </c>
    </row>
    <row r="473" s="13" customFormat="1">
      <c r="A473" s="13"/>
      <c r="B473" s="252"/>
      <c r="C473" s="253"/>
      <c r="D473" s="254" t="s">
        <v>181</v>
      </c>
      <c r="E473" s="255" t="s">
        <v>1</v>
      </c>
      <c r="F473" s="256" t="s">
        <v>662</v>
      </c>
      <c r="G473" s="253"/>
      <c r="H473" s="257">
        <v>81</v>
      </c>
      <c r="I473" s="258"/>
      <c r="J473" s="253"/>
      <c r="K473" s="253"/>
      <c r="L473" s="259"/>
      <c r="M473" s="260"/>
      <c r="N473" s="261"/>
      <c r="O473" s="261"/>
      <c r="P473" s="261"/>
      <c r="Q473" s="261"/>
      <c r="R473" s="261"/>
      <c r="S473" s="261"/>
      <c r="T473" s="26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63" t="s">
        <v>181</v>
      </c>
      <c r="AU473" s="263" t="s">
        <v>88</v>
      </c>
      <c r="AV473" s="13" t="s">
        <v>88</v>
      </c>
      <c r="AW473" s="13" t="s">
        <v>31</v>
      </c>
      <c r="AX473" s="13" t="s">
        <v>76</v>
      </c>
      <c r="AY473" s="263" t="s">
        <v>173</v>
      </c>
    </row>
    <row r="474" s="13" customFormat="1">
      <c r="A474" s="13"/>
      <c r="B474" s="252"/>
      <c r="C474" s="253"/>
      <c r="D474" s="254" t="s">
        <v>181</v>
      </c>
      <c r="E474" s="255" t="s">
        <v>1</v>
      </c>
      <c r="F474" s="256" t="s">
        <v>663</v>
      </c>
      <c r="G474" s="253"/>
      <c r="H474" s="257">
        <v>42.600000000000001</v>
      </c>
      <c r="I474" s="258"/>
      <c r="J474" s="253"/>
      <c r="K474" s="253"/>
      <c r="L474" s="259"/>
      <c r="M474" s="260"/>
      <c r="N474" s="261"/>
      <c r="O474" s="261"/>
      <c r="P474" s="261"/>
      <c r="Q474" s="261"/>
      <c r="R474" s="261"/>
      <c r="S474" s="261"/>
      <c r="T474" s="26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3" t="s">
        <v>181</v>
      </c>
      <c r="AU474" s="263" t="s">
        <v>88</v>
      </c>
      <c r="AV474" s="13" t="s">
        <v>88</v>
      </c>
      <c r="AW474" s="13" t="s">
        <v>31</v>
      </c>
      <c r="AX474" s="13" t="s">
        <v>76</v>
      </c>
      <c r="AY474" s="263" t="s">
        <v>173</v>
      </c>
    </row>
    <row r="475" s="16" customFormat="1">
      <c r="A475" s="16"/>
      <c r="B475" s="297"/>
      <c r="C475" s="298"/>
      <c r="D475" s="254" t="s">
        <v>181</v>
      </c>
      <c r="E475" s="299" t="s">
        <v>1</v>
      </c>
      <c r="F475" s="300" t="s">
        <v>430</v>
      </c>
      <c r="G475" s="298"/>
      <c r="H475" s="299" t="s">
        <v>1</v>
      </c>
      <c r="I475" s="301"/>
      <c r="J475" s="298"/>
      <c r="K475" s="298"/>
      <c r="L475" s="302"/>
      <c r="M475" s="303"/>
      <c r="N475" s="304"/>
      <c r="O475" s="304"/>
      <c r="P475" s="304"/>
      <c r="Q475" s="304"/>
      <c r="R475" s="304"/>
      <c r="S475" s="304"/>
      <c r="T475" s="305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306" t="s">
        <v>181</v>
      </c>
      <c r="AU475" s="306" t="s">
        <v>88</v>
      </c>
      <c r="AV475" s="16" t="s">
        <v>83</v>
      </c>
      <c r="AW475" s="16" t="s">
        <v>31</v>
      </c>
      <c r="AX475" s="16" t="s">
        <v>76</v>
      </c>
      <c r="AY475" s="306" t="s">
        <v>173</v>
      </c>
    </row>
    <row r="476" s="13" customFormat="1">
      <c r="A476" s="13"/>
      <c r="B476" s="252"/>
      <c r="C476" s="253"/>
      <c r="D476" s="254" t="s">
        <v>181</v>
      </c>
      <c r="E476" s="255" t="s">
        <v>1</v>
      </c>
      <c r="F476" s="256" t="s">
        <v>664</v>
      </c>
      <c r="G476" s="253"/>
      <c r="H476" s="257">
        <v>10.199999999999999</v>
      </c>
      <c r="I476" s="258"/>
      <c r="J476" s="253"/>
      <c r="K476" s="253"/>
      <c r="L476" s="259"/>
      <c r="M476" s="260"/>
      <c r="N476" s="261"/>
      <c r="O476" s="261"/>
      <c r="P476" s="261"/>
      <c r="Q476" s="261"/>
      <c r="R476" s="261"/>
      <c r="S476" s="261"/>
      <c r="T476" s="26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3" t="s">
        <v>181</v>
      </c>
      <c r="AU476" s="263" t="s">
        <v>88</v>
      </c>
      <c r="AV476" s="13" t="s">
        <v>88</v>
      </c>
      <c r="AW476" s="13" t="s">
        <v>31</v>
      </c>
      <c r="AX476" s="13" t="s">
        <v>76</v>
      </c>
      <c r="AY476" s="263" t="s">
        <v>173</v>
      </c>
    </row>
    <row r="477" s="13" customFormat="1">
      <c r="A477" s="13"/>
      <c r="B477" s="252"/>
      <c r="C477" s="253"/>
      <c r="D477" s="254" t="s">
        <v>181</v>
      </c>
      <c r="E477" s="255" t="s">
        <v>1</v>
      </c>
      <c r="F477" s="256" t="s">
        <v>665</v>
      </c>
      <c r="G477" s="253"/>
      <c r="H477" s="257">
        <v>6</v>
      </c>
      <c r="I477" s="258"/>
      <c r="J477" s="253"/>
      <c r="K477" s="253"/>
      <c r="L477" s="259"/>
      <c r="M477" s="260"/>
      <c r="N477" s="261"/>
      <c r="O477" s="261"/>
      <c r="P477" s="261"/>
      <c r="Q477" s="261"/>
      <c r="R477" s="261"/>
      <c r="S477" s="261"/>
      <c r="T477" s="26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63" t="s">
        <v>181</v>
      </c>
      <c r="AU477" s="263" t="s">
        <v>88</v>
      </c>
      <c r="AV477" s="13" t="s">
        <v>88</v>
      </c>
      <c r="AW477" s="13" t="s">
        <v>31</v>
      </c>
      <c r="AX477" s="13" t="s">
        <v>76</v>
      </c>
      <c r="AY477" s="263" t="s">
        <v>173</v>
      </c>
    </row>
    <row r="478" s="16" customFormat="1">
      <c r="A478" s="16"/>
      <c r="B478" s="297"/>
      <c r="C478" s="298"/>
      <c r="D478" s="254" t="s">
        <v>181</v>
      </c>
      <c r="E478" s="299" t="s">
        <v>1</v>
      </c>
      <c r="F478" s="300" t="s">
        <v>432</v>
      </c>
      <c r="G478" s="298"/>
      <c r="H478" s="299" t="s">
        <v>1</v>
      </c>
      <c r="I478" s="301"/>
      <c r="J478" s="298"/>
      <c r="K478" s="298"/>
      <c r="L478" s="302"/>
      <c r="M478" s="303"/>
      <c r="N478" s="304"/>
      <c r="O478" s="304"/>
      <c r="P478" s="304"/>
      <c r="Q478" s="304"/>
      <c r="R478" s="304"/>
      <c r="S478" s="304"/>
      <c r="T478" s="305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306" t="s">
        <v>181</v>
      </c>
      <c r="AU478" s="306" t="s">
        <v>88</v>
      </c>
      <c r="AV478" s="16" t="s">
        <v>83</v>
      </c>
      <c r="AW478" s="16" t="s">
        <v>31</v>
      </c>
      <c r="AX478" s="16" t="s">
        <v>76</v>
      </c>
      <c r="AY478" s="306" t="s">
        <v>173</v>
      </c>
    </row>
    <row r="479" s="13" customFormat="1">
      <c r="A479" s="13"/>
      <c r="B479" s="252"/>
      <c r="C479" s="253"/>
      <c r="D479" s="254" t="s">
        <v>181</v>
      </c>
      <c r="E479" s="255" t="s">
        <v>1</v>
      </c>
      <c r="F479" s="256" t="s">
        <v>666</v>
      </c>
      <c r="G479" s="253"/>
      <c r="H479" s="257">
        <v>5.2999999999999998</v>
      </c>
      <c r="I479" s="258"/>
      <c r="J479" s="253"/>
      <c r="K479" s="253"/>
      <c r="L479" s="259"/>
      <c r="M479" s="260"/>
      <c r="N479" s="261"/>
      <c r="O479" s="261"/>
      <c r="P479" s="261"/>
      <c r="Q479" s="261"/>
      <c r="R479" s="261"/>
      <c r="S479" s="261"/>
      <c r="T479" s="26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3" t="s">
        <v>181</v>
      </c>
      <c r="AU479" s="263" t="s">
        <v>88</v>
      </c>
      <c r="AV479" s="13" t="s">
        <v>88</v>
      </c>
      <c r="AW479" s="13" t="s">
        <v>31</v>
      </c>
      <c r="AX479" s="13" t="s">
        <v>76</v>
      </c>
      <c r="AY479" s="263" t="s">
        <v>173</v>
      </c>
    </row>
    <row r="480" s="16" customFormat="1">
      <c r="A480" s="16"/>
      <c r="B480" s="297"/>
      <c r="C480" s="298"/>
      <c r="D480" s="254" t="s">
        <v>181</v>
      </c>
      <c r="E480" s="299" t="s">
        <v>1</v>
      </c>
      <c r="F480" s="300" t="s">
        <v>667</v>
      </c>
      <c r="G480" s="298"/>
      <c r="H480" s="299" t="s">
        <v>1</v>
      </c>
      <c r="I480" s="301"/>
      <c r="J480" s="298"/>
      <c r="K480" s="298"/>
      <c r="L480" s="302"/>
      <c r="M480" s="303"/>
      <c r="N480" s="304"/>
      <c r="O480" s="304"/>
      <c r="P480" s="304"/>
      <c r="Q480" s="304"/>
      <c r="R480" s="304"/>
      <c r="S480" s="304"/>
      <c r="T480" s="305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306" t="s">
        <v>181</v>
      </c>
      <c r="AU480" s="306" t="s">
        <v>88</v>
      </c>
      <c r="AV480" s="16" t="s">
        <v>83</v>
      </c>
      <c r="AW480" s="16" t="s">
        <v>31</v>
      </c>
      <c r="AX480" s="16" t="s">
        <v>76</v>
      </c>
      <c r="AY480" s="306" t="s">
        <v>173</v>
      </c>
    </row>
    <row r="481" s="13" customFormat="1">
      <c r="A481" s="13"/>
      <c r="B481" s="252"/>
      <c r="C481" s="253"/>
      <c r="D481" s="254" t="s">
        <v>181</v>
      </c>
      <c r="E481" s="255" t="s">
        <v>1</v>
      </c>
      <c r="F481" s="256" t="s">
        <v>668</v>
      </c>
      <c r="G481" s="253"/>
      <c r="H481" s="257">
        <v>62</v>
      </c>
      <c r="I481" s="258"/>
      <c r="J481" s="253"/>
      <c r="K481" s="253"/>
      <c r="L481" s="259"/>
      <c r="M481" s="260"/>
      <c r="N481" s="261"/>
      <c r="O481" s="261"/>
      <c r="P481" s="261"/>
      <c r="Q481" s="261"/>
      <c r="R481" s="261"/>
      <c r="S481" s="261"/>
      <c r="T481" s="26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63" t="s">
        <v>181</v>
      </c>
      <c r="AU481" s="263" t="s">
        <v>88</v>
      </c>
      <c r="AV481" s="13" t="s">
        <v>88</v>
      </c>
      <c r="AW481" s="13" t="s">
        <v>31</v>
      </c>
      <c r="AX481" s="13" t="s">
        <v>76</v>
      </c>
      <c r="AY481" s="263" t="s">
        <v>173</v>
      </c>
    </row>
    <row r="482" s="16" customFormat="1">
      <c r="A482" s="16"/>
      <c r="B482" s="297"/>
      <c r="C482" s="298"/>
      <c r="D482" s="254" t="s">
        <v>181</v>
      </c>
      <c r="E482" s="299" t="s">
        <v>1</v>
      </c>
      <c r="F482" s="300" t="s">
        <v>669</v>
      </c>
      <c r="G482" s="298"/>
      <c r="H482" s="299" t="s">
        <v>1</v>
      </c>
      <c r="I482" s="301"/>
      <c r="J482" s="298"/>
      <c r="K482" s="298"/>
      <c r="L482" s="302"/>
      <c r="M482" s="303"/>
      <c r="N482" s="304"/>
      <c r="O482" s="304"/>
      <c r="P482" s="304"/>
      <c r="Q482" s="304"/>
      <c r="R482" s="304"/>
      <c r="S482" s="304"/>
      <c r="T482" s="305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T482" s="306" t="s">
        <v>181</v>
      </c>
      <c r="AU482" s="306" t="s">
        <v>88</v>
      </c>
      <c r="AV482" s="16" t="s">
        <v>83</v>
      </c>
      <c r="AW482" s="16" t="s">
        <v>31</v>
      </c>
      <c r="AX482" s="16" t="s">
        <v>76</v>
      </c>
      <c r="AY482" s="306" t="s">
        <v>173</v>
      </c>
    </row>
    <row r="483" s="13" customFormat="1">
      <c r="A483" s="13"/>
      <c r="B483" s="252"/>
      <c r="C483" s="253"/>
      <c r="D483" s="254" t="s">
        <v>181</v>
      </c>
      <c r="E483" s="255" t="s">
        <v>1</v>
      </c>
      <c r="F483" s="256" t="s">
        <v>670</v>
      </c>
      <c r="G483" s="253"/>
      <c r="H483" s="257">
        <v>46.049999999999997</v>
      </c>
      <c r="I483" s="258"/>
      <c r="J483" s="253"/>
      <c r="K483" s="253"/>
      <c r="L483" s="259"/>
      <c r="M483" s="260"/>
      <c r="N483" s="261"/>
      <c r="O483" s="261"/>
      <c r="P483" s="261"/>
      <c r="Q483" s="261"/>
      <c r="R483" s="261"/>
      <c r="S483" s="261"/>
      <c r="T483" s="26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63" t="s">
        <v>181</v>
      </c>
      <c r="AU483" s="263" t="s">
        <v>88</v>
      </c>
      <c r="AV483" s="13" t="s">
        <v>88</v>
      </c>
      <c r="AW483" s="13" t="s">
        <v>31</v>
      </c>
      <c r="AX483" s="13" t="s">
        <v>76</v>
      </c>
      <c r="AY483" s="263" t="s">
        <v>173</v>
      </c>
    </row>
    <row r="484" s="14" customFormat="1">
      <c r="A484" s="14"/>
      <c r="B484" s="264"/>
      <c r="C484" s="265"/>
      <c r="D484" s="254" t="s">
        <v>181</v>
      </c>
      <c r="E484" s="266" t="s">
        <v>1</v>
      </c>
      <c r="F484" s="267" t="s">
        <v>184</v>
      </c>
      <c r="G484" s="265"/>
      <c r="H484" s="268">
        <v>390.85000000000002</v>
      </c>
      <c r="I484" s="269"/>
      <c r="J484" s="265"/>
      <c r="K484" s="265"/>
      <c r="L484" s="270"/>
      <c r="M484" s="271"/>
      <c r="N484" s="272"/>
      <c r="O484" s="272"/>
      <c r="P484" s="272"/>
      <c r="Q484" s="272"/>
      <c r="R484" s="272"/>
      <c r="S484" s="272"/>
      <c r="T484" s="27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74" t="s">
        <v>181</v>
      </c>
      <c r="AU484" s="274" t="s">
        <v>88</v>
      </c>
      <c r="AV484" s="14" t="s">
        <v>185</v>
      </c>
      <c r="AW484" s="14" t="s">
        <v>31</v>
      </c>
      <c r="AX484" s="14" t="s">
        <v>76</v>
      </c>
      <c r="AY484" s="274" t="s">
        <v>173</v>
      </c>
    </row>
    <row r="485" s="13" customFormat="1">
      <c r="A485" s="13"/>
      <c r="B485" s="252"/>
      <c r="C485" s="253"/>
      <c r="D485" s="254" t="s">
        <v>181</v>
      </c>
      <c r="E485" s="255" t="s">
        <v>1</v>
      </c>
      <c r="F485" s="256" t="s">
        <v>671</v>
      </c>
      <c r="G485" s="253"/>
      <c r="H485" s="257">
        <v>4.1500000000000004</v>
      </c>
      <c r="I485" s="258"/>
      <c r="J485" s="253"/>
      <c r="K485" s="253"/>
      <c r="L485" s="259"/>
      <c r="M485" s="260"/>
      <c r="N485" s="261"/>
      <c r="O485" s="261"/>
      <c r="P485" s="261"/>
      <c r="Q485" s="261"/>
      <c r="R485" s="261"/>
      <c r="S485" s="261"/>
      <c r="T485" s="26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63" t="s">
        <v>181</v>
      </c>
      <c r="AU485" s="263" t="s">
        <v>88</v>
      </c>
      <c r="AV485" s="13" t="s">
        <v>88</v>
      </c>
      <c r="AW485" s="13" t="s">
        <v>31</v>
      </c>
      <c r="AX485" s="13" t="s">
        <v>76</v>
      </c>
      <c r="AY485" s="263" t="s">
        <v>173</v>
      </c>
    </row>
    <row r="486" s="15" customFormat="1">
      <c r="A486" s="15"/>
      <c r="B486" s="275"/>
      <c r="C486" s="276"/>
      <c r="D486" s="254" t="s">
        <v>181</v>
      </c>
      <c r="E486" s="277" t="s">
        <v>1</v>
      </c>
      <c r="F486" s="278" t="s">
        <v>187</v>
      </c>
      <c r="G486" s="276"/>
      <c r="H486" s="279">
        <v>395</v>
      </c>
      <c r="I486" s="280"/>
      <c r="J486" s="276"/>
      <c r="K486" s="276"/>
      <c r="L486" s="281"/>
      <c r="M486" s="282"/>
      <c r="N486" s="283"/>
      <c r="O486" s="283"/>
      <c r="P486" s="283"/>
      <c r="Q486" s="283"/>
      <c r="R486" s="283"/>
      <c r="S486" s="283"/>
      <c r="T486" s="284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85" t="s">
        <v>181</v>
      </c>
      <c r="AU486" s="285" t="s">
        <v>88</v>
      </c>
      <c r="AV486" s="15" t="s">
        <v>179</v>
      </c>
      <c r="AW486" s="15" t="s">
        <v>31</v>
      </c>
      <c r="AX486" s="15" t="s">
        <v>83</v>
      </c>
      <c r="AY486" s="285" t="s">
        <v>173</v>
      </c>
    </row>
    <row r="487" s="2" customFormat="1" ht="37.8" customHeight="1">
      <c r="A487" s="39"/>
      <c r="B487" s="40"/>
      <c r="C487" s="286" t="s">
        <v>672</v>
      </c>
      <c r="D487" s="286" t="s">
        <v>224</v>
      </c>
      <c r="E487" s="287" t="s">
        <v>673</v>
      </c>
      <c r="F487" s="288" t="s">
        <v>674</v>
      </c>
      <c r="G487" s="289" t="s">
        <v>178</v>
      </c>
      <c r="H487" s="290">
        <v>7.25</v>
      </c>
      <c r="I487" s="291"/>
      <c r="J487" s="292">
        <f>ROUND(I487*H487,2)</f>
        <v>0</v>
      </c>
      <c r="K487" s="293"/>
      <c r="L487" s="294"/>
      <c r="M487" s="295" t="s">
        <v>1</v>
      </c>
      <c r="N487" s="296" t="s">
        <v>42</v>
      </c>
      <c r="O487" s="98"/>
      <c r="P487" s="248">
        <f>O487*H487</f>
        <v>0</v>
      </c>
      <c r="Q487" s="248">
        <v>0.54000000000000004</v>
      </c>
      <c r="R487" s="248">
        <f>Q487*H487</f>
        <v>3.915</v>
      </c>
      <c r="S487" s="248">
        <v>0</v>
      </c>
      <c r="T487" s="24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50" t="s">
        <v>386</v>
      </c>
      <c r="AT487" s="250" t="s">
        <v>224</v>
      </c>
      <c r="AU487" s="250" t="s">
        <v>88</v>
      </c>
      <c r="AY487" s="18" t="s">
        <v>173</v>
      </c>
      <c r="BE487" s="251">
        <f>IF(N487="základná",J487,0)</f>
        <v>0</v>
      </c>
      <c r="BF487" s="251">
        <f>IF(N487="znížená",J487,0)</f>
        <v>0</v>
      </c>
      <c r="BG487" s="251">
        <f>IF(N487="zákl. prenesená",J487,0)</f>
        <v>0</v>
      </c>
      <c r="BH487" s="251">
        <f>IF(N487="zníž. prenesená",J487,0)</f>
        <v>0</v>
      </c>
      <c r="BI487" s="251">
        <f>IF(N487="nulová",J487,0)</f>
        <v>0</v>
      </c>
      <c r="BJ487" s="18" t="s">
        <v>88</v>
      </c>
      <c r="BK487" s="251">
        <f>ROUND(I487*H487,2)</f>
        <v>0</v>
      </c>
      <c r="BL487" s="18" t="s">
        <v>276</v>
      </c>
      <c r="BM487" s="250" t="s">
        <v>675</v>
      </c>
    </row>
    <row r="488" s="16" customFormat="1">
      <c r="A488" s="16"/>
      <c r="B488" s="297"/>
      <c r="C488" s="298"/>
      <c r="D488" s="254" t="s">
        <v>181</v>
      </c>
      <c r="E488" s="299" t="s">
        <v>1</v>
      </c>
      <c r="F488" s="300" t="s">
        <v>428</v>
      </c>
      <c r="G488" s="298"/>
      <c r="H488" s="299" t="s">
        <v>1</v>
      </c>
      <c r="I488" s="301"/>
      <c r="J488" s="298"/>
      <c r="K488" s="298"/>
      <c r="L488" s="302"/>
      <c r="M488" s="303"/>
      <c r="N488" s="304"/>
      <c r="O488" s="304"/>
      <c r="P488" s="304"/>
      <c r="Q488" s="304"/>
      <c r="R488" s="304"/>
      <c r="S488" s="304"/>
      <c r="T488" s="305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T488" s="306" t="s">
        <v>181</v>
      </c>
      <c r="AU488" s="306" t="s">
        <v>88</v>
      </c>
      <c r="AV488" s="16" t="s">
        <v>83</v>
      </c>
      <c r="AW488" s="16" t="s">
        <v>31</v>
      </c>
      <c r="AX488" s="16" t="s">
        <v>76</v>
      </c>
      <c r="AY488" s="306" t="s">
        <v>173</v>
      </c>
    </row>
    <row r="489" s="13" customFormat="1">
      <c r="A489" s="13"/>
      <c r="B489" s="252"/>
      <c r="C489" s="253"/>
      <c r="D489" s="254" t="s">
        <v>181</v>
      </c>
      <c r="E489" s="255" t="s">
        <v>1</v>
      </c>
      <c r="F489" s="256" t="s">
        <v>676</v>
      </c>
      <c r="G489" s="253"/>
      <c r="H489" s="257">
        <v>2.0659999999999998</v>
      </c>
      <c r="I489" s="258"/>
      <c r="J489" s="253"/>
      <c r="K489" s="253"/>
      <c r="L489" s="259"/>
      <c r="M489" s="260"/>
      <c r="N489" s="261"/>
      <c r="O489" s="261"/>
      <c r="P489" s="261"/>
      <c r="Q489" s="261"/>
      <c r="R489" s="261"/>
      <c r="S489" s="261"/>
      <c r="T489" s="26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3" t="s">
        <v>181</v>
      </c>
      <c r="AU489" s="263" t="s">
        <v>88</v>
      </c>
      <c r="AV489" s="13" t="s">
        <v>88</v>
      </c>
      <c r="AW489" s="13" t="s">
        <v>31</v>
      </c>
      <c r="AX489" s="13" t="s">
        <v>76</v>
      </c>
      <c r="AY489" s="263" t="s">
        <v>173</v>
      </c>
    </row>
    <row r="490" s="13" customFormat="1">
      <c r="A490" s="13"/>
      <c r="B490" s="252"/>
      <c r="C490" s="253"/>
      <c r="D490" s="254" t="s">
        <v>181</v>
      </c>
      <c r="E490" s="255" t="s">
        <v>1</v>
      </c>
      <c r="F490" s="256" t="s">
        <v>677</v>
      </c>
      <c r="G490" s="253"/>
      <c r="H490" s="257">
        <v>1.2150000000000001</v>
      </c>
      <c r="I490" s="258"/>
      <c r="J490" s="253"/>
      <c r="K490" s="253"/>
      <c r="L490" s="259"/>
      <c r="M490" s="260"/>
      <c r="N490" s="261"/>
      <c r="O490" s="261"/>
      <c r="P490" s="261"/>
      <c r="Q490" s="261"/>
      <c r="R490" s="261"/>
      <c r="S490" s="261"/>
      <c r="T490" s="26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3" t="s">
        <v>181</v>
      </c>
      <c r="AU490" s="263" t="s">
        <v>88</v>
      </c>
      <c r="AV490" s="13" t="s">
        <v>88</v>
      </c>
      <c r="AW490" s="13" t="s">
        <v>31</v>
      </c>
      <c r="AX490" s="13" t="s">
        <v>76</v>
      </c>
      <c r="AY490" s="263" t="s">
        <v>173</v>
      </c>
    </row>
    <row r="491" s="13" customFormat="1">
      <c r="A491" s="13"/>
      <c r="B491" s="252"/>
      <c r="C491" s="253"/>
      <c r="D491" s="254" t="s">
        <v>181</v>
      </c>
      <c r="E491" s="255" t="s">
        <v>1</v>
      </c>
      <c r="F491" s="256" t="s">
        <v>678</v>
      </c>
      <c r="G491" s="253"/>
      <c r="H491" s="257">
        <v>0.63900000000000001</v>
      </c>
      <c r="I491" s="258"/>
      <c r="J491" s="253"/>
      <c r="K491" s="253"/>
      <c r="L491" s="259"/>
      <c r="M491" s="260"/>
      <c r="N491" s="261"/>
      <c r="O491" s="261"/>
      <c r="P491" s="261"/>
      <c r="Q491" s="261"/>
      <c r="R491" s="261"/>
      <c r="S491" s="261"/>
      <c r="T491" s="26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63" t="s">
        <v>181</v>
      </c>
      <c r="AU491" s="263" t="s">
        <v>88</v>
      </c>
      <c r="AV491" s="13" t="s">
        <v>88</v>
      </c>
      <c r="AW491" s="13" t="s">
        <v>31</v>
      </c>
      <c r="AX491" s="13" t="s">
        <v>76</v>
      </c>
      <c r="AY491" s="263" t="s">
        <v>173</v>
      </c>
    </row>
    <row r="492" s="16" customFormat="1">
      <c r="A492" s="16"/>
      <c r="B492" s="297"/>
      <c r="C492" s="298"/>
      <c r="D492" s="254" t="s">
        <v>181</v>
      </c>
      <c r="E492" s="299" t="s">
        <v>1</v>
      </c>
      <c r="F492" s="300" t="s">
        <v>430</v>
      </c>
      <c r="G492" s="298"/>
      <c r="H492" s="299" t="s">
        <v>1</v>
      </c>
      <c r="I492" s="301"/>
      <c r="J492" s="298"/>
      <c r="K492" s="298"/>
      <c r="L492" s="302"/>
      <c r="M492" s="303"/>
      <c r="N492" s="304"/>
      <c r="O492" s="304"/>
      <c r="P492" s="304"/>
      <c r="Q492" s="304"/>
      <c r="R492" s="304"/>
      <c r="S492" s="304"/>
      <c r="T492" s="305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306" t="s">
        <v>181</v>
      </c>
      <c r="AU492" s="306" t="s">
        <v>88</v>
      </c>
      <c r="AV492" s="16" t="s">
        <v>83</v>
      </c>
      <c r="AW492" s="16" t="s">
        <v>31</v>
      </c>
      <c r="AX492" s="16" t="s">
        <v>76</v>
      </c>
      <c r="AY492" s="306" t="s">
        <v>173</v>
      </c>
    </row>
    <row r="493" s="13" customFormat="1">
      <c r="A493" s="13"/>
      <c r="B493" s="252"/>
      <c r="C493" s="253"/>
      <c r="D493" s="254" t="s">
        <v>181</v>
      </c>
      <c r="E493" s="255" t="s">
        <v>1</v>
      </c>
      <c r="F493" s="256" t="s">
        <v>679</v>
      </c>
      <c r="G493" s="253"/>
      <c r="H493" s="257">
        <v>0.23000000000000001</v>
      </c>
      <c r="I493" s="258"/>
      <c r="J493" s="253"/>
      <c r="K493" s="253"/>
      <c r="L493" s="259"/>
      <c r="M493" s="260"/>
      <c r="N493" s="261"/>
      <c r="O493" s="261"/>
      <c r="P493" s="261"/>
      <c r="Q493" s="261"/>
      <c r="R493" s="261"/>
      <c r="S493" s="261"/>
      <c r="T493" s="26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63" t="s">
        <v>181</v>
      </c>
      <c r="AU493" s="263" t="s">
        <v>88</v>
      </c>
      <c r="AV493" s="13" t="s">
        <v>88</v>
      </c>
      <c r="AW493" s="13" t="s">
        <v>31</v>
      </c>
      <c r="AX493" s="13" t="s">
        <v>76</v>
      </c>
      <c r="AY493" s="263" t="s">
        <v>173</v>
      </c>
    </row>
    <row r="494" s="13" customFormat="1">
      <c r="A494" s="13"/>
      <c r="B494" s="252"/>
      <c r="C494" s="253"/>
      <c r="D494" s="254" t="s">
        <v>181</v>
      </c>
      <c r="E494" s="255" t="s">
        <v>1</v>
      </c>
      <c r="F494" s="256" t="s">
        <v>680</v>
      </c>
      <c r="G494" s="253"/>
      <c r="H494" s="257">
        <v>0.13500000000000001</v>
      </c>
      <c r="I494" s="258"/>
      <c r="J494" s="253"/>
      <c r="K494" s="253"/>
      <c r="L494" s="259"/>
      <c r="M494" s="260"/>
      <c r="N494" s="261"/>
      <c r="O494" s="261"/>
      <c r="P494" s="261"/>
      <c r="Q494" s="261"/>
      <c r="R494" s="261"/>
      <c r="S494" s="261"/>
      <c r="T494" s="26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63" t="s">
        <v>181</v>
      </c>
      <c r="AU494" s="263" t="s">
        <v>88</v>
      </c>
      <c r="AV494" s="13" t="s">
        <v>88</v>
      </c>
      <c r="AW494" s="13" t="s">
        <v>31</v>
      </c>
      <c r="AX494" s="13" t="s">
        <v>76</v>
      </c>
      <c r="AY494" s="263" t="s">
        <v>173</v>
      </c>
    </row>
    <row r="495" s="16" customFormat="1">
      <c r="A495" s="16"/>
      <c r="B495" s="297"/>
      <c r="C495" s="298"/>
      <c r="D495" s="254" t="s">
        <v>181</v>
      </c>
      <c r="E495" s="299" t="s">
        <v>1</v>
      </c>
      <c r="F495" s="300" t="s">
        <v>432</v>
      </c>
      <c r="G495" s="298"/>
      <c r="H495" s="299" t="s">
        <v>1</v>
      </c>
      <c r="I495" s="301"/>
      <c r="J495" s="298"/>
      <c r="K495" s="298"/>
      <c r="L495" s="302"/>
      <c r="M495" s="303"/>
      <c r="N495" s="304"/>
      <c r="O495" s="304"/>
      <c r="P495" s="304"/>
      <c r="Q495" s="304"/>
      <c r="R495" s="304"/>
      <c r="S495" s="304"/>
      <c r="T495" s="305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T495" s="306" t="s">
        <v>181</v>
      </c>
      <c r="AU495" s="306" t="s">
        <v>88</v>
      </c>
      <c r="AV495" s="16" t="s">
        <v>83</v>
      </c>
      <c r="AW495" s="16" t="s">
        <v>31</v>
      </c>
      <c r="AX495" s="16" t="s">
        <v>76</v>
      </c>
      <c r="AY495" s="306" t="s">
        <v>173</v>
      </c>
    </row>
    <row r="496" s="13" customFormat="1">
      <c r="A496" s="13"/>
      <c r="B496" s="252"/>
      <c r="C496" s="253"/>
      <c r="D496" s="254" t="s">
        <v>181</v>
      </c>
      <c r="E496" s="255" t="s">
        <v>1</v>
      </c>
      <c r="F496" s="256" t="s">
        <v>681</v>
      </c>
      <c r="G496" s="253"/>
      <c r="H496" s="257">
        <v>0.21199999999999999</v>
      </c>
      <c r="I496" s="258"/>
      <c r="J496" s="253"/>
      <c r="K496" s="253"/>
      <c r="L496" s="259"/>
      <c r="M496" s="260"/>
      <c r="N496" s="261"/>
      <c r="O496" s="261"/>
      <c r="P496" s="261"/>
      <c r="Q496" s="261"/>
      <c r="R496" s="261"/>
      <c r="S496" s="261"/>
      <c r="T496" s="26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63" t="s">
        <v>181</v>
      </c>
      <c r="AU496" s="263" t="s">
        <v>88</v>
      </c>
      <c r="AV496" s="13" t="s">
        <v>88</v>
      </c>
      <c r="AW496" s="13" t="s">
        <v>31</v>
      </c>
      <c r="AX496" s="13" t="s">
        <v>76</v>
      </c>
      <c r="AY496" s="263" t="s">
        <v>173</v>
      </c>
    </row>
    <row r="497" s="16" customFormat="1">
      <c r="A497" s="16"/>
      <c r="B497" s="297"/>
      <c r="C497" s="298"/>
      <c r="D497" s="254" t="s">
        <v>181</v>
      </c>
      <c r="E497" s="299" t="s">
        <v>1</v>
      </c>
      <c r="F497" s="300" t="s">
        <v>667</v>
      </c>
      <c r="G497" s="298"/>
      <c r="H497" s="299" t="s">
        <v>1</v>
      </c>
      <c r="I497" s="301"/>
      <c r="J497" s="298"/>
      <c r="K497" s="298"/>
      <c r="L497" s="302"/>
      <c r="M497" s="303"/>
      <c r="N497" s="304"/>
      <c r="O497" s="304"/>
      <c r="P497" s="304"/>
      <c r="Q497" s="304"/>
      <c r="R497" s="304"/>
      <c r="S497" s="304"/>
      <c r="T497" s="305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306" t="s">
        <v>181</v>
      </c>
      <c r="AU497" s="306" t="s">
        <v>88</v>
      </c>
      <c r="AV497" s="16" t="s">
        <v>83</v>
      </c>
      <c r="AW497" s="16" t="s">
        <v>31</v>
      </c>
      <c r="AX497" s="16" t="s">
        <v>76</v>
      </c>
      <c r="AY497" s="306" t="s">
        <v>173</v>
      </c>
    </row>
    <row r="498" s="13" customFormat="1">
      <c r="A498" s="13"/>
      <c r="B498" s="252"/>
      <c r="C498" s="253"/>
      <c r="D498" s="254" t="s">
        <v>181</v>
      </c>
      <c r="E498" s="255" t="s">
        <v>1</v>
      </c>
      <c r="F498" s="256" t="s">
        <v>682</v>
      </c>
      <c r="G498" s="253"/>
      <c r="H498" s="257">
        <v>1.395</v>
      </c>
      <c r="I498" s="258"/>
      <c r="J498" s="253"/>
      <c r="K498" s="253"/>
      <c r="L498" s="259"/>
      <c r="M498" s="260"/>
      <c r="N498" s="261"/>
      <c r="O498" s="261"/>
      <c r="P498" s="261"/>
      <c r="Q498" s="261"/>
      <c r="R498" s="261"/>
      <c r="S498" s="261"/>
      <c r="T498" s="26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63" t="s">
        <v>181</v>
      </c>
      <c r="AU498" s="263" t="s">
        <v>88</v>
      </c>
      <c r="AV498" s="13" t="s">
        <v>88</v>
      </c>
      <c r="AW498" s="13" t="s">
        <v>31</v>
      </c>
      <c r="AX498" s="13" t="s">
        <v>76</v>
      </c>
      <c r="AY498" s="263" t="s">
        <v>173</v>
      </c>
    </row>
    <row r="499" s="16" customFormat="1">
      <c r="A499" s="16"/>
      <c r="B499" s="297"/>
      <c r="C499" s="298"/>
      <c r="D499" s="254" t="s">
        <v>181</v>
      </c>
      <c r="E499" s="299" t="s">
        <v>1</v>
      </c>
      <c r="F499" s="300" t="s">
        <v>669</v>
      </c>
      <c r="G499" s="298"/>
      <c r="H499" s="299" t="s">
        <v>1</v>
      </c>
      <c r="I499" s="301"/>
      <c r="J499" s="298"/>
      <c r="K499" s="298"/>
      <c r="L499" s="302"/>
      <c r="M499" s="303"/>
      <c r="N499" s="304"/>
      <c r="O499" s="304"/>
      <c r="P499" s="304"/>
      <c r="Q499" s="304"/>
      <c r="R499" s="304"/>
      <c r="S499" s="304"/>
      <c r="T499" s="305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T499" s="306" t="s">
        <v>181</v>
      </c>
      <c r="AU499" s="306" t="s">
        <v>88</v>
      </c>
      <c r="AV499" s="16" t="s">
        <v>83</v>
      </c>
      <c r="AW499" s="16" t="s">
        <v>31</v>
      </c>
      <c r="AX499" s="16" t="s">
        <v>76</v>
      </c>
      <c r="AY499" s="306" t="s">
        <v>173</v>
      </c>
    </row>
    <row r="500" s="13" customFormat="1">
      <c r="A500" s="13"/>
      <c r="B500" s="252"/>
      <c r="C500" s="253"/>
      <c r="D500" s="254" t="s">
        <v>181</v>
      </c>
      <c r="E500" s="255" t="s">
        <v>1</v>
      </c>
      <c r="F500" s="256" t="s">
        <v>683</v>
      </c>
      <c r="G500" s="253"/>
      <c r="H500" s="257">
        <v>0.69099999999999995</v>
      </c>
      <c r="I500" s="258"/>
      <c r="J500" s="253"/>
      <c r="K500" s="253"/>
      <c r="L500" s="259"/>
      <c r="M500" s="260"/>
      <c r="N500" s="261"/>
      <c r="O500" s="261"/>
      <c r="P500" s="261"/>
      <c r="Q500" s="261"/>
      <c r="R500" s="261"/>
      <c r="S500" s="261"/>
      <c r="T500" s="26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3" t="s">
        <v>181</v>
      </c>
      <c r="AU500" s="263" t="s">
        <v>88</v>
      </c>
      <c r="AV500" s="13" t="s">
        <v>88</v>
      </c>
      <c r="AW500" s="13" t="s">
        <v>31</v>
      </c>
      <c r="AX500" s="13" t="s">
        <v>76</v>
      </c>
      <c r="AY500" s="263" t="s">
        <v>173</v>
      </c>
    </row>
    <row r="501" s="14" customFormat="1">
      <c r="A501" s="14"/>
      <c r="B501" s="264"/>
      <c r="C501" s="265"/>
      <c r="D501" s="254" t="s">
        <v>181</v>
      </c>
      <c r="E501" s="266" t="s">
        <v>1</v>
      </c>
      <c r="F501" s="267" t="s">
        <v>184</v>
      </c>
      <c r="G501" s="265"/>
      <c r="H501" s="268">
        <v>6.5830000000000002</v>
      </c>
      <c r="I501" s="269"/>
      <c r="J501" s="265"/>
      <c r="K501" s="265"/>
      <c r="L501" s="270"/>
      <c r="M501" s="271"/>
      <c r="N501" s="272"/>
      <c r="O501" s="272"/>
      <c r="P501" s="272"/>
      <c r="Q501" s="272"/>
      <c r="R501" s="272"/>
      <c r="S501" s="272"/>
      <c r="T501" s="27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74" t="s">
        <v>181</v>
      </c>
      <c r="AU501" s="274" t="s">
        <v>88</v>
      </c>
      <c r="AV501" s="14" t="s">
        <v>185</v>
      </c>
      <c r="AW501" s="14" t="s">
        <v>31</v>
      </c>
      <c r="AX501" s="14" t="s">
        <v>76</v>
      </c>
      <c r="AY501" s="274" t="s">
        <v>173</v>
      </c>
    </row>
    <row r="502" s="13" customFormat="1">
      <c r="A502" s="13"/>
      <c r="B502" s="252"/>
      <c r="C502" s="253"/>
      <c r="D502" s="254" t="s">
        <v>181</v>
      </c>
      <c r="E502" s="255" t="s">
        <v>1</v>
      </c>
      <c r="F502" s="256" t="s">
        <v>684</v>
      </c>
      <c r="G502" s="253"/>
      <c r="H502" s="257">
        <v>0.65800000000000003</v>
      </c>
      <c r="I502" s="258"/>
      <c r="J502" s="253"/>
      <c r="K502" s="253"/>
      <c r="L502" s="259"/>
      <c r="M502" s="260"/>
      <c r="N502" s="261"/>
      <c r="O502" s="261"/>
      <c r="P502" s="261"/>
      <c r="Q502" s="261"/>
      <c r="R502" s="261"/>
      <c r="S502" s="261"/>
      <c r="T502" s="26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63" t="s">
        <v>181</v>
      </c>
      <c r="AU502" s="263" t="s">
        <v>88</v>
      </c>
      <c r="AV502" s="13" t="s">
        <v>88</v>
      </c>
      <c r="AW502" s="13" t="s">
        <v>31</v>
      </c>
      <c r="AX502" s="13" t="s">
        <v>76</v>
      </c>
      <c r="AY502" s="263" t="s">
        <v>173</v>
      </c>
    </row>
    <row r="503" s="13" customFormat="1">
      <c r="A503" s="13"/>
      <c r="B503" s="252"/>
      <c r="C503" s="253"/>
      <c r="D503" s="254" t="s">
        <v>181</v>
      </c>
      <c r="E503" s="255" t="s">
        <v>1</v>
      </c>
      <c r="F503" s="256" t="s">
        <v>296</v>
      </c>
      <c r="G503" s="253"/>
      <c r="H503" s="257">
        <v>0.0089999999999999993</v>
      </c>
      <c r="I503" s="258"/>
      <c r="J503" s="253"/>
      <c r="K503" s="253"/>
      <c r="L503" s="259"/>
      <c r="M503" s="260"/>
      <c r="N503" s="261"/>
      <c r="O503" s="261"/>
      <c r="P503" s="261"/>
      <c r="Q503" s="261"/>
      <c r="R503" s="261"/>
      <c r="S503" s="261"/>
      <c r="T503" s="26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3" t="s">
        <v>181</v>
      </c>
      <c r="AU503" s="263" t="s">
        <v>88</v>
      </c>
      <c r="AV503" s="13" t="s">
        <v>88</v>
      </c>
      <c r="AW503" s="13" t="s">
        <v>31</v>
      </c>
      <c r="AX503" s="13" t="s">
        <v>76</v>
      </c>
      <c r="AY503" s="263" t="s">
        <v>173</v>
      </c>
    </row>
    <row r="504" s="15" customFormat="1">
      <c r="A504" s="15"/>
      <c r="B504" s="275"/>
      <c r="C504" s="276"/>
      <c r="D504" s="254" t="s">
        <v>181</v>
      </c>
      <c r="E504" s="277" t="s">
        <v>1</v>
      </c>
      <c r="F504" s="278" t="s">
        <v>187</v>
      </c>
      <c r="G504" s="276"/>
      <c r="H504" s="279">
        <v>7.25</v>
      </c>
      <c r="I504" s="280"/>
      <c r="J504" s="276"/>
      <c r="K504" s="276"/>
      <c r="L504" s="281"/>
      <c r="M504" s="282"/>
      <c r="N504" s="283"/>
      <c r="O504" s="283"/>
      <c r="P504" s="283"/>
      <c r="Q504" s="283"/>
      <c r="R504" s="283"/>
      <c r="S504" s="283"/>
      <c r="T504" s="28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85" t="s">
        <v>181</v>
      </c>
      <c r="AU504" s="285" t="s">
        <v>88</v>
      </c>
      <c r="AV504" s="15" t="s">
        <v>179</v>
      </c>
      <c r="AW504" s="15" t="s">
        <v>31</v>
      </c>
      <c r="AX504" s="15" t="s">
        <v>83</v>
      </c>
      <c r="AY504" s="285" t="s">
        <v>173</v>
      </c>
    </row>
    <row r="505" s="2" customFormat="1" ht="37.8" customHeight="1">
      <c r="A505" s="39"/>
      <c r="B505" s="40"/>
      <c r="C505" s="238" t="s">
        <v>685</v>
      </c>
      <c r="D505" s="238" t="s">
        <v>175</v>
      </c>
      <c r="E505" s="239" t="s">
        <v>686</v>
      </c>
      <c r="F505" s="240" t="s">
        <v>687</v>
      </c>
      <c r="G505" s="241" t="s">
        <v>178</v>
      </c>
      <c r="H505" s="242">
        <v>7.25</v>
      </c>
      <c r="I505" s="243"/>
      <c r="J505" s="244">
        <f>ROUND(I505*H505,2)</f>
        <v>0</v>
      </c>
      <c r="K505" s="245"/>
      <c r="L505" s="45"/>
      <c r="M505" s="246" t="s">
        <v>1</v>
      </c>
      <c r="N505" s="247" t="s">
        <v>42</v>
      </c>
      <c r="O505" s="98"/>
      <c r="P505" s="248">
        <f>O505*H505</f>
        <v>0</v>
      </c>
      <c r="Q505" s="248">
        <v>0.01289</v>
      </c>
      <c r="R505" s="248">
        <f>Q505*H505</f>
        <v>0.093452500000000008</v>
      </c>
      <c r="S505" s="248">
        <v>0</v>
      </c>
      <c r="T505" s="24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50" t="s">
        <v>276</v>
      </c>
      <c r="AT505" s="250" t="s">
        <v>175</v>
      </c>
      <c r="AU505" s="250" t="s">
        <v>88</v>
      </c>
      <c r="AY505" s="18" t="s">
        <v>173</v>
      </c>
      <c r="BE505" s="251">
        <f>IF(N505="základná",J505,0)</f>
        <v>0</v>
      </c>
      <c r="BF505" s="251">
        <f>IF(N505="znížená",J505,0)</f>
        <v>0</v>
      </c>
      <c r="BG505" s="251">
        <f>IF(N505="zákl. prenesená",J505,0)</f>
        <v>0</v>
      </c>
      <c r="BH505" s="251">
        <f>IF(N505="zníž. prenesená",J505,0)</f>
        <v>0</v>
      </c>
      <c r="BI505" s="251">
        <f>IF(N505="nulová",J505,0)</f>
        <v>0</v>
      </c>
      <c r="BJ505" s="18" t="s">
        <v>88</v>
      </c>
      <c r="BK505" s="251">
        <f>ROUND(I505*H505,2)</f>
        <v>0</v>
      </c>
      <c r="BL505" s="18" t="s">
        <v>276</v>
      </c>
      <c r="BM505" s="250" t="s">
        <v>688</v>
      </c>
    </row>
    <row r="506" s="13" customFormat="1">
      <c r="A506" s="13"/>
      <c r="B506" s="252"/>
      <c r="C506" s="253"/>
      <c r="D506" s="254" t="s">
        <v>181</v>
      </c>
      <c r="E506" s="255" t="s">
        <v>1</v>
      </c>
      <c r="F506" s="256" t="s">
        <v>689</v>
      </c>
      <c r="G506" s="253"/>
      <c r="H506" s="257">
        <v>7.25</v>
      </c>
      <c r="I506" s="258"/>
      <c r="J506" s="253"/>
      <c r="K506" s="253"/>
      <c r="L506" s="259"/>
      <c r="M506" s="260"/>
      <c r="N506" s="261"/>
      <c r="O506" s="261"/>
      <c r="P506" s="261"/>
      <c r="Q506" s="261"/>
      <c r="R506" s="261"/>
      <c r="S506" s="261"/>
      <c r="T506" s="26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63" t="s">
        <v>181</v>
      </c>
      <c r="AU506" s="263" t="s">
        <v>88</v>
      </c>
      <c r="AV506" s="13" t="s">
        <v>88</v>
      </c>
      <c r="AW506" s="13" t="s">
        <v>31</v>
      </c>
      <c r="AX506" s="13" t="s">
        <v>83</v>
      </c>
      <c r="AY506" s="263" t="s">
        <v>173</v>
      </c>
    </row>
    <row r="507" s="2" customFormat="1" ht="24.15" customHeight="1">
      <c r="A507" s="39"/>
      <c r="B507" s="40"/>
      <c r="C507" s="238" t="s">
        <v>690</v>
      </c>
      <c r="D507" s="238" t="s">
        <v>175</v>
      </c>
      <c r="E507" s="239" t="s">
        <v>691</v>
      </c>
      <c r="F507" s="240" t="s">
        <v>692</v>
      </c>
      <c r="G507" s="241" t="s">
        <v>332</v>
      </c>
      <c r="H507" s="242">
        <v>309</v>
      </c>
      <c r="I507" s="243"/>
      <c r="J507" s="244">
        <f>ROUND(I507*H507,2)</f>
        <v>0</v>
      </c>
      <c r="K507" s="245"/>
      <c r="L507" s="45"/>
      <c r="M507" s="246" t="s">
        <v>1</v>
      </c>
      <c r="N507" s="247" t="s">
        <v>42</v>
      </c>
      <c r="O507" s="98"/>
      <c r="P507" s="248">
        <f>O507*H507</f>
        <v>0</v>
      </c>
      <c r="Q507" s="248">
        <v>0.00025999999999999998</v>
      </c>
      <c r="R507" s="248">
        <f>Q507*H507</f>
        <v>0.080339999999999995</v>
      </c>
      <c r="S507" s="248">
        <v>0</v>
      </c>
      <c r="T507" s="249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50" t="s">
        <v>276</v>
      </c>
      <c r="AT507" s="250" t="s">
        <v>175</v>
      </c>
      <c r="AU507" s="250" t="s">
        <v>88</v>
      </c>
      <c r="AY507" s="18" t="s">
        <v>173</v>
      </c>
      <c r="BE507" s="251">
        <f>IF(N507="základná",J507,0)</f>
        <v>0</v>
      </c>
      <c r="BF507" s="251">
        <f>IF(N507="znížená",J507,0)</f>
        <v>0</v>
      </c>
      <c r="BG507" s="251">
        <f>IF(N507="zákl. prenesená",J507,0)</f>
        <v>0</v>
      </c>
      <c r="BH507" s="251">
        <f>IF(N507="zníž. prenesená",J507,0)</f>
        <v>0</v>
      </c>
      <c r="BI507" s="251">
        <f>IF(N507="nulová",J507,0)</f>
        <v>0</v>
      </c>
      <c r="BJ507" s="18" t="s">
        <v>88</v>
      </c>
      <c r="BK507" s="251">
        <f>ROUND(I507*H507,2)</f>
        <v>0</v>
      </c>
      <c r="BL507" s="18" t="s">
        <v>276</v>
      </c>
      <c r="BM507" s="250" t="s">
        <v>693</v>
      </c>
    </row>
    <row r="508" s="16" customFormat="1">
      <c r="A508" s="16"/>
      <c r="B508" s="297"/>
      <c r="C508" s="298"/>
      <c r="D508" s="254" t="s">
        <v>181</v>
      </c>
      <c r="E508" s="299" t="s">
        <v>1</v>
      </c>
      <c r="F508" s="300" t="s">
        <v>640</v>
      </c>
      <c r="G508" s="298"/>
      <c r="H508" s="299" t="s">
        <v>1</v>
      </c>
      <c r="I508" s="301"/>
      <c r="J508" s="298"/>
      <c r="K508" s="298"/>
      <c r="L508" s="302"/>
      <c r="M508" s="303"/>
      <c r="N508" s="304"/>
      <c r="O508" s="304"/>
      <c r="P508" s="304"/>
      <c r="Q508" s="304"/>
      <c r="R508" s="304"/>
      <c r="S508" s="304"/>
      <c r="T508" s="305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306" t="s">
        <v>181</v>
      </c>
      <c r="AU508" s="306" t="s">
        <v>88</v>
      </c>
      <c r="AV508" s="16" t="s">
        <v>83</v>
      </c>
      <c r="AW508" s="16" t="s">
        <v>31</v>
      </c>
      <c r="AX508" s="16" t="s">
        <v>76</v>
      </c>
      <c r="AY508" s="306" t="s">
        <v>173</v>
      </c>
    </row>
    <row r="509" s="13" customFormat="1">
      <c r="A509" s="13"/>
      <c r="B509" s="252"/>
      <c r="C509" s="253"/>
      <c r="D509" s="254" t="s">
        <v>181</v>
      </c>
      <c r="E509" s="255" t="s">
        <v>1</v>
      </c>
      <c r="F509" s="256" t="s">
        <v>694</v>
      </c>
      <c r="G509" s="253"/>
      <c r="H509" s="257">
        <v>151.19999999999999</v>
      </c>
      <c r="I509" s="258"/>
      <c r="J509" s="253"/>
      <c r="K509" s="253"/>
      <c r="L509" s="259"/>
      <c r="M509" s="260"/>
      <c r="N509" s="261"/>
      <c r="O509" s="261"/>
      <c r="P509" s="261"/>
      <c r="Q509" s="261"/>
      <c r="R509" s="261"/>
      <c r="S509" s="261"/>
      <c r="T509" s="26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63" t="s">
        <v>181</v>
      </c>
      <c r="AU509" s="263" t="s">
        <v>88</v>
      </c>
      <c r="AV509" s="13" t="s">
        <v>88</v>
      </c>
      <c r="AW509" s="13" t="s">
        <v>31</v>
      </c>
      <c r="AX509" s="13" t="s">
        <v>76</v>
      </c>
      <c r="AY509" s="263" t="s">
        <v>173</v>
      </c>
    </row>
    <row r="510" s="16" customFormat="1">
      <c r="A510" s="16"/>
      <c r="B510" s="297"/>
      <c r="C510" s="298"/>
      <c r="D510" s="254" t="s">
        <v>181</v>
      </c>
      <c r="E510" s="299" t="s">
        <v>1</v>
      </c>
      <c r="F510" s="300" t="s">
        <v>695</v>
      </c>
      <c r="G510" s="298"/>
      <c r="H510" s="299" t="s">
        <v>1</v>
      </c>
      <c r="I510" s="301"/>
      <c r="J510" s="298"/>
      <c r="K510" s="298"/>
      <c r="L510" s="302"/>
      <c r="M510" s="303"/>
      <c r="N510" s="304"/>
      <c r="O510" s="304"/>
      <c r="P510" s="304"/>
      <c r="Q510" s="304"/>
      <c r="R510" s="304"/>
      <c r="S510" s="304"/>
      <c r="T510" s="305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T510" s="306" t="s">
        <v>181</v>
      </c>
      <c r="AU510" s="306" t="s">
        <v>88</v>
      </c>
      <c r="AV510" s="16" t="s">
        <v>83</v>
      </c>
      <c r="AW510" s="16" t="s">
        <v>31</v>
      </c>
      <c r="AX510" s="16" t="s">
        <v>76</v>
      </c>
      <c r="AY510" s="306" t="s">
        <v>173</v>
      </c>
    </row>
    <row r="511" s="13" customFormat="1">
      <c r="A511" s="13"/>
      <c r="B511" s="252"/>
      <c r="C511" s="253"/>
      <c r="D511" s="254" t="s">
        <v>181</v>
      </c>
      <c r="E511" s="255" t="s">
        <v>1</v>
      </c>
      <c r="F511" s="256" t="s">
        <v>696</v>
      </c>
      <c r="G511" s="253"/>
      <c r="H511" s="257">
        <v>21</v>
      </c>
      <c r="I511" s="258"/>
      <c r="J511" s="253"/>
      <c r="K511" s="253"/>
      <c r="L511" s="259"/>
      <c r="M511" s="260"/>
      <c r="N511" s="261"/>
      <c r="O511" s="261"/>
      <c r="P511" s="261"/>
      <c r="Q511" s="261"/>
      <c r="R511" s="261"/>
      <c r="S511" s="261"/>
      <c r="T511" s="26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63" t="s">
        <v>181</v>
      </c>
      <c r="AU511" s="263" t="s">
        <v>88</v>
      </c>
      <c r="AV511" s="13" t="s">
        <v>88</v>
      </c>
      <c r="AW511" s="13" t="s">
        <v>31</v>
      </c>
      <c r="AX511" s="13" t="s">
        <v>76</v>
      </c>
      <c r="AY511" s="263" t="s">
        <v>173</v>
      </c>
    </row>
    <row r="512" s="16" customFormat="1">
      <c r="A512" s="16"/>
      <c r="B512" s="297"/>
      <c r="C512" s="298"/>
      <c r="D512" s="254" t="s">
        <v>181</v>
      </c>
      <c r="E512" s="299" t="s">
        <v>1</v>
      </c>
      <c r="F512" s="300" t="s">
        <v>642</v>
      </c>
      <c r="G512" s="298"/>
      <c r="H512" s="299" t="s">
        <v>1</v>
      </c>
      <c r="I512" s="301"/>
      <c r="J512" s="298"/>
      <c r="K512" s="298"/>
      <c r="L512" s="302"/>
      <c r="M512" s="303"/>
      <c r="N512" s="304"/>
      <c r="O512" s="304"/>
      <c r="P512" s="304"/>
      <c r="Q512" s="304"/>
      <c r="R512" s="304"/>
      <c r="S512" s="304"/>
      <c r="T512" s="305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T512" s="306" t="s">
        <v>181</v>
      </c>
      <c r="AU512" s="306" t="s">
        <v>88</v>
      </c>
      <c r="AV512" s="16" t="s">
        <v>83</v>
      </c>
      <c r="AW512" s="16" t="s">
        <v>31</v>
      </c>
      <c r="AX512" s="16" t="s">
        <v>76</v>
      </c>
      <c r="AY512" s="306" t="s">
        <v>173</v>
      </c>
    </row>
    <row r="513" s="13" customFormat="1">
      <c r="A513" s="13"/>
      <c r="B513" s="252"/>
      <c r="C513" s="253"/>
      <c r="D513" s="254" t="s">
        <v>181</v>
      </c>
      <c r="E513" s="255" t="s">
        <v>1</v>
      </c>
      <c r="F513" s="256" t="s">
        <v>697</v>
      </c>
      <c r="G513" s="253"/>
      <c r="H513" s="257">
        <v>90.200000000000003</v>
      </c>
      <c r="I513" s="258"/>
      <c r="J513" s="253"/>
      <c r="K513" s="253"/>
      <c r="L513" s="259"/>
      <c r="M513" s="260"/>
      <c r="N513" s="261"/>
      <c r="O513" s="261"/>
      <c r="P513" s="261"/>
      <c r="Q513" s="261"/>
      <c r="R513" s="261"/>
      <c r="S513" s="261"/>
      <c r="T513" s="26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63" t="s">
        <v>181</v>
      </c>
      <c r="AU513" s="263" t="s">
        <v>88</v>
      </c>
      <c r="AV513" s="13" t="s">
        <v>88</v>
      </c>
      <c r="AW513" s="13" t="s">
        <v>31</v>
      </c>
      <c r="AX513" s="13" t="s">
        <v>76</v>
      </c>
      <c r="AY513" s="263" t="s">
        <v>173</v>
      </c>
    </row>
    <row r="514" s="16" customFormat="1">
      <c r="A514" s="16"/>
      <c r="B514" s="297"/>
      <c r="C514" s="298"/>
      <c r="D514" s="254" t="s">
        <v>181</v>
      </c>
      <c r="E514" s="299" t="s">
        <v>1</v>
      </c>
      <c r="F514" s="300" t="s">
        <v>428</v>
      </c>
      <c r="G514" s="298"/>
      <c r="H514" s="299" t="s">
        <v>1</v>
      </c>
      <c r="I514" s="301"/>
      <c r="J514" s="298"/>
      <c r="K514" s="298"/>
      <c r="L514" s="302"/>
      <c r="M514" s="303"/>
      <c r="N514" s="304"/>
      <c r="O514" s="304"/>
      <c r="P514" s="304"/>
      <c r="Q514" s="304"/>
      <c r="R514" s="304"/>
      <c r="S514" s="304"/>
      <c r="T514" s="305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T514" s="306" t="s">
        <v>181</v>
      </c>
      <c r="AU514" s="306" t="s">
        <v>88</v>
      </c>
      <c r="AV514" s="16" t="s">
        <v>83</v>
      </c>
      <c r="AW514" s="16" t="s">
        <v>31</v>
      </c>
      <c r="AX514" s="16" t="s">
        <v>76</v>
      </c>
      <c r="AY514" s="306" t="s">
        <v>173</v>
      </c>
    </row>
    <row r="515" s="13" customFormat="1">
      <c r="A515" s="13"/>
      <c r="B515" s="252"/>
      <c r="C515" s="253"/>
      <c r="D515" s="254" t="s">
        <v>181</v>
      </c>
      <c r="E515" s="255" t="s">
        <v>1</v>
      </c>
      <c r="F515" s="256" t="s">
        <v>698</v>
      </c>
      <c r="G515" s="253"/>
      <c r="H515" s="257">
        <v>3.6000000000000001</v>
      </c>
      <c r="I515" s="258"/>
      <c r="J515" s="253"/>
      <c r="K515" s="253"/>
      <c r="L515" s="259"/>
      <c r="M515" s="260"/>
      <c r="N515" s="261"/>
      <c r="O515" s="261"/>
      <c r="P515" s="261"/>
      <c r="Q515" s="261"/>
      <c r="R515" s="261"/>
      <c r="S515" s="261"/>
      <c r="T515" s="26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63" t="s">
        <v>181</v>
      </c>
      <c r="AU515" s="263" t="s">
        <v>88</v>
      </c>
      <c r="AV515" s="13" t="s">
        <v>88</v>
      </c>
      <c r="AW515" s="13" t="s">
        <v>31</v>
      </c>
      <c r="AX515" s="13" t="s">
        <v>76</v>
      </c>
      <c r="AY515" s="263" t="s">
        <v>173</v>
      </c>
    </row>
    <row r="516" s="16" customFormat="1">
      <c r="A516" s="16"/>
      <c r="B516" s="297"/>
      <c r="C516" s="298"/>
      <c r="D516" s="254" t="s">
        <v>181</v>
      </c>
      <c r="E516" s="299" t="s">
        <v>1</v>
      </c>
      <c r="F516" s="300" t="s">
        <v>645</v>
      </c>
      <c r="G516" s="298"/>
      <c r="H516" s="299" t="s">
        <v>1</v>
      </c>
      <c r="I516" s="301"/>
      <c r="J516" s="298"/>
      <c r="K516" s="298"/>
      <c r="L516" s="302"/>
      <c r="M516" s="303"/>
      <c r="N516" s="304"/>
      <c r="O516" s="304"/>
      <c r="P516" s="304"/>
      <c r="Q516" s="304"/>
      <c r="R516" s="304"/>
      <c r="S516" s="304"/>
      <c r="T516" s="305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306" t="s">
        <v>181</v>
      </c>
      <c r="AU516" s="306" t="s">
        <v>88</v>
      </c>
      <c r="AV516" s="16" t="s">
        <v>83</v>
      </c>
      <c r="AW516" s="16" t="s">
        <v>31</v>
      </c>
      <c r="AX516" s="16" t="s">
        <v>76</v>
      </c>
      <c r="AY516" s="306" t="s">
        <v>173</v>
      </c>
    </row>
    <row r="517" s="13" customFormat="1">
      <c r="A517" s="13"/>
      <c r="B517" s="252"/>
      <c r="C517" s="253"/>
      <c r="D517" s="254" t="s">
        <v>181</v>
      </c>
      <c r="E517" s="255" t="s">
        <v>1</v>
      </c>
      <c r="F517" s="256" t="s">
        <v>699</v>
      </c>
      <c r="G517" s="253"/>
      <c r="H517" s="257">
        <v>8</v>
      </c>
      <c r="I517" s="258"/>
      <c r="J517" s="253"/>
      <c r="K517" s="253"/>
      <c r="L517" s="259"/>
      <c r="M517" s="260"/>
      <c r="N517" s="261"/>
      <c r="O517" s="261"/>
      <c r="P517" s="261"/>
      <c r="Q517" s="261"/>
      <c r="R517" s="261"/>
      <c r="S517" s="261"/>
      <c r="T517" s="26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63" t="s">
        <v>181</v>
      </c>
      <c r="AU517" s="263" t="s">
        <v>88</v>
      </c>
      <c r="AV517" s="13" t="s">
        <v>88</v>
      </c>
      <c r="AW517" s="13" t="s">
        <v>31</v>
      </c>
      <c r="AX517" s="13" t="s">
        <v>76</v>
      </c>
      <c r="AY517" s="263" t="s">
        <v>173</v>
      </c>
    </row>
    <row r="518" s="16" customFormat="1">
      <c r="A518" s="16"/>
      <c r="B518" s="297"/>
      <c r="C518" s="298"/>
      <c r="D518" s="254" t="s">
        <v>181</v>
      </c>
      <c r="E518" s="299" t="s">
        <v>1</v>
      </c>
      <c r="F518" s="300" t="s">
        <v>647</v>
      </c>
      <c r="G518" s="298"/>
      <c r="H518" s="299" t="s">
        <v>1</v>
      </c>
      <c r="I518" s="301"/>
      <c r="J518" s="298"/>
      <c r="K518" s="298"/>
      <c r="L518" s="302"/>
      <c r="M518" s="303"/>
      <c r="N518" s="304"/>
      <c r="O518" s="304"/>
      <c r="P518" s="304"/>
      <c r="Q518" s="304"/>
      <c r="R518" s="304"/>
      <c r="S518" s="304"/>
      <c r="T518" s="305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T518" s="306" t="s">
        <v>181</v>
      </c>
      <c r="AU518" s="306" t="s">
        <v>88</v>
      </c>
      <c r="AV518" s="16" t="s">
        <v>83</v>
      </c>
      <c r="AW518" s="16" t="s">
        <v>31</v>
      </c>
      <c r="AX518" s="16" t="s">
        <v>76</v>
      </c>
      <c r="AY518" s="306" t="s">
        <v>173</v>
      </c>
    </row>
    <row r="519" s="13" customFormat="1">
      <c r="A519" s="13"/>
      <c r="B519" s="252"/>
      <c r="C519" s="253"/>
      <c r="D519" s="254" t="s">
        <v>181</v>
      </c>
      <c r="E519" s="255" t="s">
        <v>1</v>
      </c>
      <c r="F519" s="256" t="s">
        <v>700</v>
      </c>
      <c r="G519" s="253"/>
      <c r="H519" s="257">
        <v>35</v>
      </c>
      <c r="I519" s="258"/>
      <c r="J519" s="253"/>
      <c r="K519" s="253"/>
      <c r="L519" s="259"/>
      <c r="M519" s="260"/>
      <c r="N519" s="261"/>
      <c r="O519" s="261"/>
      <c r="P519" s="261"/>
      <c r="Q519" s="261"/>
      <c r="R519" s="261"/>
      <c r="S519" s="261"/>
      <c r="T519" s="26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63" t="s">
        <v>181</v>
      </c>
      <c r="AU519" s="263" t="s">
        <v>88</v>
      </c>
      <c r="AV519" s="13" t="s">
        <v>88</v>
      </c>
      <c r="AW519" s="13" t="s">
        <v>31</v>
      </c>
      <c r="AX519" s="13" t="s">
        <v>76</v>
      </c>
      <c r="AY519" s="263" t="s">
        <v>173</v>
      </c>
    </row>
    <row r="520" s="15" customFormat="1">
      <c r="A520" s="15"/>
      <c r="B520" s="275"/>
      <c r="C520" s="276"/>
      <c r="D520" s="254" t="s">
        <v>181</v>
      </c>
      <c r="E520" s="277" t="s">
        <v>1</v>
      </c>
      <c r="F520" s="278" t="s">
        <v>187</v>
      </c>
      <c r="G520" s="276"/>
      <c r="H520" s="279">
        <v>309</v>
      </c>
      <c r="I520" s="280"/>
      <c r="J520" s="276"/>
      <c r="K520" s="276"/>
      <c r="L520" s="281"/>
      <c r="M520" s="282"/>
      <c r="N520" s="283"/>
      <c r="O520" s="283"/>
      <c r="P520" s="283"/>
      <c r="Q520" s="283"/>
      <c r="R520" s="283"/>
      <c r="S520" s="283"/>
      <c r="T520" s="28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85" t="s">
        <v>181</v>
      </c>
      <c r="AU520" s="285" t="s">
        <v>88</v>
      </c>
      <c r="AV520" s="15" t="s">
        <v>179</v>
      </c>
      <c r="AW520" s="15" t="s">
        <v>31</v>
      </c>
      <c r="AX520" s="15" t="s">
        <v>83</v>
      </c>
      <c r="AY520" s="285" t="s">
        <v>173</v>
      </c>
    </row>
    <row r="521" s="2" customFormat="1" ht="37.8" customHeight="1">
      <c r="A521" s="39"/>
      <c r="B521" s="40"/>
      <c r="C521" s="286" t="s">
        <v>701</v>
      </c>
      <c r="D521" s="286" t="s">
        <v>224</v>
      </c>
      <c r="E521" s="287" t="s">
        <v>673</v>
      </c>
      <c r="F521" s="288" t="s">
        <v>674</v>
      </c>
      <c r="G521" s="289" t="s">
        <v>178</v>
      </c>
      <c r="H521" s="290">
        <v>3.5800000000000001</v>
      </c>
      <c r="I521" s="291"/>
      <c r="J521" s="292">
        <f>ROUND(I521*H521,2)</f>
        <v>0</v>
      </c>
      <c r="K521" s="293"/>
      <c r="L521" s="294"/>
      <c r="M521" s="295" t="s">
        <v>1</v>
      </c>
      <c r="N521" s="296" t="s">
        <v>42</v>
      </c>
      <c r="O521" s="98"/>
      <c r="P521" s="248">
        <f>O521*H521</f>
        <v>0</v>
      </c>
      <c r="Q521" s="248">
        <v>0.54000000000000004</v>
      </c>
      <c r="R521" s="248">
        <f>Q521*H521</f>
        <v>1.9332000000000003</v>
      </c>
      <c r="S521" s="248">
        <v>0</v>
      </c>
      <c r="T521" s="24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50" t="s">
        <v>386</v>
      </c>
      <c r="AT521" s="250" t="s">
        <v>224</v>
      </c>
      <c r="AU521" s="250" t="s">
        <v>88</v>
      </c>
      <c r="AY521" s="18" t="s">
        <v>173</v>
      </c>
      <c r="BE521" s="251">
        <f>IF(N521="základná",J521,0)</f>
        <v>0</v>
      </c>
      <c r="BF521" s="251">
        <f>IF(N521="znížená",J521,0)</f>
        <v>0</v>
      </c>
      <c r="BG521" s="251">
        <f>IF(N521="zákl. prenesená",J521,0)</f>
        <v>0</v>
      </c>
      <c r="BH521" s="251">
        <f>IF(N521="zníž. prenesená",J521,0)</f>
        <v>0</v>
      </c>
      <c r="BI521" s="251">
        <f>IF(N521="nulová",J521,0)</f>
        <v>0</v>
      </c>
      <c r="BJ521" s="18" t="s">
        <v>88</v>
      </c>
      <c r="BK521" s="251">
        <f>ROUND(I521*H521,2)</f>
        <v>0</v>
      </c>
      <c r="BL521" s="18" t="s">
        <v>276</v>
      </c>
      <c r="BM521" s="250" t="s">
        <v>702</v>
      </c>
    </row>
    <row r="522" s="16" customFormat="1">
      <c r="A522" s="16"/>
      <c r="B522" s="297"/>
      <c r="C522" s="298"/>
      <c r="D522" s="254" t="s">
        <v>181</v>
      </c>
      <c r="E522" s="299" t="s">
        <v>1</v>
      </c>
      <c r="F522" s="300" t="s">
        <v>640</v>
      </c>
      <c r="G522" s="298"/>
      <c r="H522" s="299" t="s">
        <v>1</v>
      </c>
      <c r="I522" s="301"/>
      <c r="J522" s="298"/>
      <c r="K522" s="298"/>
      <c r="L522" s="302"/>
      <c r="M522" s="303"/>
      <c r="N522" s="304"/>
      <c r="O522" s="304"/>
      <c r="P522" s="304"/>
      <c r="Q522" s="304"/>
      <c r="R522" s="304"/>
      <c r="S522" s="304"/>
      <c r="T522" s="305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T522" s="306" t="s">
        <v>181</v>
      </c>
      <c r="AU522" s="306" t="s">
        <v>88</v>
      </c>
      <c r="AV522" s="16" t="s">
        <v>83</v>
      </c>
      <c r="AW522" s="16" t="s">
        <v>31</v>
      </c>
      <c r="AX522" s="16" t="s">
        <v>76</v>
      </c>
      <c r="AY522" s="306" t="s">
        <v>173</v>
      </c>
    </row>
    <row r="523" s="13" customFormat="1">
      <c r="A523" s="13"/>
      <c r="B523" s="252"/>
      <c r="C523" s="253"/>
      <c r="D523" s="254" t="s">
        <v>181</v>
      </c>
      <c r="E523" s="255" t="s">
        <v>1</v>
      </c>
      <c r="F523" s="256" t="s">
        <v>703</v>
      </c>
      <c r="G523" s="253"/>
      <c r="H523" s="257">
        <v>2.1600000000000001</v>
      </c>
      <c r="I523" s="258"/>
      <c r="J523" s="253"/>
      <c r="K523" s="253"/>
      <c r="L523" s="259"/>
      <c r="M523" s="260"/>
      <c r="N523" s="261"/>
      <c r="O523" s="261"/>
      <c r="P523" s="261"/>
      <c r="Q523" s="261"/>
      <c r="R523" s="261"/>
      <c r="S523" s="261"/>
      <c r="T523" s="26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63" t="s">
        <v>181</v>
      </c>
      <c r="AU523" s="263" t="s">
        <v>88</v>
      </c>
      <c r="AV523" s="13" t="s">
        <v>88</v>
      </c>
      <c r="AW523" s="13" t="s">
        <v>31</v>
      </c>
      <c r="AX523" s="13" t="s">
        <v>76</v>
      </c>
      <c r="AY523" s="263" t="s">
        <v>173</v>
      </c>
    </row>
    <row r="524" s="16" customFormat="1">
      <c r="A524" s="16"/>
      <c r="B524" s="297"/>
      <c r="C524" s="298"/>
      <c r="D524" s="254" t="s">
        <v>181</v>
      </c>
      <c r="E524" s="299" t="s">
        <v>1</v>
      </c>
      <c r="F524" s="300" t="s">
        <v>695</v>
      </c>
      <c r="G524" s="298"/>
      <c r="H524" s="299" t="s">
        <v>1</v>
      </c>
      <c r="I524" s="301"/>
      <c r="J524" s="298"/>
      <c r="K524" s="298"/>
      <c r="L524" s="302"/>
      <c r="M524" s="303"/>
      <c r="N524" s="304"/>
      <c r="O524" s="304"/>
      <c r="P524" s="304"/>
      <c r="Q524" s="304"/>
      <c r="R524" s="304"/>
      <c r="S524" s="304"/>
      <c r="T524" s="305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T524" s="306" t="s">
        <v>181</v>
      </c>
      <c r="AU524" s="306" t="s">
        <v>88</v>
      </c>
      <c r="AV524" s="16" t="s">
        <v>83</v>
      </c>
      <c r="AW524" s="16" t="s">
        <v>31</v>
      </c>
      <c r="AX524" s="16" t="s">
        <v>76</v>
      </c>
      <c r="AY524" s="306" t="s">
        <v>173</v>
      </c>
    </row>
    <row r="525" s="13" customFormat="1">
      <c r="A525" s="13"/>
      <c r="B525" s="252"/>
      <c r="C525" s="253"/>
      <c r="D525" s="254" t="s">
        <v>181</v>
      </c>
      <c r="E525" s="255" t="s">
        <v>1</v>
      </c>
      <c r="F525" s="256" t="s">
        <v>704</v>
      </c>
      <c r="G525" s="253"/>
      <c r="H525" s="257">
        <v>0.47299999999999998</v>
      </c>
      <c r="I525" s="258"/>
      <c r="J525" s="253"/>
      <c r="K525" s="253"/>
      <c r="L525" s="259"/>
      <c r="M525" s="260"/>
      <c r="N525" s="261"/>
      <c r="O525" s="261"/>
      <c r="P525" s="261"/>
      <c r="Q525" s="261"/>
      <c r="R525" s="261"/>
      <c r="S525" s="261"/>
      <c r="T525" s="26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63" t="s">
        <v>181</v>
      </c>
      <c r="AU525" s="263" t="s">
        <v>88</v>
      </c>
      <c r="AV525" s="13" t="s">
        <v>88</v>
      </c>
      <c r="AW525" s="13" t="s">
        <v>31</v>
      </c>
      <c r="AX525" s="13" t="s">
        <v>76</v>
      </c>
      <c r="AY525" s="263" t="s">
        <v>173</v>
      </c>
    </row>
    <row r="526" s="16" customFormat="1">
      <c r="A526" s="16"/>
      <c r="B526" s="297"/>
      <c r="C526" s="298"/>
      <c r="D526" s="254" t="s">
        <v>181</v>
      </c>
      <c r="E526" s="299" t="s">
        <v>1</v>
      </c>
      <c r="F526" s="300" t="s">
        <v>642</v>
      </c>
      <c r="G526" s="298"/>
      <c r="H526" s="299" t="s">
        <v>1</v>
      </c>
      <c r="I526" s="301"/>
      <c r="J526" s="298"/>
      <c r="K526" s="298"/>
      <c r="L526" s="302"/>
      <c r="M526" s="303"/>
      <c r="N526" s="304"/>
      <c r="O526" s="304"/>
      <c r="P526" s="304"/>
      <c r="Q526" s="304"/>
      <c r="R526" s="304"/>
      <c r="S526" s="304"/>
      <c r="T526" s="305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T526" s="306" t="s">
        <v>181</v>
      </c>
      <c r="AU526" s="306" t="s">
        <v>88</v>
      </c>
      <c r="AV526" s="16" t="s">
        <v>83</v>
      </c>
      <c r="AW526" s="16" t="s">
        <v>31</v>
      </c>
      <c r="AX526" s="16" t="s">
        <v>76</v>
      </c>
      <c r="AY526" s="306" t="s">
        <v>173</v>
      </c>
    </row>
    <row r="527" s="13" customFormat="1">
      <c r="A527" s="13"/>
      <c r="B527" s="252"/>
      <c r="C527" s="253"/>
      <c r="D527" s="254" t="s">
        <v>181</v>
      </c>
      <c r="E527" s="255" t="s">
        <v>1</v>
      </c>
      <c r="F527" s="256" t="s">
        <v>705</v>
      </c>
      <c r="G527" s="253"/>
      <c r="H527" s="257">
        <v>0.61499999999999999</v>
      </c>
      <c r="I527" s="258"/>
      <c r="J527" s="253"/>
      <c r="K527" s="253"/>
      <c r="L527" s="259"/>
      <c r="M527" s="260"/>
      <c r="N527" s="261"/>
      <c r="O527" s="261"/>
      <c r="P527" s="261"/>
      <c r="Q527" s="261"/>
      <c r="R527" s="261"/>
      <c r="S527" s="261"/>
      <c r="T527" s="26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3" t="s">
        <v>181</v>
      </c>
      <c r="AU527" s="263" t="s">
        <v>88</v>
      </c>
      <c r="AV527" s="13" t="s">
        <v>88</v>
      </c>
      <c r="AW527" s="13" t="s">
        <v>31</v>
      </c>
      <c r="AX527" s="13" t="s">
        <v>76</v>
      </c>
      <c r="AY527" s="263" t="s">
        <v>173</v>
      </c>
    </row>
    <row r="528" s="14" customFormat="1">
      <c r="A528" s="14"/>
      <c r="B528" s="264"/>
      <c r="C528" s="265"/>
      <c r="D528" s="254" t="s">
        <v>181</v>
      </c>
      <c r="E528" s="266" t="s">
        <v>1</v>
      </c>
      <c r="F528" s="267" t="s">
        <v>184</v>
      </c>
      <c r="G528" s="265"/>
      <c r="H528" s="268">
        <v>3.2480000000000002</v>
      </c>
      <c r="I528" s="269"/>
      <c r="J528" s="265"/>
      <c r="K528" s="265"/>
      <c r="L528" s="270"/>
      <c r="M528" s="271"/>
      <c r="N528" s="272"/>
      <c r="O528" s="272"/>
      <c r="P528" s="272"/>
      <c r="Q528" s="272"/>
      <c r="R528" s="272"/>
      <c r="S528" s="272"/>
      <c r="T528" s="273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74" t="s">
        <v>181</v>
      </c>
      <c r="AU528" s="274" t="s">
        <v>88</v>
      </c>
      <c r="AV528" s="14" t="s">
        <v>185</v>
      </c>
      <c r="AW528" s="14" t="s">
        <v>31</v>
      </c>
      <c r="AX528" s="14" t="s">
        <v>76</v>
      </c>
      <c r="AY528" s="274" t="s">
        <v>173</v>
      </c>
    </row>
    <row r="529" s="13" customFormat="1">
      <c r="A529" s="13"/>
      <c r="B529" s="252"/>
      <c r="C529" s="253"/>
      <c r="D529" s="254" t="s">
        <v>181</v>
      </c>
      <c r="E529" s="255" t="s">
        <v>1</v>
      </c>
      <c r="F529" s="256" t="s">
        <v>706</v>
      </c>
      <c r="G529" s="253"/>
      <c r="H529" s="257">
        <v>0.32500000000000001</v>
      </c>
      <c r="I529" s="258"/>
      <c r="J529" s="253"/>
      <c r="K529" s="253"/>
      <c r="L529" s="259"/>
      <c r="M529" s="260"/>
      <c r="N529" s="261"/>
      <c r="O529" s="261"/>
      <c r="P529" s="261"/>
      <c r="Q529" s="261"/>
      <c r="R529" s="261"/>
      <c r="S529" s="261"/>
      <c r="T529" s="26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63" t="s">
        <v>181</v>
      </c>
      <c r="AU529" s="263" t="s">
        <v>88</v>
      </c>
      <c r="AV529" s="13" t="s">
        <v>88</v>
      </c>
      <c r="AW529" s="13" t="s">
        <v>31</v>
      </c>
      <c r="AX529" s="13" t="s">
        <v>76</v>
      </c>
      <c r="AY529" s="263" t="s">
        <v>173</v>
      </c>
    </row>
    <row r="530" s="13" customFormat="1">
      <c r="A530" s="13"/>
      <c r="B530" s="252"/>
      <c r="C530" s="253"/>
      <c r="D530" s="254" t="s">
        <v>181</v>
      </c>
      <c r="E530" s="255" t="s">
        <v>1</v>
      </c>
      <c r="F530" s="256" t="s">
        <v>707</v>
      </c>
      <c r="G530" s="253"/>
      <c r="H530" s="257">
        <v>0.0070000000000000001</v>
      </c>
      <c r="I530" s="258"/>
      <c r="J530" s="253"/>
      <c r="K530" s="253"/>
      <c r="L530" s="259"/>
      <c r="M530" s="260"/>
      <c r="N530" s="261"/>
      <c r="O530" s="261"/>
      <c r="P530" s="261"/>
      <c r="Q530" s="261"/>
      <c r="R530" s="261"/>
      <c r="S530" s="261"/>
      <c r="T530" s="26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63" t="s">
        <v>181</v>
      </c>
      <c r="AU530" s="263" t="s">
        <v>88</v>
      </c>
      <c r="AV530" s="13" t="s">
        <v>88</v>
      </c>
      <c r="AW530" s="13" t="s">
        <v>31</v>
      </c>
      <c r="AX530" s="13" t="s">
        <v>76</v>
      </c>
      <c r="AY530" s="263" t="s">
        <v>173</v>
      </c>
    </row>
    <row r="531" s="15" customFormat="1">
      <c r="A531" s="15"/>
      <c r="B531" s="275"/>
      <c r="C531" s="276"/>
      <c r="D531" s="254" t="s">
        <v>181</v>
      </c>
      <c r="E531" s="277" t="s">
        <v>1</v>
      </c>
      <c r="F531" s="278" t="s">
        <v>187</v>
      </c>
      <c r="G531" s="276"/>
      <c r="H531" s="279">
        <v>3.5800000000000005</v>
      </c>
      <c r="I531" s="280"/>
      <c r="J531" s="276"/>
      <c r="K531" s="276"/>
      <c r="L531" s="281"/>
      <c r="M531" s="282"/>
      <c r="N531" s="283"/>
      <c r="O531" s="283"/>
      <c r="P531" s="283"/>
      <c r="Q531" s="283"/>
      <c r="R531" s="283"/>
      <c r="S531" s="283"/>
      <c r="T531" s="28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85" t="s">
        <v>181</v>
      </c>
      <c r="AU531" s="285" t="s">
        <v>88</v>
      </c>
      <c r="AV531" s="15" t="s">
        <v>179</v>
      </c>
      <c r="AW531" s="15" t="s">
        <v>31</v>
      </c>
      <c r="AX531" s="15" t="s">
        <v>83</v>
      </c>
      <c r="AY531" s="285" t="s">
        <v>173</v>
      </c>
    </row>
    <row r="532" s="2" customFormat="1" ht="44.25" customHeight="1">
      <c r="A532" s="39"/>
      <c r="B532" s="40"/>
      <c r="C532" s="286" t="s">
        <v>708</v>
      </c>
      <c r="D532" s="286" t="s">
        <v>224</v>
      </c>
      <c r="E532" s="287" t="s">
        <v>709</v>
      </c>
      <c r="F532" s="288" t="s">
        <v>710</v>
      </c>
      <c r="G532" s="289" t="s">
        <v>178</v>
      </c>
      <c r="H532" s="290">
        <v>1.3200000000000001</v>
      </c>
      <c r="I532" s="291"/>
      <c r="J532" s="292">
        <f>ROUND(I532*H532,2)</f>
        <v>0</v>
      </c>
      <c r="K532" s="293"/>
      <c r="L532" s="294"/>
      <c r="M532" s="295" t="s">
        <v>1</v>
      </c>
      <c r="N532" s="296" t="s">
        <v>42</v>
      </c>
      <c r="O532" s="98"/>
      <c r="P532" s="248">
        <f>O532*H532</f>
        <v>0</v>
      </c>
      <c r="Q532" s="248">
        <v>0.54000000000000004</v>
      </c>
      <c r="R532" s="248">
        <f>Q532*H532</f>
        <v>0.7128000000000001</v>
      </c>
      <c r="S532" s="248">
        <v>0</v>
      </c>
      <c r="T532" s="249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50" t="s">
        <v>386</v>
      </c>
      <c r="AT532" s="250" t="s">
        <v>224</v>
      </c>
      <c r="AU532" s="250" t="s">
        <v>88</v>
      </c>
      <c r="AY532" s="18" t="s">
        <v>173</v>
      </c>
      <c r="BE532" s="251">
        <f>IF(N532="základná",J532,0)</f>
        <v>0</v>
      </c>
      <c r="BF532" s="251">
        <f>IF(N532="znížená",J532,0)</f>
        <v>0</v>
      </c>
      <c r="BG532" s="251">
        <f>IF(N532="zákl. prenesená",J532,0)</f>
        <v>0</v>
      </c>
      <c r="BH532" s="251">
        <f>IF(N532="zníž. prenesená",J532,0)</f>
        <v>0</v>
      </c>
      <c r="BI532" s="251">
        <f>IF(N532="nulová",J532,0)</f>
        <v>0</v>
      </c>
      <c r="BJ532" s="18" t="s">
        <v>88</v>
      </c>
      <c r="BK532" s="251">
        <f>ROUND(I532*H532,2)</f>
        <v>0</v>
      </c>
      <c r="BL532" s="18" t="s">
        <v>276</v>
      </c>
      <c r="BM532" s="250" t="s">
        <v>711</v>
      </c>
    </row>
    <row r="533" s="16" customFormat="1">
      <c r="A533" s="16"/>
      <c r="B533" s="297"/>
      <c r="C533" s="298"/>
      <c r="D533" s="254" t="s">
        <v>181</v>
      </c>
      <c r="E533" s="299" t="s">
        <v>1</v>
      </c>
      <c r="F533" s="300" t="s">
        <v>640</v>
      </c>
      <c r="G533" s="298"/>
      <c r="H533" s="299" t="s">
        <v>1</v>
      </c>
      <c r="I533" s="301"/>
      <c r="J533" s="298"/>
      <c r="K533" s="298"/>
      <c r="L533" s="302"/>
      <c r="M533" s="303"/>
      <c r="N533" s="304"/>
      <c r="O533" s="304"/>
      <c r="P533" s="304"/>
      <c r="Q533" s="304"/>
      <c r="R533" s="304"/>
      <c r="S533" s="304"/>
      <c r="T533" s="305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306" t="s">
        <v>181</v>
      </c>
      <c r="AU533" s="306" t="s">
        <v>88</v>
      </c>
      <c r="AV533" s="16" t="s">
        <v>83</v>
      </c>
      <c r="AW533" s="16" t="s">
        <v>31</v>
      </c>
      <c r="AX533" s="16" t="s">
        <v>76</v>
      </c>
      <c r="AY533" s="306" t="s">
        <v>173</v>
      </c>
    </row>
    <row r="534" s="13" customFormat="1">
      <c r="A534" s="13"/>
      <c r="B534" s="252"/>
      <c r="C534" s="253"/>
      <c r="D534" s="254" t="s">
        <v>181</v>
      </c>
      <c r="E534" s="255" t="s">
        <v>1</v>
      </c>
      <c r="F534" s="256" t="s">
        <v>712</v>
      </c>
      <c r="G534" s="253"/>
      <c r="H534" s="257">
        <v>0.432</v>
      </c>
      <c r="I534" s="258"/>
      <c r="J534" s="253"/>
      <c r="K534" s="253"/>
      <c r="L534" s="259"/>
      <c r="M534" s="260"/>
      <c r="N534" s="261"/>
      <c r="O534" s="261"/>
      <c r="P534" s="261"/>
      <c r="Q534" s="261"/>
      <c r="R534" s="261"/>
      <c r="S534" s="261"/>
      <c r="T534" s="26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63" t="s">
        <v>181</v>
      </c>
      <c r="AU534" s="263" t="s">
        <v>88</v>
      </c>
      <c r="AV534" s="13" t="s">
        <v>88</v>
      </c>
      <c r="AW534" s="13" t="s">
        <v>31</v>
      </c>
      <c r="AX534" s="13" t="s">
        <v>76</v>
      </c>
      <c r="AY534" s="263" t="s">
        <v>173</v>
      </c>
    </row>
    <row r="535" s="16" customFormat="1">
      <c r="A535" s="16"/>
      <c r="B535" s="297"/>
      <c r="C535" s="298"/>
      <c r="D535" s="254" t="s">
        <v>181</v>
      </c>
      <c r="E535" s="299" t="s">
        <v>1</v>
      </c>
      <c r="F535" s="300" t="s">
        <v>642</v>
      </c>
      <c r="G535" s="298"/>
      <c r="H535" s="299" t="s">
        <v>1</v>
      </c>
      <c r="I535" s="301"/>
      <c r="J535" s="298"/>
      <c r="K535" s="298"/>
      <c r="L535" s="302"/>
      <c r="M535" s="303"/>
      <c r="N535" s="304"/>
      <c r="O535" s="304"/>
      <c r="P535" s="304"/>
      <c r="Q535" s="304"/>
      <c r="R535" s="304"/>
      <c r="S535" s="304"/>
      <c r="T535" s="305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306" t="s">
        <v>181</v>
      </c>
      <c r="AU535" s="306" t="s">
        <v>88</v>
      </c>
      <c r="AV535" s="16" t="s">
        <v>83</v>
      </c>
      <c r="AW535" s="16" t="s">
        <v>31</v>
      </c>
      <c r="AX535" s="16" t="s">
        <v>76</v>
      </c>
      <c r="AY535" s="306" t="s">
        <v>173</v>
      </c>
    </row>
    <row r="536" s="13" customFormat="1">
      <c r="A536" s="13"/>
      <c r="B536" s="252"/>
      <c r="C536" s="253"/>
      <c r="D536" s="254" t="s">
        <v>181</v>
      </c>
      <c r="E536" s="255" t="s">
        <v>1</v>
      </c>
      <c r="F536" s="256" t="s">
        <v>713</v>
      </c>
      <c r="G536" s="253"/>
      <c r="H536" s="257">
        <v>0.062</v>
      </c>
      <c r="I536" s="258"/>
      <c r="J536" s="253"/>
      <c r="K536" s="253"/>
      <c r="L536" s="259"/>
      <c r="M536" s="260"/>
      <c r="N536" s="261"/>
      <c r="O536" s="261"/>
      <c r="P536" s="261"/>
      <c r="Q536" s="261"/>
      <c r="R536" s="261"/>
      <c r="S536" s="261"/>
      <c r="T536" s="26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63" t="s">
        <v>181</v>
      </c>
      <c r="AU536" s="263" t="s">
        <v>88</v>
      </c>
      <c r="AV536" s="13" t="s">
        <v>88</v>
      </c>
      <c r="AW536" s="13" t="s">
        <v>31</v>
      </c>
      <c r="AX536" s="13" t="s">
        <v>76</v>
      </c>
      <c r="AY536" s="263" t="s">
        <v>173</v>
      </c>
    </row>
    <row r="537" s="16" customFormat="1">
      <c r="A537" s="16"/>
      <c r="B537" s="297"/>
      <c r="C537" s="298"/>
      <c r="D537" s="254" t="s">
        <v>181</v>
      </c>
      <c r="E537" s="299" t="s">
        <v>1</v>
      </c>
      <c r="F537" s="300" t="s">
        <v>428</v>
      </c>
      <c r="G537" s="298"/>
      <c r="H537" s="299" t="s">
        <v>1</v>
      </c>
      <c r="I537" s="301"/>
      <c r="J537" s="298"/>
      <c r="K537" s="298"/>
      <c r="L537" s="302"/>
      <c r="M537" s="303"/>
      <c r="N537" s="304"/>
      <c r="O537" s="304"/>
      <c r="P537" s="304"/>
      <c r="Q537" s="304"/>
      <c r="R537" s="304"/>
      <c r="S537" s="304"/>
      <c r="T537" s="305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T537" s="306" t="s">
        <v>181</v>
      </c>
      <c r="AU537" s="306" t="s">
        <v>88</v>
      </c>
      <c r="AV537" s="16" t="s">
        <v>83</v>
      </c>
      <c r="AW537" s="16" t="s">
        <v>31</v>
      </c>
      <c r="AX537" s="16" t="s">
        <v>76</v>
      </c>
      <c r="AY537" s="306" t="s">
        <v>173</v>
      </c>
    </row>
    <row r="538" s="13" customFormat="1">
      <c r="A538" s="13"/>
      <c r="B538" s="252"/>
      <c r="C538" s="253"/>
      <c r="D538" s="254" t="s">
        <v>181</v>
      </c>
      <c r="E538" s="255" t="s">
        <v>1</v>
      </c>
      <c r="F538" s="256" t="s">
        <v>714</v>
      </c>
      <c r="G538" s="253"/>
      <c r="H538" s="257">
        <v>0.053999999999999999</v>
      </c>
      <c r="I538" s="258"/>
      <c r="J538" s="253"/>
      <c r="K538" s="253"/>
      <c r="L538" s="259"/>
      <c r="M538" s="260"/>
      <c r="N538" s="261"/>
      <c r="O538" s="261"/>
      <c r="P538" s="261"/>
      <c r="Q538" s="261"/>
      <c r="R538" s="261"/>
      <c r="S538" s="261"/>
      <c r="T538" s="26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63" t="s">
        <v>181</v>
      </c>
      <c r="AU538" s="263" t="s">
        <v>88</v>
      </c>
      <c r="AV538" s="13" t="s">
        <v>88</v>
      </c>
      <c r="AW538" s="13" t="s">
        <v>31</v>
      </c>
      <c r="AX538" s="13" t="s">
        <v>76</v>
      </c>
      <c r="AY538" s="263" t="s">
        <v>173</v>
      </c>
    </row>
    <row r="539" s="16" customFormat="1">
      <c r="A539" s="16"/>
      <c r="B539" s="297"/>
      <c r="C539" s="298"/>
      <c r="D539" s="254" t="s">
        <v>181</v>
      </c>
      <c r="E539" s="299" t="s">
        <v>1</v>
      </c>
      <c r="F539" s="300" t="s">
        <v>645</v>
      </c>
      <c r="G539" s="298"/>
      <c r="H539" s="299" t="s">
        <v>1</v>
      </c>
      <c r="I539" s="301"/>
      <c r="J539" s="298"/>
      <c r="K539" s="298"/>
      <c r="L539" s="302"/>
      <c r="M539" s="303"/>
      <c r="N539" s="304"/>
      <c r="O539" s="304"/>
      <c r="P539" s="304"/>
      <c r="Q539" s="304"/>
      <c r="R539" s="304"/>
      <c r="S539" s="304"/>
      <c r="T539" s="305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T539" s="306" t="s">
        <v>181</v>
      </c>
      <c r="AU539" s="306" t="s">
        <v>88</v>
      </c>
      <c r="AV539" s="16" t="s">
        <v>83</v>
      </c>
      <c r="AW539" s="16" t="s">
        <v>31</v>
      </c>
      <c r="AX539" s="16" t="s">
        <v>76</v>
      </c>
      <c r="AY539" s="306" t="s">
        <v>173</v>
      </c>
    </row>
    <row r="540" s="13" customFormat="1">
      <c r="A540" s="13"/>
      <c r="B540" s="252"/>
      <c r="C540" s="253"/>
      <c r="D540" s="254" t="s">
        <v>181</v>
      </c>
      <c r="E540" s="255" t="s">
        <v>1</v>
      </c>
      <c r="F540" s="256" t="s">
        <v>715</v>
      </c>
      <c r="G540" s="253"/>
      <c r="H540" s="257">
        <v>0.12</v>
      </c>
      <c r="I540" s="258"/>
      <c r="J540" s="253"/>
      <c r="K540" s="253"/>
      <c r="L540" s="259"/>
      <c r="M540" s="260"/>
      <c r="N540" s="261"/>
      <c r="O540" s="261"/>
      <c r="P540" s="261"/>
      <c r="Q540" s="261"/>
      <c r="R540" s="261"/>
      <c r="S540" s="261"/>
      <c r="T540" s="26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63" t="s">
        <v>181</v>
      </c>
      <c r="AU540" s="263" t="s">
        <v>88</v>
      </c>
      <c r="AV540" s="13" t="s">
        <v>88</v>
      </c>
      <c r="AW540" s="13" t="s">
        <v>31</v>
      </c>
      <c r="AX540" s="13" t="s">
        <v>76</v>
      </c>
      <c r="AY540" s="263" t="s">
        <v>173</v>
      </c>
    </row>
    <row r="541" s="16" customFormat="1">
      <c r="A541" s="16"/>
      <c r="B541" s="297"/>
      <c r="C541" s="298"/>
      <c r="D541" s="254" t="s">
        <v>181</v>
      </c>
      <c r="E541" s="299" t="s">
        <v>1</v>
      </c>
      <c r="F541" s="300" t="s">
        <v>647</v>
      </c>
      <c r="G541" s="298"/>
      <c r="H541" s="299" t="s">
        <v>1</v>
      </c>
      <c r="I541" s="301"/>
      <c r="J541" s="298"/>
      <c r="K541" s="298"/>
      <c r="L541" s="302"/>
      <c r="M541" s="303"/>
      <c r="N541" s="304"/>
      <c r="O541" s="304"/>
      <c r="P541" s="304"/>
      <c r="Q541" s="304"/>
      <c r="R541" s="304"/>
      <c r="S541" s="304"/>
      <c r="T541" s="305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T541" s="306" t="s">
        <v>181</v>
      </c>
      <c r="AU541" s="306" t="s">
        <v>88</v>
      </c>
      <c r="AV541" s="16" t="s">
        <v>83</v>
      </c>
      <c r="AW541" s="16" t="s">
        <v>31</v>
      </c>
      <c r="AX541" s="16" t="s">
        <v>76</v>
      </c>
      <c r="AY541" s="306" t="s">
        <v>173</v>
      </c>
    </row>
    <row r="542" s="13" customFormat="1">
      <c r="A542" s="13"/>
      <c r="B542" s="252"/>
      <c r="C542" s="253"/>
      <c r="D542" s="254" t="s">
        <v>181</v>
      </c>
      <c r="E542" s="255" t="s">
        <v>1</v>
      </c>
      <c r="F542" s="256" t="s">
        <v>716</v>
      </c>
      <c r="G542" s="253"/>
      <c r="H542" s="257">
        <v>0.52500000000000002</v>
      </c>
      <c r="I542" s="258"/>
      <c r="J542" s="253"/>
      <c r="K542" s="253"/>
      <c r="L542" s="259"/>
      <c r="M542" s="260"/>
      <c r="N542" s="261"/>
      <c r="O542" s="261"/>
      <c r="P542" s="261"/>
      <c r="Q542" s="261"/>
      <c r="R542" s="261"/>
      <c r="S542" s="261"/>
      <c r="T542" s="26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63" t="s">
        <v>181</v>
      </c>
      <c r="AU542" s="263" t="s">
        <v>88</v>
      </c>
      <c r="AV542" s="13" t="s">
        <v>88</v>
      </c>
      <c r="AW542" s="13" t="s">
        <v>31</v>
      </c>
      <c r="AX542" s="13" t="s">
        <v>76</v>
      </c>
      <c r="AY542" s="263" t="s">
        <v>173</v>
      </c>
    </row>
    <row r="543" s="14" customFormat="1">
      <c r="A543" s="14"/>
      <c r="B543" s="264"/>
      <c r="C543" s="265"/>
      <c r="D543" s="254" t="s">
        <v>181</v>
      </c>
      <c r="E543" s="266" t="s">
        <v>1</v>
      </c>
      <c r="F543" s="267" t="s">
        <v>184</v>
      </c>
      <c r="G543" s="265"/>
      <c r="H543" s="268">
        <v>1.1930000000000001</v>
      </c>
      <c r="I543" s="269"/>
      <c r="J543" s="265"/>
      <c r="K543" s="265"/>
      <c r="L543" s="270"/>
      <c r="M543" s="271"/>
      <c r="N543" s="272"/>
      <c r="O543" s="272"/>
      <c r="P543" s="272"/>
      <c r="Q543" s="272"/>
      <c r="R543" s="272"/>
      <c r="S543" s="272"/>
      <c r="T543" s="27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74" t="s">
        <v>181</v>
      </c>
      <c r="AU543" s="274" t="s">
        <v>88</v>
      </c>
      <c r="AV543" s="14" t="s">
        <v>185</v>
      </c>
      <c r="AW543" s="14" t="s">
        <v>31</v>
      </c>
      <c r="AX543" s="14" t="s">
        <v>76</v>
      </c>
      <c r="AY543" s="274" t="s">
        <v>173</v>
      </c>
    </row>
    <row r="544" s="13" customFormat="1">
      <c r="A544" s="13"/>
      <c r="B544" s="252"/>
      <c r="C544" s="253"/>
      <c r="D544" s="254" t="s">
        <v>181</v>
      </c>
      <c r="E544" s="255" t="s">
        <v>1</v>
      </c>
      <c r="F544" s="256" t="s">
        <v>717</v>
      </c>
      <c r="G544" s="253"/>
      <c r="H544" s="257">
        <v>0.119</v>
      </c>
      <c r="I544" s="258"/>
      <c r="J544" s="253"/>
      <c r="K544" s="253"/>
      <c r="L544" s="259"/>
      <c r="M544" s="260"/>
      <c r="N544" s="261"/>
      <c r="O544" s="261"/>
      <c r="P544" s="261"/>
      <c r="Q544" s="261"/>
      <c r="R544" s="261"/>
      <c r="S544" s="261"/>
      <c r="T544" s="26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63" t="s">
        <v>181</v>
      </c>
      <c r="AU544" s="263" t="s">
        <v>88</v>
      </c>
      <c r="AV544" s="13" t="s">
        <v>88</v>
      </c>
      <c r="AW544" s="13" t="s">
        <v>31</v>
      </c>
      <c r="AX544" s="13" t="s">
        <v>76</v>
      </c>
      <c r="AY544" s="263" t="s">
        <v>173</v>
      </c>
    </row>
    <row r="545" s="13" customFormat="1">
      <c r="A545" s="13"/>
      <c r="B545" s="252"/>
      <c r="C545" s="253"/>
      <c r="D545" s="254" t="s">
        <v>181</v>
      </c>
      <c r="E545" s="255" t="s">
        <v>1</v>
      </c>
      <c r="F545" s="256" t="s">
        <v>718</v>
      </c>
      <c r="G545" s="253"/>
      <c r="H545" s="257">
        <v>0.0080000000000000002</v>
      </c>
      <c r="I545" s="258"/>
      <c r="J545" s="253"/>
      <c r="K545" s="253"/>
      <c r="L545" s="259"/>
      <c r="M545" s="260"/>
      <c r="N545" s="261"/>
      <c r="O545" s="261"/>
      <c r="P545" s="261"/>
      <c r="Q545" s="261"/>
      <c r="R545" s="261"/>
      <c r="S545" s="261"/>
      <c r="T545" s="26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63" t="s">
        <v>181</v>
      </c>
      <c r="AU545" s="263" t="s">
        <v>88</v>
      </c>
      <c r="AV545" s="13" t="s">
        <v>88</v>
      </c>
      <c r="AW545" s="13" t="s">
        <v>31</v>
      </c>
      <c r="AX545" s="13" t="s">
        <v>76</v>
      </c>
      <c r="AY545" s="263" t="s">
        <v>173</v>
      </c>
    </row>
    <row r="546" s="15" customFormat="1">
      <c r="A546" s="15"/>
      <c r="B546" s="275"/>
      <c r="C546" s="276"/>
      <c r="D546" s="254" t="s">
        <v>181</v>
      </c>
      <c r="E546" s="277" t="s">
        <v>1</v>
      </c>
      <c r="F546" s="278" t="s">
        <v>187</v>
      </c>
      <c r="G546" s="276"/>
      <c r="H546" s="279">
        <v>1.3200000000000001</v>
      </c>
      <c r="I546" s="280"/>
      <c r="J546" s="276"/>
      <c r="K546" s="276"/>
      <c r="L546" s="281"/>
      <c r="M546" s="282"/>
      <c r="N546" s="283"/>
      <c r="O546" s="283"/>
      <c r="P546" s="283"/>
      <c r="Q546" s="283"/>
      <c r="R546" s="283"/>
      <c r="S546" s="283"/>
      <c r="T546" s="28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85" t="s">
        <v>181</v>
      </c>
      <c r="AU546" s="285" t="s">
        <v>88</v>
      </c>
      <c r="AV546" s="15" t="s">
        <v>179</v>
      </c>
      <c r="AW546" s="15" t="s">
        <v>31</v>
      </c>
      <c r="AX546" s="15" t="s">
        <v>83</v>
      </c>
      <c r="AY546" s="285" t="s">
        <v>173</v>
      </c>
    </row>
    <row r="547" s="2" customFormat="1" ht="24.15" customHeight="1">
      <c r="A547" s="39"/>
      <c r="B547" s="40"/>
      <c r="C547" s="238" t="s">
        <v>719</v>
      </c>
      <c r="D547" s="238" t="s">
        <v>175</v>
      </c>
      <c r="E547" s="239" t="s">
        <v>720</v>
      </c>
      <c r="F547" s="240" t="s">
        <v>721</v>
      </c>
      <c r="G547" s="241" t="s">
        <v>235</v>
      </c>
      <c r="H547" s="242">
        <v>32</v>
      </c>
      <c r="I547" s="243"/>
      <c r="J547" s="244">
        <f>ROUND(I547*H547,2)</f>
        <v>0</v>
      </c>
      <c r="K547" s="245"/>
      <c r="L547" s="45"/>
      <c r="M547" s="246" t="s">
        <v>1</v>
      </c>
      <c r="N547" s="247" t="s">
        <v>42</v>
      </c>
      <c r="O547" s="98"/>
      <c r="P547" s="248">
        <f>O547*H547</f>
        <v>0</v>
      </c>
      <c r="Q547" s="248">
        <v>0</v>
      </c>
      <c r="R547" s="248">
        <f>Q547*H547</f>
        <v>0</v>
      </c>
      <c r="S547" s="248">
        <v>0</v>
      </c>
      <c r="T547" s="249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50" t="s">
        <v>276</v>
      </c>
      <c r="AT547" s="250" t="s">
        <v>175</v>
      </c>
      <c r="AU547" s="250" t="s">
        <v>88</v>
      </c>
      <c r="AY547" s="18" t="s">
        <v>173</v>
      </c>
      <c r="BE547" s="251">
        <f>IF(N547="základná",J547,0)</f>
        <v>0</v>
      </c>
      <c r="BF547" s="251">
        <f>IF(N547="znížená",J547,0)</f>
        <v>0</v>
      </c>
      <c r="BG547" s="251">
        <f>IF(N547="zákl. prenesená",J547,0)</f>
        <v>0</v>
      </c>
      <c r="BH547" s="251">
        <f>IF(N547="zníž. prenesená",J547,0)</f>
        <v>0</v>
      </c>
      <c r="BI547" s="251">
        <f>IF(N547="nulová",J547,0)</f>
        <v>0</v>
      </c>
      <c r="BJ547" s="18" t="s">
        <v>88</v>
      </c>
      <c r="BK547" s="251">
        <f>ROUND(I547*H547,2)</f>
        <v>0</v>
      </c>
      <c r="BL547" s="18" t="s">
        <v>276</v>
      </c>
      <c r="BM547" s="250" t="s">
        <v>722</v>
      </c>
    </row>
    <row r="548" s="13" customFormat="1">
      <c r="A548" s="13"/>
      <c r="B548" s="252"/>
      <c r="C548" s="253"/>
      <c r="D548" s="254" t="s">
        <v>181</v>
      </c>
      <c r="E548" s="255" t="s">
        <v>1</v>
      </c>
      <c r="F548" s="256" t="s">
        <v>723</v>
      </c>
      <c r="G548" s="253"/>
      <c r="H548" s="257">
        <v>15.75</v>
      </c>
      <c r="I548" s="258"/>
      <c r="J548" s="253"/>
      <c r="K548" s="253"/>
      <c r="L548" s="259"/>
      <c r="M548" s="260"/>
      <c r="N548" s="261"/>
      <c r="O548" s="261"/>
      <c r="P548" s="261"/>
      <c r="Q548" s="261"/>
      <c r="R548" s="261"/>
      <c r="S548" s="261"/>
      <c r="T548" s="26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63" t="s">
        <v>181</v>
      </c>
      <c r="AU548" s="263" t="s">
        <v>88</v>
      </c>
      <c r="AV548" s="13" t="s">
        <v>88</v>
      </c>
      <c r="AW548" s="13" t="s">
        <v>31</v>
      </c>
      <c r="AX548" s="13" t="s">
        <v>76</v>
      </c>
      <c r="AY548" s="263" t="s">
        <v>173</v>
      </c>
    </row>
    <row r="549" s="13" customFormat="1">
      <c r="A549" s="13"/>
      <c r="B549" s="252"/>
      <c r="C549" s="253"/>
      <c r="D549" s="254" t="s">
        <v>181</v>
      </c>
      <c r="E549" s="255" t="s">
        <v>1</v>
      </c>
      <c r="F549" s="256" t="s">
        <v>724</v>
      </c>
      <c r="G549" s="253"/>
      <c r="H549" s="257">
        <v>16.199999999999999</v>
      </c>
      <c r="I549" s="258"/>
      <c r="J549" s="253"/>
      <c r="K549" s="253"/>
      <c r="L549" s="259"/>
      <c r="M549" s="260"/>
      <c r="N549" s="261"/>
      <c r="O549" s="261"/>
      <c r="P549" s="261"/>
      <c r="Q549" s="261"/>
      <c r="R549" s="261"/>
      <c r="S549" s="261"/>
      <c r="T549" s="26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63" t="s">
        <v>181</v>
      </c>
      <c r="AU549" s="263" t="s">
        <v>88</v>
      </c>
      <c r="AV549" s="13" t="s">
        <v>88</v>
      </c>
      <c r="AW549" s="13" t="s">
        <v>31</v>
      </c>
      <c r="AX549" s="13" t="s">
        <v>76</v>
      </c>
      <c r="AY549" s="263" t="s">
        <v>173</v>
      </c>
    </row>
    <row r="550" s="14" customFormat="1">
      <c r="A550" s="14"/>
      <c r="B550" s="264"/>
      <c r="C550" s="265"/>
      <c r="D550" s="254" t="s">
        <v>181</v>
      </c>
      <c r="E550" s="266" t="s">
        <v>1</v>
      </c>
      <c r="F550" s="267" t="s">
        <v>184</v>
      </c>
      <c r="G550" s="265"/>
      <c r="H550" s="268">
        <v>31.949999999999999</v>
      </c>
      <c r="I550" s="269"/>
      <c r="J550" s="265"/>
      <c r="K550" s="265"/>
      <c r="L550" s="270"/>
      <c r="M550" s="271"/>
      <c r="N550" s="272"/>
      <c r="O550" s="272"/>
      <c r="P550" s="272"/>
      <c r="Q550" s="272"/>
      <c r="R550" s="272"/>
      <c r="S550" s="272"/>
      <c r="T550" s="27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74" t="s">
        <v>181</v>
      </c>
      <c r="AU550" s="274" t="s">
        <v>88</v>
      </c>
      <c r="AV550" s="14" t="s">
        <v>185</v>
      </c>
      <c r="AW550" s="14" t="s">
        <v>31</v>
      </c>
      <c r="AX550" s="14" t="s">
        <v>76</v>
      </c>
      <c r="AY550" s="274" t="s">
        <v>173</v>
      </c>
    </row>
    <row r="551" s="13" customFormat="1">
      <c r="A551" s="13"/>
      <c r="B551" s="252"/>
      <c r="C551" s="253"/>
      <c r="D551" s="254" t="s">
        <v>181</v>
      </c>
      <c r="E551" s="255" t="s">
        <v>1</v>
      </c>
      <c r="F551" s="256" t="s">
        <v>463</v>
      </c>
      <c r="G551" s="253"/>
      <c r="H551" s="257">
        <v>0.050000000000000003</v>
      </c>
      <c r="I551" s="258"/>
      <c r="J551" s="253"/>
      <c r="K551" s="253"/>
      <c r="L551" s="259"/>
      <c r="M551" s="260"/>
      <c r="N551" s="261"/>
      <c r="O551" s="261"/>
      <c r="P551" s="261"/>
      <c r="Q551" s="261"/>
      <c r="R551" s="261"/>
      <c r="S551" s="261"/>
      <c r="T551" s="26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63" t="s">
        <v>181</v>
      </c>
      <c r="AU551" s="263" t="s">
        <v>88</v>
      </c>
      <c r="AV551" s="13" t="s">
        <v>88</v>
      </c>
      <c r="AW551" s="13" t="s">
        <v>31</v>
      </c>
      <c r="AX551" s="13" t="s">
        <v>76</v>
      </c>
      <c r="AY551" s="263" t="s">
        <v>173</v>
      </c>
    </row>
    <row r="552" s="15" customFormat="1">
      <c r="A552" s="15"/>
      <c r="B552" s="275"/>
      <c r="C552" s="276"/>
      <c r="D552" s="254" t="s">
        <v>181</v>
      </c>
      <c r="E552" s="277" t="s">
        <v>1</v>
      </c>
      <c r="F552" s="278" t="s">
        <v>187</v>
      </c>
      <c r="G552" s="276"/>
      <c r="H552" s="279">
        <v>32</v>
      </c>
      <c r="I552" s="280"/>
      <c r="J552" s="276"/>
      <c r="K552" s="276"/>
      <c r="L552" s="281"/>
      <c r="M552" s="282"/>
      <c r="N552" s="283"/>
      <c r="O552" s="283"/>
      <c r="P552" s="283"/>
      <c r="Q552" s="283"/>
      <c r="R552" s="283"/>
      <c r="S552" s="283"/>
      <c r="T552" s="28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85" t="s">
        <v>181</v>
      </c>
      <c r="AU552" s="285" t="s">
        <v>88</v>
      </c>
      <c r="AV552" s="15" t="s">
        <v>179</v>
      </c>
      <c r="AW552" s="15" t="s">
        <v>31</v>
      </c>
      <c r="AX552" s="15" t="s">
        <v>83</v>
      </c>
      <c r="AY552" s="285" t="s">
        <v>173</v>
      </c>
    </row>
    <row r="553" s="2" customFormat="1" ht="24.15" customHeight="1">
      <c r="A553" s="39"/>
      <c r="B553" s="40"/>
      <c r="C553" s="286" t="s">
        <v>725</v>
      </c>
      <c r="D553" s="286" t="s">
        <v>224</v>
      </c>
      <c r="E553" s="287" t="s">
        <v>726</v>
      </c>
      <c r="F553" s="288" t="s">
        <v>727</v>
      </c>
      <c r="G553" s="289" t="s">
        <v>235</v>
      </c>
      <c r="H553" s="290">
        <v>35.200000000000003</v>
      </c>
      <c r="I553" s="291"/>
      <c r="J553" s="292">
        <f>ROUND(I553*H553,2)</f>
        <v>0</v>
      </c>
      <c r="K553" s="293"/>
      <c r="L553" s="294"/>
      <c r="M553" s="295" t="s">
        <v>1</v>
      </c>
      <c r="N553" s="296" t="s">
        <v>42</v>
      </c>
      <c r="O553" s="98"/>
      <c r="P553" s="248">
        <f>O553*H553</f>
        <v>0</v>
      </c>
      <c r="Q553" s="248">
        <v>0.0093600000000000003</v>
      </c>
      <c r="R553" s="248">
        <f>Q553*H553</f>
        <v>0.32947200000000004</v>
      </c>
      <c r="S553" s="248">
        <v>0</v>
      </c>
      <c r="T553" s="24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50" t="s">
        <v>386</v>
      </c>
      <c r="AT553" s="250" t="s">
        <v>224</v>
      </c>
      <c r="AU553" s="250" t="s">
        <v>88</v>
      </c>
      <c r="AY553" s="18" t="s">
        <v>173</v>
      </c>
      <c r="BE553" s="251">
        <f>IF(N553="základná",J553,0)</f>
        <v>0</v>
      </c>
      <c r="BF553" s="251">
        <f>IF(N553="znížená",J553,0)</f>
        <v>0</v>
      </c>
      <c r="BG553" s="251">
        <f>IF(N553="zákl. prenesená",J553,0)</f>
        <v>0</v>
      </c>
      <c r="BH553" s="251">
        <f>IF(N553="zníž. prenesená",J553,0)</f>
        <v>0</v>
      </c>
      <c r="BI553" s="251">
        <f>IF(N553="nulová",J553,0)</f>
        <v>0</v>
      </c>
      <c r="BJ553" s="18" t="s">
        <v>88</v>
      </c>
      <c r="BK553" s="251">
        <f>ROUND(I553*H553,2)</f>
        <v>0</v>
      </c>
      <c r="BL553" s="18" t="s">
        <v>276</v>
      </c>
      <c r="BM553" s="250" t="s">
        <v>728</v>
      </c>
    </row>
    <row r="554" s="13" customFormat="1">
      <c r="A554" s="13"/>
      <c r="B554" s="252"/>
      <c r="C554" s="253"/>
      <c r="D554" s="254" t="s">
        <v>181</v>
      </c>
      <c r="E554" s="255" t="s">
        <v>1</v>
      </c>
      <c r="F554" s="256" t="s">
        <v>729</v>
      </c>
      <c r="G554" s="253"/>
      <c r="H554" s="257">
        <v>35.200000000000003</v>
      </c>
      <c r="I554" s="258"/>
      <c r="J554" s="253"/>
      <c r="K554" s="253"/>
      <c r="L554" s="259"/>
      <c r="M554" s="260"/>
      <c r="N554" s="261"/>
      <c r="O554" s="261"/>
      <c r="P554" s="261"/>
      <c r="Q554" s="261"/>
      <c r="R554" s="261"/>
      <c r="S554" s="261"/>
      <c r="T554" s="26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63" t="s">
        <v>181</v>
      </c>
      <c r="AU554" s="263" t="s">
        <v>88</v>
      </c>
      <c r="AV554" s="13" t="s">
        <v>88</v>
      </c>
      <c r="AW554" s="13" t="s">
        <v>31</v>
      </c>
      <c r="AX554" s="13" t="s">
        <v>83</v>
      </c>
      <c r="AY554" s="263" t="s">
        <v>173</v>
      </c>
    </row>
    <row r="555" s="2" customFormat="1" ht="24.15" customHeight="1">
      <c r="A555" s="39"/>
      <c r="B555" s="40"/>
      <c r="C555" s="238" t="s">
        <v>730</v>
      </c>
      <c r="D555" s="238" t="s">
        <v>175</v>
      </c>
      <c r="E555" s="239" t="s">
        <v>731</v>
      </c>
      <c r="F555" s="240" t="s">
        <v>732</v>
      </c>
      <c r="G555" s="241" t="s">
        <v>332</v>
      </c>
      <c r="H555" s="242">
        <v>345</v>
      </c>
      <c r="I555" s="243"/>
      <c r="J555" s="244">
        <f>ROUND(I555*H555,2)</f>
        <v>0</v>
      </c>
      <c r="K555" s="245"/>
      <c r="L555" s="45"/>
      <c r="M555" s="246" t="s">
        <v>1</v>
      </c>
      <c r="N555" s="247" t="s">
        <v>42</v>
      </c>
      <c r="O555" s="98"/>
      <c r="P555" s="248">
        <f>O555*H555</f>
        <v>0</v>
      </c>
      <c r="Q555" s="248">
        <v>0</v>
      </c>
      <c r="R555" s="248">
        <f>Q555*H555</f>
        <v>0</v>
      </c>
      <c r="S555" s="248">
        <v>0</v>
      </c>
      <c r="T555" s="24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50" t="s">
        <v>276</v>
      </c>
      <c r="AT555" s="250" t="s">
        <v>175</v>
      </c>
      <c r="AU555" s="250" t="s">
        <v>88</v>
      </c>
      <c r="AY555" s="18" t="s">
        <v>173</v>
      </c>
      <c r="BE555" s="251">
        <f>IF(N555="základná",J555,0)</f>
        <v>0</v>
      </c>
      <c r="BF555" s="251">
        <f>IF(N555="znížená",J555,0)</f>
        <v>0</v>
      </c>
      <c r="BG555" s="251">
        <f>IF(N555="zákl. prenesená",J555,0)</f>
        <v>0</v>
      </c>
      <c r="BH555" s="251">
        <f>IF(N555="zníž. prenesená",J555,0)</f>
        <v>0</v>
      </c>
      <c r="BI555" s="251">
        <f>IF(N555="nulová",J555,0)</f>
        <v>0</v>
      </c>
      <c r="BJ555" s="18" t="s">
        <v>88</v>
      </c>
      <c r="BK555" s="251">
        <f>ROUND(I555*H555,2)</f>
        <v>0</v>
      </c>
      <c r="BL555" s="18" t="s">
        <v>276</v>
      </c>
      <c r="BM555" s="250" t="s">
        <v>733</v>
      </c>
    </row>
    <row r="556" s="13" customFormat="1">
      <c r="A556" s="13"/>
      <c r="B556" s="252"/>
      <c r="C556" s="253"/>
      <c r="D556" s="254" t="s">
        <v>181</v>
      </c>
      <c r="E556" s="255" t="s">
        <v>1</v>
      </c>
      <c r="F556" s="256" t="s">
        <v>734</v>
      </c>
      <c r="G556" s="253"/>
      <c r="H556" s="257">
        <v>342.42399999999998</v>
      </c>
      <c r="I556" s="258"/>
      <c r="J556" s="253"/>
      <c r="K556" s="253"/>
      <c r="L556" s="259"/>
      <c r="M556" s="260"/>
      <c r="N556" s="261"/>
      <c r="O556" s="261"/>
      <c r="P556" s="261"/>
      <c r="Q556" s="261"/>
      <c r="R556" s="261"/>
      <c r="S556" s="261"/>
      <c r="T556" s="26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63" t="s">
        <v>181</v>
      </c>
      <c r="AU556" s="263" t="s">
        <v>88</v>
      </c>
      <c r="AV556" s="13" t="s">
        <v>88</v>
      </c>
      <c r="AW556" s="13" t="s">
        <v>31</v>
      </c>
      <c r="AX556" s="13" t="s">
        <v>76</v>
      </c>
      <c r="AY556" s="263" t="s">
        <v>173</v>
      </c>
    </row>
    <row r="557" s="13" customFormat="1">
      <c r="A557" s="13"/>
      <c r="B557" s="252"/>
      <c r="C557" s="253"/>
      <c r="D557" s="254" t="s">
        <v>181</v>
      </c>
      <c r="E557" s="255" t="s">
        <v>1</v>
      </c>
      <c r="F557" s="256" t="s">
        <v>735</v>
      </c>
      <c r="G557" s="253"/>
      <c r="H557" s="257">
        <v>2.5760000000000001</v>
      </c>
      <c r="I557" s="258"/>
      <c r="J557" s="253"/>
      <c r="K557" s="253"/>
      <c r="L557" s="259"/>
      <c r="M557" s="260"/>
      <c r="N557" s="261"/>
      <c r="O557" s="261"/>
      <c r="P557" s="261"/>
      <c r="Q557" s="261"/>
      <c r="R557" s="261"/>
      <c r="S557" s="261"/>
      <c r="T557" s="26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63" t="s">
        <v>181</v>
      </c>
      <c r="AU557" s="263" t="s">
        <v>88</v>
      </c>
      <c r="AV557" s="13" t="s">
        <v>88</v>
      </c>
      <c r="AW557" s="13" t="s">
        <v>31</v>
      </c>
      <c r="AX557" s="13" t="s">
        <v>76</v>
      </c>
      <c r="AY557" s="263" t="s">
        <v>173</v>
      </c>
    </row>
    <row r="558" s="15" customFormat="1">
      <c r="A558" s="15"/>
      <c r="B558" s="275"/>
      <c r="C558" s="276"/>
      <c r="D558" s="254" t="s">
        <v>181</v>
      </c>
      <c r="E558" s="277" t="s">
        <v>1</v>
      </c>
      <c r="F558" s="278" t="s">
        <v>187</v>
      </c>
      <c r="G558" s="276"/>
      <c r="H558" s="279">
        <v>345</v>
      </c>
      <c r="I558" s="280"/>
      <c r="J558" s="276"/>
      <c r="K558" s="276"/>
      <c r="L558" s="281"/>
      <c r="M558" s="282"/>
      <c r="N558" s="283"/>
      <c r="O558" s="283"/>
      <c r="P558" s="283"/>
      <c r="Q558" s="283"/>
      <c r="R558" s="283"/>
      <c r="S558" s="283"/>
      <c r="T558" s="28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85" t="s">
        <v>181</v>
      </c>
      <c r="AU558" s="285" t="s">
        <v>88</v>
      </c>
      <c r="AV558" s="15" t="s">
        <v>179</v>
      </c>
      <c r="AW558" s="15" t="s">
        <v>31</v>
      </c>
      <c r="AX558" s="15" t="s">
        <v>83</v>
      </c>
      <c r="AY558" s="285" t="s">
        <v>173</v>
      </c>
    </row>
    <row r="559" s="2" customFormat="1" ht="37.8" customHeight="1">
      <c r="A559" s="39"/>
      <c r="B559" s="40"/>
      <c r="C559" s="286" t="s">
        <v>736</v>
      </c>
      <c r="D559" s="286" t="s">
        <v>224</v>
      </c>
      <c r="E559" s="287" t="s">
        <v>737</v>
      </c>
      <c r="F559" s="288" t="s">
        <v>738</v>
      </c>
      <c r="G559" s="289" t="s">
        <v>332</v>
      </c>
      <c r="H559" s="290">
        <v>379.5</v>
      </c>
      <c r="I559" s="291"/>
      <c r="J559" s="292">
        <f>ROUND(I559*H559,2)</f>
        <v>0</v>
      </c>
      <c r="K559" s="293"/>
      <c r="L559" s="294"/>
      <c r="M559" s="295" t="s">
        <v>1</v>
      </c>
      <c r="N559" s="296" t="s">
        <v>42</v>
      </c>
      <c r="O559" s="98"/>
      <c r="P559" s="248">
        <f>O559*H559</f>
        <v>0</v>
      </c>
      <c r="Q559" s="248">
        <v>0.00125</v>
      </c>
      <c r="R559" s="248">
        <f>Q559*H559</f>
        <v>0.47437499999999999</v>
      </c>
      <c r="S559" s="248">
        <v>0</v>
      </c>
      <c r="T559" s="249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50" t="s">
        <v>386</v>
      </c>
      <c r="AT559" s="250" t="s">
        <v>224</v>
      </c>
      <c r="AU559" s="250" t="s">
        <v>88</v>
      </c>
      <c r="AY559" s="18" t="s">
        <v>173</v>
      </c>
      <c r="BE559" s="251">
        <f>IF(N559="základná",J559,0)</f>
        <v>0</v>
      </c>
      <c r="BF559" s="251">
        <f>IF(N559="znížená",J559,0)</f>
        <v>0</v>
      </c>
      <c r="BG559" s="251">
        <f>IF(N559="zákl. prenesená",J559,0)</f>
        <v>0</v>
      </c>
      <c r="BH559" s="251">
        <f>IF(N559="zníž. prenesená",J559,0)</f>
        <v>0</v>
      </c>
      <c r="BI559" s="251">
        <f>IF(N559="nulová",J559,0)</f>
        <v>0</v>
      </c>
      <c r="BJ559" s="18" t="s">
        <v>88</v>
      </c>
      <c r="BK559" s="251">
        <f>ROUND(I559*H559,2)</f>
        <v>0</v>
      </c>
      <c r="BL559" s="18" t="s">
        <v>276</v>
      </c>
      <c r="BM559" s="250" t="s">
        <v>739</v>
      </c>
    </row>
    <row r="560" s="13" customFormat="1">
      <c r="A560" s="13"/>
      <c r="B560" s="252"/>
      <c r="C560" s="253"/>
      <c r="D560" s="254" t="s">
        <v>181</v>
      </c>
      <c r="E560" s="255" t="s">
        <v>1</v>
      </c>
      <c r="F560" s="256" t="s">
        <v>740</v>
      </c>
      <c r="G560" s="253"/>
      <c r="H560" s="257">
        <v>379.5</v>
      </c>
      <c r="I560" s="258"/>
      <c r="J560" s="253"/>
      <c r="K560" s="253"/>
      <c r="L560" s="259"/>
      <c r="M560" s="260"/>
      <c r="N560" s="261"/>
      <c r="O560" s="261"/>
      <c r="P560" s="261"/>
      <c r="Q560" s="261"/>
      <c r="R560" s="261"/>
      <c r="S560" s="261"/>
      <c r="T560" s="26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63" t="s">
        <v>181</v>
      </c>
      <c r="AU560" s="263" t="s">
        <v>88</v>
      </c>
      <c r="AV560" s="13" t="s">
        <v>88</v>
      </c>
      <c r="AW560" s="13" t="s">
        <v>31</v>
      </c>
      <c r="AX560" s="13" t="s">
        <v>83</v>
      </c>
      <c r="AY560" s="263" t="s">
        <v>173</v>
      </c>
    </row>
    <row r="561" s="2" customFormat="1" ht="16.5" customHeight="1">
      <c r="A561" s="39"/>
      <c r="B561" s="40"/>
      <c r="C561" s="238" t="s">
        <v>741</v>
      </c>
      <c r="D561" s="238" t="s">
        <v>175</v>
      </c>
      <c r="E561" s="239" t="s">
        <v>742</v>
      </c>
      <c r="F561" s="240" t="s">
        <v>743</v>
      </c>
      <c r="G561" s="241" t="s">
        <v>332</v>
      </c>
      <c r="H561" s="242">
        <v>135</v>
      </c>
      <c r="I561" s="243"/>
      <c r="J561" s="244">
        <f>ROUND(I561*H561,2)</f>
        <v>0</v>
      </c>
      <c r="K561" s="245"/>
      <c r="L561" s="45"/>
      <c r="M561" s="246" t="s">
        <v>1</v>
      </c>
      <c r="N561" s="247" t="s">
        <v>42</v>
      </c>
      <c r="O561" s="98"/>
      <c r="P561" s="248">
        <f>O561*H561</f>
        <v>0</v>
      </c>
      <c r="Q561" s="248">
        <v>0</v>
      </c>
      <c r="R561" s="248">
        <f>Q561*H561</f>
        <v>0</v>
      </c>
      <c r="S561" s="248">
        <v>0</v>
      </c>
      <c r="T561" s="24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50" t="s">
        <v>276</v>
      </c>
      <c r="AT561" s="250" t="s">
        <v>175</v>
      </c>
      <c r="AU561" s="250" t="s">
        <v>88</v>
      </c>
      <c r="AY561" s="18" t="s">
        <v>173</v>
      </c>
      <c r="BE561" s="251">
        <f>IF(N561="základná",J561,0)</f>
        <v>0</v>
      </c>
      <c r="BF561" s="251">
        <f>IF(N561="znížená",J561,0)</f>
        <v>0</v>
      </c>
      <c r="BG561" s="251">
        <f>IF(N561="zákl. prenesená",J561,0)</f>
        <v>0</v>
      </c>
      <c r="BH561" s="251">
        <f>IF(N561="zníž. prenesená",J561,0)</f>
        <v>0</v>
      </c>
      <c r="BI561" s="251">
        <f>IF(N561="nulová",J561,0)</f>
        <v>0</v>
      </c>
      <c r="BJ561" s="18" t="s">
        <v>88</v>
      </c>
      <c r="BK561" s="251">
        <f>ROUND(I561*H561,2)</f>
        <v>0</v>
      </c>
      <c r="BL561" s="18" t="s">
        <v>276</v>
      </c>
      <c r="BM561" s="250" t="s">
        <v>744</v>
      </c>
    </row>
    <row r="562" s="13" customFormat="1">
      <c r="A562" s="13"/>
      <c r="B562" s="252"/>
      <c r="C562" s="253"/>
      <c r="D562" s="254" t="s">
        <v>181</v>
      </c>
      <c r="E562" s="255" t="s">
        <v>1</v>
      </c>
      <c r="F562" s="256" t="s">
        <v>745</v>
      </c>
      <c r="G562" s="253"/>
      <c r="H562" s="257">
        <v>132.941</v>
      </c>
      <c r="I562" s="258"/>
      <c r="J562" s="253"/>
      <c r="K562" s="253"/>
      <c r="L562" s="259"/>
      <c r="M562" s="260"/>
      <c r="N562" s="261"/>
      <c r="O562" s="261"/>
      <c r="P562" s="261"/>
      <c r="Q562" s="261"/>
      <c r="R562" s="261"/>
      <c r="S562" s="261"/>
      <c r="T562" s="26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63" t="s">
        <v>181</v>
      </c>
      <c r="AU562" s="263" t="s">
        <v>88</v>
      </c>
      <c r="AV562" s="13" t="s">
        <v>88</v>
      </c>
      <c r="AW562" s="13" t="s">
        <v>31</v>
      </c>
      <c r="AX562" s="13" t="s">
        <v>76</v>
      </c>
      <c r="AY562" s="263" t="s">
        <v>173</v>
      </c>
    </row>
    <row r="563" s="13" customFormat="1">
      <c r="A563" s="13"/>
      <c r="B563" s="252"/>
      <c r="C563" s="253"/>
      <c r="D563" s="254" t="s">
        <v>181</v>
      </c>
      <c r="E563" s="255" t="s">
        <v>1</v>
      </c>
      <c r="F563" s="256" t="s">
        <v>746</v>
      </c>
      <c r="G563" s="253"/>
      <c r="H563" s="257">
        <v>2.0590000000000002</v>
      </c>
      <c r="I563" s="258"/>
      <c r="J563" s="253"/>
      <c r="K563" s="253"/>
      <c r="L563" s="259"/>
      <c r="M563" s="260"/>
      <c r="N563" s="261"/>
      <c r="O563" s="261"/>
      <c r="P563" s="261"/>
      <c r="Q563" s="261"/>
      <c r="R563" s="261"/>
      <c r="S563" s="261"/>
      <c r="T563" s="26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63" t="s">
        <v>181</v>
      </c>
      <c r="AU563" s="263" t="s">
        <v>88</v>
      </c>
      <c r="AV563" s="13" t="s">
        <v>88</v>
      </c>
      <c r="AW563" s="13" t="s">
        <v>31</v>
      </c>
      <c r="AX563" s="13" t="s">
        <v>76</v>
      </c>
      <c r="AY563" s="263" t="s">
        <v>173</v>
      </c>
    </row>
    <row r="564" s="15" customFormat="1">
      <c r="A564" s="15"/>
      <c r="B564" s="275"/>
      <c r="C564" s="276"/>
      <c r="D564" s="254" t="s">
        <v>181</v>
      </c>
      <c r="E564" s="277" t="s">
        <v>1</v>
      </c>
      <c r="F564" s="278" t="s">
        <v>187</v>
      </c>
      <c r="G564" s="276"/>
      <c r="H564" s="279">
        <v>135</v>
      </c>
      <c r="I564" s="280"/>
      <c r="J564" s="276"/>
      <c r="K564" s="276"/>
      <c r="L564" s="281"/>
      <c r="M564" s="282"/>
      <c r="N564" s="283"/>
      <c r="O564" s="283"/>
      <c r="P564" s="283"/>
      <c r="Q564" s="283"/>
      <c r="R564" s="283"/>
      <c r="S564" s="283"/>
      <c r="T564" s="284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85" t="s">
        <v>181</v>
      </c>
      <c r="AU564" s="285" t="s">
        <v>88</v>
      </c>
      <c r="AV564" s="15" t="s">
        <v>179</v>
      </c>
      <c r="AW564" s="15" t="s">
        <v>31</v>
      </c>
      <c r="AX564" s="15" t="s">
        <v>83</v>
      </c>
      <c r="AY564" s="285" t="s">
        <v>173</v>
      </c>
    </row>
    <row r="565" s="2" customFormat="1" ht="37.8" customHeight="1">
      <c r="A565" s="39"/>
      <c r="B565" s="40"/>
      <c r="C565" s="286" t="s">
        <v>747</v>
      </c>
      <c r="D565" s="286" t="s">
        <v>224</v>
      </c>
      <c r="E565" s="287" t="s">
        <v>737</v>
      </c>
      <c r="F565" s="288" t="s">
        <v>738</v>
      </c>
      <c r="G565" s="289" t="s">
        <v>332</v>
      </c>
      <c r="H565" s="290">
        <v>148.5</v>
      </c>
      <c r="I565" s="291"/>
      <c r="J565" s="292">
        <f>ROUND(I565*H565,2)</f>
        <v>0</v>
      </c>
      <c r="K565" s="293"/>
      <c r="L565" s="294"/>
      <c r="M565" s="295" t="s">
        <v>1</v>
      </c>
      <c r="N565" s="296" t="s">
        <v>42</v>
      </c>
      <c r="O565" s="98"/>
      <c r="P565" s="248">
        <f>O565*H565</f>
        <v>0</v>
      </c>
      <c r="Q565" s="248">
        <v>0.00125</v>
      </c>
      <c r="R565" s="248">
        <f>Q565*H565</f>
        <v>0.18562500000000001</v>
      </c>
      <c r="S565" s="248">
        <v>0</v>
      </c>
      <c r="T565" s="24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50" t="s">
        <v>386</v>
      </c>
      <c r="AT565" s="250" t="s">
        <v>224</v>
      </c>
      <c r="AU565" s="250" t="s">
        <v>88</v>
      </c>
      <c r="AY565" s="18" t="s">
        <v>173</v>
      </c>
      <c r="BE565" s="251">
        <f>IF(N565="základná",J565,0)</f>
        <v>0</v>
      </c>
      <c r="BF565" s="251">
        <f>IF(N565="znížená",J565,0)</f>
        <v>0</v>
      </c>
      <c r="BG565" s="251">
        <f>IF(N565="zákl. prenesená",J565,0)</f>
        <v>0</v>
      </c>
      <c r="BH565" s="251">
        <f>IF(N565="zníž. prenesená",J565,0)</f>
        <v>0</v>
      </c>
      <c r="BI565" s="251">
        <f>IF(N565="nulová",J565,0)</f>
        <v>0</v>
      </c>
      <c r="BJ565" s="18" t="s">
        <v>88</v>
      </c>
      <c r="BK565" s="251">
        <f>ROUND(I565*H565,2)</f>
        <v>0</v>
      </c>
      <c r="BL565" s="18" t="s">
        <v>276</v>
      </c>
      <c r="BM565" s="250" t="s">
        <v>748</v>
      </c>
    </row>
    <row r="566" s="13" customFormat="1">
      <c r="A566" s="13"/>
      <c r="B566" s="252"/>
      <c r="C566" s="253"/>
      <c r="D566" s="254" t="s">
        <v>181</v>
      </c>
      <c r="E566" s="255" t="s">
        <v>1</v>
      </c>
      <c r="F566" s="256" t="s">
        <v>749</v>
      </c>
      <c r="G566" s="253"/>
      <c r="H566" s="257">
        <v>148.5</v>
      </c>
      <c r="I566" s="258"/>
      <c r="J566" s="253"/>
      <c r="K566" s="253"/>
      <c r="L566" s="259"/>
      <c r="M566" s="260"/>
      <c r="N566" s="261"/>
      <c r="O566" s="261"/>
      <c r="P566" s="261"/>
      <c r="Q566" s="261"/>
      <c r="R566" s="261"/>
      <c r="S566" s="261"/>
      <c r="T566" s="26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63" t="s">
        <v>181</v>
      </c>
      <c r="AU566" s="263" t="s">
        <v>88</v>
      </c>
      <c r="AV566" s="13" t="s">
        <v>88</v>
      </c>
      <c r="AW566" s="13" t="s">
        <v>31</v>
      </c>
      <c r="AX566" s="13" t="s">
        <v>83</v>
      </c>
      <c r="AY566" s="263" t="s">
        <v>173</v>
      </c>
    </row>
    <row r="567" s="2" customFormat="1" ht="44.25" customHeight="1">
      <c r="A567" s="39"/>
      <c r="B567" s="40"/>
      <c r="C567" s="238" t="s">
        <v>750</v>
      </c>
      <c r="D567" s="238" t="s">
        <v>175</v>
      </c>
      <c r="E567" s="239" t="s">
        <v>751</v>
      </c>
      <c r="F567" s="240" t="s">
        <v>752</v>
      </c>
      <c r="G567" s="241" t="s">
        <v>178</v>
      </c>
      <c r="H567" s="242">
        <v>6.75</v>
      </c>
      <c r="I567" s="243"/>
      <c r="J567" s="244">
        <f>ROUND(I567*H567,2)</f>
        <v>0</v>
      </c>
      <c r="K567" s="245"/>
      <c r="L567" s="45"/>
      <c r="M567" s="246" t="s">
        <v>1</v>
      </c>
      <c r="N567" s="247" t="s">
        <v>42</v>
      </c>
      <c r="O567" s="98"/>
      <c r="P567" s="248">
        <f>O567*H567</f>
        <v>0</v>
      </c>
      <c r="Q567" s="248">
        <v>0.022349999999999998</v>
      </c>
      <c r="R567" s="248">
        <f>Q567*H567</f>
        <v>0.15086249999999998</v>
      </c>
      <c r="S567" s="248">
        <v>0</v>
      </c>
      <c r="T567" s="24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50" t="s">
        <v>276</v>
      </c>
      <c r="AT567" s="250" t="s">
        <v>175</v>
      </c>
      <c r="AU567" s="250" t="s">
        <v>88</v>
      </c>
      <c r="AY567" s="18" t="s">
        <v>173</v>
      </c>
      <c r="BE567" s="251">
        <f>IF(N567="základná",J567,0)</f>
        <v>0</v>
      </c>
      <c r="BF567" s="251">
        <f>IF(N567="znížená",J567,0)</f>
        <v>0</v>
      </c>
      <c r="BG567" s="251">
        <f>IF(N567="zákl. prenesená",J567,0)</f>
        <v>0</v>
      </c>
      <c r="BH567" s="251">
        <f>IF(N567="zníž. prenesená",J567,0)</f>
        <v>0</v>
      </c>
      <c r="BI567" s="251">
        <f>IF(N567="nulová",J567,0)</f>
        <v>0</v>
      </c>
      <c r="BJ567" s="18" t="s">
        <v>88</v>
      </c>
      <c r="BK567" s="251">
        <f>ROUND(I567*H567,2)</f>
        <v>0</v>
      </c>
      <c r="BL567" s="18" t="s">
        <v>276</v>
      </c>
      <c r="BM567" s="250" t="s">
        <v>753</v>
      </c>
    </row>
    <row r="568" s="13" customFormat="1">
      <c r="A568" s="13"/>
      <c r="B568" s="252"/>
      <c r="C568" s="253"/>
      <c r="D568" s="254" t="s">
        <v>181</v>
      </c>
      <c r="E568" s="255" t="s">
        <v>1</v>
      </c>
      <c r="F568" s="256" t="s">
        <v>754</v>
      </c>
      <c r="G568" s="253"/>
      <c r="H568" s="257">
        <v>4.9000000000000004</v>
      </c>
      <c r="I568" s="258"/>
      <c r="J568" s="253"/>
      <c r="K568" s="253"/>
      <c r="L568" s="259"/>
      <c r="M568" s="260"/>
      <c r="N568" s="261"/>
      <c r="O568" s="261"/>
      <c r="P568" s="261"/>
      <c r="Q568" s="261"/>
      <c r="R568" s="261"/>
      <c r="S568" s="261"/>
      <c r="T568" s="26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63" t="s">
        <v>181</v>
      </c>
      <c r="AU568" s="263" t="s">
        <v>88</v>
      </c>
      <c r="AV568" s="13" t="s">
        <v>88</v>
      </c>
      <c r="AW568" s="13" t="s">
        <v>31</v>
      </c>
      <c r="AX568" s="13" t="s">
        <v>76</v>
      </c>
      <c r="AY568" s="263" t="s">
        <v>173</v>
      </c>
    </row>
    <row r="569" s="13" customFormat="1">
      <c r="A569" s="13"/>
      <c r="B569" s="252"/>
      <c r="C569" s="253"/>
      <c r="D569" s="254" t="s">
        <v>181</v>
      </c>
      <c r="E569" s="255" t="s">
        <v>1</v>
      </c>
      <c r="F569" s="256" t="s">
        <v>755</v>
      </c>
      <c r="G569" s="253"/>
      <c r="H569" s="257">
        <v>0.52800000000000002</v>
      </c>
      <c r="I569" s="258"/>
      <c r="J569" s="253"/>
      <c r="K569" s="253"/>
      <c r="L569" s="259"/>
      <c r="M569" s="260"/>
      <c r="N569" s="261"/>
      <c r="O569" s="261"/>
      <c r="P569" s="261"/>
      <c r="Q569" s="261"/>
      <c r="R569" s="261"/>
      <c r="S569" s="261"/>
      <c r="T569" s="26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63" t="s">
        <v>181</v>
      </c>
      <c r="AU569" s="263" t="s">
        <v>88</v>
      </c>
      <c r="AV569" s="13" t="s">
        <v>88</v>
      </c>
      <c r="AW569" s="13" t="s">
        <v>31</v>
      </c>
      <c r="AX569" s="13" t="s">
        <v>76</v>
      </c>
      <c r="AY569" s="263" t="s">
        <v>173</v>
      </c>
    </row>
    <row r="570" s="13" customFormat="1">
      <c r="A570" s="13"/>
      <c r="B570" s="252"/>
      <c r="C570" s="253"/>
      <c r="D570" s="254" t="s">
        <v>181</v>
      </c>
      <c r="E570" s="255" t="s">
        <v>1</v>
      </c>
      <c r="F570" s="256" t="s">
        <v>756</v>
      </c>
      <c r="G570" s="253"/>
      <c r="H570" s="257">
        <v>1.3200000000000001</v>
      </c>
      <c r="I570" s="258"/>
      <c r="J570" s="253"/>
      <c r="K570" s="253"/>
      <c r="L570" s="259"/>
      <c r="M570" s="260"/>
      <c r="N570" s="261"/>
      <c r="O570" s="261"/>
      <c r="P570" s="261"/>
      <c r="Q570" s="261"/>
      <c r="R570" s="261"/>
      <c r="S570" s="261"/>
      <c r="T570" s="26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63" t="s">
        <v>181</v>
      </c>
      <c r="AU570" s="263" t="s">
        <v>88</v>
      </c>
      <c r="AV570" s="13" t="s">
        <v>88</v>
      </c>
      <c r="AW570" s="13" t="s">
        <v>31</v>
      </c>
      <c r="AX570" s="13" t="s">
        <v>76</v>
      </c>
      <c r="AY570" s="263" t="s">
        <v>173</v>
      </c>
    </row>
    <row r="571" s="14" customFormat="1">
      <c r="A571" s="14"/>
      <c r="B571" s="264"/>
      <c r="C571" s="265"/>
      <c r="D571" s="254" t="s">
        <v>181</v>
      </c>
      <c r="E571" s="266" t="s">
        <v>1</v>
      </c>
      <c r="F571" s="267" t="s">
        <v>184</v>
      </c>
      <c r="G571" s="265"/>
      <c r="H571" s="268">
        <v>6.7480000000000011</v>
      </c>
      <c r="I571" s="269"/>
      <c r="J571" s="265"/>
      <c r="K571" s="265"/>
      <c r="L571" s="270"/>
      <c r="M571" s="271"/>
      <c r="N571" s="272"/>
      <c r="O571" s="272"/>
      <c r="P571" s="272"/>
      <c r="Q571" s="272"/>
      <c r="R571" s="272"/>
      <c r="S571" s="272"/>
      <c r="T571" s="27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74" t="s">
        <v>181</v>
      </c>
      <c r="AU571" s="274" t="s">
        <v>88</v>
      </c>
      <c r="AV571" s="14" t="s">
        <v>185</v>
      </c>
      <c r="AW571" s="14" t="s">
        <v>31</v>
      </c>
      <c r="AX571" s="14" t="s">
        <v>76</v>
      </c>
      <c r="AY571" s="274" t="s">
        <v>173</v>
      </c>
    </row>
    <row r="572" s="13" customFormat="1">
      <c r="A572" s="13"/>
      <c r="B572" s="252"/>
      <c r="C572" s="253"/>
      <c r="D572" s="254" t="s">
        <v>181</v>
      </c>
      <c r="E572" s="255" t="s">
        <v>1</v>
      </c>
      <c r="F572" s="256" t="s">
        <v>231</v>
      </c>
      <c r="G572" s="253"/>
      <c r="H572" s="257">
        <v>0.002</v>
      </c>
      <c r="I572" s="258"/>
      <c r="J572" s="253"/>
      <c r="K572" s="253"/>
      <c r="L572" s="259"/>
      <c r="M572" s="260"/>
      <c r="N572" s="261"/>
      <c r="O572" s="261"/>
      <c r="P572" s="261"/>
      <c r="Q572" s="261"/>
      <c r="R572" s="261"/>
      <c r="S572" s="261"/>
      <c r="T572" s="26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63" t="s">
        <v>181</v>
      </c>
      <c r="AU572" s="263" t="s">
        <v>88</v>
      </c>
      <c r="AV572" s="13" t="s">
        <v>88</v>
      </c>
      <c r="AW572" s="13" t="s">
        <v>31</v>
      </c>
      <c r="AX572" s="13" t="s">
        <v>76</v>
      </c>
      <c r="AY572" s="263" t="s">
        <v>173</v>
      </c>
    </row>
    <row r="573" s="15" customFormat="1">
      <c r="A573" s="15"/>
      <c r="B573" s="275"/>
      <c r="C573" s="276"/>
      <c r="D573" s="254" t="s">
        <v>181</v>
      </c>
      <c r="E573" s="277" t="s">
        <v>1</v>
      </c>
      <c r="F573" s="278" t="s">
        <v>187</v>
      </c>
      <c r="G573" s="276"/>
      <c r="H573" s="279">
        <v>6.7500000000000009</v>
      </c>
      <c r="I573" s="280"/>
      <c r="J573" s="276"/>
      <c r="K573" s="276"/>
      <c r="L573" s="281"/>
      <c r="M573" s="282"/>
      <c r="N573" s="283"/>
      <c r="O573" s="283"/>
      <c r="P573" s="283"/>
      <c r="Q573" s="283"/>
      <c r="R573" s="283"/>
      <c r="S573" s="283"/>
      <c r="T573" s="28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85" t="s">
        <v>181</v>
      </c>
      <c r="AU573" s="285" t="s">
        <v>88</v>
      </c>
      <c r="AV573" s="15" t="s">
        <v>179</v>
      </c>
      <c r="AW573" s="15" t="s">
        <v>31</v>
      </c>
      <c r="AX573" s="15" t="s">
        <v>83</v>
      </c>
      <c r="AY573" s="285" t="s">
        <v>173</v>
      </c>
    </row>
    <row r="574" s="2" customFormat="1" ht="24.15" customHeight="1">
      <c r="A574" s="39"/>
      <c r="B574" s="40"/>
      <c r="C574" s="238" t="s">
        <v>757</v>
      </c>
      <c r="D574" s="238" t="s">
        <v>175</v>
      </c>
      <c r="E574" s="239" t="s">
        <v>758</v>
      </c>
      <c r="F574" s="240" t="s">
        <v>759</v>
      </c>
      <c r="G574" s="241" t="s">
        <v>235</v>
      </c>
      <c r="H574" s="242">
        <v>352</v>
      </c>
      <c r="I574" s="243"/>
      <c r="J574" s="244">
        <f>ROUND(I574*H574,2)</f>
        <v>0</v>
      </c>
      <c r="K574" s="245"/>
      <c r="L574" s="45"/>
      <c r="M574" s="246" t="s">
        <v>1</v>
      </c>
      <c r="N574" s="247" t="s">
        <v>42</v>
      </c>
      <c r="O574" s="98"/>
      <c r="P574" s="248">
        <f>O574*H574</f>
        <v>0</v>
      </c>
      <c r="Q574" s="248">
        <v>0</v>
      </c>
      <c r="R574" s="248">
        <f>Q574*H574</f>
        <v>0</v>
      </c>
      <c r="S574" s="248">
        <v>0</v>
      </c>
      <c r="T574" s="249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50" t="s">
        <v>276</v>
      </c>
      <c r="AT574" s="250" t="s">
        <v>175</v>
      </c>
      <c r="AU574" s="250" t="s">
        <v>88</v>
      </c>
      <c r="AY574" s="18" t="s">
        <v>173</v>
      </c>
      <c r="BE574" s="251">
        <f>IF(N574="základná",J574,0)</f>
        <v>0</v>
      </c>
      <c r="BF574" s="251">
        <f>IF(N574="znížená",J574,0)</f>
        <v>0</v>
      </c>
      <c r="BG574" s="251">
        <f>IF(N574="zákl. prenesená",J574,0)</f>
        <v>0</v>
      </c>
      <c r="BH574" s="251">
        <f>IF(N574="zníž. prenesená",J574,0)</f>
        <v>0</v>
      </c>
      <c r="BI574" s="251">
        <f>IF(N574="nulová",J574,0)</f>
        <v>0</v>
      </c>
      <c r="BJ574" s="18" t="s">
        <v>88</v>
      </c>
      <c r="BK574" s="251">
        <f>ROUND(I574*H574,2)</f>
        <v>0</v>
      </c>
      <c r="BL574" s="18" t="s">
        <v>276</v>
      </c>
      <c r="BM574" s="250" t="s">
        <v>760</v>
      </c>
    </row>
    <row r="575" s="13" customFormat="1">
      <c r="A575" s="13"/>
      <c r="B575" s="252"/>
      <c r="C575" s="253"/>
      <c r="D575" s="254" t="s">
        <v>181</v>
      </c>
      <c r="E575" s="255" t="s">
        <v>1</v>
      </c>
      <c r="F575" s="256" t="s">
        <v>324</v>
      </c>
      <c r="G575" s="253"/>
      <c r="H575" s="257">
        <v>139.5</v>
      </c>
      <c r="I575" s="258"/>
      <c r="J575" s="253"/>
      <c r="K575" s="253"/>
      <c r="L575" s="259"/>
      <c r="M575" s="260"/>
      <c r="N575" s="261"/>
      <c r="O575" s="261"/>
      <c r="P575" s="261"/>
      <c r="Q575" s="261"/>
      <c r="R575" s="261"/>
      <c r="S575" s="261"/>
      <c r="T575" s="26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63" t="s">
        <v>181</v>
      </c>
      <c r="AU575" s="263" t="s">
        <v>88</v>
      </c>
      <c r="AV575" s="13" t="s">
        <v>88</v>
      </c>
      <c r="AW575" s="13" t="s">
        <v>31</v>
      </c>
      <c r="AX575" s="13" t="s">
        <v>76</v>
      </c>
      <c r="AY575" s="263" t="s">
        <v>173</v>
      </c>
    </row>
    <row r="576" s="13" customFormat="1">
      <c r="A576" s="13"/>
      <c r="B576" s="252"/>
      <c r="C576" s="253"/>
      <c r="D576" s="254" t="s">
        <v>181</v>
      </c>
      <c r="E576" s="255" t="s">
        <v>1</v>
      </c>
      <c r="F576" s="256" t="s">
        <v>325</v>
      </c>
      <c r="G576" s="253"/>
      <c r="H576" s="257">
        <v>52.700000000000003</v>
      </c>
      <c r="I576" s="258"/>
      <c r="J576" s="253"/>
      <c r="K576" s="253"/>
      <c r="L576" s="259"/>
      <c r="M576" s="260"/>
      <c r="N576" s="261"/>
      <c r="O576" s="261"/>
      <c r="P576" s="261"/>
      <c r="Q576" s="261"/>
      <c r="R576" s="261"/>
      <c r="S576" s="261"/>
      <c r="T576" s="26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63" t="s">
        <v>181</v>
      </c>
      <c r="AU576" s="263" t="s">
        <v>88</v>
      </c>
      <c r="AV576" s="13" t="s">
        <v>88</v>
      </c>
      <c r="AW576" s="13" t="s">
        <v>31</v>
      </c>
      <c r="AX576" s="13" t="s">
        <v>76</v>
      </c>
      <c r="AY576" s="263" t="s">
        <v>173</v>
      </c>
    </row>
    <row r="577" s="13" customFormat="1">
      <c r="A577" s="13"/>
      <c r="B577" s="252"/>
      <c r="C577" s="253"/>
      <c r="D577" s="254" t="s">
        <v>181</v>
      </c>
      <c r="E577" s="255" t="s">
        <v>1</v>
      </c>
      <c r="F577" s="256" t="s">
        <v>326</v>
      </c>
      <c r="G577" s="253"/>
      <c r="H577" s="257">
        <v>-16.988</v>
      </c>
      <c r="I577" s="258"/>
      <c r="J577" s="253"/>
      <c r="K577" s="253"/>
      <c r="L577" s="259"/>
      <c r="M577" s="260"/>
      <c r="N577" s="261"/>
      <c r="O577" s="261"/>
      <c r="P577" s="261"/>
      <c r="Q577" s="261"/>
      <c r="R577" s="261"/>
      <c r="S577" s="261"/>
      <c r="T577" s="26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63" t="s">
        <v>181</v>
      </c>
      <c r="AU577" s="263" t="s">
        <v>88</v>
      </c>
      <c r="AV577" s="13" t="s">
        <v>88</v>
      </c>
      <c r="AW577" s="13" t="s">
        <v>31</v>
      </c>
      <c r="AX577" s="13" t="s">
        <v>76</v>
      </c>
      <c r="AY577" s="263" t="s">
        <v>173</v>
      </c>
    </row>
    <row r="578" s="13" customFormat="1">
      <c r="A578" s="13"/>
      <c r="B578" s="252"/>
      <c r="C578" s="253"/>
      <c r="D578" s="254" t="s">
        <v>181</v>
      </c>
      <c r="E578" s="255" t="s">
        <v>1</v>
      </c>
      <c r="F578" s="256" t="s">
        <v>327</v>
      </c>
      <c r="G578" s="253"/>
      <c r="H578" s="257">
        <v>0.78800000000000003</v>
      </c>
      <c r="I578" s="258"/>
      <c r="J578" s="253"/>
      <c r="K578" s="253"/>
      <c r="L578" s="259"/>
      <c r="M578" s="260"/>
      <c r="N578" s="261"/>
      <c r="O578" s="261"/>
      <c r="P578" s="261"/>
      <c r="Q578" s="261"/>
      <c r="R578" s="261"/>
      <c r="S578" s="261"/>
      <c r="T578" s="26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63" t="s">
        <v>181</v>
      </c>
      <c r="AU578" s="263" t="s">
        <v>88</v>
      </c>
      <c r="AV578" s="13" t="s">
        <v>88</v>
      </c>
      <c r="AW578" s="13" t="s">
        <v>31</v>
      </c>
      <c r="AX578" s="13" t="s">
        <v>76</v>
      </c>
      <c r="AY578" s="263" t="s">
        <v>173</v>
      </c>
    </row>
    <row r="579" s="14" customFormat="1">
      <c r="A579" s="14"/>
      <c r="B579" s="264"/>
      <c r="C579" s="265"/>
      <c r="D579" s="254" t="s">
        <v>181</v>
      </c>
      <c r="E579" s="266" t="s">
        <v>1</v>
      </c>
      <c r="F579" s="267" t="s">
        <v>761</v>
      </c>
      <c r="G579" s="265"/>
      <c r="H579" s="268">
        <v>176</v>
      </c>
      <c r="I579" s="269"/>
      <c r="J579" s="265"/>
      <c r="K579" s="265"/>
      <c r="L579" s="270"/>
      <c r="M579" s="271"/>
      <c r="N579" s="272"/>
      <c r="O579" s="272"/>
      <c r="P579" s="272"/>
      <c r="Q579" s="272"/>
      <c r="R579" s="272"/>
      <c r="S579" s="272"/>
      <c r="T579" s="27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74" t="s">
        <v>181</v>
      </c>
      <c r="AU579" s="274" t="s">
        <v>88</v>
      </c>
      <c r="AV579" s="14" t="s">
        <v>185</v>
      </c>
      <c r="AW579" s="14" t="s">
        <v>31</v>
      </c>
      <c r="AX579" s="14" t="s">
        <v>76</v>
      </c>
      <c r="AY579" s="274" t="s">
        <v>173</v>
      </c>
    </row>
    <row r="580" s="13" customFormat="1">
      <c r="A580" s="13"/>
      <c r="B580" s="252"/>
      <c r="C580" s="253"/>
      <c r="D580" s="254" t="s">
        <v>181</v>
      </c>
      <c r="E580" s="255" t="s">
        <v>1</v>
      </c>
      <c r="F580" s="256" t="s">
        <v>762</v>
      </c>
      <c r="G580" s="253"/>
      <c r="H580" s="257">
        <v>176</v>
      </c>
      <c r="I580" s="258"/>
      <c r="J580" s="253"/>
      <c r="K580" s="253"/>
      <c r="L580" s="259"/>
      <c r="M580" s="260"/>
      <c r="N580" s="261"/>
      <c r="O580" s="261"/>
      <c r="P580" s="261"/>
      <c r="Q580" s="261"/>
      <c r="R580" s="261"/>
      <c r="S580" s="261"/>
      <c r="T580" s="26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63" t="s">
        <v>181</v>
      </c>
      <c r="AU580" s="263" t="s">
        <v>88</v>
      </c>
      <c r="AV580" s="13" t="s">
        <v>88</v>
      </c>
      <c r="AW580" s="13" t="s">
        <v>31</v>
      </c>
      <c r="AX580" s="13" t="s">
        <v>76</v>
      </c>
      <c r="AY580" s="263" t="s">
        <v>173</v>
      </c>
    </row>
    <row r="581" s="15" customFormat="1">
      <c r="A581" s="15"/>
      <c r="B581" s="275"/>
      <c r="C581" s="276"/>
      <c r="D581" s="254" t="s">
        <v>181</v>
      </c>
      <c r="E581" s="277" t="s">
        <v>1</v>
      </c>
      <c r="F581" s="278" t="s">
        <v>328</v>
      </c>
      <c r="G581" s="276"/>
      <c r="H581" s="279">
        <v>352</v>
      </c>
      <c r="I581" s="280"/>
      <c r="J581" s="276"/>
      <c r="K581" s="276"/>
      <c r="L581" s="281"/>
      <c r="M581" s="282"/>
      <c r="N581" s="283"/>
      <c r="O581" s="283"/>
      <c r="P581" s="283"/>
      <c r="Q581" s="283"/>
      <c r="R581" s="283"/>
      <c r="S581" s="283"/>
      <c r="T581" s="28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85" t="s">
        <v>181</v>
      </c>
      <c r="AU581" s="285" t="s">
        <v>88</v>
      </c>
      <c r="AV581" s="15" t="s">
        <v>179</v>
      </c>
      <c r="AW581" s="15" t="s">
        <v>31</v>
      </c>
      <c r="AX581" s="15" t="s">
        <v>83</v>
      </c>
      <c r="AY581" s="285" t="s">
        <v>173</v>
      </c>
    </row>
    <row r="582" s="2" customFormat="1" ht="37.8" customHeight="1">
      <c r="A582" s="39"/>
      <c r="B582" s="40"/>
      <c r="C582" s="286" t="s">
        <v>763</v>
      </c>
      <c r="D582" s="286" t="s">
        <v>224</v>
      </c>
      <c r="E582" s="287" t="s">
        <v>764</v>
      </c>
      <c r="F582" s="288" t="s">
        <v>765</v>
      </c>
      <c r="G582" s="289" t="s">
        <v>235</v>
      </c>
      <c r="H582" s="290">
        <v>183.09999999999999</v>
      </c>
      <c r="I582" s="291"/>
      <c r="J582" s="292">
        <f>ROUND(I582*H582,2)</f>
        <v>0</v>
      </c>
      <c r="K582" s="293"/>
      <c r="L582" s="294"/>
      <c r="M582" s="295" t="s">
        <v>1</v>
      </c>
      <c r="N582" s="296" t="s">
        <v>42</v>
      </c>
      <c r="O582" s="98"/>
      <c r="P582" s="248">
        <f>O582*H582</f>
        <v>0</v>
      </c>
      <c r="Q582" s="248">
        <v>0.0115</v>
      </c>
      <c r="R582" s="248">
        <f>Q582*H582</f>
        <v>2.1056499999999998</v>
      </c>
      <c r="S582" s="248">
        <v>0</v>
      </c>
      <c r="T582" s="249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50" t="s">
        <v>386</v>
      </c>
      <c r="AT582" s="250" t="s">
        <v>224</v>
      </c>
      <c r="AU582" s="250" t="s">
        <v>88</v>
      </c>
      <c r="AY582" s="18" t="s">
        <v>173</v>
      </c>
      <c r="BE582" s="251">
        <f>IF(N582="základná",J582,0)</f>
        <v>0</v>
      </c>
      <c r="BF582" s="251">
        <f>IF(N582="znížená",J582,0)</f>
        <v>0</v>
      </c>
      <c r="BG582" s="251">
        <f>IF(N582="zákl. prenesená",J582,0)</f>
        <v>0</v>
      </c>
      <c r="BH582" s="251">
        <f>IF(N582="zníž. prenesená",J582,0)</f>
        <v>0</v>
      </c>
      <c r="BI582" s="251">
        <f>IF(N582="nulová",J582,0)</f>
        <v>0</v>
      </c>
      <c r="BJ582" s="18" t="s">
        <v>88</v>
      </c>
      <c r="BK582" s="251">
        <f>ROUND(I582*H582,2)</f>
        <v>0</v>
      </c>
      <c r="BL582" s="18" t="s">
        <v>276</v>
      </c>
      <c r="BM582" s="250" t="s">
        <v>766</v>
      </c>
    </row>
    <row r="583" s="13" customFormat="1">
      <c r="A583" s="13"/>
      <c r="B583" s="252"/>
      <c r="C583" s="253"/>
      <c r="D583" s="254" t="s">
        <v>181</v>
      </c>
      <c r="E583" s="255" t="s">
        <v>1</v>
      </c>
      <c r="F583" s="256" t="s">
        <v>767</v>
      </c>
      <c r="G583" s="253"/>
      <c r="H583" s="257">
        <v>183.03999999999999</v>
      </c>
      <c r="I583" s="258"/>
      <c r="J583" s="253"/>
      <c r="K583" s="253"/>
      <c r="L583" s="259"/>
      <c r="M583" s="260"/>
      <c r="N583" s="261"/>
      <c r="O583" s="261"/>
      <c r="P583" s="261"/>
      <c r="Q583" s="261"/>
      <c r="R583" s="261"/>
      <c r="S583" s="261"/>
      <c r="T583" s="262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63" t="s">
        <v>181</v>
      </c>
      <c r="AU583" s="263" t="s">
        <v>88</v>
      </c>
      <c r="AV583" s="13" t="s">
        <v>88</v>
      </c>
      <c r="AW583" s="13" t="s">
        <v>31</v>
      </c>
      <c r="AX583" s="13" t="s">
        <v>76</v>
      </c>
      <c r="AY583" s="263" t="s">
        <v>173</v>
      </c>
    </row>
    <row r="584" s="13" customFormat="1">
      <c r="A584" s="13"/>
      <c r="B584" s="252"/>
      <c r="C584" s="253"/>
      <c r="D584" s="254" t="s">
        <v>181</v>
      </c>
      <c r="E584" s="255" t="s">
        <v>1</v>
      </c>
      <c r="F584" s="256" t="s">
        <v>499</v>
      </c>
      <c r="G584" s="253"/>
      <c r="H584" s="257">
        <v>0.059999999999999998</v>
      </c>
      <c r="I584" s="258"/>
      <c r="J584" s="253"/>
      <c r="K584" s="253"/>
      <c r="L584" s="259"/>
      <c r="M584" s="260"/>
      <c r="N584" s="261"/>
      <c r="O584" s="261"/>
      <c r="P584" s="261"/>
      <c r="Q584" s="261"/>
      <c r="R584" s="261"/>
      <c r="S584" s="261"/>
      <c r="T584" s="26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63" t="s">
        <v>181</v>
      </c>
      <c r="AU584" s="263" t="s">
        <v>88</v>
      </c>
      <c r="AV584" s="13" t="s">
        <v>88</v>
      </c>
      <c r="AW584" s="13" t="s">
        <v>31</v>
      </c>
      <c r="AX584" s="13" t="s">
        <v>76</v>
      </c>
      <c r="AY584" s="263" t="s">
        <v>173</v>
      </c>
    </row>
    <row r="585" s="15" customFormat="1">
      <c r="A585" s="15"/>
      <c r="B585" s="275"/>
      <c r="C585" s="276"/>
      <c r="D585" s="254" t="s">
        <v>181</v>
      </c>
      <c r="E585" s="277" t="s">
        <v>1</v>
      </c>
      <c r="F585" s="278" t="s">
        <v>187</v>
      </c>
      <c r="G585" s="276"/>
      <c r="H585" s="279">
        <v>183.09999999999999</v>
      </c>
      <c r="I585" s="280"/>
      <c r="J585" s="276"/>
      <c r="K585" s="276"/>
      <c r="L585" s="281"/>
      <c r="M585" s="282"/>
      <c r="N585" s="283"/>
      <c r="O585" s="283"/>
      <c r="P585" s="283"/>
      <c r="Q585" s="283"/>
      <c r="R585" s="283"/>
      <c r="S585" s="283"/>
      <c r="T585" s="284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85" t="s">
        <v>181</v>
      </c>
      <c r="AU585" s="285" t="s">
        <v>88</v>
      </c>
      <c r="AV585" s="15" t="s">
        <v>179</v>
      </c>
      <c r="AW585" s="15" t="s">
        <v>31</v>
      </c>
      <c r="AX585" s="15" t="s">
        <v>83</v>
      </c>
      <c r="AY585" s="285" t="s">
        <v>173</v>
      </c>
    </row>
    <row r="586" s="2" customFormat="1" ht="24.15" customHeight="1">
      <c r="A586" s="39"/>
      <c r="B586" s="40"/>
      <c r="C586" s="286" t="s">
        <v>768</v>
      </c>
      <c r="D586" s="286" t="s">
        <v>224</v>
      </c>
      <c r="E586" s="287" t="s">
        <v>769</v>
      </c>
      <c r="F586" s="288" t="s">
        <v>770</v>
      </c>
      <c r="G586" s="289" t="s">
        <v>235</v>
      </c>
      <c r="H586" s="290">
        <v>183.09999999999999</v>
      </c>
      <c r="I586" s="291"/>
      <c r="J586" s="292">
        <f>ROUND(I586*H586,2)</f>
        <v>0</v>
      </c>
      <c r="K586" s="293"/>
      <c r="L586" s="294"/>
      <c r="M586" s="295" t="s">
        <v>1</v>
      </c>
      <c r="N586" s="296" t="s">
        <v>42</v>
      </c>
      <c r="O586" s="98"/>
      <c r="P586" s="248">
        <f>O586*H586</f>
        <v>0</v>
      </c>
      <c r="Q586" s="248">
        <v>0.017999999999999999</v>
      </c>
      <c r="R586" s="248">
        <f>Q586*H586</f>
        <v>3.2957999999999998</v>
      </c>
      <c r="S586" s="248">
        <v>0</v>
      </c>
      <c r="T586" s="249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50" t="s">
        <v>386</v>
      </c>
      <c r="AT586" s="250" t="s">
        <v>224</v>
      </c>
      <c r="AU586" s="250" t="s">
        <v>88</v>
      </c>
      <c r="AY586" s="18" t="s">
        <v>173</v>
      </c>
      <c r="BE586" s="251">
        <f>IF(N586="základná",J586,0)</f>
        <v>0</v>
      </c>
      <c r="BF586" s="251">
        <f>IF(N586="znížená",J586,0)</f>
        <v>0</v>
      </c>
      <c r="BG586" s="251">
        <f>IF(N586="zákl. prenesená",J586,0)</f>
        <v>0</v>
      </c>
      <c r="BH586" s="251">
        <f>IF(N586="zníž. prenesená",J586,0)</f>
        <v>0</v>
      </c>
      <c r="BI586" s="251">
        <f>IF(N586="nulová",J586,0)</f>
        <v>0</v>
      </c>
      <c r="BJ586" s="18" t="s">
        <v>88</v>
      </c>
      <c r="BK586" s="251">
        <f>ROUND(I586*H586,2)</f>
        <v>0</v>
      </c>
      <c r="BL586" s="18" t="s">
        <v>276</v>
      </c>
      <c r="BM586" s="250" t="s">
        <v>771</v>
      </c>
    </row>
    <row r="587" s="13" customFormat="1">
      <c r="A587" s="13"/>
      <c r="B587" s="252"/>
      <c r="C587" s="253"/>
      <c r="D587" s="254" t="s">
        <v>181</v>
      </c>
      <c r="E587" s="255" t="s">
        <v>1</v>
      </c>
      <c r="F587" s="256" t="s">
        <v>767</v>
      </c>
      <c r="G587" s="253"/>
      <c r="H587" s="257">
        <v>183.03999999999999</v>
      </c>
      <c r="I587" s="258"/>
      <c r="J587" s="253"/>
      <c r="K587" s="253"/>
      <c r="L587" s="259"/>
      <c r="M587" s="260"/>
      <c r="N587" s="261"/>
      <c r="O587" s="261"/>
      <c r="P587" s="261"/>
      <c r="Q587" s="261"/>
      <c r="R587" s="261"/>
      <c r="S587" s="261"/>
      <c r="T587" s="26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63" t="s">
        <v>181</v>
      </c>
      <c r="AU587" s="263" t="s">
        <v>88</v>
      </c>
      <c r="AV587" s="13" t="s">
        <v>88</v>
      </c>
      <c r="AW587" s="13" t="s">
        <v>31</v>
      </c>
      <c r="AX587" s="13" t="s">
        <v>76</v>
      </c>
      <c r="AY587" s="263" t="s">
        <v>173</v>
      </c>
    </row>
    <row r="588" s="13" customFormat="1">
      <c r="A588" s="13"/>
      <c r="B588" s="252"/>
      <c r="C588" s="253"/>
      <c r="D588" s="254" t="s">
        <v>181</v>
      </c>
      <c r="E588" s="255" t="s">
        <v>1</v>
      </c>
      <c r="F588" s="256" t="s">
        <v>499</v>
      </c>
      <c r="G588" s="253"/>
      <c r="H588" s="257">
        <v>0.059999999999999998</v>
      </c>
      <c r="I588" s="258"/>
      <c r="J588" s="253"/>
      <c r="K588" s="253"/>
      <c r="L588" s="259"/>
      <c r="M588" s="260"/>
      <c r="N588" s="261"/>
      <c r="O588" s="261"/>
      <c r="P588" s="261"/>
      <c r="Q588" s="261"/>
      <c r="R588" s="261"/>
      <c r="S588" s="261"/>
      <c r="T588" s="26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63" t="s">
        <v>181</v>
      </c>
      <c r="AU588" s="263" t="s">
        <v>88</v>
      </c>
      <c r="AV588" s="13" t="s">
        <v>88</v>
      </c>
      <c r="AW588" s="13" t="s">
        <v>31</v>
      </c>
      <c r="AX588" s="13" t="s">
        <v>76</v>
      </c>
      <c r="AY588" s="263" t="s">
        <v>173</v>
      </c>
    </row>
    <row r="589" s="15" customFormat="1">
      <c r="A589" s="15"/>
      <c r="B589" s="275"/>
      <c r="C589" s="276"/>
      <c r="D589" s="254" t="s">
        <v>181</v>
      </c>
      <c r="E589" s="277" t="s">
        <v>1</v>
      </c>
      <c r="F589" s="278" t="s">
        <v>187</v>
      </c>
      <c r="G589" s="276"/>
      <c r="H589" s="279">
        <v>183.09999999999999</v>
      </c>
      <c r="I589" s="280"/>
      <c r="J589" s="276"/>
      <c r="K589" s="276"/>
      <c r="L589" s="281"/>
      <c r="M589" s="282"/>
      <c r="N589" s="283"/>
      <c r="O589" s="283"/>
      <c r="P589" s="283"/>
      <c r="Q589" s="283"/>
      <c r="R589" s="283"/>
      <c r="S589" s="283"/>
      <c r="T589" s="28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85" t="s">
        <v>181</v>
      </c>
      <c r="AU589" s="285" t="s">
        <v>88</v>
      </c>
      <c r="AV589" s="15" t="s">
        <v>179</v>
      </c>
      <c r="AW589" s="15" t="s">
        <v>31</v>
      </c>
      <c r="AX589" s="15" t="s">
        <v>83</v>
      </c>
      <c r="AY589" s="285" t="s">
        <v>173</v>
      </c>
    </row>
    <row r="590" s="2" customFormat="1" ht="24.15" customHeight="1">
      <c r="A590" s="39"/>
      <c r="B590" s="40"/>
      <c r="C590" s="238" t="s">
        <v>772</v>
      </c>
      <c r="D590" s="238" t="s">
        <v>175</v>
      </c>
      <c r="E590" s="239" t="s">
        <v>773</v>
      </c>
      <c r="F590" s="240" t="s">
        <v>774</v>
      </c>
      <c r="G590" s="241" t="s">
        <v>235</v>
      </c>
      <c r="H590" s="242">
        <v>148.69999999999999</v>
      </c>
      <c r="I590" s="243"/>
      <c r="J590" s="244">
        <f>ROUND(I590*H590,2)</f>
        <v>0</v>
      </c>
      <c r="K590" s="245"/>
      <c r="L590" s="45"/>
      <c r="M590" s="246" t="s">
        <v>1</v>
      </c>
      <c r="N590" s="247" t="s">
        <v>42</v>
      </c>
      <c r="O590" s="98"/>
      <c r="P590" s="248">
        <f>O590*H590</f>
        <v>0</v>
      </c>
      <c r="Q590" s="248">
        <v>0.0084799999999999997</v>
      </c>
      <c r="R590" s="248">
        <f>Q590*H590</f>
        <v>1.2609759999999999</v>
      </c>
      <c r="S590" s="248">
        <v>0</v>
      </c>
      <c r="T590" s="249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50" t="s">
        <v>276</v>
      </c>
      <c r="AT590" s="250" t="s">
        <v>175</v>
      </c>
      <c r="AU590" s="250" t="s">
        <v>88</v>
      </c>
      <c r="AY590" s="18" t="s">
        <v>173</v>
      </c>
      <c r="BE590" s="251">
        <f>IF(N590="základná",J590,0)</f>
        <v>0</v>
      </c>
      <c r="BF590" s="251">
        <f>IF(N590="znížená",J590,0)</f>
        <v>0</v>
      </c>
      <c r="BG590" s="251">
        <f>IF(N590="zákl. prenesená",J590,0)</f>
        <v>0</v>
      </c>
      <c r="BH590" s="251">
        <f>IF(N590="zníž. prenesená",J590,0)</f>
        <v>0</v>
      </c>
      <c r="BI590" s="251">
        <f>IF(N590="nulová",J590,0)</f>
        <v>0</v>
      </c>
      <c r="BJ590" s="18" t="s">
        <v>88</v>
      </c>
      <c r="BK590" s="251">
        <f>ROUND(I590*H590,2)</f>
        <v>0</v>
      </c>
      <c r="BL590" s="18" t="s">
        <v>276</v>
      </c>
      <c r="BM590" s="250" t="s">
        <v>775</v>
      </c>
    </row>
    <row r="591" s="13" customFormat="1">
      <c r="A591" s="13"/>
      <c r="B591" s="252"/>
      <c r="C591" s="253"/>
      <c r="D591" s="254" t="s">
        <v>181</v>
      </c>
      <c r="E591" s="255" t="s">
        <v>1</v>
      </c>
      <c r="F591" s="256" t="s">
        <v>776</v>
      </c>
      <c r="G591" s="253"/>
      <c r="H591" s="257">
        <v>125</v>
      </c>
      <c r="I591" s="258"/>
      <c r="J591" s="253"/>
      <c r="K591" s="253"/>
      <c r="L591" s="259"/>
      <c r="M591" s="260"/>
      <c r="N591" s="261"/>
      <c r="O591" s="261"/>
      <c r="P591" s="261"/>
      <c r="Q591" s="261"/>
      <c r="R591" s="261"/>
      <c r="S591" s="261"/>
      <c r="T591" s="26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63" t="s">
        <v>181</v>
      </c>
      <c r="AU591" s="263" t="s">
        <v>88</v>
      </c>
      <c r="AV591" s="13" t="s">
        <v>88</v>
      </c>
      <c r="AW591" s="13" t="s">
        <v>31</v>
      </c>
      <c r="AX591" s="13" t="s">
        <v>76</v>
      </c>
      <c r="AY591" s="263" t="s">
        <v>173</v>
      </c>
    </row>
    <row r="592" s="13" customFormat="1">
      <c r="A592" s="13"/>
      <c r="B592" s="252"/>
      <c r="C592" s="253"/>
      <c r="D592" s="254" t="s">
        <v>181</v>
      </c>
      <c r="E592" s="255" t="s">
        <v>1</v>
      </c>
      <c r="F592" s="256" t="s">
        <v>777</v>
      </c>
      <c r="G592" s="253"/>
      <c r="H592" s="257">
        <v>23.699999999999999</v>
      </c>
      <c r="I592" s="258"/>
      <c r="J592" s="253"/>
      <c r="K592" s="253"/>
      <c r="L592" s="259"/>
      <c r="M592" s="260"/>
      <c r="N592" s="261"/>
      <c r="O592" s="261"/>
      <c r="P592" s="261"/>
      <c r="Q592" s="261"/>
      <c r="R592" s="261"/>
      <c r="S592" s="261"/>
      <c r="T592" s="26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63" t="s">
        <v>181</v>
      </c>
      <c r="AU592" s="263" t="s">
        <v>88</v>
      </c>
      <c r="AV592" s="13" t="s">
        <v>88</v>
      </c>
      <c r="AW592" s="13" t="s">
        <v>31</v>
      </c>
      <c r="AX592" s="13" t="s">
        <v>76</v>
      </c>
      <c r="AY592" s="263" t="s">
        <v>173</v>
      </c>
    </row>
    <row r="593" s="15" customFormat="1">
      <c r="A593" s="15"/>
      <c r="B593" s="275"/>
      <c r="C593" s="276"/>
      <c r="D593" s="254" t="s">
        <v>181</v>
      </c>
      <c r="E593" s="277" t="s">
        <v>1</v>
      </c>
      <c r="F593" s="278" t="s">
        <v>187</v>
      </c>
      <c r="G593" s="276"/>
      <c r="H593" s="279">
        <v>148.69999999999999</v>
      </c>
      <c r="I593" s="280"/>
      <c r="J593" s="276"/>
      <c r="K593" s="276"/>
      <c r="L593" s="281"/>
      <c r="M593" s="282"/>
      <c r="N593" s="283"/>
      <c r="O593" s="283"/>
      <c r="P593" s="283"/>
      <c r="Q593" s="283"/>
      <c r="R593" s="283"/>
      <c r="S593" s="283"/>
      <c r="T593" s="28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85" t="s">
        <v>181</v>
      </c>
      <c r="AU593" s="285" t="s">
        <v>88</v>
      </c>
      <c r="AV593" s="15" t="s">
        <v>179</v>
      </c>
      <c r="AW593" s="15" t="s">
        <v>31</v>
      </c>
      <c r="AX593" s="15" t="s">
        <v>83</v>
      </c>
      <c r="AY593" s="285" t="s">
        <v>173</v>
      </c>
    </row>
    <row r="594" s="2" customFormat="1" ht="33" customHeight="1">
      <c r="A594" s="39"/>
      <c r="B594" s="40"/>
      <c r="C594" s="238" t="s">
        <v>778</v>
      </c>
      <c r="D594" s="238" t="s">
        <v>175</v>
      </c>
      <c r="E594" s="239" t="s">
        <v>779</v>
      </c>
      <c r="F594" s="240" t="s">
        <v>780</v>
      </c>
      <c r="G594" s="241" t="s">
        <v>235</v>
      </c>
      <c r="H594" s="242">
        <v>6.3200000000000003</v>
      </c>
      <c r="I594" s="243"/>
      <c r="J594" s="244">
        <f>ROUND(I594*H594,2)</f>
        <v>0</v>
      </c>
      <c r="K594" s="245"/>
      <c r="L594" s="45"/>
      <c r="M594" s="246" t="s">
        <v>1</v>
      </c>
      <c r="N594" s="247" t="s">
        <v>42</v>
      </c>
      <c r="O594" s="98"/>
      <c r="P594" s="248">
        <f>O594*H594</f>
        <v>0</v>
      </c>
      <c r="Q594" s="248">
        <v>0.00024000000000000001</v>
      </c>
      <c r="R594" s="248">
        <f>Q594*H594</f>
        <v>0.0015168</v>
      </c>
      <c r="S594" s="248">
        <v>0</v>
      </c>
      <c r="T594" s="24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50" t="s">
        <v>276</v>
      </c>
      <c r="AT594" s="250" t="s">
        <v>175</v>
      </c>
      <c r="AU594" s="250" t="s">
        <v>88</v>
      </c>
      <c r="AY594" s="18" t="s">
        <v>173</v>
      </c>
      <c r="BE594" s="251">
        <f>IF(N594="základná",J594,0)</f>
        <v>0</v>
      </c>
      <c r="BF594" s="251">
        <f>IF(N594="znížená",J594,0)</f>
        <v>0</v>
      </c>
      <c r="BG594" s="251">
        <f>IF(N594="zákl. prenesená",J594,0)</f>
        <v>0</v>
      </c>
      <c r="BH594" s="251">
        <f>IF(N594="zníž. prenesená",J594,0)</f>
        <v>0</v>
      </c>
      <c r="BI594" s="251">
        <f>IF(N594="nulová",J594,0)</f>
        <v>0</v>
      </c>
      <c r="BJ594" s="18" t="s">
        <v>88</v>
      </c>
      <c r="BK594" s="251">
        <f>ROUND(I594*H594,2)</f>
        <v>0</v>
      </c>
      <c r="BL594" s="18" t="s">
        <v>276</v>
      </c>
      <c r="BM594" s="250" t="s">
        <v>781</v>
      </c>
    </row>
    <row r="595" s="13" customFormat="1">
      <c r="A595" s="13"/>
      <c r="B595" s="252"/>
      <c r="C595" s="253"/>
      <c r="D595" s="254" t="s">
        <v>181</v>
      </c>
      <c r="E595" s="255" t="s">
        <v>1</v>
      </c>
      <c r="F595" s="256" t="s">
        <v>782</v>
      </c>
      <c r="G595" s="253"/>
      <c r="H595" s="257">
        <v>2.2890000000000001</v>
      </c>
      <c r="I595" s="258"/>
      <c r="J595" s="253"/>
      <c r="K595" s="253"/>
      <c r="L595" s="259"/>
      <c r="M595" s="260"/>
      <c r="N595" s="261"/>
      <c r="O595" s="261"/>
      <c r="P595" s="261"/>
      <c r="Q595" s="261"/>
      <c r="R595" s="261"/>
      <c r="S595" s="261"/>
      <c r="T595" s="26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63" t="s">
        <v>181</v>
      </c>
      <c r="AU595" s="263" t="s">
        <v>88</v>
      </c>
      <c r="AV595" s="13" t="s">
        <v>88</v>
      </c>
      <c r="AW595" s="13" t="s">
        <v>31</v>
      </c>
      <c r="AX595" s="13" t="s">
        <v>76</v>
      </c>
      <c r="AY595" s="263" t="s">
        <v>173</v>
      </c>
    </row>
    <row r="596" s="13" customFormat="1">
      <c r="A596" s="13"/>
      <c r="B596" s="252"/>
      <c r="C596" s="253"/>
      <c r="D596" s="254" t="s">
        <v>181</v>
      </c>
      <c r="E596" s="255" t="s">
        <v>1</v>
      </c>
      <c r="F596" s="256" t="s">
        <v>783</v>
      </c>
      <c r="G596" s="253"/>
      <c r="H596" s="257">
        <v>4.0279999999999996</v>
      </c>
      <c r="I596" s="258"/>
      <c r="J596" s="253"/>
      <c r="K596" s="253"/>
      <c r="L596" s="259"/>
      <c r="M596" s="260"/>
      <c r="N596" s="261"/>
      <c r="O596" s="261"/>
      <c r="P596" s="261"/>
      <c r="Q596" s="261"/>
      <c r="R596" s="261"/>
      <c r="S596" s="261"/>
      <c r="T596" s="26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63" t="s">
        <v>181</v>
      </c>
      <c r="AU596" s="263" t="s">
        <v>88</v>
      </c>
      <c r="AV596" s="13" t="s">
        <v>88</v>
      </c>
      <c r="AW596" s="13" t="s">
        <v>31</v>
      </c>
      <c r="AX596" s="13" t="s">
        <v>76</v>
      </c>
      <c r="AY596" s="263" t="s">
        <v>173</v>
      </c>
    </row>
    <row r="597" s="14" customFormat="1">
      <c r="A597" s="14"/>
      <c r="B597" s="264"/>
      <c r="C597" s="265"/>
      <c r="D597" s="254" t="s">
        <v>181</v>
      </c>
      <c r="E597" s="266" t="s">
        <v>1</v>
      </c>
      <c r="F597" s="267" t="s">
        <v>184</v>
      </c>
      <c r="G597" s="265"/>
      <c r="H597" s="268">
        <v>6.3170000000000002</v>
      </c>
      <c r="I597" s="269"/>
      <c r="J597" s="265"/>
      <c r="K597" s="265"/>
      <c r="L597" s="270"/>
      <c r="M597" s="271"/>
      <c r="N597" s="272"/>
      <c r="O597" s="272"/>
      <c r="P597" s="272"/>
      <c r="Q597" s="272"/>
      <c r="R597" s="272"/>
      <c r="S597" s="272"/>
      <c r="T597" s="27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74" t="s">
        <v>181</v>
      </c>
      <c r="AU597" s="274" t="s">
        <v>88</v>
      </c>
      <c r="AV597" s="14" t="s">
        <v>185</v>
      </c>
      <c r="AW597" s="14" t="s">
        <v>31</v>
      </c>
      <c r="AX597" s="14" t="s">
        <v>76</v>
      </c>
      <c r="AY597" s="274" t="s">
        <v>173</v>
      </c>
    </row>
    <row r="598" s="13" customFormat="1">
      <c r="A598" s="13"/>
      <c r="B598" s="252"/>
      <c r="C598" s="253"/>
      <c r="D598" s="254" t="s">
        <v>181</v>
      </c>
      <c r="E598" s="255" t="s">
        <v>1</v>
      </c>
      <c r="F598" s="256" t="s">
        <v>784</v>
      </c>
      <c r="G598" s="253"/>
      <c r="H598" s="257">
        <v>0.0030000000000000001</v>
      </c>
      <c r="I598" s="258"/>
      <c r="J598" s="253"/>
      <c r="K598" s="253"/>
      <c r="L598" s="259"/>
      <c r="M598" s="260"/>
      <c r="N598" s="261"/>
      <c r="O598" s="261"/>
      <c r="P598" s="261"/>
      <c r="Q598" s="261"/>
      <c r="R598" s="261"/>
      <c r="S598" s="261"/>
      <c r="T598" s="26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63" t="s">
        <v>181</v>
      </c>
      <c r="AU598" s="263" t="s">
        <v>88</v>
      </c>
      <c r="AV598" s="13" t="s">
        <v>88</v>
      </c>
      <c r="AW598" s="13" t="s">
        <v>31</v>
      </c>
      <c r="AX598" s="13" t="s">
        <v>76</v>
      </c>
      <c r="AY598" s="263" t="s">
        <v>173</v>
      </c>
    </row>
    <row r="599" s="15" customFormat="1">
      <c r="A599" s="15"/>
      <c r="B599" s="275"/>
      <c r="C599" s="276"/>
      <c r="D599" s="254" t="s">
        <v>181</v>
      </c>
      <c r="E599" s="277" t="s">
        <v>1</v>
      </c>
      <c r="F599" s="278" t="s">
        <v>187</v>
      </c>
      <c r="G599" s="276"/>
      <c r="H599" s="279">
        <v>6.3200000000000003</v>
      </c>
      <c r="I599" s="280"/>
      <c r="J599" s="276"/>
      <c r="K599" s="276"/>
      <c r="L599" s="281"/>
      <c r="M599" s="282"/>
      <c r="N599" s="283"/>
      <c r="O599" s="283"/>
      <c r="P599" s="283"/>
      <c r="Q599" s="283"/>
      <c r="R599" s="283"/>
      <c r="S599" s="283"/>
      <c r="T599" s="28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85" t="s">
        <v>181</v>
      </c>
      <c r="AU599" s="285" t="s">
        <v>88</v>
      </c>
      <c r="AV599" s="15" t="s">
        <v>179</v>
      </c>
      <c r="AW599" s="15" t="s">
        <v>31</v>
      </c>
      <c r="AX599" s="15" t="s">
        <v>83</v>
      </c>
      <c r="AY599" s="285" t="s">
        <v>173</v>
      </c>
    </row>
    <row r="600" s="2" customFormat="1" ht="33" customHeight="1">
      <c r="A600" s="39"/>
      <c r="B600" s="40"/>
      <c r="C600" s="238" t="s">
        <v>785</v>
      </c>
      <c r="D600" s="238" t="s">
        <v>175</v>
      </c>
      <c r="E600" s="239" t="s">
        <v>786</v>
      </c>
      <c r="F600" s="240" t="s">
        <v>787</v>
      </c>
      <c r="G600" s="241" t="s">
        <v>235</v>
      </c>
      <c r="H600" s="242">
        <v>45.5</v>
      </c>
      <c r="I600" s="243"/>
      <c r="J600" s="244">
        <f>ROUND(I600*H600,2)</f>
        <v>0</v>
      </c>
      <c r="K600" s="245"/>
      <c r="L600" s="45"/>
      <c r="M600" s="246" t="s">
        <v>1</v>
      </c>
      <c r="N600" s="247" t="s">
        <v>42</v>
      </c>
      <c r="O600" s="98"/>
      <c r="P600" s="248">
        <f>O600*H600</f>
        <v>0</v>
      </c>
      <c r="Q600" s="248">
        <v>0.018643199999999999</v>
      </c>
      <c r="R600" s="248">
        <f>Q600*H600</f>
        <v>0.84826559999999995</v>
      </c>
      <c r="S600" s="248">
        <v>0</v>
      </c>
      <c r="T600" s="249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50" t="s">
        <v>276</v>
      </c>
      <c r="AT600" s="250" t="s">
        <v>175</v>
      </c>
      <c r="AU600" s="250" t="s">
        <v>88</v>
      </c>
      <c r="AY600" s="18" t="s">
        <v>173</v>
      </c>
      <c r="BE600" s="251">
        <f>IF(N600="základná",J600,0)</f>
        <v>0</v>
      </c>
      <c r="BF600" s="251">
        <f>IF(N600="znížená",J600,0)</f>
        <v>0</v>
      </c>
      <c r="BG600" s="251">
        <f>IF(N600="zákl. prenesená",J600,0)</f>
        <v>0</v>
      </c>
      <c r="BH600" s="251">
        <f>IF(N600="zníž. prenesená",J600,0)</f>
        <v>0</v>
      </c>
      <c r="BI600" s="251">
        <f>IF(N600="nulová",J600,0)</f>
        <v>0</v>
      </c>
      <c r="BJ600" s="18" t="s">
        <v>88</v>
      </c>
      <c r="BK600" s="251">
        <f>ROUND(I600*H600,2)</f>
        <v>0</v>
      </c>
      <c r="BL600" s="18" t="s">
        <v>276</v>
      </c>
      <c r="BM600" s="250" t="s">
        <v>788</v>
      </c>
    </row>
    <row r="601" s="13" customFormat="1">
      <c r="A601" s="13"/>
      <c r="B601" s="252"/>
      <c r="C601" s="253"/>
      <c r="D601" s="254" t="s">
        <v>181</v>
      </c>
      <c r="E601" s="255" t="s">
        <v>1</v>
      </c>
      <c r="F601" s="256" t="s">
        <v>789</v>
      </c>
      <c r="G601" s="253"/>
      <c r="H601" s="257">
        <v>48.847999999999999</v>
      </c>
      <c r="I601" s="258"/>
      <c r="J601" s="253"/>
      <c r="K601" s="253"/>
      <c r="L601" s="259"/>
      <c r="M601" s="260"/>
      <c r="N601" s="261"/>
      <c r="O601" s="261"/>
      <c r="P601" s="261"/>
      <c r="Q601" s="261"/>
      <c r="R601" s="261"/>
      <c r="S601" s="261"/>
      <c r="T601" s="26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63" t="s">
        <v>181</v>
      </c>
      <c r="AU601" s="263" t="s">
        <v>88</v>
      </c>
      <c r="AV601" s="13" t="s">
        <v>88</v>
      </c>
      <c r="AW601" s="13" t="s">
        <v>31</v>
      </c>
      <c r="AX601" s="13" t="s">
        <v>76</v>
      </c>
      <c r="AY601" s="263" t="s">
        <v>173</v>
      </c>
    </row>
    <row r="602" s="13" customFormat="1">
      <c r="A602" s="13"/>
      <c r="B602" s="252"/>
      <c r="C602" s="253"/>
      <c r="D602" s="254" t="s">
        <v>181</v>
      </c>
      <c r="E602" s="255" t="s">
        <v>1</v>
      </c>
      <c r="F602" s="256" t="s">
        <v>790</v>
      </c>
      <c r="G602" s="253"/>
      <c r="H602" s="257">
        <v>-3.3599999999999999</v>
      </c>
      <c r="I602" s="258"/>
      <c r="J602" s="253"/>
      <c r="K602" s="253"/>
      <c r="L602" s="259"/>
      <c r="M602" s="260"/>
      <c r="N602" s="261"/>
      <c r="O602" s="261"/>
      <c r="P602" s="261"/>
      <c r="Q602" s="261"/>
      <c r="R602" s="261"/>
      <c r="S602" s="261"/>
      <c r="T602" s="26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63" t="s">
        <v>181</v>
      </c>
      <c r="AU602" s="263" t="s">
        <v>88</v>
      </c>
      <c r="AV602" s="13" t="s">
        <v>88</v>
      </c>
      <c r="AW602" s="13" t="s">
        <v>31</v>
      </c>
      <c r="AX602" s="13" t="s">
        <v>76</v>
      </c>
      <c r="AY602" s="263" t="s">
        <v>173</v>
      </c>
    </row>
    <row r="603" s="14" customFormat="1">
      <c r="A603" s="14"/>
      <c r="B603" s="264"/>
      <c r="C603" s="265"/>
      <c r="D603" s="254" t="s">
        <v>181</v>
      </c>
      <c r="E603" s="266" t="s">
        <v>1</v>
      </c>
      <c r="F603" s="267" t="s">
        <v>184</v>
      </c>
      <c r="G603" s="265"/>
      <c r="H603" s="268">
        <v>45.488</v>
      </c>
      <c r="I603" s="269"/>
      <c r="J603" s="265"/>
      <c r="K603" s="265"/>
      <c r="L603" s="270"/>
      <c r="M603" s="271"/>
      <c r="N603" s="272"/>
      <c r="O603" s="272"/>
      <c r="P603" s="272"/>
      <c r="Q603" s="272"/>
      <c r="R603" s="272"/>
      <c r="S603" s="272"/>
      <c r="T603" s="27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74" t="s">
        <v>181</v>
      </c>
      <c r="AU603" s="274" t="s">
        <v>88</v>
      </c>
      <c r="AV603" s="14" t="s">
        <v>185</v>
      </c>
      <c r="AW603" s="14" t="s">
        <v>31</v>
      </c>
      <c r="AX603" s="14" t="s">
        <v>76</v>
      </c>
      <c r="AY603" s="274" t="s">
        <v>173</v>
      </c>
    </row>
    <row r="604" s="13" customFormat="1">
      <c r="A604" s="13"/>
      <c r="B604" s="252"/>
      <c r="C604" s="253"/>
      <c r="D604" s="254" t="s">
        <v>181</v>
      </c>
      <c r="E604" s="255" t="s">
        <v>1</v>
      </c>
      <c r="F604" s="256" t="s">
        <v>572</v>
      </c>
      <c r="G604" s="253"/>
      <c r="H604" s="257">
        <v>0.012</v>
      </c>
      <c r="I604" s="258"/>
      <c r="J604" s="253"/>
      <c r="K604" s="253"/>
      <c r="L604" s="259"/>
      <c r="M604" s="260"/>
      <c r="N604" s="261"/>
      <c r="O604" s="261"/>
      <c r="P604" s="261"/>
      <c r="Q604" s="261"/>
      <c r="R604" s="261"/>
      <c r="S604" s="261"/>
      <c r="T604" s="26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63" t="s">
        <v>181</v>
      </c>
      <c r="AU604" s="263" t="s">
        <v>88</v>
      </c>
      <c r="AV604" s="13" t="s">
        <v>88</v>
      </c>
      <c r="AW604" s="13" t="s">
        <v>31</v>
      </c>
      <c r="AX604" s="13" t="s">
        <v>76</v>
      </c>
      <c r="AY604" s="263" t="s">
        <v>173</v>
      </c>
    </row>
    <row r="605" s="15" customFormat="1">
      <c r="A605" s="15"/>
      <c r="B605" s="275"/>
      <c r="C605" s="276"/>
      <c r="D605" s="254" t="s">
        <v>181</v>
      </c>
      <c r="E605" s="277" t="s">
        <v>1</v>
      </c>
      <c r="F605" s="278" t="s">
        <v>556</v>
      </c>
      <c r="G605" s="276"/>
      <c r="H605" s="279">
        <v>45.5</v>
      </c>
      <c r="I605" s="280"/>
      <c r="J605" s="276"/>
      <c r="K605" s="276"/>
      <c r="L605" s="281"/>
      <c r="M605" s="282"/>
      <c r="N605" s="283"/>
      <c r="O605" s="283"/>
      <c r="P605" s="283"/>
      <c r="Q605" s="283"/>
      <c r="R605" s="283"/>
      <c r="S605" s="283"/>
      <c r="T605" s="284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85" t="s">
        <v>181</v>
      </c>
      <c r="AU605" s="285" t="s">
        <v>88</v>
      </c>
      <c r="AV605" s="15" t="s">
        <v>179</v>
      </c>
      <c r="AW605" s="15" t="s">
        <v>31</v>
      </c>
      <c r="AX605" s="15" t="s">
        <v>83</v>
      </c>
      <c r="AY605" s="285" t="s">
        <v>173</v>
      </c>
    </row>
    <row r="606" s="2" customFormat="1" ht="24.15" customHeight="1">
      <c r="A606" s="39"/>
      <c r="B606" s="40"/>
      <c r="C606" s="238" t="s">
        <v>791</v>
      </c>
      <c r="D606" s="238" t="s">
        <v>175</v>
      </c>
      <c r="E606" s="239" t="s">
        <v>792</v>
      </c>
      <c r="F606" s="240" t="s">
        <v>793</v>
      </c>
      <c r="G606" s="241" t="s">
        <v>235</v>
      </c>
      <c r="H606" s="242">
        <v>45.5</v>
      </c>
      <c r="I606" s="243"/>
      <c r="J606" s="244">
        <f>ROUND(I606*H606,2)</f>
        <v>0</v>
      </c>
      <c r="K606" s="245"/>
      <c r="L606" s="45"/>
      <c r="M606" s="246" t="s">
        <v>1</v>
      </c>
      <c r="N606" s="247" t="s">
        <v>42</v>
      </c>
      <c r="O606" s="98"/>
      <c r="P606" s="248">
        <f>O606*H606</f>
        <v>0</v>
      </c>
      <c r="Q606" s="248">
        <v>0</v>
      </c>
      <c r="R606" s="248">
        <f>Q606*H606</f>
        <v>0</v>
      </c>
      <c r="S606" s="248">
        <v>0</v>
      </c>
      <c r="T606" s="249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50" t="s">
        <v>276</v>
      </c>
      <c r="AT606" s="250" t="s">
        <v>175</v>
      </c>
      <c r="AU606" s="250" t="s">
        <v>88</v>
      </c>
      <c r="AY606" s="18" t="s">
        <v>173</v>
      </c>
      <c r="BE606" s="251">
        <f>IF(N606="základná",J606,0)</f>
        <v>0</v>
      </c>
      <c r="BF606" s="251">
        <f>IF(N606="znížená",J606,0)</f>
        <v>0</v>
      </c>
      <c r="BG606" s="251">
        <f>IF(N606="zákl. prenesená",J606,0)</f>
        <v>0</v>
      </c>
      <c r="BH606" s="251">
        <f>IF(N606="zníž. prenesená",J606,0)</f>
        <v>0</v>
      </c>
      <c r="BI606" s="251">
        <f>IF(N606="nulová",J606,0)</f>
        <v>0</v>
      </c>
      <c r="BJ606" s="18" t="s">
        <v>88</v>
      </c>
      <c r="BK606" s="251">
        <f>ROUND(I606*H606,2)</f>
        <v>0</v>
      </c>
      <c r="BL606" s="18" t="s">
        <v>276</v>
      </c>
      <c r="BM606" s="250" t="s">
        <v>794</v>
      </c>
    </row>
    <row r="607" s="13" customFormat="1">
      <c r="A607" s="13"/>
      <c r="B607" s="252"/>
      <c r="C607" s="253"/>
      <c r="D607" s="254" t="s">
        <v>181</v>
      </c>
      <c r="E607" s="255" t="s">
        <v>1</v>
      </c>
      <c r="F607" s="256" t="s">
        <v>789</v>
      </c>
      <c r="G607" s="253"/>
      <c r="H607" s="257">
        <v>48.847999999999999</v>
      </c>
      <c r="I607" s="258"/>
      <c r="J607" s="253"/>
      <c r="K607" s="253"/>
      <c r="L607" s="259"/>
      <c r="M607" s="260"/>
      <c r="N607" s="261"/>
      <c r="O607" s="261"/>
      <c r="P607" s="261"/>
      <c r="Q607" s="261"/>
      <c r="R607" s="261"/>
      <c r="S607" s="261"/>
      <c r="T607" s="26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63" t="s">
        <v>181</v>
      </c>
      <c r="AU607" s="263" t="s">
        <v>88</v>
      </c>
      <c r="AV607" s="13" t="s">
        <v>88</v>
      </c>
      <c r="AW607" s="13" t="s">
        <v>31</v>
      </c>
      <c r="AX607" s="13" t="s">
        <v>76</v>
      </c>
      <c r="AY607" s="263" t="s">
        <v>173</v>
      </c>
    </row>
    <row r="608" s="13" customFormat="1">
      <c r="A608" s="13"/>
      <c r="B608" s="252"/>
      <c r="C608" s="253"/>
      <c r="D608" s="254" t="s">
        <v>181</v>
      </c>
      <c r="E608" s="255" t="s">
        <v>1</v>
      </c>
      <c r="F608" s="256" t="s">
        <v>790</v>
      </c>
      <c r="G608" s="253"/>
      <c r="H608" s="257">
        <v>-3.3599999999999999</v>
      </c>
      <c r="I608" s="258"/>
      <c r="J608" s="253"/>
      <c r="K608" s="253"/>
      <c r="L608" s="259"/>
      <c r="M608" s="260"/>
      <c r="N608" s="261"/>
      <c r="O608" s="261"/>
      <c r="P608" s="261"/>
      <c r="Q608" s="261"/>
      <c r="R608" s="261"/>
      <c r="S608" s="261"/>
      <c r="T608" s="26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63" t="s">
        <v>181</v>
      </c>
      <c r="AU608" s="263" t="s">
        <v>88</v>
      </c>
      <c r="AV608" s="13" t="s">
        <v>88</v>
      </c>
      <c r="AW608" s="13" t="s">
        <v>31</v>
      </c>
      <c r="AX608" s="13" t="s">
        <v>76</v>
      </c>
      <c r="AY608" s="263" t="s">
        <v>173</v>
      </c>
    </row>
    <row r="609" s="14" customFormat="1">
      <c r="A609" s="14"/>
      <c r="B609" s="264"/>
      <c r="C609" s="265"/>
      <c r="D609" s="254" t="s">
        <v>181</v>
      </c>
      <c r="E609" s="266" t="s">
        <v>1</v>
      </c>
      <c r="F609" s="267" t="s">
        <v>184</v>
      </c>
      <c r="G609" s="265"/>
      <c r="H609" s="268">
        <v>45.488</v>
      </c>
      <c r="I609" s="269"/>
      <c r="J609" s="265"/>
      <c r="K609" s="265"/>
      <c r="L609" s="270"/>
      <c r="M609" s="271"/>
      <c r="N609" s="272"/>
      <c r="O609" s="272"/>
      <c r="P609" s="272"/>
      <c r="Q609" s="272"/>
      <c r="R609" s="272"/>
      <c r="S609" s="272"/>
      <c r="T609" s="27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74" t="s">
        <v>181</v>
      </c>
      <c r="AU609" s="274" t="s">
        <v>88</v>
      </c>
      <c r="AV609" s="14" t="s">
        <v>185</v>
      </c>
      <c r="AW609" s="14" t="s">
        <v>31</v>
      </c>
      <c r="AX609" s="14" t="s">
        <v>76</v>
      </c>
      <c r="AY609" s="274" t="s">
        <v>173</v>
      </c>
    </row>
    <row r="610" s="13" customFormat="1">
      <c r="A610" s="13"/>
      <c r="B610" s="252"/>
      <c r="C610" s="253"/>
      <c r="D610" s="254" t="s">
        <v>181</v>
      </c>
      <c r="E610" s="255" t="s">
        <v>1</v>
      </c>
      <c r="F610" s="256" t="s">
        <v>572</v>
      </c>
      <c r="G610" s="253"/>
      <c r="H610" s="257">
        <v>0.012</v>
      </c>
      <c r="I610" s="258"/>
      <c r="J610" s="253"/>
      <c r="K610" s="253"/>
      <c r="L610" s="259"/>
      <c r="M610" s="260"/>
      <c r="N610" s="261"/>
      <c r="O610" s="261"/>
      <c r="P610" s="261"/>
      <c r="Q610" s="261"/>
      <c r="R610" s="261"/>
      <c r="S610" s="261"/>
      <c r="T610" s="26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63" t="s">
        <v>181</v>
      </c>
      <c r="AU610" s="263" t="s">
        <v>88</v>
      </c>
      <c r="AV610" s="13" t="s">
        <v>88</v>
      </c>
      <c r="AW610" s="13" t="s">
        <v>31</v>
      </c>
      <c r="AX610" s="13" t="s">
        <v>76</v>
      </c>
      <c r="AY610" s="263" t="s">
        <v>173</v>
      </c>
    </row>
    <row r="611" s="15" customFormat="1">
      <c r="A611" s="15"/>
      <c r="B611" s="275"/>
      <c r="C611" s="276"/>
      <c r="D611" s="254" t="s">
        <v>181</v>
      </c>
      <c r="E611" s="277" t="s">
        <v>1</v>
      </c>
      <c r="F611" s="278" t="s">
        <v>556</v>
      </c>
      <c r="G611" s="276"/>
      <c r="H611" s="279">
        <v>45.5</v>
      </c>
      <c r="I611" s="280"/>
      <c r="J611" s="276"/>
      <c r="K611" s="276"/>
      <c r="L611" s="281"/>
      <c r="M611" s="282"/>
      <c r="N611" s="283"/>
      <c r="O611" s="283"/>
      <c r="P611" s="283"/>
      <c r="Q611" s="283"/>
      <c r="R611" s="283"/>
      <c r="S611" s="283"/>
      <c r="T611" s="284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85" t="s">
        <v>181</v>
      </c>
      <c r="AU611" s="285" t="s">
        <v>88</v>
      </c>
      <c r="AV611" s="15" t="s">
        <v>179</v>
      </c>
      <c r="AW611" s="15" t="s">
        <v>31</v>
      </c>
      <c r="AX611" s="15" t="s">
        <v>83</v>
      </c>
      <c r="AY611" s="285" t="s">
        <v>173</v>
      </c>
    </row>
    <row r="612" s="2" customFormat="1" ht="37.8" customHeight="1">
      <c r="A612" s="39"/>
      <c r="B612" s="40"/>
      <c r="C612" s="286" t="s">
        <v>438</v>
      </c>
      <c r="D612" s="286" t="s">
        <v>224</v>
      </c>
      <c r="E612" s="287" t="s">
        <v>795</v>
      </c>
      <c r="F612" s="288" t="s">
        <v>796</v>
      </c>
      <c r="G612" s="289" t="s">
        <v>235</v>
      </c>
      <c r="H612" s="290">
        <v>49.200000000000003</v>
      </c>
      <c r="I612" s="291"/>
      <c r="J612" s="292">
        <f>ROUND(I612*H612,2)</f>
        <v>0</v>
      </c>
      <c r="K612" s="293"/>
      <c r="L612" s="294"/>
      <c r="M612" s="295" t="s">
        <v>1</v>
      </c>
      <c r="N612" s="296" t="s">
        <v>42</v>
      </c>
      <c r="O612" s="98"/>
      <c r="P612" s="248">
        <f>O612*H612</f>
        <v>0</v>
      </c>
      <c r="Q612" s="248">
        <v>0.0132</v>
      </c>
      <c r="R612" s="248">
        <f>Q612*H612</f>
        <v>0.64944000000000002</v>
      </c>
      <c r="S612" s="248">
        <v>0</v>
      </c>
      <c r="T612" s="249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50" t="s">
        <v>386</v>
      </c>
      <c r="AT612" s="250" t="s">
        <v>224</v>
      </c>
      <c r="AU612" s="250" t="s">
        <v>88</v>
      </c>
      <c r="AY612" s="18" t="s">
        <v>173</v>
      </c>
      <c r="BE612" s="251">
        <f>IF(N612="základná",J612,0)</f>
        <v>0</v>
      </c>
      <c r="BF612" s="251">
        <f>IF(N612="znížená",J612,0)</f>
        <v>0</v>
      </c>
      <c r="BG612" s="251">
        <f>IF(N612="zákl. prenesená",J612,0)</f>
        <v>0</v>
      </c>
      <c r="BH612" s="251">
        <f>IF(N612="zníž. prenesená",J612,0)</f>
        <v>0</v>
      </c>
      <c r="BI612" s="251">
        <f>IF(N612="nulová",J612,0)</f>
        <v>0</v>
      </c>
      <c r="BJ612" s="18" t="s">
        <v>88</v>
      </c>
      <c r="BK612" s="251">
        <f>ROUND(I612*H612,2)</f>
        <v>0</v>
      </c>
      <c r="BL612" s="18" t="s">
        <v>276</v>
      </c>
      <c r="BM612" s="250" t="s">
        <v>797</v>
      </c>
    </row>
    <row r="613" s="13" customFormat="1">
      <c r="A613" s="13"/>
      <c r="B613" s="252"/>
      <c r="C613" s="253"/>
      <c r="D613" s="254" t="s">
        <v>181</v>
      </c>
      <c r="E613" s="255" t="s">
        <v>1</v>
      </c>
      <c r="F613" s="256" t="s">
        <v>798</v>
      </c>
      <c r="G613" s="253"/>
      <c r="H613" s="257">
        <v>49.140000000000001</v>
      </c>
      <c r="I613" s="258"/>
      <c r="J613" s="253"/>
      <c r="K613" s="253"/>
      <c r="L613" s="259"/>
      <c r="M613" s="260"/>
      <c r="N613" s="261"/>
      <c r="O613" s="261"/>
      <c r="P613" s="261"/>
      <c r="Q613" s="261"/>
      <c r="R613" s="261"/>
      <c r="S613" s="261"/>
      <c r="T613" s="26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63" t="s">
        <v>181</v>
      </c>
      <c r="AU613" s="263" t="s">
        <v>88</v>
      </c>
      <c r="AV613" s="13" t="s">
        <v>88</v>
      </c>
      <c r="AW613" s="13" t="s">
        <v>31</v>
      </c>
      <c r="AX613" s="13" t="s">
        <v>76</v>
      </c>
      <c r="AY613" s="263" t="s">
        <v>173</v>
      </c>
    </row>
    <row r="614" s="13" customFormat="1">
      <c r="A614" s="13"/>
      <c r="B614" s="252"/>
      <c r="C614" s="253"/>
      <c r="D614" s="254" t="s">
        <v>181</v>
      </c>
      <c r="E614" s="255" t="s">
        <v>1</v>
      </c>
      <c r="F614" s="256" t="s">
        <v>499</v>
      </c>
      <c r="G614" s="253"/>
      <c r="H614" s="257">
        <v>0.059999999999999998</v>
      </c>
      <c r="I614" s="258"/>
      <c r="J614" s="253"/>
      <c r="K614" s="253"/>
      <c r="L614" s="259"/>
      <c r="M614" s="260"/>
      <c r="N614" s="261"/>
      <c r="O614" s="261"/>
      <c r="P614" s="261"/>
      <c r="Q614" s="261"/>
      <c r="R614" s="261"/>
      <c r="S614" s="261"/>
      <c r="T614" s="26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63" t="s">
        <v>181</v>
      </c>
      <c r="AU614" s="263" t="s">
        <v>88</v>
      </c>
      <c r="AV614" s="13" t="s">
        <v>88</v>
      </c>
      <c r="AW614" s="13" t="s">
        <v>31</v>
      </c>
      <c r="AX614" s="13" t="s">
        <v>76</v>
      </c>
      <c r="AY614" s="263" t="s">
        <v>173</v>
      </c>
    </row>
    <row r="615" s="15" customFormat="1">
      <c r="A615" s="15"/>
      <c r="B615" s="275"/>
      <c r="C615" s="276"/>
      <c r="D615" s="254" t="s">
        <v>181</v>
      </c>
      <c r="E615" s="277" t="s">
        <v>1</v>
      </c>
      <c r="F615" s="278" t="s">
        <v>187</v>
      </c>
      <c r="G615" s="276"/>
      <c r="H615" s="279">
        <v>49.200000000000003</v>
      </c>
      <c r="I615" s="280"/>
      <c r="J615" s="276"/>
      <c r="K615" s="276"/>
      <c r="L615" s="281"/>
      <c r="M615" s="282"/>
      <c r="N615" s="283"/>
      <c r="O615" s="283"/>
      <c r="P615" s="283"/>
      <c r="Q615" s="283"/>
      <c r="R615" s="283"/>
      <c r="S615" s="283"/>
      <c r="T615" s="284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85" t="s">
        <v>181</v>
      </c>
      <c r="AU615" s="285" t="s">
        <v>88</v>
      </c>
      <c r="AV615" s="15" t="s">
        <v>179</v>
      </c>
      <c r="AW615" s="15" t="s">
        <v>31</v>
      </c>
      <c r="AX615" s="15" t="s">
        <v>83</v>
      </c>
      <c r="AY615" s="285" t="s">
        <v>173</v>
      </c>
    </row>
    <row r="616" s="2" customFormat="1" ht="24.15" customHeight="1">
      <c r="A616" s="39"/>
      <c r="B616" s="40"/>
      <c r="C616" s="238" t="s">
        <v>799</v>
      </c>
      <c r="D616" s="238" t="s">
        <v>175</v>
      </c>
      <c r="E616" s="239" t="s">
        <v>800</v>
      </c>
      <c r="F616" s="240" t="s">
        <v>801</v>
      </c>
      <c r="G616" s="241" t="s">
        <v>332</v>
      </c>
      <c r="H616" s="242">
        <v>82</v>
      </c>
      <c r="I616" s="243"/>
      <c r="J616" s="244">
        <f>ROUND(I616*H616,2)</f>
        <v>0</v>
      </c>
      <c r="K616" s="245"/>
      <c r="L616" s="45"/>
      <c r="M616" s="246" t="s">
        <v>1</v>
      </c>
      <c r="N616" s="247" t="s">
        <v>42</v>
      </c>
      <c r="O616" s="98"/>
      <c r="P616" s="248">
        <f>O616*H616</f>
        <v>0</v>
      </c>
      <c r="Q616" s="248">
        <v>0</v>
      </c>
      <c r="R616" s="248">
        <f>Q616*H616</f>
        <v>0</v>
      </c>
      <c r="S616" s="248">
        <v>0</v>
      </c>
      <c r="T616" s="249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50" t="s">
        <v>276</v>
      </c>
      <c r="AT616" s="250" t="s">
        <v>175</v>
      </c>
      <c r="AU616" s="250" t="s">
        <v>88</v>
      </c>
      <c r="AY616" s="18" t="s">
        <v>173</v>
      </c>
      <c r="BE616" s="251">
        <f>IF(N616="základná",J616,0)</f>
        <v>0</v>
      </c>
      <c r="BF616" s="251">
        <f>IF(N616="znížená",J616,0)</f>
        <v>0</v>
      </c>
      <c r="BG616" s="251">
        <f>IF(N616="zákl. prenesená",J616,0)</f>
        <v>0</v>
      </c>
      <c r="BH616" s="251">
        <f>IF(N616="zníž. prenesená",J616,0)</f>
        <v>0</v>
      </c>
      <c r="BI616" s="251">
        <f>IF(N616="nulová",J616,0)</f>
        <v>0</v>
      </c>
      <c r="BJ616" s="18" t="s">
        <v>88</v>
      </c>
      <c r="BK616" s="251">
        <f>ROUND(I616*H616,2)</f>
        <v>0</v>
      </c>
      <c r="BL616" s="18" t="s">
        <v>276</v>
      </c>
      <c r="BM616" s="250" t="s">
        <v>802</v>
      </c>
    </row>
    <row r="617" s="16" customFormat="1">
      <c r="A617" s="16"/>
      <c r="B617" s="297"/>
      <c r="C617" s="298"/>
      <c r="D617" s="254" t="s">
        <v>181</v>
      </c>
      <c r="E617" s="299" t="s">
        <v>1</v>
      </c>
      <c r="F617" s="300" t="s">
        <v>650</v>
      </c>
      <c r="G617" s="298"/>
      <c r="H617" s="299" t="s">
        <v>1</v>
      </c>
      <c r="I617" s="301"/>
      <c r="J617" s="298"/>
      <c r="K617" s="298"/>
      <c r="L617" s="302"/>
      <c r="M617" s="303"/>
      <c r="N617" s="304"/>
      <c r="O617" s="304"/>
      <c r="P617" s="304"/>
      <c r="Q617" s="304"/>
      <c r="R617" s="304"/>
      <c r="S617" s="304"/>
      <c r="T617" s="305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T617" s="306" t="s">
        <v>181</v>
      </c>
      <c r="AU617" s="306" t="s">
        <v>88</v>
      </c>
      <c r="AV617" s="16" t="s">
        <v>83</v>
      </c>
      <c r="AW617" s="16" t="s">
        <v>31</v>
      </c>
      <c r="AX617" s="16" t="s">
        <v>76</v>
      </c>
      <c r="AY617" s="306" t="s">
        <v>173</v>
      </c>
    </row>
    <row r="618" s="13" customFormat="1">
      <c r="A618" s="13"/>
      <c r="B618" s="252"/>
      <c r="C618" s="253"/>
      <c r="D618" s="254" t="s">
        <v>181</v>
      </c>
      <c r="E618" s="255" t="s">
        <v>1</v>
      </c>
      <c r="F618" s="256" t="s">
        <v>803</v>
      </c>
      <c r="G618" s="253"/>
      <c r="H618" s="257">
        <v>8.8499999999999996</v>
      </c>
      <c r="I618" s="258"/>
      <c r="J618" s="253"/>
      <c r="K618" s="253"/>
      <c r="L618" s="259"/>
      <c r="M618" s="260"/>
      <c r="N618" s="261"/>
      <c r="O618" s="261"/>
      <c r="P618" s="261"/>
      <c r="Q618" s="261"/>
      <c r="R618" s="261"/>
      <c r="S618" s="261"/>
      <c r="T618" s="26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63" t="s">
        <v>181</v>
      </c>
      <c r="AU618" s="263" t="s">
        <v>88</v>
      </c>
      <c r="AV618" s="13" t="s">
        <v>88</v>
      </c>
      <c r="AW618" s="13" t="s">
        <v>31</v>
      </c>
      <c r="AX618" s="13" t="s">
        <v>76</v>
      </c>
      <c r="AY618" s="263" t="s">
        <v>173</v>
      </c>
    </row>
    <row r="619" s="16" customFormat="1">
      <c r="A619" s="16"/>
      <c r="B619" s="297"/>
      <c r="C619" s="298"/>
      <c r="D619" s="254" t="s">
        <v>181</v>
      </c>
      <c r="E619" s="299" t="s">
        <v>1</v>
      </c>
      <c r="F619" s="300" t="s">
        <v>652</v>
      </c>
      <c r="G619" s="298"/>
      <c r="H619" s="299" t="s">
        <v>1</v>
      </c>
      <c r="I619" s="301"/>
      <c r="J619" s="298"/>
      <c r="K619" s="298"/>
      <c r="L619" s="302"/>
      <c r="M619" s="303"/>
      <c r="N619" s="304"/>
      <c r="O619" s="304"/>
      <c r="P619" s="304"/>
      <c r="Q619" s="304"/>
      <c r="R619" s="304"/>
      <c r="S619" s="304"/>
      <c r="T619" s="305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T619" s="306" t="s">
        <v>181</v>
      </c>
      <c r="AU619" s="306" t="s">
        <v>88</v>
      </c>
      <c r="AV619" s="16" t="s">
        <v>83</v>
      </c>
      <c r="AW619" s="16" t="s">
        <v>31</v>
      </c>
      <c r="AX619" s="16" t="s">
        <v>76</v>
      </c>
      <c r="AY619" s="306" t="s">
        <v>173</v>
      </c>
    </row>
    <row r="620" s="13" customFormat="1">
      <c r="A620" s="13"/>
      <c r="B620" s="252"/>
      <c r="C620" s="253"/>
      <c r="D620" s="254" t="s">
        <v>181</v>
      </c>
      <c r="E620" s="255" t="s">
        <v>1</v>
      </c>
      <c r="F620" s="256" t="s">
        <v>804</v>
      </c>
      <c r="G620" s="253"/>
      <c r="H620" s="257">
        <v>72.5</v>
      </c>
      <c r="I620" s="258"/>
      <c r="J620" s="253"/>
      <c r="K620" s="253"/>
      <c r="L620" s="259"/>
      <c r="M620" s="260"/>
      <c r="N620" s="261"/>
      <c r="O620" s="261"/>
      <c r="P620" s="261"/>
      <c r="Q620" s="261"/>
      <c r="R620" s="261"/>
      <c r="S620" s="261"/>
      <c r="T620" s="26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63" t="s">
        <v>181</v>
      </c>
      <c r="AU620" s="263" t="s">
        <v>88</v>
      </c>
      <c r="AV620" s="13" t="s">
        <v>88</v>
      </c>
      <c r="AW620" s="13" t="s">
        <v>31</v>
      </c>
      <c r="AX620" s="13" t="s">
        <v>76</v>
      </c>
      <c r="AY620" s="263" t="s">
        <v>173</v>
      </c>
    </row>
    <row r="621" s="14" customFormat="1">
      <c r="A621" s="14"/>
      <c r="B621" s="264"/>
      <c r="C621" s="265"/>
      <c r="D621" s="254" t="s">
        <v>181</v>
      </c>
      <c r="E621" s="266" t="s">
        <v>1</v>
      </c>
      <c r="F621" s="267" t="s">
        <v>184</v>
      </c>
      <c r="G621" s="265"/>
      <c r="H621" s="268">
        <v>81.349999999999994</v>
      </c>
      <c r="I621" s="269"/>
      <c r="J621" s="265"/>
      <c r="K621" s="265"/>
      <c r="L621" s="270"/>
      <c r="M621" s="271"/>
      <c r="N621" s="272"/>
      <c r="O621" s="272"/>
      <c r="P621" s="272"/>
      <c r="Q621" s="272"/>
      <c r="R621" s="272"/>
      <c r="S621" s="272"/>
      <c r="T621" s="27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74" t="s">
        <v>181</v>
      </c>
      <c r="AU621" s="274" t="s">
        <v>88</v>
      </c>
      <c r="AV621" s="14" t="s">
        <v>185</v>
      </c>
      <c r="AW621" s="14" t="s">
        <v>31</v>
      </c>
      <c r="AX621" s="14" t="s">
        <v>76</v>
      </c>
      <c r="AY621" s="274" t="s">
        <v>173</v>
      </c>
    </row>
    <row r="622" s="13" customFormat="1">
      <c r="A622" s="13"/>
      <c r="B622" s="252"/>
      <c r="C622" s="253"/>
      <c r="D622" s="254" t="s">
        <v>181</v>
      </c>
      <c r="E622" s="255" t="s">
        <v>1</v>
      </c>
      <c r="F622" s="256" t="s">
        <v>805</v>
      </c>
      <c r="G622" s="253"/>
      <c r="H622" s="257">
        <v>0.65000000000000002</v>
      </c>
      <c r="I622" s="258"/>
      <c r="J622" s="253"/>
      <c r="K622" s="253"/>
      <c r="L622" s="259"/>
      <c r="M622" s="260"/>
      <c r="N622" s="261"/>
      <c r="O622" s="261"/>
      <c r="P622" s="261"/>
      <c r="Q622" s="261"/>
      <c r="R622" s="261"/>
      <c r="S622" s="261"/>
      <c r="T622" s="26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63" t="s">
        <v>181</v>
      </c>
      <c r="AU622" s="263" t="s">
        <v>88</v>
      </c>
      <c r="AV622" s="13" t="s">
        <v>88</v>
      </c>
      <c r="AW622" s="13" t="s">
        <v>31</v>
      </c>
      <c r="AX622" s="13" t="s">
        <v>76</v>
      </c>
      <c r="AY622" s="263" t="s">
        <v>173</v>
      </c>
    </row>
    <row r="623" s="15" customFormat="1">
      <c r="A623" s="15"/>
      <c r="B623" s="275"/>
      <c r="C623" s="276"/>
      <c r="D623" s="254" t="s">
        <v>181</v>
      </c>
      <c r="E623" s="277" t="s">
        <v>1</v>
      </c>
      <c r="F623" s="278" t="s">
        <v>556</v>
      </c>
      <c r="G623" s="276"/>
      <c r="H623" s="279">
        <v>82</v>
      </c>
      <c r="I623" s="280"/>
      <c r="J623" s="276"/>
      <c r="K623" s="276"/>
      <c r="L623" s="281"/>
      <c r="M623" s="282"/>
      <c r="N623" s="283"/>
      <c r="O623" s="283"/>
      <c r="P623" s="283"/>
      <c r="Q623" s="283"/>
      <c r="R623" s="283"/>
      <c r="S623" s="283"/>
      <c r="T623" s="284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85" t="s">
        <v>181</v>
      </c>
      <c r="AU623" s="285" t="s">
        <v>88</v>
      </c>
      <c r="AV623" s="15" t="s">
        <v>179</v>
      </c>
      <c r="AW623" s="15" t="s">
        <v>31</v>
      </c>
      <c r="AX623" s="15" t="s">
        <v>83</v>
      </c>
      <c r="AY623" s="285" t="s">
        <v>173</v>
      </c>
    </row>
    <row r="624" s="2" customFormat="1" ht="44.25" customHeight="1">
      <c r="A624" s="39"/>
      <c r="B624" s="40"/>
      <c r="C624" s="286" t="s">
        <v>806</v>
      </c>
      <c r="D624" s="286" t="s">
        <v>224</v>
      </c>
      <c r="E624" s="287" t="s">
        <v>709</v>
      </c>
      <c r="F624" s="288" t="s">
        <v>710</v>
      </c>
      <c r="G624" s="289" t="s">
        <v>178</v>
      </c>
      <c r="H624" s="290">
        <v>2.71</v>
      </c>
      <c r="I624" s="291"/>
      <c r="J624" s="292">
        <f>ROUND(I624*H624,2)</f>
        <v>0</v>
      </c>
      <c r="K624" s="293"/>
      <c r="L624" s="294"/>
      <c r="M624" s="295" t="s">
        <v>1</v>
      </c>
      <c r="N624" s="296" t="s">
        <v>42</v>
      </c>
      <c r="O624" s="98"/>
      <c r="P624" s="248">
        <f>O624*H624</f>
        <v>0</v>
      </c>
      <c r="Q624" s="248">
        <v>0.54000000000000004</v>
      </c>
      <c r="R624" s="248">
        <f>Q624*H624</f>
        <v>1.4634</v>
      </c>
      <c r="S624" s="248">
        <v>0</v>
      </c>
      <c r="T624" s="249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50" t="s">
        <v>386</v>
      </c>
      <c r="AT624" s="250" t="s">
        <v>224</v>
      </c>
      <c r="AU624" s="250" t="s">
        <v>88</v>
      </c>
      <c r="AY624" s="18" t="s">
        <v>173</v>
      </c>
      <c r="BE624" s="251">
        <f>IF(N624="základná",J624,0)</f>
        <v>0</v>
      </c>
      <c r="BF624" s="251">
        <f>IF(N624="znížená",J624,0)</f>
        <v>0</v>
      </c>
      <c r="BG624" s="251">
        <f>IF(N624="zákl. prenesená",J624,0)</f>
        <v>0</v>
      </c>
      <c r="BH624" s="251">
        <f>IF(N624="zníž. prenesená",J624,0)</f>
        <v>0</v>
      </c>
      <c r="BI624" s="251">
        <f>IF(N624="nulová",J624,0)</f>
        <v>0</v>
      </c>
      <c r="BJ624" s="18" t="s">
        <v>88</v>
      </c>
      <c r="BK624" s="251">
        <f>ROUND(I624*H624,2)</f>
        <v>0</v>
      </c>
      <c r="BL624" s="18" t="s">
        <v>276</v>
      </c>
      <c r="BM624" s="250" t="s">
        <v>807</v>
      </c>
    </row>
    <row r="625" s="16" customFormat="1">
      <c r="A625" s="16"/>
      <c r="B625" s="297"/>
      <c r="C625" s="298"/>
      <c r="D625" s="254" t="s">
        <v>181</v>
      </c>
      <c r="E625" s="299" t="s">
        <v>1</v>
      </c>
      <c r="F625" s="300" t="s">
        <v>650</v>
      </c>
      <c r="G625" s="298"/>
      <c r="H625" s="299" t="s">
        <v>1</v>
      </c>
      <c r="I625" s="301"/>
      <c r="J625" s="298"/>
      <c r="K625" s="298"/>
      <c r="L625" s="302"/>
      <c r="M625" s="303"/>
      <c r="N625" s="304"/>
      <c r="O625" s="304"/>
      <c r="P625" s="304"/>
      <c r="Q625" s="304"/>
      <c r="R625" s="304"/>
      <c r="S625" s="304"/>
      <c r="T625" s="305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306" t="s">
        <v>181</v>
      </c>
      <c r="AU625" s="306" t="s">
        <v>88</v>
      </c>
      <c r="AV625" s="16" t="s">
        <v>83</v>
      </c>
      <c r="AW625" s="16" t="s">
        <v>31</v>
      </c>
      <c r="AX625" s="16" t="s">
        <v>76</v>
      </c>
      <c r="AY625" s="306" t="s">
        <v>173</v>
      </c>
    </row>
    <row r="626" s="13" customFormat="1">
      <c r="A626" s="13"/>
      <c r="B626" s="252"/>
      <c r="C626" s="253"/>
      <c r="D626" s="254" t="s">
        <v>181</v>
      </c>
      <c r="E626" s="255" t="s">
        <v>1</v>
      </c>
      <c r="F626" s="256" t="s">
        <v>808</v>
      </c>
      <c r="G626" s="253"/>
      <c r="H626" s="257">
        <v>0.33200000000000002</v>
      </c>
      <c r="I626" s="258"/>
      <c r="J626" s="253"/>
      <c r="K626" s="253"/>
      <c r="L626" s="259"/>
      <c r="M626" s="260"/>
      <c r="N626" s="261"/>
      <c r="O626" s="261"/>
      <c r="P626" s="261"/>
      <c r="Q626" s="261"/>
      <c r="R626" s="261"/>
      <c r="S626" s="261"/>
      <c r="T626" s="26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63" t="s">
        <v>181</v>
      </c>
      <c r="AU626" s="263" t="s">
        <v>88</v>
      </c>
      <c r="AV626" s="13" t="s">
        <v>88</v>
      </c>
      <c r="AW626" s="13" t="s">
        <v>31</v>
      </c>
      <c r="AX626" s="13" t="s">
        <v>76</v>
      </c>
      <c r="AY626" s="263" t="s">
        <v>173</v>
      </c>
    </row>
    <row r="627" s="16" customFormat="1">
      <c r="A627" s="16"/>
      <c r="B627" s="297"/>
      <c r="C627" s="298"/>
      <c r="D627" s="254" t="s">
        <v>181</v>
      </c>
      <c r="E627" s="299" t="s">
        <v>1</v>
      </c>
      <c r="F627" s="300" t="s">
        <v>652</v>
      </c>
      <c r="G627" s="298"/>
      <c r="H627" s="299" t="s">
        <v>1</v>
      </c>
      <c r="I627" s="301"/>
      <c r="J627" s="298"/>
      <c r="K627" s="298"/>
      <c r="L627" s="302"/>
      <c r="M627" s="303"/>
      <c r="N627" s="304"/>
      <c r="O627" s="304"/>
      <c r="P627" s="304"/>
      <c r="Q627" s="304"/>
      <c r="R627" s="304"/>
      <c r="S627" s="304"/>
      <c r="T627" s="305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T627" s="306" t="s">
        <v>181</v>
      </c>
      <c r="AU627" s="306" t="s">
        <v>88</v>
      </c>
      <c r="AV627" s="16" t="s">
        <v>83</v>
      </c>
      <c r="AW627" s="16" t="s">
        <v>31</v>
      </c>
      <c r="AX627" s="16" t="s">
        <v>76</v>
      </c>
      <c r="AY627" s="306" t="s">
        <v>173</v>
      </c>
    </row>
    <row r="628" s="13" customFormat="1">
      <c r="A628" s="13"/>
      <c r="B628" s="252"/>
      <c r="C628" s="253"/>
      <c r="D628" s="254" t="s">
        <v>181</v>
      </c>
      <c r="E628" s="255" t="s">
        <v>1</v>
      </c>
      <c r="F628" s="256" t="s">
        <v>809</v>
      </c>
      <c r="G628" s="253"/>
      <c r="H628" s="257">
        <v>2.1749999999999998</v>
      </c>
      <c r="I628" s="258"/>
      <c r="J628" s="253"/>
      <c r="K628" s="253"/>
      <c r="L628" s="259"/>
      <c r="M628" s="260"/>
      <c r="N628" s="261"/>
      <c r="O628" s="261"/>
      <c r="P628" s="261"/>
      <c r="Q628" s="261"/>
      <c r="R628" s="261"/>
      <c r="S628" s="261"/>
      <c r="T628" s="26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63" t="s">
        <v>181</v>
      </c>
      <c r="AU628" s="263" t="s">
        <v>88</v>
      </c>
      <c r="AV628" s="13" t="s">
        <v>88</v>
      </c>
      <c r="AW628" s="13" t="s">
        <v>31</v>
      </c>
      <c r="AX628" s="13" t="s">
        <v>76</v>
      </c>
      <c r="AY628" s="263" t="s">
        <v>173</v>
      </c>
    </row>
    <row r="629" s="14" customFormat="1">
      <c r="A629" s="14"/>
      <c r="B629" s="264"/>
      <c r="C629" s="265"/>
      <c r="D629" s="254" t="s">
        <v>181</v>
      </c>
      <c r="E629" s="266" t="s">
        <v>1</v>
      </c>
      <c r="F629" s="267" t="s">
        <v>184</v>
      </c>
      <c r="G629" s="265"/>
      <c r="H629" s="268">
        <v>2.5069999999999997</v>
      </c>
      <c r="I629" s="269"/>
      <c r="J629" s="265"/>
      <c r="K629" s="265"/>
      <c r="L629" s="270"/>
      <c r="M629" s="271"/>
      <c r="N629" s="272"/>
      <c r="O629" s="272"/>
      <c r="P629" s="272"/>
      <c r="Q629" s="272"/>
      <c r="R629" s="272"/>
      <c r="S629" s="272"/>
      <c r="T629" s="27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74" t="s">
        <v>181</v>
      </c>
      <c r="AU629" s="274" t="s">
        <v>88</v>
      </c>
      <c r="AV629" s="14" t="s">
        <v>185</v>
      </c>
      <c r="AW629" s="14" t="s">
        <v>31</v>
      </c>
      <c r="AX629" s="14" t="s">
        <v>76</v>
      </c>
      <c r="AY629" s="274" t="s">
        <v>173</v>
      </c>
    </row>
    <row r="630" s="13" customFormat="1">
      <c r="A630" s="13"/>
      <c r="B630" s="252"/>
      <c r="C630" s="253"/>
      <c r="D630" s="254" t="s">
        <v>181</v>
      </c>
      <c r="E630" s="255" t="s">
        <v>1</v>
      </c>
      <c r="F630" s="256" t="s">
        <v>810</v>
      </c>
      <c r="G630" s="253"/>
      <c r="H630" s="257">
        <v>0.20100000000000001</v>
      </c>
      <c r="I630" s="258"/>
      <c r="J630" s="253"/>
      <c r="K630" s="253"/>
      <c r="L630" s="259"/>
      <c r="M630" s="260"/>
      <c r="N630" s="261"/>
      <c r="O630" s="261"/>
      <c r="P630" s="261"/>
      <c r="Q630" s="261"/>
      <c r="R630" s="261"/>
      <c r="S630" s="261"/>
      <c r="T630" s="26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63" t="s">
        <v>181</v>
      </c>
      <c r="AU630" s="263" t="s">
        <v>88</v>
      </c>
      <c r="AV630" s="13" t="s">
        <v>88</v>
      </c>
      <c r="AW630" s="13" t="s">
        <v>31</v>
      </c>
      <c r="AX630" s="13" t="s">
        <v>76</v>
      </c>
      <c r="AY630" s="263" t="s">
        <v>173</v>
      </c>
    </row>
    <row r="631" s="13" customFormat="1">
      <c r="A631" s="13"/>
      <c r="B631" s="252"/>
      <c r="C631" s="253"/>
      <c r="D631" s="254" t="s">
        <v>181</v>
      </c>
      <c r="E631" s="255" t="s">
        <v>1</v>
      </c>
      <c r="F631" s="256" t="s">
        <v>231</v>
      </c>
      <c r="G631" s="253"/>
      <c r="H631" s="257">
        <v>0.002</v>
      </c>
      <c r="I631" s="258"/>
      <c r="J631" s="253"/>
      <c r="K631" s="253"/>
      <c r="L631" s="259"/>
      <c r="M631" s="260"/>
      <c r="N631" s="261"/>
      <c r="O631" s="261"/>
      <c r="P631" s="261"/>
      <c r="Q631" s="261"/>
      <c r="R631" s="261"/>
      <c r="S631" s="261"/>
      <c r="T631" s="26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63" t="s">
        <v>181</v>
      </c>
      <c r="AU631" s="263" t="s">
        <v>88</v>
      </c>
      <c r="AV631" s="13" t="s">
        <v>88</v>
      </c>
      <c r="AW631" s="13" t="s">
        <v>31</v>
      </c>
      <c r="AX631" s="13" t="s">
        <v>76</v>
      </c>
      <c r="AY631" s="263" t="s">
        <v>173</v>
      </c>
    </row>
    <row r="632" s="15" customFormat="1">
      <c r="A632" s="15"/>
      <c r="B632" s="275"/>
      <c r="C632" s="276"/>
      <c r="D632" s="254" t="s">
        <v>181</v>
      </c>
      <c r="E632" s="277" t="s">
        <v>1</v>
      </c>
      <c r="F632" s="278" t="s">
        <v>187</v>
      </c>
      <c r="G632" s="276"/>
      <c r="H632" s="279">
        <v>2.7099999999999995</v>
      </c>
      <c r="I632" s="280"/>
      <c r="J632" s="276"/>
      <c r="K632" s="276"/>
      <c r="L632" s="281"/>
      <c r="M632" s="282"/>
      <c r="N632" s="283"/>
      <c r="O632" s="283"/>
      <c r="P632" s="283"/>
      <c r="Q632" s="283"/>
      <c r="R632" s="283"/>
      <c r="S632" s="283"/>
      <c r="T632" s="284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85" t="s">
        <v>181</v>
      </c>
      <c r="AU632" s="285" t="s">
        <v>88</v>
      </c>
      <c r="AV632" s="15" t="s">
        <v>179</v>
      </c>
      <c r="AW632" s="15" t="s">
        <v>31</v>
      </c>
      <c r="AX632" s="15" t="s">
        <v>83</v>
      </c>
      <c r="AY632" s="285" t="s">
        <v>173</v>
      </c>
    </row>
    <row r="633" s="2" customFormat="1" ht="24.15" customHeight="1">
      <c r="A633" s="39"/>
      <c r="B633" s="40"/>
      <c r="C633" s="238" t="s">
        <v>811</v>
      </c>
      <c r="D633" s="238" t="s">
        <v>175</v>
      </c>
      <c r="E633" s="239" t="s">
        <v>812</v>
      </c>
      <c r="F633" s="240" t="s">
        <v>813</v>
      </c>
      <c r="G633" s="241" t="s">
        <v>178</v>
      </c>
      <c r="H633" s="242">
        <v>4.1900000000000004</v>
      </c>
      <c r="I633" s="243"/>
      <c r="J633" s="244">
        <f>ROUND(I633*H633,2)</f>
        <v>0</v>
      </c>
      <c r="K633" s="245"/>
      <c r="L633" s="45"/>
      <c r="M633" s="246" t="s">
        <v>1</v>
      </c>
      <c r="N633" s="247" t="s">
        <v>42</v>
      </c>
      <c r="O633" s="98"/>
      <c r="P633" s="248">
        <f>O633*H633</f>
        <v>0</v>
      </c>
      <c r="Q633" s="248">
        <v>0.0029299999999999999</v>
      </c>
      <c r="R633" s="248">
        <f>Q633*H633</f>
        <v>0.012276700000000002</v>
      </c>
      <c r="S633" s="248">
        <v>0</v>
      </c>
      <c r="T633" s="249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50" t="s">
        <v>276</v>
      </c>
      <c r="AT633" s="250" t="s">
        <v>175</v>
      </c>
      <c r="AU633" s="250" t="s">
        <v>88</v>
      </c>
      <c r="AY633" s="18" t="s">
        <v>173</v>
      </c>
      <c r="BE633" s="251">
        <f>IF(N633="základná",J633,0)</f>
        <v>0</v>
      </c>
      <c r="BF633" s="251">
        <f>IF(N633="znížená",J633,0)</f>
        <v>0</v>
      </c>
      <c r="BG633" s="251">
        <f>IF(N633="zákl. prenesená",J633,0)</f>
        <v>0</v>
      </c>
      <c r="BH633" s="251">
        <f>IF(N633="zníž. prenesená",J633,0)</f>
        <v>0</v>
      </c>
      <c r="BI633" s="251">
        <f>IF(N633="nulová",J633,0)</f>
        <v>0</v>
      </c>
      <c r="BJ633" s="18" t="s">
        <v>88</v>
      </c>
      <c r="BK633" s="251">
        <f>ROUND(I633*H633,2)</f>
        <v>0</v>
      </c>
      <c r="BL633" s="18" t="s">
        <v>276</v>
      </c>
      <c r="BM633" s="250" t="s">
        <v>814</v>
      </c>
    </row>
    <row r="634" s="13" customFormat="1">
      <c r="A634" s="13"/>
      <c r="B634" s="252"/>
      <c r="C634" s="253"/>
      <c r="D634" s="254" t="s">
        <v>181</v>
      </c>
      <c r="E634" s="255" t="s">
        <v>1</v>
      </c>
      <c r="F634" s="256" t="s">
        <v>815</v>
      </c>
      <c r="G634" s="253"/>
      <c r="H634" s="257">
        <v>1.476</v>
      </c>
      <c r="I634" s="258"/>
      <c r="J634" s="253"/>
      <c r="K634" s="253"/>
      <c r="L634" s="259"/>
      <c r="M634" s="260"/>
      <c r="N634" s="261"/>
      <c r="O634" s="261"/>
      <c r="P634" s="261"/>
      <c r="Q634" s="261"/>
      <c r="R634" s="261"/>
      <c r="S634" s="261"/>
      <c r="T634" s="26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63" t="s">
        <v>181</v>
      </c>
      <c r="AU634" s="263" t="s">
        <v>88</v>
      </c>
      <c r="AV634" s="13" t="s">
        <v>88</v>
      </c>
      <c r="AW634" s="13" t="s">
        <v>31</v>
      </c>
      <c r="AX634" s="13" t="s">
        <v>76</v>
      </c>
      <c r="AY634" s="263" t="s">
        <v>173</v>
      </c>
    </row>
    <row r="635" s="13" customFormat="1">
      <c r="A635" s="13"/>
      <c r="B635" s="252"/>
      <c r="C635" s="253"/>
      <c r="D635" s="254" t="s">
        <v>181</v>
      </c>
      <c r="E635" s="255" t="s">
        <v>1</v>
      </c>
      <c r="F635" s="256" t="s">
        <v>816</v>
      </c>
      <c r="G635" s="253"/>
      <c r="H635" s="257">
        <v>2.71</v>
      </c>
      <c r="I635" s="258"/>
      <c r="J635" s="253"/>
      <c r="K635" s="253"/>
      <c r="L635" s="259"/>
      <c r="M635" s="260"/>
      <c r="N635" s="261"/>
      <c r="O635" s="261"/>
      <c r="P635" s="261"/>
      <c r="Q635" s="261"/>
      <c r="R635" s="261"/>
      <c r="S635" s="261"/>
      <c r="T635" s="26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63" t="s">
        <v>181</v>
      </c>
      <c r="AU635" s="263" t="s">
        <v>88</v>
      </c>
      <c r="AV635" s="13" t="s">
        <v>88</v>
      </c>
      <c r="AW635" s="13" t="s">
        <v>31</v>
      </c>
      <c r="AX635" s="13" t="s">
        <v>76</v>
      </c>
      <c r="AY635" s="263" t="s">
        <v>173</v>
      </c>
    </row>
    <row r="636" s="14" customFormat="1">
      <c r="A636" s="14"/>
      <c r="B636" s="264"/>
      <c r="C636" s="265"/>
      <c r="D636" s="254" t="s">
        <v>181</v>
      </c>
      <c r="E636" s="266" t="s">
        <v>1</v>
      </c>
      <c r="F636" s="267" t="s">
        <v>184</v>
      </c>
      <c r="G636" s="265"/>
      <c r="H636" s="268">
        <v>4.1859999999999999</v>
      </c>
      <c r="I636" s="269"/>
      <c r="J636" s="265"/>
      <c r="K636" s="265"/>
      <c r="L636" s="270"/>
      <c r="M636" s="271"/>
      <c r="N636" s="272"/>
      <c r="O636" s="272"/>
      <c r="P636" s="272"/>
      <c r="Q636" s="272"/>
      <c r="R636" s="272"/>
      <c r="S636" s="272"/>
      <c r="T636" s="27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74" t="s">
        <v>181</v>
      </c>
      <c r="AU636" s="274" t="s">
        <v>88</v>
      </c>
      <c r="AV636" s="14" t="s">
        <v>185</v>
      </c>
      <c r="AW636" s="14" t="s">
        <v>31</v>
      </c>
      <c r="AX636" s="14" t="s">
        <v>76</v>
      </c>
      <c r="AY636" s="274" t="s">
        <v>173</v>
      </c>
    </row>
    <row r="637" s="13" customFormat="1">
      <c r="A637" s="13"/>
      <c r="B637" s="252"/>
      <c r="C637" s="253"/>
      <c r="D637" s="254" t="s">
        <v>181</v>
      </c>
      <c r="E637" s="255" t="s">
        <v>1</v>
      </c>
      <c r="F637" s="256" t="s">
        <v>302</v>
      </c>
      <c r="G637" s="253"/>
      <c r="H637" s="257">
        <v>0.0040000000000000001</v>
      </c>
      <c r="I637" s="258"/>
      <c r="J637" s="253"/>
      <c r="K637" s="253"/>
      <c r="L637" s="259"/>
      <c r="M637" s="260"/>
      <c r="N637" s="261"/>
      <c r="O637" s="261"/>
      <c r="P637" s="261"/>
      <c r="Q637" s="261"/>
      <c r="R637" s="261"/>
      <c r="S637" s="261"/>
      <c r="T637" s="26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63" t="s">
        <v>181</v>
      </c>
      <c r="AU637" s="263" t="s">
        <v>88</v>
      </c>
      <c r="AV637" s="13" t="s">
        <v>88</v>
      </c>
      <c r="AW637" s="13" t="s">
        <v>31</v>
      </c>
      <c r="AX637" s="13" t="s">
        <v>76</v>
      </c>
      <c r="AY637" s="263" t="s">
        <v>173</v>
      </c>
    </row>
    <row r="638" s="15" customFormat="1">
      <c r="A638" s="15"/>
      <c r="B638" s="275"/>
      <c r="C638" s="276"/>
      <c r="D638" s="254" t="s">
        <v>181</v>
      </c>
      <c r="E638" s="277" t="s">
        <v>1</v>
      </c>
      <c r="F638" s="278" t="s">
        <v>187</v>
      </c>
      <c r="G638" s="276"/>
      <c r="H638" s="279">
        <v>4.1899999999999995</v>
      </c>
      <c r="I638" s="280"/>
      <c r="J638" s="276"/>
      <c r="K638" s="276"/>
      <c r="L638" s="281"/>
      <c r="M638" s="282"/>
      <c r="N638" s="283"/>
      <c r="O638" s="283"/>
      <c r="P638" s="283"/>
      <c r="Q638" s="283"/>
      <c r="R638" s="283"/>
      <c r="S638" s="283"/>
      <c r="T638" s="284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85" t="s">
        <v>181</v>
      </c>
      <c r="AU638" s="285" t="s">
        <v>88</v>
      </c>
      <c r="AV638" s="15" t="s">
        <v>179</v>
      </c>
      <c r="AW638" s="15" t="s">
        <v>31</v>
      </c>
      <c r="AX638" s="15" t="s">
        <v>83</v>
      </c>
      <c r="AY638" s="285" t="s">
        <v>173</v>
      </c>
    </row>
    <row r="639" s="2" customFormat="1" ht="24.15" customHeight="1">
      <c r="A639" s="39"/>
      <c r="B639" s="40"/>
      <c r="C639" s="238" t="s">
        <v>817</v>
      </c>
      <c r="D639" s="238" t="s">
        <v>175</v>
      </c>
      <c r="E639" s="239" t="s">
        <v>818</v>
      </c>
      <c r="F639" s="240" t="s">
        <v>819</v>
      </c>
      <c r="G639" s="241" t="s">
        <v>227</v>
      </c>
      <c r="H639" s="242">
        <v>17.548999999999999</v>
      </c>
      <c r="I639" s="243"/>
      <c r="J639" s="244">
        <f>ROUND(I639*H639,2)</f>
        <v>0</v>
      </c>
      <c r="K639" s="245"/>
      <c r="L639" s="45"/>
      <c r="M639" s="246" t="s">
        <v>1</v>
      </c>
      <c r="N639" s="247" t="s">
        <v>42</v>
      </c>
      <c r="O639" s="98"/>
      <c r="P639" s="248">
        <f>O639*H639</f>
        <v>0</v>
      </c>
      <c r="Q639" s="248">
        <v>0</v>
      </c>
      <c r="R639" s="248">
        <f>Q639*H639</f>
        <v>0</v>
      </c>
      <c r="S639" s="248">
        <v>0</v>
      </c>
      <c r="T639" s="249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50" t="s">
        <v>276</v>
      </c>
      <c r="AT639" s="250" t="s">
        <v>175</v>
      </c>
      <c r="AU639" s="250" t="s">
        <v>88</v>
      </c>
      <c r="AY639" s="18" t="s">
        <v>173</v>
      </c>
      <c r="BE639" s="251">
        <f>IF(N639="základná",J639,0)</f>
        <v>0</v>
      </c>
      <c r="BF639" s="251">
        <f>IF(N639="znížená",J639,0)</f>
        <v>0</v>
      </c>
      <c r="BG639" s="251">
        <f>IF(N639="zákl. prenesená",J639,0)</f>
        <v>0</v>
      </c>
      <c r="BH639" s="251">
        <f>IF(N639="zníž. prenesená",J639,0)</f>
        <v>0</v>
      </c>
      <c r="BI639" s="251">
        <f>IF(N639="nulová",J639,0)</f>
        <v>0</v>
      </c>
      <c r="BJ639" s="18" t="s">
        <v>88</v>
      </c>
      <c r="BK639" s="251">
        <f>ROUND(I639*H639,2)</f>
        <v>0</v>
      </c>
      <c r="BL639" s="18" t="s">
        <v>276</v>
      </c>
      <c r="BM639" s="250" t="s">
        <v>820</v>
      </c>
    </row>
    <row r="640" s="12" customFormat="1" ht="22.8" customHeight="1">
      <c r="A640" s="12"/>
      <c r="B640" s="222"/>
      <c r="C640" s="223"/>
      <c r="D640" s="224" t="s">
        <v>75</v>
      </c>
      <c r="E640" s="236" t="s">
        <v>821</v>
      </c>
      <c r="F640" s="236" t="s">
        <v>822</v>
      </c>
      <c r="G640" s="223"/>
      <c r="H640" s="223"/>
      <c r="I640" s="226"/>
      <c r="J640" s="237">
        <f>BK640</f>
        <v>0</v>
      </c>
      <c r="K640" s="223"/>
      <c r="L640" s="228"/>
      <c r="M640" s="229"/>
      <c r="N640" s="230"/>
      <c r="O640" s="230"/>
      <c r="P640" s="231">
        <f>SUM(P641:P671)</f>
        <v>0</v>
      </c>
      <c r="Q640" s="230"/>
      <c r="R640" s="231">
        <f>SUM(R641:R671)</f>
        <v>3.9568249600000001</v>
      </c>
      <c r="S640" s="230"/>
      <c r="T640" s="232">
        <f>SUM(T641:T671)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233" t="s">
        <v>88</v>
      </c>
      <c r="AT640" s="234" t="s">
        <v>75</v>
      </c>
      <c r="AU640" s="234" t="s">
        <v>83</v>
      </c>
      <c r="AY640" s="233" t="s">
        <v>173</v>
      </c>
      <c r="BK640" s="235">
        <f>SUM(BK641:BK671)</f>
        <v>0</v>
      </c>
    </row>
    <row r="641" s="2" customFormat="1" ht="44.25" customHeight="1">
      <c r="A641" s="39"/>
      <c r="B641" s="40"/>
      <c r="C641" s="238" t="s">
        <v>823</v>
      </c>
      <c r="D641" s="238" t="s">
        <v>175</v>
      </c>
      <c r="E641" s="239" t="s">
        <v>824</v>
      </c>
      <c r="F641" s="240" t="s">
        <v>825</v>
      </c>
      <c r="G641" s="241" t="s">
        <v>235</v>
      </c>
      <c r="H641" s="242">
        <v>31.600000000000001</v>
      </c>
      <c r="I641" s="243"/>
      <c r="J641" s="244">
        <f>ROUND(I641*H641,2)</f>
        <v>0</v>
      </c>
      <c r="K641" s="245"/>
      <c r="L641" s="45"/>
      <c r="M641" s="246" t="s">
        <v>1</v>
      </c>
      <c r="N641" s="247" t="s">
        <v>42</v>
      </c>
      <c r="O641" s="98"/>
      <c r="P641" s="248">
        <f>O641*H641</f>
        <v>0</v>
      </c>
      <c r="Q641" s="248">
        <v>0.023619999999999999</v>
      </c>
      <c r="R641" s="248">
        <f>Q641*H641</f>
        <v>0.74639199999999994</v>
      </c>
      <c r="S641" s="248">
        <v>0</v>
      </c>
      <c r="T641" s="249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50" t="s">
        <v>276</v>
      </c>
      <c r="AT641" s="250" t="s">
        <v>175</v>
      </c>
      <c r="AU641" s="250" t="s">
        <v>88</v>
      </c>
      <c r="AY641" s="18" t="s">
        <v>173</v>
      </c>
      <c r="BE641" s="251">
        <f>IF(N641="základná",J641,0)</f>
        <v>0</v>
      </c>
      <c r="BF641" s="251">
        <f>IF(N641="znížená",J641,0)</f>
        <v>0</v>
      </c>
      <c r="BG641" s="251">
        <f>IF(N641="zákl. prenesená",J641,0)</f>
        <v>0</v>
      </c>
      <c r="BH641" s="251">
        <f>IF(N641="zníž. prenesená",J641,0)</f>
        <v>0</v>
      </c>
      <c r="BI641" s="251">
        <f>IF(N641="nulová",J641,0)</f>
        <v>0</v>
      </c>
      <c r="BJ641" s="18" t="s">
        <v>88</v>
      </c>
      <c r="BK641" s="251">
        <f>ROUND(I641*H641,2)</f>
        <v>0</v>
      </c>
      <c r="BL641" s="18" t="s">
        <v>276</v>
      </c>
      <c r="BM641" s="250" t="s">
        <v>826</v>
      </c>
    </row>
    <row r="642" s="13" customFormat="1">
      <c r="A642" s="13"/>
      <c r="B642" s="252"/>
      <c r="C642" s="253"/>
      <c r="D642" s="254" t="s">
        <v>181</v>
      </c>
      <c r="E642" s="255" t="s">
        <v>1</v>
      </c>
      <c r="F642" s="256" t="s">
        <v>827</v>
      </c>
      <c r="G642" s="253"/>
      <c r="H642" s="257">
        <v>7.9100000000000001</v>
      </c>
      <c r="I642" s="258"/>
      <c r="J642" s="253"/>
      <c r="K642" s="253"/>
      <c r="L642" s="259"/>
      <c r="M642" s="260"/>
      <c r="N642" s="261"/>
      <c r="O642" s="261"/>
      <c r="P642" s="261"/>
      <c r="Q642" s="261"/>
      <c r="R642" s="261"/>
      <c r="S642" s="261"/>
      <c r="T642" s="26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63" t="s">
        <v>181</v>
      </c>
      <c r="AU642" s="263" t="s">
        <v>88</v>
      </c>
      <c r="AV642" s="13" t="s">
        <v>88</v>
      </c>
      <c r="AW642" s="13" t="s">
        <v>31</v>
      </c>
      <c r="AX642" s="13" t="s">
        <v>76</v>
      </c>
      <c r="AY642" s="263" t="s">
        <v>173</v>
      </c>
    </row>
    <row r="643" s="13" customFormat="1">
      <c r="A643" s="13"/>
      <c r="B643" s="252"/>
      <c r="C643" s="253"/>
      <c r="D643" s="254" t="s">
        <v>181</v>
      </c>
      <c r="E643" s="255" t="s">
        <v>1</v>
      </c>
      <c r="F643" s="256" t="s">
        <v>828</v>
      </c>
      <c r="G643" s="253"/>
      <c r="H643" s="257">
        <v>-0.01</v>
      </c>
      <c r="I643" s="258"/>
      <c r="J643" s="253"/>
      <c r="K643" s="253"/>
      <c r="L643" s="259"/>
      <c r="M643" s="260"/>
      <c r="N643" s="261"/>
      <c r="O643" s="261"/>
      <c r="P643" s="261"/>
      <c r="Q643" s="261"/>
      <c r="R643" s="261"/>
      <c r="S643" s="261"/>
      <c r="T643" s="26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63" t="s">
        <v>181</v>
      </c>
      <c r="AU643" s="263" t="s">
        <v>88</v>
      </c>
      <c r="AV643" s="13" t="s">
        <v>88</v>
      </c>
      <c r="AW643" s="13" t="s">
        <v>31</v>
      </c>
      <c r="AX643" s="13" t="s">
        <v>76</v>
      </c>
      <c r="AY643" s="263" t="s">
        <v>173</v>
      </c>
    </row>
    <row r="644" s="14" customFormat="1">
      <c r="A644" s="14"/>
      <c r="B644" s="264"/>
      <c r="C644" s="265"/>
      <c r="D644" s="254" t="s">
        <v>181</v>
      </c>
      <c r="E644" s="266" t="s">
        <v>1</v>
      </c>
      <c r="F644" s="267" t="s">
        <v>829</v>
      </c>
      <c r="G644" s="265"/>
      <c r="H644" s="268">
        <v>7.9000000000000004</v>
      </c>
      <c r="I644" s="269"/>
      <c r="J644" s="265"/>
      <c r="K644" s="265"/>
      <c r="L644" s="270"/>
      <c r="M644" s="271"/>
      <c r="N644" s="272"/>
      <c r="O644" s="272"/>
      <c r="P644" s="272"/>
      <c r="Q644" s="272"/>
      <c r="R644" s="272"/>
      <c r="S644" s="272"/>
      <c r="T644" s="27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74" t="s">
        <v>181</v>
      </c>
      <c r="AU644" s="274" t="s">
        <v>88</v>
      </c>
      <c r="AV644" s="14" t="s">
        <v>185</v>
      </c>
      <c r="AW644" s="14" t="s">
        <v>31</v>
      </c>
      <c r="AX644" s="14" t="s">
        <v>76</v>
      </c>
      <c r="AY644" s="274" t="s">
        <v>173</v>
      </c>
    </row>
    <row r="645" s="13" customFormat="1">
      <c r="A645" s="13"/>
      <c r="B645" s="252"/>
      <c r="C645" s="253"/>
      <c r="D645" s="254" t="s">
        <v>181</v>
      </c>
      <c r="E645" s="255" t="s">
        <v>1</v>
      </c>
      <c r="F645" s="256" t="s">
        <v>830</v>
      </c>
      <c r="G645" s="253"/>
      <c r="H645" s="257">
        <v>26.277000000000001</v>
      </c>
      <c r="I645" s="258"/>
      <c r="J645" s="253"/>
      <c r="K645" s="253"/>
      <c r="L645" s="259"/>
      <c r="M645" s="260"/>
      <c r="N645" s="261"/>
      <c r="O645" s="261"/>
      <c r="P645" s="261"/>
      <c r="Q645" s="261"/>
      <c r="R645" s="261"/>
      <c r="S645" s="261"/>
      <c r="T645" s="262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63" t="s">
        <v>181</v>
      </c>
      <c r="AU645" s="263" t="s">
        <v>88</v>
      </c>
      <c r="AV645" s="13" t="s">
        <v>88</v>
      </c>
      <c r="AW645" s="13" t="s">
        <v>31</v>
      </c>
      <c r="AX645" s="13" t="s">
        <v>76</v>
      </c>
      <c r="AY645" s="263" t="s">
        <v>173</v>
      </c>
    </row>
    <row r="646" s="13" customFormat="1">
      <c r="A646" s="13"/>
      <c r="B646" s="252"/>
      <c r="C646" s="253"/>
      <c r="D646" s="254" t="s">
        <v>181</v>
      </c>
      <c r="E646" s="255" t="s">
        <v>1</v>
      </c>
      <c r="F646" s="256" t="s">
        <v>831</v>
      </c>
      <c r="G646" s="253"/>
      <c r="H646" s="257">
        <v>-2.5649999999999999</v>
      </c>
      <c r="I646" s="258"/>
      <c r="J646" s="253"/>
      <c r="K646" s="253"/>
      <c r="L646" s="259"/>
      <c r="M646" s="260"/>
      <c r="N646" s="261"/>
      <c r="O646" s="261"/>
      <c r="P646" s="261"/>
      <c r="Q646" s="261"/>
      <c r="R646" s="261"/>
      <c r="S646" s="261"/>
      <c r="T646" s="26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63" t="s">
        <v>181</v>
      </c>
      <c r="AU646" s="263" t="s">
        <v>88</v>
      </c>
      <c r="AV646" s="13" t="s">
        <v>88</v>
      </c>
      <c r="AW646" s="13" t="s">
        <v>31</v>
      </c>
      <c r="AX646" s="13" t="s">
        <v>76</v>
      </c>
      <c r="AY646" s="263" t="s">
        <v>173</v>
      </c>
    </row>
    <row r="647" s="13" customFormat="1">
      <c r="A647" s="13"/>
      <c r="B647" s="252"/>
      <c r="C647" s="253"/>
      <c r="D647" s="254" t="s">
        <v>181</v>
      </c>
      <c r="E647" s="255" t="s">
        <v>1</v>
      </c>
      <c r="F647" s="256" t="s">
        <v>832</v>
      </c>
      <c r="G647" s="253"/>
      <c r="H647" s="257">
        <v>-0.012</v>
      </c>
      <c r="I647" s="258"/>
      <c r="J647" s="253"/>
      <c r="K647" s="253"/>
      <c r="L647" s="259"/>
      <c r="M647" s="260"/>
      <c r="N647" s="261"/>
      <c r="O647" s="261"/>
      <c r="P647" s="261"/>
      <c r="Q647" s="261"/>
      <c r="R647" s="261"/>
      <c r="S647" s="261"/>
      <c r="T647" s="26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63" t="s">
        <v>181</v>
      </c>
      <c r="AU647" s="263" t="s">
        <v>88</v>
      </c>
      <c r="AV647" s="13" t="s">
        <v>88</v>
      </c>
      <c r="AW647" s="13" t="s">
        <v>31</v>
      </c>
      <c r="AX647" s="13" t="s">
        <v>76</v>
      </c>
      <c r="AY647" s="263" t="s">
        <v>173</v>
      </c>
    </row>
    <row r="648" s="14" customFormat="1">
      <c r="A648" s="14"/>
      <c r="B648" s="264"/>
      <c r="C648" s="265"/>
      <c r="D648" s="254" t="s">
        <v>181</v>
      </c>
      <c r="E648" s="266" t="s">
        <v>1</v>
      </c>
      <c r="F648" s="267" t="s">
        <v>833</v>
      </c>
      <c r="G648" s="265"/>
      <c r="H648" s="268">
        <v>23.699999999999999</v>
      </c>
      <c r="I648" s="269"/>
      <c r="J648" s="265"/>
      <c r="K648" s="265"/>
      <c r="L648" s="270"/>
      <c r="M648" s="271"/>
      <c r="N648" s="272"/>
      <c r="O648" s="272"/>
      <c r="P648" s="272"/>
      <c r="Q648" s="272"/>
      <c r="R648" s="272"/>
      <c r="S648" s="272"/>
      <c r="T648" s="27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74" t="s">
        <v>181</v>
      </c>
      <c r="AU648" s="274" t="s">
        <v>88</v>
      </c>
      <c r="AV648" s="14" t="s">
        <v>185</v>
      </c>
      <c r="AW648" s="14" t="s">
        <v>31</v>
      </c>
      <c r="AX648" s="14" t="s">
        <v>76</v>
      </c>
      <c r="AY648" s="274" t="s">
        <v>173</v>
      </c>
    </row>
    <row r="649" s="15" customFormat="1">
      <c r="A649" s="15"/>
      <c r="B649" s="275"/>
      <c r="C649" s="276"/>
      <c r="D649" s="254" t="s">
        <v>181</v>
      </c>
      <c r="E649" s="277" t="s">
        <v>1</v>
      </c>
      <c r="F649" s="278" t="s">
        <v>834</v>
      </c>
      <c r="G649" s="276"/>
      <c r="H649" s="279">
        <v>31.599999999999998</v>
      </c>
      <c r="I649" s="280"/>
      <c r="J649" s="276"/>
      <c r="K649" s="276"/>
      <c r="L649" s="281"/>
      <c r="M649" s="282"/>
      <c r="N649" s="283"/>
      <c r="O649" s="283"/>
      <c r="P649" s="283"/>
      <c r="Q649" s="283"/>
      <c r="R649" s="283"/>
      <c r="S649" s="283"/>
      <c r="T649" s="28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85" t="s">
        <v>181</v>
      </c>
      <c r="AU649" s="285" t="s">
        <v>88</v>
      </c>
      <c r="AV649" s="15" t="s">
        <v>179</v>
      </c>
      <c r="AW649" s="15" t="s">
        <v>31</v>
      </c>
      <c r="AX649" s="15" t="s">
        <v>83</v>
      </c>
      <c r="AY649" s="285" t="s">
        <v>173</v>
      </c>
    </row>
    <row r="650" s="2" customFormat="1" ht="44.25" customHeight="1">
      <c r="A650" s="39"/>
      <c r="B650" s="40"/>
      <c r="C650" s="238" t="s">
        <v>835</v>
      </c>
      <c r="D650" s="238" t="s">
        <v>175</v>
      </c>
      <c r="E650" s="239" t="s">
        <v>836</v>
      </c>
      <c r="F650" s="240" t="s">
        <v>837</v>
      </c>
      <c r="G650" s="241" t="s">
        <v>235</v>
      </c>
      <c r="H650" s="242">
        <v>24.800000000000001</v>
      </c>
      <c r="I650" s="243"/>
      <c r="J650" s="244">
        <f>ROUND(I650*H650,2)</f>
        <v>0</v>
      </c>
      <c r="K650" s="245"/>
      <c r="L650" s="45"/>
      <c r="M650" s="246" t="s">
        <v>1</v>
      </c>
      <c r="N650" s="247" t="s">
        <v>42</v>
      </c>
      <c r="O650" s="98"/>
      <c r="P650" s="248">
        <f>O650*H650</f>
        <v>0</v>
      </c>
      <c r="Q650" s="248">
        <v>0.024250000000000001</v>
      </c>
      <c r="R650" s="248">
        <f>Q650*H650</f>
        <v>0.60140000000000005</v>
      </c>
      <c r="S650" s="248">
        <v>0</v>
      </c>
      <c r="T650" s="249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50" t="s">
        <v>276</v>
      </c>
      <c r="AT650" s="250" t="s">
        <v>175</v>
      </c>
      <c r="AU650" s="250" t="s">
        <v>88</v>
      </c>
      <c r="AY650" s="18" t="s">
        <v>173</v>
      </c>
      <c r="BE650" s="251">
        <f>IF(N650="základná",J650,0)</f>
        <v>0</v>
      </c>
      <c r="BF650" s="251">
        <f>IF(N650="znížená",J650,0)</f>
        <v>0</v>
      </c>
      <c r="BG650" s="251">
        <f>IF(N650="zákl. prenesená",J650,0)</f>
        <v>0</v>
      </c>
      <c r="BH650" s="251">
        <f>IF(N650="zníž. prenesená",J650,0)</f>
        <v>0</v>
      </c>
      <c r="BI650" s="251">
        <f>IF(N650="nulová",J650,0)</f>
        <v>0</v>
      </c>
      <c r="BJ650" s="18" t="s">
        <v>88</v>
      </c>
      <c r="BK650" s="251">
        <f>ROUND(I650*H650,2)</f>
        <v>0</v>
      </c>
      <c r="BL650" s="18" t="s">
        <v>276</v>
      </c>
      <c r="BM650" s="250" t="s">
        <v>838</v>
      </c>
    </row>
    <row r="651" s="13" customFormat="1">
      <c r="A651" s="13"/>
      <c r="B651" s="252"/>
      <c r="C651" s="253"/>
      <c r="D651" s="254" t="s">
        <v>181</v>
      </c>
      <c r="E651" s="255" t="s">
        <v>1</v>
      </c>
      <c r="F651" s="256" t="s">
        <v>839</v>
      </c>
      <c r="G651" s="253"/>
      <c r="H651" s="257">
        <v>24.811</v>
      </c>
      <c r="I651" s="258"/>
      <c r="J651" s="253"/>
      <c r="K651" s="253"/>
      <c r="L651" s="259"/>
      <c r="M651" s="260"/>
      <c r="N651" s="261"/>
      <c r="O651" s="261"/>
      <c r="P651" s="261"/>
      <c r="Q651" s="261"/>
      <c r="R651" s="261"/>
      <c r="S651" s="261"/>
      <c r="T651" s="26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63" t="s">
        <v>181</v>
      </c>
      <c r="AU651" s="263" t="s">
        <v>88</v>
      </c>
      <c r="AV651" s="13" t="s">
        <v>88</v>
      </c>
      <c r="AW651" s="13" t="s">
        <v>31</v>
      </c>
      <c r="AX651" s="13" t="s">
        <v>76</v>
      </c>
      <c r="AY651" s="263" t="s">
        <v>173</v>
      </c>
    </row>
    <row r="652" s="13" customFormat="1">
      <c r="A652" s="13"/>
      <c r="B652" s="252"/>
      <c r="C652" s="253"/>
      <c r="D652" s="254" t="s">
        <v>181</v>
      </c>
      <c r="E652" s="255" t="s">
        <v>1</v>
      </c>
      <c r="F652" s="256" t="s">
        <v>840</v>
      </c>
      <c r="G652" s="253"/>
      <c r="H652" s="257">
        <v>-0.010999999999999999</v>
      </c>
      <c r="I652" s="258"/>
      <c r="J652" s="253"/>
      <c r="K652" s="253"/>
      <c r="L652" s="259"/>
      <c r="M652" s="260"/>
      <c r="N652" s="261"/>
      <c r="O652" s="261"/>
      <c r="P652" s="261"/>
      <c r="Q652" s="261"/>
      <c r="R652" s="261"/>
      <c r="S652" s="261"/>
      <c r="T652" s="26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63" t="s">
        <v>181</v>
      </c>
      <c r="AU652" s="263" t="s">
        <v>88</v>
      </c>
      <c r="AV652" s="13" t="s">
        <v>88</v>
      </c>
      <c r="AW652" s="13" t="s">
        <v>31</v>
      </c>
      <c r="AX652" s="13" t="s">
        <v>76</v>
      </c>
      <c r="AY652" s="263" t="s">
        <v>173</v>
      </c>
    </row>
    <row r="653" s="15" customFormat="1">
      <c r="A653" s="15"/>
      <c r="B653" s="275"/>
      <c r="C653" s="276"/>
      <c r="D653" s="254" t="s">
        <v>181</v>
      </c>
      <c r="E653" s="277" t="s">
        <v>1</v>
      </c>
      <c r="F653" s="278" t="s">
        <v>841</v>
      </c>
      <c r="G653" s="276"/>
      <c r="H653" s="279">
        <v>24.800000000000001</v>
      </c>
      <c r="I653" s="280"/>
      <c r="J653" s="276"/>
      <c r="K653" s="276"/>
      <c r="L653" s="281"/>
      <c r="M653" s="282"/>
      <c r="N653" s="283"/>
      <c r="O653" s="283"/>
      <c r="P653" s="283"/>
      <c r="Q653" s="283"/>
      <c r="R653" s="283"/>
      <c r="S653" s="283"/>
      <c r="T653" s="284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85" t="s">
        <v>181</v>
      </c>
      <c r="AU653" s="285" t="s">
        <v>88</v>
      </c>
      <c r="AV653" s="15" t="s">
        <v>179</v>
      </c>
      <c r="AW653" s="15" t="s">
        <v>31</v>
      </c>
      <c r="AX653" s="15" t="s">
        <v>83</v>
      </c>
      <c r="AY653" s="285" t="s">
        <v>173</v>
      </c>
    </row>
    <row r="654" s="2" customFormat="1" ht="49.05" customHeight="1">
      <c r="A654" s="39"/>
      <c r="B654" s="40"/>
      <c r="C654" s="238" t="s">
        <v>842</v>
      </c>
      <c r="D654" s="238" t="s">
        <v>175</v>
      </c>
      <c r="E654" s="239" t="s">
        <v>843</v>
      </c>
      <c r="F654" s="240" t="s">
        <v>844</v>
      </c>
      <c r="G654" s="241" t="s">
        <v>235</v>
      </c>
      <c r="H654" s="242">
        <v>125</v>
      </c>
      <c r="I654" s="243"/>
      <c r="J654" s="244">
        <f>ROUND(I654*H654,2)</f>
        <v>0</v>
      </c>
      <c r="K654" s="245"/>
      <c r="L654" s="45"/>
      <c r="M654" s="246" t="s">
        <v>1</v>
      </c>
      <c r="N654" s="247" t="s">
        <v>42</v>
      </c>
      <c r="O654" s="98"/>
      <c r="P654" s="248">
        <f>O654*H654</f>
        <v>0</v>
      </c>
      <c r="Q654" s="248">
        <v>0.0025300000000000001</v>
      </c>
      <c r="R654" s="248">
        <f>Q654*H654</f>
        <v>0.31625000000000003</v>
      </c>
      <c r="S654" s="248">
        <v>0</v>
      </c>
      <c r="T654" s="249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50" t="s">
        <v>276</v>
      </c>
      <c r="AT654" s="250" t="s">
        <v>175</v>
      </c>
      <c r="AU654" s="250" t="s">
        <v>88</v>
      </c>
      <c r="AY654" s="18" t="s">
        <v>173</v>
      </c>
      <c r="BE654" s="251">
        <f>IF(N654="základná",J654,0)</f>
        <v>0</v>
      </c>
      <c r="BF654" s="251">
        <f>IF(N654="znížená",J654,0)</f>
        <v>0</v>
      </c>
      <c r="BG654" s="251">
        <f>IF(N654="zákl. prenesená",J654,0)</f>
        <v>0</v>
      </c>
      <c r="BH654" s="251">
        <f>IF(N654="zníž. prenesená",J654,0)</f>
        <v>0</v>
      </c>
      <c r="BI654" s="251">
        <f>IF(N654="nulová",J654,0)</f>
        <v>0</v>
      </c>
      <c r="BJ654" s="18" t="s">
        <v>88</v>
      </c>
      <c r="BK654" s="251">
        <f>ROUND(I654*H654,2)</f>
        <v>0</v>
      </c>
      <c r="BL654" s="18" t="s">
        <v>276</v>
      </c>
      <c r="BM654" s="250" t="s">
        <v>845</v>
      </c>
    </row>
    <row r="655" s="13" customFormat="1">
      <c r="A655" s="13"/>
      <c r="B655" s="252"/>
      <c r="C655" s="253"/>
      <c r="D655" s="254" t="s">
        <v>181</v>
      </c>
      <c r="E655" s="255" t="s">
        <v>1</v>
      </c>
      <c r="F655" s="256" t="s">
        <v>583</v>
      </c>
      <c r="G655" s="253"/>
      <c r="H655" s="257">
        <v>119.392</v>
      </c>
      <c r="I655" s="258"/>
      <c r="J655" s="253"/>
      <c r="K655" s="253"/>
      <c r="L655" s="259"/>
      <c r="M655" s="260"/>
      <c r="N655" s="261"/>
      <c r="O655" s="261"/>
      <c r="P655" s="261"/>
      <c r="Q655" s="261"/>
      <c r="R655" s="261"/>
      <c r="S655" s="261"/>
      <c r="T655" s="262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63" t="s">
        <v>181</v>
      </c>
      <c r="AU655" s="263" t="s">
        <v>88</v>
      </c>
      <c r="AV655" s="13" t="s">
        <v>88</v>
      </c>
      <c r="AW655" s="13" t="s">
        <v>31</v>
      </c>
      <c r="AX655" s="13" t="s">
        <v>76</v>
      </c>
      <c r="AY655" s="263" t="s">
        <v>173</v>
      </c>
    </row>
    <row r="656" s="13" customFormat="1">
      <c r="A656" s="13"/>
      <c r="B656" s="252"/>
      <c r="C656" s="253"/>
      <c r="D656" s="254" t="s">
        <v>181</v>
      </c>
      <c r="E656" s="255" t="s">
        <v>1</v>
      </c>
      <c r="F656" s="256" t="s">
        <v>326</v>
      </c>
      <c r="G656" s="253"/>
      <c r="H656" s="257">
        <v>-16.988</v>
      </c>
      <c r="I656" s="258"/>
      <c r="J656" s="253"/>
      <c r="K656" s="253"/>
      <c r="L656" s="259"/>
      <c r="M656" s="260"/>
      <c r="N656" s="261"/>
      <c r="O656" s="261"/>
      <c r="P656" s="261"/>
      <c r="Q656" s="261"/>
      <c r="R656" s="261"/>
      <c r="S656" s="261"/>
      <c r="T656" s="26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63" t="s">
        <v>181</v>
      </c>
      <c r="AU656" s="263" t="s">
        <v>88</v>
      </c>
      <c r="AV656" s="13" t="s">
        <v>88</v>
      </c>
      <c r="AW656" s="13" t="s">
        <v>31</v>
      </c>
      <c r="AX656" s="13" t="s">
        <v>76</v>
      </c>
      <c r="AY656" s="263" t="s">
        <v>173</v>
      </c>
    </row>
    <row r="657" s="13" customFormat="1">
      <c r="A657" s="13"/>
      <c r="B657" s="252"/>
      <c r="C657" s="253"/>
      <c r="D657" s="254" t="s">
        <v>181</v>
      </c>
      <c r="E657" s="255" t="s">
        <v>1</v>
      </c>
      <c r="F657" s="256" t="s">
        <v>584</v>
      </c>
      <c r="G657" s="253"/>
      <c r="H657" s="257">
        <v>22.010000000000002</v>
      </c>
      <c r="I657" s="258"/>
      <c r="J657" s="253"/>
      <c r="K657" s="253"/>
      <c r="L657" s="259"/>
      <c r="M657" s="260"/>
      <c r="N657" s="261"/>
      <c r="O657" s="261"/>
      <c r="P657" s="261"/>
      <c r="Q657" s="261"/>
      <c r="R657" s="261"/>
      <c r="S657" s="261"/>
      <c r="T657" s="26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63" t="s">
        <v>181</v>
      </c>
      <c r="AU657" s="263" t="s">
        <v>88</v>
      </c>
      <c r="AV657" s="13" t="s">
        <v>88</v>
      </c>
      <c r="AW657" s="13" t="s">
        <v>31</v>
      </c>
      <c r="AX657" s="13" t="s">
        <v>76</v>
      </c>
      <c r="AY657" s="263" t="s">
        <v>173</v>
      </c>
    </row>
    <row r="658" s="14" customFormat="1">
      <c r="A658" s="14"/>
      <c r="B658" s="264"/>
      <c r="C658" s="265"/>
      <c r="D658" s="254" t="s">
        <v>181</v>
      </c>
      <c r="E658" s="266" t="s">
        <v>1</v>
      </c>
      <c r="F658" s="267" t="s">
        <v>184</v>
      </c>
      <c r="G658" s="265"/>
      <c r="H658" s="268">
        <v>124.414</v>
      </c>
      <c r="I658" s="269"/>
      <c r="J658" s="265"/>
      <c r="K658" s="265"/>
      <c r="L658" s="270"/>
      <c r="M658" s="271"/>
      <c r="N658" s="272"/>
      <c r="O658" s="272"/>
      <c r="P658" s="272"/>
      <c r="Q658" s="272"/>
      <c r="R658" s="272"/>
      <c r="S658" s="272"/>
      <c r="T658" s="27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74" t="s">
        <v>181</v>
      </c>
      <c r="AU658" s="274" t="s">
        <v>88</v>
      </c>
      <c r="AV658" s="14" t="s">
        <v>185</v>
      </c>
      <c r="AW658" s="14" t="s">
        <v>31</v>
      </c>
      <c r="AX658" s="14" t="s">
        <v>76</v>
      </c>
      <c r="AY658" s="274" t="s">
        <v>173</v>
      </c>
    </row>
    <row r="659" s="13" customFormat="1">
      <c r="A659" s="13"/>
      <c r="B659" s="252"/>
      <c r="C659" s="253"/>
      <c r="D659" s="254" t="s">
        <v>181</v>
      </c>
      <c r="E659" s="255" t="s">
        <v>1</v>
      </c>
      <c r="F659" s="256" t="s">
        <v>585</v>
      </c>
      <c r="G659" s="253"/>
      <c r="H659" s="257">
        <v>0.58599999999999997</v>
      </c>
      <c r="I659" s="258"/>
      <c r="J659" s="253"/>
      <c r="K659" s="253"/>
      <c r="L659" s="259"/>
      <c r="M659" s="260"/>
      <c r="N659" s="261"/>
      <c r="O659" s="261"/>
      <c r="P659" s="261"/>
      <c r="Q659" s="261"/>
      <c r="R659" s="261"/>
      <c r="S659" s="261"/>
      <c r="T659" s="26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63" t="s">
        <v>181</v>
      </c>
      <c r="AU659" s="263" t="s">
        <v>88</v>
      </c>
      <c r="AV659" s="13" t="s">
        <v>88</v>
      </c>
      <c r="AW659" s="13" t="s">
        <v>31</v>
      </c>
      <c r="AX659" s="13" t="s">
        <v>76</v>
      </c>
      <c r="AY659" s="263" t="s">
        <v>173</v>
      </c>
    </row>
    <row r="660" s="15" customFormat="1">
      <c r="A660" s="15"/>
      <c r="B660" s="275"/>
      <c r="C660" s="276"/>
      <c r="D660" s="254" t="s">
        <v>181</v>
      </c>
      <c r="E660" s="277" t="s">
        <v>1</v>
      </c>
      <c r="F660" s="278" t="s">
        <v>328</v>
      </c>
      <c r="G660" s="276"/>
      <c r="H660" s="279">
        <v>125</v>
      </c>
      <c r="I660" s="280"/>
      <c r="J660" s="276"/>
      <c r="K660" s="276"/>
      <c r="L660" s="281"/>
      <c r="M660" s="282"/>
      <c r="N660" s="283"/>
      <c r="O660" s="283"/>
      <c r="P660" s="283"/>
      <c r="Q660" s="283"/>
      <c r="R660" s="283"/>
      <c r="S660" s="283"/>
      <c r="T660" s="28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85" t="s">
        <v>181</v>
      </c>
      <c r="AU660" s="285" t="s">
        <v>88</v>
      </c>
      <c r="AV660" s="15" t="s">
        <v>179</v>
      </c>
      <c r="AW660" s="15" t="s">
        <v>31</v>
      </c>
      <c r="AX660" s="15" t="s">
        <v>83</v>
      </c>
      <c r="AY660" s="285" t="s">
        <v>173</v>
      </c>
    </row>
    <row r="661" s="2" customFormat="1" ht="37.8" customHeight="1">
      <c r="A661" s="39"/>
      <c r="B661" s="40"/>
      <c r="C661" s="286" t="s">
        <v>846</v>
      </c>
      <c r="D661" s="286" t="s">
        <v>224</v>
      </c>
      <c r="E661" s="287" t="s">
        <v>764</v>
      </c>
      <c r="F661" s="288" t="s">
        <v>765</v>
      </c>
      <c r="G661" s="289" t="s">
        <v>235</v>
      </c>
      <c r="H661" s="290">
        <v>131.30000000000001</v>
      </c>
      <c r="I661" s="291"/>
      <c r="J661" s="292">
        <f>ROUND(I661*H661,2)</f>
        <v>0</v>
      </c>
      <c r="K661" s="293"/>
      <c r="L661" s="294"/>
      <c r="M661" s="295" t="s">
        <v>1</v>
      </c>
      <c r="N661" s="296" t="s">
        <v>42</v>
      </c>
      <c r="O661" s="98"/>
      <c r="P661" s="248">
        <f>O661*H661</f>
        <v>0</v>
      </c>
      <c r="Q661" s="248">
        <v>0.0115</v>
      </c>
      <c r="R661" s="248">
        <f>Q661*H661</f>
        <v>1.5099500000000001</v>
      </c>
      <c r="S661" s="248">
        <v>0</v>
      </c>
      <c r="T661" s="249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50" t="s">
        <v>386</v>
      </c>
      <c r="AT661" s="250" t="s">
        <v>224</v>
      </c>
      <c r="AU661" s="250" t="s">
        <v>88</v>
      </c>
      <c r="AY661" s="18" t="s">
        <v>173</v>
      </c>
      <c r="BE661" s="251">
        <f>IF(N661="základná",J661,0)</f>
        <v>0</v>
      </c>
      <c r="BF661" s="251">
        <f>IF(N661="znížená",J661,0)</f>
        <v>0</v>
      </c>
      <c r="BG661" s="251">
        <f>IF(N661="zákl. prenesená",J661,0)</f>
        <v>0</v>
      </c>
      <c r="BH661" s="251">
        <f>IF(N661="zníž. prenesená",J661,0)</f>
        <v>0</v>
      </c>
      <c r="BI661" s="251">
        <f>IF(N661="nulová",J661,0)</f>
        <v>0</v>
      </c>
      <c r="BJ661" s="18" t="s">
        <v>88</v>
      </c>
      <c r="BK661" s="251">
        <f>ROUND(I661*H661,2)</f>
        <v>0</v>
      </c>
      <c r="BL661" s="18" t="s">
        <v>276</v>
      </c>
      <c r="BM661" s="250" t="s">
        <v>847</v>
      </c>
    </row>
    <row r="662" s="13" customFormat="1">
      <c r="A662" s="13"/>
      <c r="B662" s="252"/>
      <c r="C662" s="253"/>
      <c r="D662" s="254" t="s">
        <v>181</v>
      </c>
      <c r="E662" s="255" t="s">
        <v>1</v>
      </c>
      <c r="F662" s="256" t="s">
        <v>848</v>
      </c>
      <c r="G662" s="253"/>
      <c r="H662" s="257">
        <v>131.25</v>
      </c>
      <c r="I662" s="258"/>
      <c r="J662" s="253"/>
      <c r="K662" s="253"/>
      <c r="L662" s="259"/>
      <c r="M662" s="260"/>
      <c r="N662" s="261"/>
      <c r="O662" s="261"/>
      <c r="P662" s="261"/>
      <c r="Q662" s="261"/>
      <c r="R662" s="261"/>
      <c r="S662" s="261"/>
      <c r="T662" s="26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63" t="s">
        <v>181</v>
      </c>
      <c r="AU662" s="263" t="s">
        <v>88</v>
      </c>
      <c r="AV662" s="13" t="s">
        <v>88</v>
      </c>
      <c r="AW662" s="13" t="s">
        <v>31</v>
      </c>
      <c r="AX662" s="13" t="s">
        <v>76</v>
      </c>
      <c r="AY662" s="263" t="s">
        <v>173</v>
      </c>
    </row>
    <row r="663" s="13" customFormat="1">
      <c r="A663" s="13"/>
      <c r="B663" s="252"/>
      <c r="C663" s="253"/>
      <c r="D663" s="254" t="s">
        <v>181</v>
      </c>
      <c r="E663" s="255" t="s">
        <v>1</v>
      </c>
      <c r="F663" s="256" t="s">
        <v>463</v>
      </c>
      <c r="G663" s="253"/>
      <c r="H663" s="257">
        <v>0.050000000000000003</v>
      </c>
      <c r="I663" s="258"/>
      <c r="J663" s="253"/>
      <c r="K663" s="253"/>
      <c r="L663" s="259"/>
      <c r="M663" s="260"/>
      <c r="N663" s="261"/>
      <c r="O663" s="261"/>
      <c r="P663" s="261"/>
      <c r="Q663" s="261"/>
      <c r="R663" s="261"/>
      <c r="S663" s="261"/>
      <c r="T663" s="26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63" t="s">
        <v>181</v>
      </c>
      <c r="AU663" s="263" t="s">
        <v>88</v>
      </c>
      <c r="AV663" s="13" t="s">
        <v>88</v>
      </c>
      <c r="AW663" s="13" t="s">
        <v>31</v>
      </c>
      <c r="AX663" s="13" t="s">
        <v>76</v>
      </c>
      <c r="AY663" s="263" t="s">
        <v>173</v>
      </c>
    </row>
    <row r="664" s="15" customFormat="1">
      <c r="A664" s="15"/>
      <c r="B664" s="275"/>
      <c r="C664" s="276"/>
      <c r="D664" s="254" t="s">
        <v>181</v>
      </c>
      <c r="E664" s="277" t="s">
        <v>1</v>
      </c>
      <c r="F664" s="278" t="s">
        <v>187</v>
      </c>
      <c r="G664" s="276"/>
      <c r="H664" s="279">
        <v>131.30000000000001</v>
      </c>
      <c r="I664" s="280"/>
      <c r="J664" s="276"/>
      <c r="K664" s="276"/>
      <c r="L664" s="281"/>
      <c r="M664" s="282"/>
      <c r="N664" s="283"/>
      <c r="O664" s="283"/>
      <c r="P664" s="283"/>
      <c r="Q664" s="283"/>
      <c r="R664" s="283"/>
      <c r="S664" s="283"/>
      <c r="T664" s="284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85" t="s">
        <v>181</v>
      </c>
      <c r="AU664" s="285" t="s">
        <v>88</v>
      </c>
      <c r="AV664" s="15" t="s">
        <v>179</v>
      </c>
      <c r="AW664" s="15" t="s">
        <v>31</v>
      </c>
      <c r="AX664" s="15" t="s">
        <v>83</v>
      </c>
      <c r="AY664" s="285" t="s">
        <v>173</v>
      </c>
    </row>
    <row r="665" s="2" customFormat="1" ht="37.8" customHeight="1">
      <c r="A665" s="39"/>
      <c r="B665" s="40"/>
      <c r="C665" s="238" t="s">
        <v>849</v>
      </c>
      <c r="D665" s="238" t="s">
        <v>175</v>
      </c>
      <c r="E665" s="239" t="s">
        <v>850</v>
      </c>
      <c r="F665" s="240" t="s">
        <v>851</v>
      </c>
      <c r="G665" s="241" t="s">
        <v>235</v>
      </c>
      <c r="H665" s="242">
        <v>58</v>
      </c>
      <c r="I665" s="243"/>
      <c r="J665" s="244">
        <f>ROUND(I665*H665,2)</f>
        <v>0</v>
      </c>
      <c r="K665" s="245"/>
      <c r="L665" s="45"/>
      <c r="M665" s="246" t="s">
        <v>1</v>
      </c>
      <c r="N665" s="247" t="s">
        <v>42</v>
      </c>
      <c r="O665" s="98"/>
      <c r="P665" s="248">
        <f>O665*H665</f>
        <v>0</v>
      </c>
      <c r="Q665" s="248">
        <v>0.01349712</v>
      </c>
      <c r="R665" s="248">
        <f>Q665*H665</f>
        <v>0.78283296000000002</v>
      </c>
      <c r="S665" s="248">
        <v>0</v>
      </c>
      <c r="T665" s="249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50" t="s">
        <v>276</v>
      </c>
      <c r="AT665" s="250" t="s">
        <v>175</v>
      </c>
      <c r="AU665" s="250" t="s">
        <v>88</v>
      </c>
      <c r="AY665" s="18" t="s">
        <v>173</v>
      </c>
      <c r="BE665" s="251">
        <f>IF(N665="základná",J665,0)</f>
        <v>0</v>
      </c>
      <c r="BF665" s="251">
        <f>IF(N665="znížená",J665,0)</f>
        <v>0</v>
      </c>
      <c r="BG665" s="251">
        <f>IF(N665="zákl. prenesená",J665,0)</f>
        <v>0</v>
      </c>
      <c r="BH665" s="251">
        <f>IF(N665="zníž. prenesená",J665,0)</f>
        <v>0</v>
      </c>
      <c r="BI665" s="251">
        <f>IF(N665="nulová",J665,0)</f>
        <v>0</v>
      </c>
      <c r="BJ665" s="18" t="s">
        <v>88</v>
      </c>
      <c r="BK665" s="251">
        <f>ROUND(I665*H665,2)</f>
        <v>0</v>
      </c>
      <c r="BL665" s="18" t="s">
        <v>276</v>
      </c>
      <c r="BM665" s="250" t="s">
        <v>852</v>
      </c>
    </row>
    <row r="666" s="13" customFormat="1">
      <c r="A666" s="13"/>
      <c r="B666" s="252"/>
      <c r="C666" s="253"/>
      <c r="D666" s="254" t="s">
        <v>181</v>
      </c>
      <c r="E666" s="255" t="s">
        <v>1</v>
      </c>
      <c r="F666" s="256" t="s">
        <v>853</v>
      </c>
      <c r="G666" s="253"/>
      <c r="H666" s="257">
        <v>56.893999999999998</v>
      </c>
      <c r="I666" s="258"/>
      <c r="J666" s="253"/>
      <c r="K666" s="253"/>
      <c r="L666" s="259"/>
      <c r="M666" s="260"/>
      <c r="N666" s="261"/>
      <c r="O666" s="261"/>
      <c r="P666" s="261"/>
      <c r="Q666" s="261"/>
      <c r="R666" s="261"/>
      <c r="S666" s="261"/>
      <c r="T666" s="26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63" t="s">
        <v>181</v>
      </c>
      <c r="AU666" s="263" t="s">
        <v>88</v>
      </c>
      <c r="AV666" s="13" t="s">
        <v>88</v>
      </c>
      <c r="AW666" s="13" t="s">
        <v>31</v>
      </c>
      <c r="AX666" s="13" t="s">
        <v>76</v>
      </c>
      <c r="AY666" s="263" t="s">
        <v>173</v>
      </c>
    </row>
    <row r="667" s="13" customFormat="1">
      <c r="A667" s="13"/>
      <c r="B667" s="252"/>
      <c r="C667" s="253"/>
      <c r="D667" s="254" t="s">
        <v>181</v>
      </c>
      <c r="E667" s="255" t="s">
        <v>1</v>
      </c>
      <c r="F667" s="256" t="s">
        <v>854</v>
      </c>
      <c r="G667" s="253"/>
      <c r="H667" s="257">
        <v>0.88</v>
      </c>
      <c r="I667" s="258"/>
      <c r="J667" s="253"/>
      <c r="K667" s="253"/>
      <c r="L667" s="259"/>
      <c r="M667" s="260"/>
      <c r="N667" s="261"/>
      <c r="O667" s="261"/>
      <c r="P667" s="261"/>
      <c r="Q667" s="261"/>
      <c r="R667" s="261"/>
      <c r="S667" s="261"/>
      <c r="T667" s="26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63" t="s">
        <v>181</v>
      </c>
      <c r="AU667" s="263" t="s">
        <v>88</v>
      </c>
      <c r="AV667" s="13" t="s">
        <v>88</v>
      </c>
      <c r="AW667" s="13" t="s">
        <v>31</v>
      </c>
      <c r="AX667" s="13" t="s">
        <v>76</v>
      </c>
      <c r="AY667" s="263" t="s">
        <v>173</v>
      </c>
    </row>
    <row r="668" s="14" customFormat="1">
      <c r="A668" s="14"/>
      <c r="B668" s="264"/>
      <c r="C668" s="265"/>
      <c r="D668" s="254" t="s">
        <v>181</v>
      </c>
      <c r="E668" s="266" t="s">
        <v>1</v>
      </c>
      <c r="F668" s="267" t="s">
        <v>184</v>
      </c>
      <c r="G668" s="265"/>
      <c r="H668" s="268">
        <v>57.774000000000001</v>
      </c>
      <c r="I668" s="269"/>
      <c r="J668" s="265"/>
      <c r="K668" s="265"/>
      <c r="L668" s="270"/>
      <c r="M668" s="271"/>
      <c r="N668" s="272"/>
      <c r="O668" s="272"/>
      <c r="P668" s="272"/>
      <c r="Q668" s="272"/>
      <c r="R668" s="272"/>
      <c r="S668" s="272"/>
      <c r="T668" s="273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74" t="s">
        <v>181</v>
      </c>
      <c r="AU668" s="274" t="s">
        <v>88</v>
      </c>
      <c r="AV668" s="14" t="s">
        <v>185</v>
      </c>
      <c r="AW668" s="14" t="s">
        <v>31</v>
      </c>
      <c r="AX668" s="14" t="s">
        <v>76</v>
      </c>
      <c r="AY668" s="274" t="s">
        <v>173</v>
      </c>
    </row>
    <row r="669" s="13" customFormat="1">
      <c r="A669" s="13"/>
      <c r="B669" s="252"/>
      <c r="C669" s="253"/>
      <c r="D669" s="254" t="s">
        <v>181</v>
      </c>
      <c r="E669" s="255" t="s">
        <v>1</v>
      </c>
      <c r="F669" s="256" t="s">
        <v>855</v>
      </c>
      <c r="G669" s="253"/>
      <c r="H669" s="257">
        <v>0.22600000000000001</v>
      </c>
      <c r="I669" s="258"/>
      <c r="J669" s="253"/>
      <c r="K669" s="253"/>
      <c r="L669" s="259"/>
      <c r="M669" s="260"/>
      <c r="N669" s="261"/>
      <c r="O669" s="261"/>
      <c r="P669" s="261"/>
      <c r="Q669" s="261"/>
      <c r="R669" s="261"/>
      <c r="S669" s="261"/>
      <c r="T669" s="26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63" t="s">
        <v>181</v>
      </c>
      <c r="AU669" s="263" t="s">
        <v>88</v>
      </c>
      <c r="AV669" s="13" t="s">
        <v>88</v>
      </c>
      <c r="AW669" s="13" t="s">
        <v>31</v>
      </c>
      <c r="AX669" s="13" t="s">
        <v>76</v>
      </c>
      <c r="AY669" s="263" t="s">
        <v>173</v>
      </c>
    </row>
    <row r="670" s="15" customFormat="1">
      <c r="A670" s="15"/>
      <c r="B670" s="275"/>
      <c r="C670" s="276"/>
      <c r="D670" s="254" t="s">
        <v>181</v>
      </c>
      <c r="E670" s="277" t="s">
        <v>1</v>
      </c>
      <c r="F670" s="278" t="s">
        <v>856</v>
      </c>
      <c r="G670" s="276"/>
      <c r="H670" s="279">
        <v>58</v>
      </c>
      <c r="I670" s="280"/>
      <c r="J670" s="276"/>
      <c r="K670" s="276"/>
      <c r="L670" s="281"/>
      <c r="M670" s="282"/>
      <c r="N670" s="283"/>
      <c r="O670" s="283"/>
      <c r="P670" s="283"/>
      <c r="Q670" s="283"/>
      <c r="R670" s="283"/>
      <c r="S670" s="283"/>
      <c r="T670" s="284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85" t="s">
        <v>181</v>
      </c>
      <c r="AU670" s="285" t="s">
        <v>88</v>
      </c>
      <c r="AV670" s="15" t="s">
        <v>179</v>
      </c>
      <c r="AW670" s="15" t="s">
        <v>31</v>
      </c>
      <c r="AX670" s="15" t="s">
        <v>83</v>
      </c>
      <c r="AY670" s="285" t="s">
        <v>173</v>
      </c>
    </row>
    <row r="671" s="2" customFormat="1" ht="24.15" customHeight="1">
      <c r="A671" s="39"/>
      <c r="B671" s="40"/>
      <c r="C671" s="238" t="s">
        <v>857</v>
      </c>
      <c r="D671" s="238" t="s">
        <v>175</v>
      </c>
      <c r="E671" s="239" t="s">
        <v>858</v>
      </c>
      <c r="F671" s="240" t="s">
        <v>859</v>
      </c>
      <c r="G671" s="241" t="s">
        <v>227</v>
      </c>
      <c r="H671" s="242">
        <v>3.9569999999999999</v>
      </c>
      <c r="I671" s="243"/>
      <c r="J671" s="244">
        <f>ROUND(I671*H671,2)</f>
        <v>0</v>
      </c>
      <c r="K671" s="245"/>
      <c r="L671" s="45"/>
      <c r="M671" s="246" t="s">
        <v>1</v>
      </c>
      <c r="N671" s="247" t="s">
        <v>42</v>
      </c>
      <c r="O671" s="98"/>
      <c r="P671" s="248">
        <f>O671*H671</f>
        <v>0</v>
      </c>
      <c r="Q671" s="248">
        <v>0</v>
      </c>
      <c r="R671" s="248">
        <f>Q671*H671</f>
        <v>0</v>
      </c>
      <c r="S671" s="248">
        <v>0</v>
      </c>
      <c r="T671" s="249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50" t="s">
        <v>276</v>
      </c>
      <c r="AT671" s="250" t="s">
        <v>175</v>
      </c>
      <c r="AU671" s="250" t="s">
        <v>88</v>
      </c>
      <c r="AY671" s="18" t="s">
        <v>173</v>
      </c>
      <c r="BE671" s="251">
        <f>IF(N671="základná",J671,0)</f>
        <v>0</v>
      </c>
      <c r="BF671" s="251">
        <f>IF(N671="znížená",J671,0)</f>
        <v>0</v>
      </c>
      <c r="BG671" s="251">
        <f>IF(N671="zákl. prenesená",J671,0)</f>
        <v>0</v>
      </c>
      <c r="BH671" s="251">
        <f>IF(N671="zníž. prenesená",J671,0)</f>
        <v>0</v>
      </c>
      <c r="BI671" s="251">
        <f>IF(N671="nulová",J671,0)</f>
        <v>0</v>
      </c>
      <c r="BJ671" s="18" t="s">
        <v>88</v>
      </c>
      <c r="BK671" s="251">
        <f>ROUND(I671*H671,2)</f>
        <v>0</v>
      </c>
      <c r="BL671" s="18" t="s">
        <v>276</v>
      </c>
      <c r="BM671" s="250" t="s">
        <v>860</v>
      </c>
    </row>
    <row r="672" s="12" customFormat="1" ht="22.8" customHeight="1">
      <c r="A672" s="12"/>
      <c r="B672" s="222"/>
      <c r="C672" s="223"/>
      <c r="D672" s="224" t="s">
        <v>75</v>
      </c>
      <c r="E672" s="236" t="s">
        <v>861</v>
      </c>
      <c r="F672" s="236" t="s">
        <v>862</v>
      </c>
      <c r="G672" s="223"/>
      <c r="H672" s="223"/>
      <c r="I672" s="226"/>
      <c r="J672" s="237">
        <f>BK672</f>
        <v>0</v>
      </c>
      <c r="K672" s="223"/>
      <c r="L672" s="228"/>
      <c r="M672" s="229"/>
      <c r="N672" s="230"/>
      <c r="O672" s="230"/>
      <c r="P672" s="231">
        <f>SUM(P673:P681)</f>
        <v>0</v>
      </c>
      <c r="Q672" s="230"/>
      <c r="R672" s="231">
        <f>SUM(R673:R681)</f>
        <v>0.095559999999999992</v>
      </c>
      <c r="S672" s="230"/>
      <c r="T672" s="232">
        <f>SUM(T673:T681)</f>
        <v>0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R672" s="233" t="s">
        <v>88</v>
      </c>
      <c r="AT672" s="234" t="s">
        <v>75</v>
      </c>
      <c r="AU672" s="234" t="s">
        <v>83</v>
      </c>
      <c r="AY672" s="233" t="s">
        <v>173</v>
      </c>
      <c r="BK672" s="235">
        <f>SUM(BK673:BK681)</f>
        <v>0</v>
      </c>
    </row>
    <row r="673" s="2" customFormat="1" ht="24.15" customHeight="1">
      <c r="A673" s="39"/>
      <c r="B673" s="40"/>
      <c r="C673" s="238" t="s">
        <v>863</v>
      </c>
      <c r="D673" s="238" t="s">
        <v>175</v>
      </c>
      <c r="E673" s="239" t="s">
        <v>864</v>
      </c>
      <c r="F673" s="240" t="s">
        <v>865</v>
      </c>
      <c r="G673" s="241" t="s">
        <v>332</v>
      </c>
      <c r="H673" s="242">
        <v>21</v>
      </c>
      <c r="I673" s="243"/>
      <c r="J673" s="244">
        <f>ROUND(I673*H673,2)</f>
        <v>0</v>
      </c>
      <c r="K673" s="245"/>
      <c r="L673" s="45"/>
      <c r="M673" s="246" t="s">
        <v>1</v>
      </c>
      <c r="N673" s="247" t="s">
        <v>42</v>
      </c>
      <c r="O673" s="98"/>
      <c r="P673" s="248">
        <f>O673*H673</f>
        <v>0</v>
      </c>
      <c r="Q673" s="248">
        <v>0.00216</v>
      </c>
      <c r="R673" s="248">
        <f>Q673*H673</f>
        <v>0.045359999999999998</v>
      </c>
      <c r="S673" s="248">
        <v>0</v>
      </c>
      <c r="T673" s="249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50" t="s">
        <v>276</v>
      </c>
      <c r="AT673" s="250" t="s">
        <v>175</v>
      </c>
      <c r="AU673" s="250" t="s">
        <v>88</v>
      </c>
      <c r="AY673" s="18" t="s">
        <v>173</v>
      </c>
      <c r="BE673" s="251">
        <f>IF(N673="základná",J673,0)</f>
        <v>0</v>
      </c>
      <c r="BF673" s="251">
        <f>IF(N673="znížená",J673,0)</f>
        <v>0</v>
      </c>
      <c r="BG673" s="251">
        <f>IF(N673="zákl. prenesená",J673,0)</f>
        <v>0</v>
      </c>
      <c r="BH673" s="251">
        <f>IF(N673="zníž. prenesená",J673,0)</f>
        <v>0</v>
      </c>
      <c r="BI673" s="251">
        <f>IF(N673="nulová",J673,0)</f>
        <v>0</v>
      </c>
      <c r="BJ673" s="18" t="s">
        <v>88</v>
      </c>
      <c r="BK673" s="251">
        <f>ROUND(I673*H673,2)</f>
        <v>0</v>
      </c>
      <c r="BL673" s="18" t="s">
        <v>276</v>
      </c>
      <c r="BM673" s="250" t="s">
        <v>866</v>
      </c>
    </row>
    <row r="674" s="13" customFormat="1">
      <c r="A674" s="13"/>
      <c r="B674" s="252"/>
      <c r="C674" s="253"/>
      <c r="D674" s="254" t="s">
        <v>181</v>
      </c>
      <c r="E674" s="255" t="s">
        <v>1</v>
      </c>
      <c r="F674" s="256" t="s">
        <v>867</v>
      </c>
      <c r="G674" s="253"/>
      <c r="H674" s="257">
        <v>21</v>
      </c>
      <c r="I674" s="258"/>
      <c r="J674" s="253"/>
      <c r="K674" s="253"/>
      <c r="L674" s="259"/>
      <c r="M674" s="260"/>
      <c r="N674" s="261"/>
      <c r="O674" s="261"/>
      <c r="P674" s="261"/>
      <c r="Q674" s="261"/>
      <c r="R674" s="261"/>
      <c r="S674" s="261"/>
      <c r="T674" s="26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63" t="s">
        <v>181</v>
      </c>
      <c r="AU674" s="263" t="s">
        <v>88</v>
      </c>
      <c r="AV674" s="13" t="s">
        <v>88</v>
      </c>
      <c r="AW674" s="13" t="s">
        <v>31</v>
      </c>
      <c r="AX674" s="13" t="s">
        <v>83</v>
      </c>
      <c r="AY674" s="263" t="s">
        <v>173</v>
      </c>
    </row>
    <row r="675" s="2" customFormat="1" ht="33" customHeight="1">
      <c r="A675" s="39"/>
      <c r="B675" s="40"/>
      <c r="C675" s="238" t="s">
        <v>868</v>
      </c>
      <c r="D675" s="238" t="s">
        <v>175</v>
      </c>
      <c r="E675" s="239" t="s">
        <v>869</v>
      </c>
      <c r="F675" s="240" t="s">
        <v>870</v>
      </c>
      <c r="G675" s="241" t="s">
        <v>311</v>
      </c>
      <c r="H675" s="242">
        <v>4</v>
      </c>
      <c r="I675" s="243"/>
      <c r="J675" s="244">
        <f>ROUND(I675*H675,2)</f>
        <v>0</v>
      </c>
      <c r="K675" s="245"/>
      <c r="L675" s="45"/>
      <c r="M675" s="246" t="s">
        <v>1</v>
      </c>
      <c r="N675" s="247" t="s">
        <v>42</v>
      </c>
      <c r="O675" s="98"/>
      <c r="P675" s="248">
        <f>O675*H675</f>
        <v>0</v>
      </c>
      <c r="Q675" s="248">
        <v>0.00157</v>
      </c>
      <c r="R675" s="248">
        <f>Q675*H675</f>
        <v>0.00628</v>
      </c>
      <c r="S675" s="248">
        <v>0</v>
      </c>
      <c r="T675" s="249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50" t="s">
        <v>276</v>
      </c>
      <c r="AT675" s="250" t="s">
        <v>175</v>
      </c>
      <c r="AU675" s="250" t="s">
        <v>88</v>
      </c>
      <c r="AY675" s="18" t="s">
        <v>173</v>
      </c>
      <c r="BE675" s="251">
        <f>IF(N675="základná",J675,0)</f>
        <v>0</v>
      </c>
      <c r="BF675" s="251">
        <f>IF(N675="znížená",J675,0)</f>
        <v>0</v>
      </c>
      <c r="BG675" s="251">
        <f>IF(N675="zákl. prenesená",J675,0)</f>
        <v>0</v>
      </c>
      <c r="BH675" s="251">
        <f>IF(N675="zníž. prenesená",J675,0)</f>
        <v>0</v>
      </c>
      <c r="BI675" s="251">
        <f>IF(N675="nulová",J675,0)</f>
        <v>0</v>
      </c>
      <c r="BJ675" s="18" t="s">
        <v>88</v>
      </c>
      <c r="BK675" s="251">
        <f>ROUND(I675*H675,2)</f>
        <v>0</v>
      </c>
      <c r="BL675" s="18" t="s">
        <v>276</v>
      </c>
      <c r="BM675" s="250" t="s">
        <v>871</v>
      </c>
    </row>
    <row r="676" s="13" customFormat="1">
      <c r="A676" s="13"/>
      <c r="B676" s="252"/>
      <c r="C676" s="253"/>
      <c r="D676" s="254" t="s">
        <v>181</v>
      </c>
      <c r="E676" s="255" t="s">
        <v>1</v>
      </c>
      <c r="F676" s="256" t="s">
        <v>431</v>
      </c>
      <c r="G676" s="253"/>
      <c r="H676" s="257">
        <v>4</v>
      </c>
      <c r="I676" s="258"/>
      <c r="J676" s="253"/>
      <c r="K676" s="253"/>
      <c r="L676" s="259"/>
      <c r="M676" s="260"/>
      <c r="N676" s="261"/>
      <c r="O676" s="261"/>
      <c r="P676" s="261"/>
      <c r="Q676" s="261"/>
      <c r="R676" s="261"/>
      <c r="S676" s="261"/>
      <c r="T676" s="26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63" t="s">
        <v>181</v>
      </c>
      <c r="AU676" s="263" t="s">
        <v>88</v>
      </c>
      <c r="AV676" s="13" t="s">
        <v>88</v>
      </c>
      <c r="AW676" s="13" t="s">
        <v>31</v>
      </c>
      <c r="AX676" s="13" t="s">
        <v>83</v>
      </c>
      <c r="AY676" s="263" t="s">
        <v>173</v>
      </c>
    </row>
    <row r="677" s="2" customFormat="1" ht="24.15" customHeight="1">
      <c r="A677" s="39"/>
      <c r="B677" s="40"/>
      <c r="C677" s="238" t="s">
        <v>872</v>
      </c>
      <c r="D677" s="238" t="s">
        <v>175</v>
      </c>
      <c r="E677" s="239" t="s">
        <v>873</v>
      </c>
      <c r="F677" s="240" t="s">
        <v>874</v>
      </c>
      <c r="G677" s="241" t="s">
        <v>332</v>
      </c>
      <c r="H677" s="242">
        <v>6</v>
      </c>
      <c r="I677" s="243"/>
      <c r="J677" s="244">
        <f>ROUND(I677*H677,2)</f>
        <v>0</v>
      </c>
      <c r="K677" s="245"/>
      <c r="L677" s="45"/>
      <c r="M677" s="246" t="s">
        <v>1</v>
      </c>
      <c r="N677" s="247" t="s">
        <v>42</v>
      </c>
      <c r="O677" s="98"/>
      <c r="P677" s="248">
        <f>O677*H677</f>
        <v>0</v>
      </c>
      <c r="Q677" s="248">
        <v>0.0011100000000000001</v>
      </c>
      <c r="R677" s="248">
        <f>Q677*H677</f>
        <v>0.006660000000000001</v>
      </c>
      <c r="S677" s="248">
        <v>0</v>
      </c>
      <c r="T677" s="249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50" t="s">
        <v>276</v>
      </c>
      <c r="AT677" s="250" t="s">
        <v>175</v>
      </c>
      <c r="AU677" s="250" t="s">
        <v>88</v>
      </c>
      <c r="AY677" s="18" t="s">
        <v>173</v>
      </c>
      <c r="BE677" s="251">
        <f>IF(N677="základná",J677,0)</f>
        <v>0</v>
      </c>
      <c r="BF677" s="251">
        <f>IF(N677="znížená",J677,0)</f>
        <v>0</v>
      </c>
      <c r="BG677" s="251">
        <f>IF(N677="zákl. prenesená",J677,0)</f>
        <v>0</v>
      </c>
      <c r="BH677" s="251">
        <f>IF(N677="zníž. prenesená",J677,0)</f>
        <v>0</v>
      </c>
      <c r="BI677" s="251">
        <f>IF(N677="nulová",J677,0)</f>
        <v>0</v>
      </c>
      <c r="BJ677" s="18" t="s">
        <v>88</v>
      </c>
      <c r="BK677" s="251">
        <f>ROUND(I677*H677,2)</f>
        <v>0</v>
      </c>
      <c r="BL677" s="18" t="s">
        <v>276</v>
      </c>
      <c r="BM677" s="250" t="s">
        <v>875</v>
      </c>
    </row>
    <row r="678" s="13" customFormat="1">
      <c r="A678" s="13"/>
      <c r="B678" s="252"/>
      <c r="C678" s="253"/>
      <c r="D678" s="254" t="s">
        <v>181</v>
      </c>
      <c r="E678" s="255" t="s">
        <v>1</v>
      </c>
      <c r="F678" s="256" t="s">
        <v>876</v>
      </c>
      <c r="G678" s="253"/>
      <c r="H678" s="257">
        <v>6</v>
      </c>
      <c r="I678" s="258"/>
      <c r="J678" s="253"/>
      <c r="K678" s="253"/>
      <c r="L678" s="259"/>
      <c r="M678" s="260"/>
      <c r="N678" s="261"/>
      <c r="O678" s="261"/>
      <c r="P678" s="261"/>
      <c r="Q678" s="261"/>
      <c r="R678" s="261"/>
      <c r="S678" s="261"/>
      <c r="T678" s="26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63" t="s">
        <v>181</v>
      </c>
      <c r="AU678" s="263" t="s">
        <v>88</v>
      </c>
      <c r="AV678" s="13" t="s">
        <v>88</v>
      </c>
      <c r="AW678" s="13" t="s">
        <v>31</v>
      </c>
      <c r="AX678" s="13" t="s">
        <v>83</v>
      </c>
      <c r="AY678" s="263" t="s">
        <v>173</v>
      </c>
    </row>
    <row r="679" s="2" customFormat="1" ht="24.15" customHeight="1">
      <c r="A679" s="39"/>
      <c r="B679" s="40"/>
      <c r="C679" s="238" t="s">
        <v>877</v>
      </c>
      <c r="D679" s="238" t="s">
        <v>175</v>
      </c>
      <c r="E679" s="239" t="s">
        <v>878</v>
      </c>
      <c r="F679" s="240" t="s">
        <v>879</v>
      </c>
      <c r="G679" s="241" t="s">
        <v>332</v>
      </c>
      <c r="H679" s="242">
        <v>18</v>
      </c>
      <c r="I679" s="243"/>
      <c r="J679" s="244">
        <f>ROUND(I679*H679,2)</f>
        <v>0</v>
      </c>
      <c r="K679" s="245"/>
      <c r="L679" s="45"/>
      <c r="M679" s="246" t="s">
        <v>1</v>
      </c>
      <c r="N679" s="247" t="s">
        <v>42</v>
      </c>
      <c r="O679" s="98"/>
      <c r="P679" s="248">
        <f>O679*H679</f>
        <v>0</v>
      </c>
      <c r="Q679" s="248">
        <v>0.0020699999999999998</v>
      </c>
      <c r="R679" s="248">
        <f>Q679*H679</f>
        <v>0.037259999999999995</v>
      </c>
      <c r="S679" s="248">
        <v>0</v>
      </c>
      <c r="T679" s="249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50" t="s">
        <v>276</v>
      </c>
      <c r="AT679" s="250" t="s">
        <v>175</v>
      </c>
      <c r="AU679" s="250" t="s">
        <v>88</v>
      </c>
      <c r="AY679" s="18" t="s">
        <v>173</v>
      </c>
      <c r="BE679" s="251">
        <f>IF(N679="základná",J679,0)</f>
        <v>0</v>
      </c>
      <c r="BF679" s="251">
        <f>IF(N679="znížená",J679,0)</f>
        <v>0</v>
      </c>
      <c r="BG679" s="251">
        <f>IF(N679="zákl. prenesená",J679,0)</f>
        <v>0</v>
      </c>
      <c r="BH679" s="251">
        <f>IF(N679="zníž. prenesená",J679,0)</f>
        <v>0</v>
      </c>
      <c r="BI679" s="251">
        <f>IF(N679="nulová",J679,0)</f>
        <v>0</v>
      </c>
      <c r="BJ679" s="18" t="s">
        <v>88</v>
      </c>
      <c r="BK679" s="251">
        <f>ROUND(I679*H679,2)</f>
        <v>0</v>
      </c>
      <c r="BL679" s="18" t="s">
        <v>276</v>
      </c>
      <c r="BM679" s="250" t="s">
        <v>880</v>
      </c>
    </row>
    <row r="680" s="13" customFormat="1">
      <c r="A680" s="13"/>
      <c r="B680" s="252"/>
      <c r="C680" s="253"/>
      <c r="D680" s="254" t="s">
        <v>181</v>
      </c>
      <c r="E680" s="255" t="s">
        <v>1</v>
      </c>
      <c r="F680" s="256" t="s">
        <v>881</v>
      </c>
      <c r="G680" s="253"/>
      <c r="H680" s="257">
        <v>18</v>
      </c>
      <c r="I680" s="258"/>
      <c r="J680" s="253"/>
      <c r="K680" s="253"/>
      <c r="L680" s="259"/>
      <c r="M680" s="260"/>
      <c r="N680" s="261"/>
      <c r="O680" s="261"/>
      <c r="P680" s="261"/>
      <c r="Q680" s="261"/>
      <c r="R680" s="261"/>
      <c r="S680" s="261"/>
      <c r="T680" s="262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63" t="s">
        <v>181</v>
      </c>
      <c r="AU680" s="263" t="s">
        <v>88</v>
      </c>
      <c r="AV680" s="13" t="s">
        <v>88</v>
      </c>
      <c r="AW680" s="13" t="s">
        <v>31</v>
      </c>
      <c r="AX680" s="13" t="s">
        <v>83</v>
      </c>
      <c r="AY680" s="263" t="s">
        <v>173</v>
      </c>
    </row>
    <row r="681" s="2" customFormat="1" ht="24.15" customHeight="1">
      <c r="A681" s="39"/>
      <c r="B681" s="40"/>
      <c r="C681" s="238" t="s">
        <v>882</v>
      </c>
      <c r="D681" s="238" t="s">
        <v>175</v>
      </c>
      <c r="E681" s="239" t="s">
        <v>883</v>
      </c>
      <c r="F681" s="240" t="s">
        <v>884</v>
      </c>
      <c r="G681" s="241" t="s">
        <v>227</v>
      </c>
      <c r="H681" s="242">
        <v>0.096000000000000002</v>
      </c>
      <c r="I681" s="243"/>
      <c r="J681" s="244">
        <f>ROUND(I681*H681,2)</f>
        <v>0</v>
      </c>
      <c r="K681" s="245"/>
      <c r="L681" s="45"/>
      <c r="M681" s="246" t="s">
        <v>1</v>
      </c>
      <c r="N681" s="247" t="s">
        <v>42</v>
      </c>
      <c r="O681" s="98"/>
      <c r="P681" s="248">
        <f>O681*H681</f>
        <v>0</v>
      </c>
      <c r="Q681" s="248">
        <v>0</v>
      </c>
      <c r="R681" s="248">
        <f>Q681*H681</f>
        <v>0</v>
      </c>
      <c r="S681" s="248">
        <v>0</v>
      </c>
      <c r="T681" s="249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50" t="s">
        <v>276</v>
      </c>
      <c r="AT681" s="250" t="s">
        <v>175</v>
      </c>
      <c r="AU681" s="250" t="s">
        <v>88</v>
      </c>
      <c r="AY681" s="18" t="s">
        <v>173</v>
      </c>
      <c r="BE681" s="251">
        <f>IF(N681="základná",J681,0)</f>
        <v>0</v>
      </c>
      <c r="BF681" s="251">
        <f>IF(N681="znížená",J681,0)</f>
        <v>0</v>
      </c>
      <c r="BG681" s="251">
        <f>IF(N681="zákl. prenesená",J681,0)</f>
        <v>0</v>
      </c>
      <c r="BH681" s="251">
        <f>IF(N681="zníž. prenesená",J681,0)</f>
        <v>0</v>
      </c>
      <c r="BI681" s="251">
        <f>IF(N681="nulová",J681,0)</f>
        <v>0</v>
      </c>
      <c r="BJ681" s="18" t="s">
        <v>88</v>
      </c>
      <c r="BK681" s="251">
        <f>ROUND(I681*H681,2)</f>
        <v>0</v>
      </c>
      <c r="BL681" s="18" t="s">
        <v>276</v>
      </c>
      <c r="BM681" s="250" t="s">
        <v>885</v>
      </c>
    </row>
    <row r="682" s="12" customFormat="1" ht="22.8" customHeight="1">
      <c r="A682" s="12"/>
      <c r="B682" s="222"/>
      <c r="C682" s="223"/>
      <c r="D682" s="224" t="s">
        <v>75</v>
      </c>
      <c r="E682" s="236" t="s">
        <v>886</v>
      </c>
      <c r="F682" s="236" t="s">
        <v>887</v>
      </c>
      <c r="G682" s="223"/>
      <c r="H682" s="223"/>
      <c r="I682" s="226"/>
      <c r="J682" s="237">
        <f>BK682</f>
        <v>0</v>
      </c>
      <c r="K682" s="223"/>
      <c r="L682" s="228"/>
      <c r="M682" s="229"/>
      <c r="N682" s="230"/>
      <c r="O682" s="230"/>
      <c r="P682" s="231">
        <f>SUM(P683:P695)</f>
        <v>0</v>
      </c>
      <c r="Q682" s="230"/>
      <c r="R682" s="231">
        <f>SUM(R683:R695)</f>
        <v>4.7590345400000009</v>
      </c>
      <c r="S682" s="230"/>
      <c r="T682" s="232">
        <f>SUM(T683:T695)</f>
        <v>0</v>
      </c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R682" s="233" t="s">
        <v>88</v>
      </c>
      <c r="AT682" s="234" t="s">
        <v>75</v>
      </c>
      <c r="AU682" s="234" t="s">
        <v>83</v>
      </c>
      <c r="AY682" s="233" t="s">
        <v>173</v>
      </c>
      <c r="BK682" s="235">
        <f>SUM(BK683:BK695)</f>
        <v>0</v>
      </c>
    </row>
    <row r="683" s="2" customFormat="1" ht="37.8" customHeight="1">
      <c r="A683" s="39"/>
      <c r="B683" s="40"/>
      <c r="C683" s="238" t="s">
        <v>888</v>
      </c>
      <c r="D683" s="238" t="s">
        <v>175</v>
      </c>
      <c r="E683" s="239" t="s">
        <v>889</v>
      </c>
      <c r="F683" s="240" t="s">
        <v>890</v>
      </c>
      <c r="G683" s="241" t="s">
        <v>235</v>
      </c>
      <c r="H683" s="242">
        <v>113</v>
      </c>
      <c r="I683" s="243"/>
      <c r="J683" s="244">
        <f>ROUND(I683*H683,2)</f>
        <v>0</v>
      </c>
      <c r="K683" s="245"/>
      <c r="L683" s="45"/>
      <c r="M683" s="246" t="s">
        <v>1</v>
      </c>
      <c r="N683" s="247" t="s">
        <v>42</v>
      </c>
      <c r="O683" s="98"/>
      <c r="P683" s="248">
        <f>O683*H683</f>
        <v>0</v>
      </c>
      <c r="Q683" s="248">
        <v>0.038367400000000003</v>
      </c>
      <c r="R683" s="248">
        <f>Q683*H683</f>
        <v>4.3355162000000007</v>
      </c>
      <c r="S683" s="248">
        <v>0</v>
      </c>
      <c r="T683" s="249">
        <f>S683*H683</f>
        <v>0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50" t="s">
        <v>276</v>
      </c>
      <c r="AT683" s="250" t="s">
        <v>175</v>
      </c>
      <c r="AU683" s="250" t="s">
        <v>88</v>
      </c>
      <c r="AY683" s="18" t="s">
        <v>173</v>
      </c>
      <c r="BE683" s="251">
        <f>IF(N683="základná",J683,0)</f>
        <v>0</v>
      </c>
      <c r="BF683" s="251">
        <f>IF(N683="znížená",J683,0)</f>
        <v>0</v>
      </c>
      <c r="BG683" s="251">
        <f>IF(N683="zákl. prenesená",J683,0)</f>
        <v>0</v>
      </c>
      <c r="BH683" s="251">
        <f>IF(N683="zníž. prenesená",J683,0)</f>
        <v>0</v>
      </c>
      <c r="BI683" s="251">
        <f>IF(N683="nulová",J683,0)</f>
        <v>0</v>
      </c>
      <c r="BJ683" s="18" t="s">
        <v>88</v>
      </c>
      <c r="BK683" s="251">
        <f>ROUND(I683*H683,2)</f>
        <v>0</v>
      </c>
      <c r="BL683" s="18" t="s">
        <v>276</v>
      </c>
      <c r="BM683" s="250" t="s">
        <v>891</v>
      </c>
    </row>
    <row r="684" s="13" customFormat="1">
      <c r="A684" s="13"/>
      <c r="B684" s="252"/>
      <c r="C684" s="253"/>
      <c r="D684" s="254" t="s">
        <v>181</v>
      </c>
      <c r="E684" s="255" t="s">
        <v>1</v>
      </c>
      <c r="F684" s="256" t="s">
        <v>892</v>
      </c>
      <c r="G684" s="253"/>
      <c r="H684" s="257">
        <v>113.40000000000001</v>
      </c>
      <c r="I684" s="258"/>
      <c r="J684" s="253"/>
      <c r="K684" s="253"/>
      <c r="L684" s="259"/>
      <c r="M684" s="260"/>
      <c r="N684" s="261"/>
      <c r="O684" s="261"/>
      <c r="P684" s="261"/>
      <c r="Q684" s="261"/>
      <c r="R684" s="261"/>
      <c r="S684" s="261"/>
      <c r="T684" s="26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63" t="s">
        <v>181</v>
      </c>
      <c r="AU684" s="263" t="s">
        <v>88</v>
      </c>
      <c r="AV684" s="13" t="s">
        <v>88</v>
      </c>
      <c r="AW684" s="13" t="s">
        <v>31</v>
      </c>
      <c r="AX684" s="13" t="s">
        <v>76</v>
      </c>
      <c r="AY684" s="263" t="s">
        <v>173</v>
      </c>
    </row>
    <row r="685" s="13" customFormat="1">
      <c r="A685" s="13"/>
      <c r="B685" s="252"/>
      <c r="C685" s="253"/>
      <c r="D685" s="254" t="s">
        <v>181</v>
      </c>
      <c r="E685" s="255" t="s">
        <v>1</v>
      </c>
      <c r="F685" s="256" t="s">
        <v>604</v>
      </c>
      <c r="G685" s="253"/>
      <c r="H685" s="257">
        <v>-0.92000000000000004</v>
      </c>
      <c r="I685" s="258"/>
      <c r="J685" s="253"/>
      <c r="K685" s="253"/>
      <c r="L685" s="259"/>
      <c r="M685" s="260"/>
      <c r="N685" s="261"/>
      <c r="O685" s="261"/>
      <c r="P685" s="261"/>
      <c r="Q685" s="261"/>
      <c r="R685" s="261"/>
      <c r="S685" s="261"/>
      <c r="T685" s="26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63" t="s">
        <v>181</v>
      </c>
      <c r="AU685" s="263" t="s">
        <v>88</v>
      </c>
      <c r="AV685" s="13" t="s">
        <v>88</v>
      </c>
      <c r="AW685" s="13" t="s">
        <v>31</v>
      </c>
      <c r="AX685" s="13" t="s">
        <v>76</v>
      </c>
      <c r="AY685" s="263" t="s">
        <v>173</v>
      </c>
    </row>
    <row r="686" s="14" customFormat="1">
      <c r="A686" s="14"/>
      <c r="B686" s="264"/>
      <c r="C686" s="265"/>
      <c r="D686" s="254" t="s">
        <v>181</v>
      </c>
      <c r="E686" s="266" t="s">
        <v>1</v>
      </c>
      <c r="F686" s="267" t="s">
        <v>184</v>
      </c>
      <c r="G686" s="265"/>
      <c r="H686" s="268">
        <v>112.48</v>
      </c>
      <c r="I686" s="269"/>
      <c r="J686" s="265"/>
      <c r="K686" s="265"/>
      <c r="L686" s="270"/>
      <c r="M686" s="271"/>
      <c r="N686" s="272"/>
      <c r="O686" s="272"/>
      <c r="P686" s="272"/>
      <c r="Q686" s="272"/>
      <c r="R686" s="272"/>
      <c r="S686" s="272"/>
      <c r="T686" s="273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74" t="s">
        <v>181</v>
      </c>
      <c r="AU686" s="274" t="s">
        <v>88</v>
      </c>
      <c r="AV686" s="14" t="s">
        <v>185</v>
      </c>
      <c r="AW686" s="14" t="s">
        <v>31</v>
      </c>
      <c r="AX686" s="14" t="s">
        <v>76</v>
      </c>
      <c r="AY686" s="274" t="s">
        <v>173</v>
      </c>
    </row>
    <row r="687" s="13" customFormat="1">
      <c r="A687" s="13"/>
      <c r="B687" s="252"/>
      <c r="C687" s="253"/>
      <c r="D687" s="254" t="s">
        <v>181</v>
      </c>
      <c r="E687" s="255" t="s">
        <v>1</v>
      </c>
      <c r="F687" s="256" t="s">
        <v>893</v>
      </c>
      <c r="G687" s="253"/>
      <c r="H687" s="257">
        <v>0.52000000000000002</v>
      </c>
      <c r="I687" s="258"/>
      <c r="J687" s="253"/>
      <c r="K687" s="253"/>
      <c r="L687" s="259"/>
      <c r="M687" s="260"/>
      <c r="N687" s="261"/>
      <c r="O687" s="261"/>
      <c r="P687" s="261"/>
      <c r="Q687" s="261"/>
      <c r="R687" s="261"/>
      <c r="S687" s="261"/>
      <c r="T687" s="26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63" t="s">
        <v>181</v>
      </c>
      <c r="AU687" s="263" t="s">
        <v>88</v>
      </c>
      <c r="AV687" s="13" t="s">
        <v>88</v>
      </c>
      <c r="AW687" s="13" t="s">
        <v>31</v>
      </c>
      <c r="AX687" s="13" t="s">
        <v>76</v>
      </c>
      <c r="AY687" s="263" t="s">
        <v>173</v>
      </c>
    </row>
    <row r="688" s="15" customFormat="1">
      <c r="A688" s="15"/>
      <c r="B688" s="275"/>
      <c r="C688" s="276"/>
      <c r="D688" s="254" t="s">
        <v>181</v>
      </c>
      <c r="E688" s="277" t="s">
        <v>1</v>
      </c>
      <c r="F688" s="278" t="s">
        <v>187</v>
      </c>
      <c r="G688" s="276"/>
      <c r="H688" s="279">
        <v>113</v>
      </c>
      <c r="I688" s="280"/>
      <c r="J688" s="276"/>
      <c r="K688" s="276"/>
      <c r="L688" s="281"/>
      <c r="M688" s="282"/>
      <c r="N688" s="283"/>
      <c r="O688" s="283"/>
      <c r="P688" s="283"/>
      <c r="Q688" s="283"/>
      <c r="R688" s="283"/>
      <c r="S688" s="283"/>
      <c r="T688" s="284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85" t="s">
        <v>181</v>
      </c>
      <c r="AU688" s="285" t="s">
        <v>88</v>
      </c>
      <c r="AV688" s="15" t="s">
        <v>179</v>
      </c>
      <c r="AW688" s="15" t="s">
        <v>31</v>
      </c>
      <c r="AX688" s="15" t="s">
        <v>83</v>
      </c>
      <c r="AY688" s="285" t="s">
        <v>173</v>
      </c>
    </row>
    <row r="689" s="2" customFormat="1" ht="37.8" customHeight="1">
      <c r="A689" s="39"/>
      <c r="B689" s="40"/>
      <c r="C689" s="238" t="s">
        <v>894</v>
      </c>
      <c r="D689" s="238" t="s">
        <v>175</v>
      </c>
      <c r="E689" s="239" t="s">
        <v>895</v>
      </c>
      <c r="F689" s="240" t="s">
        <v>896</v>
      </c>
      <c r="G689" s="241" t="s">
        <v>332</v>
      </c>
      <c r="H689" s="242">
        <v>10.5</v>
      </c>
      <c r="I689" s="243"/>
      <c r="J689" s="244">
        <f>ROUND(I689*H689,2)</f>
        <v>0</v>
      </c>
      <c r="K689" s="245"/>
      <c r="L689" s="45"/>
      <c r="M689" s="246" t="s">
        <v>1</v>
      </c>
      <c r="N689" s="247" t="s">
        <v>42</v>
      </c>
      <c r="O689" s="98"/>
      <c r="P689" s="248">
        <f>O689*H689</f>
        <v>0</v>
      </c>
      <c r="Q689" s="248">
        <v>0.0082903999999999999</v>
      </c>
      <c r="R689" s="248">
        <f>Q689*H689</f>
        <v>0.087049199999999993</v>
      </c>
      <c r="S689" s="248">
        <v>0</v>
      </c>
      <c r="T689" s="249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50" t="s">
        <v>276</v>
      </c>
      <c r="AT689" s="250" t="s">
        <v>175</v>
      </c>
      <c r="AU689" s="250" t="s">
        <v>88</v>
      </c>
      <c r="AY689" s="18" t="s">
        <v>173</v>
      </c>
      <c r="BE689" s="251">
        <f>IF(N689="základná",J689,0)</f>
        <v>0</v>
      </c>
      <c r="BF689" s="251">
        <f>IF(N689="znížená",J689,0)</f>
        <v>0</v>
      </c>
      <c r="BG689" s="251">
        <f>IF(N689="zákl. prenesená",J689,0)</f>
        <v>0</v>
      </c>
      <c r="BH689" s="251">
        <f>IF(N689="zníž. prenesená",J689,0)</f>
        <v>0</v>
      </c>
      <c r="BI689" s="251">
        <f>IF(N689="nulová",J689,0)</f>
        <v>0</v>
      </c>
      <c r="BJ689" s="18" t="s">
        <v>88</v>
      </c>
      <c r="BK689" s="251">
        <f>ROUND(I689*H689,2)</f>
        <v>0</v>
      </c>
      <c r="BL689" s="18" t="s">
        <v>276</v>
      </c>
      <c r="BM689" s="250" t="s">
        <v>897</v>
      </c>
    </row>
    <row r="690" s="2" customFormat="1" ht="24.15" customHeight="1">
      <c r="A690" s="39"/>
      <c r="B690" s="40"/>
      <c r="C690" s="238" t="s">
        <v>898</v>
      </c>
      <c r="D690" s="238" t="s">
        <v>175</v>
      </c>
      <c r="E690" s="239" t="s">
        <v>899</v>
      </c>
      <c r="F690" s="240" t="s">
        <v>900</v>
      </c>
      <c r="G690" s="241" t="s">
        <v>332</v>
      </c>
      <c r="H690" s="242">
        <v>23.600000000000001</v>
      </c>
      <c r="I690" s="243"/>
      <c r="J690" s="244">
        <f>ROUND(I690*H690,2)</f>
        <v>0</v>
      </c>
      <c r="K690" s="245"/>
      <c r="L690" s="45"/>
      <c r="M690" s="246" t="s">
        <v>1</v>
      </c>
      <c r="N690" s="247" t="s">
        <v>42</v>
      </c>
      <c r="O690" s="98"/>
      <c r="P690" s="248">
        <f>O690*H690</f>
        <v>0</v>
      </c>
      <c r="Q690" s="248">
        <v>0.01205</v>
      </c>
      <c r="R690" s="248">
        <f>Q690*H690</f>
        <v>0.28438000000000002</v>
      </c>
      <c r="S690" s="248">
        <v>0</v>
      </c>
      <c r="T690" s="249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50" t="s">
        <v>276</v>
      </c>
      <c r="AT690" s="250" t="s">
        <v>175</v>
      </c>
      <c r="AU690" s="250" t="s">
        <v>88</v>
      </c>
      <c r="AY690" s="18" t="s">
        <v>173</v>
      </c>
      <c r="BE690" s="251">
        <f>IF(N690="základná",J690,0)</f>
        <v>0</v>
      </c>
      <c r="BF690" s="251">
        <f>IF(N690="znížená",J690,0)</f>
        <v>0</v>
      </c>
      <c r="BG690" s="251">
        <f>IF(N690="zákl. prenesená",J690,0)</f>
        <v>0</v>
      </c>
      <c r="BH690" s="251">
        <f>IF(N690="zníž. prenesená",J690,0)</f>
        <v>0</v>
      </c>
      <c r="BI690" s="251">
        <f>IF(N690="nulová",J690,0)</f>
        <v>0</v>
      </c>
      <c r="BJ690" s="18" t="s">
        <v>88</v>
      </c>
      <c r="BK690" s="251">
        <f>ROUND(I690*H690,2)</f>
        <v>0</v>
      </c>
      <c r="BL690" s="18" t="s">
        <v>276</v>
      </c>
      <c r="BM690" s="250" t="s">
        <v>901</v>
      </c>
    </row>
    <row r="691" s="13" customFormat="1">
      <c r="A691" s="13"/>
      <c r="B691" s="252"/>
      <c r="C691" s="253"/>
      <c r="D691" s="254" t="s">
        <v>181</v>
      </c>
      <c r="E691" s="255" t="s">
        <v>1</v>
      </c>
      <c r="F691" s="256" t="s">
        <v>902</v>
      </c>
      <c r="G691" s="253"/>
      <c r="H691" s="257">
        <v>23.600000000000001</v>
      </c>
      <c r="I691" s="258"/>
      <c r="J691" s="253"/>
      <c r="K691" s="253"/>
      <c r="L691" s="259"/>
      <c r="M691" s="260"/>
      <c r="N691" s="261"/>
      <c r="O691" s="261"/>
      <c r="P691" s="261"/>
      <c r="Q691" s="261"/>
      <c r="R691" s="261"/>
      <c r="S691" s="261"/>
      <c r="T691" s="26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63" t="s">
        <v>181</v>
      </c>
      <c r="AU691" s="263" t="s">
        <v>88</v>
      </c>
      <c r="AV691" s="13" t="s">
        <v>88</v>
      </c>
      <c r="AW691" s="13" t="s">
        <v>31</v>
      </c>
      <c r="AX691" s="13" t="s">
        <v>83</v>
      </c>
      <c r="AY691" s="263" t="s">
        <v>173</v>
      </c>
    </row>
    <row r="692" s="2" customFormat="1" ht="33" customHeight="1">
      <c r="A692" s="39"/>
      <c r="B692" s="40"/>
      <c r="C692" s="238" t="s">
        <v>903</v>
      </c>
      <c r="D692" s="238" t="s">
        <v>175</v>
      </c>
      <c r="E692" s="239" t="s">
        <v>904</v>
      </c>
      <c r="F692" s="240" t="s">
        <v>905</v>
      </c>
      <c r="G692" s="241" t="s">
        <v>332</v>
      </c>
      <c r="H692" s="242">
        <v>21</v>
      </c>
      <c r="I692" s="243"/>
      <c r="J692" s="244">
        <f>ROUND(I692*H692,2)</f>
        <v>0</v>
      </c>
      <c r="K692" s="245"/>
      <c r="L692" s="45"/>
      <c r="M692" s="246" t="s">
        <v>1</v>
      </c>
      <c r="N692" s="247" t="s">
        <v>42</v>
      </c>
      <c r="O692" s="98"/>
      <c r="P692" s="248">
        <f>O692*H692</f>
        <v>0</v>
      </c>
      <c r="Q692" s="248">
        <v>0.00147</v>
      </c>
      <c r="R692" s="248">
        <f>Q692*H692</f>
        <v>0.030869999999999998</v>
      </c>
      <c r="S692" s="248">
        <v>0</v>
      </c>
      <c r="T692" s="249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50" t="s">
        <v>276</v>
      </c>
      <c r="AT692" s="250" t="s">
        <v>175</v>
      </c>
      <c r="AU692" s="250" t="s">
        <v>88</v>
      </c>
      <c r="AY692" s="18" t="s">
        <v>173</v>
      </c>
      <c r="BE692" s="251">
        <f>IF(N692="základná",J692,0)</f>
        <v>0</v>
      </c>
      <c r="BF692" s="251">
        <f>IF(N692="znížená",J692,0)</f>
        <v>0</v>
      </c>
      <c r="BG692" s="251">
        <f>IF(N692="zákl. prenesená",J692,0)</f>
        <v>0</v>
      </c>
      <c r="BH692" s="251">
        <f>IF(N692="zníž. prenesená",J692,0)</f>
        <v>0</v>
      </c>
      <c r="BI692" s="251">
        <f>IF(N692="nulová",J692,0)</f>
        <v>0</v>
      </c>
      <c r="BJ692" s="18" t="s">
        <v>88</v>
      </c>
      <c r="BK692" s="251">
        <f>ROUND(I692*H692,2)</f>
        <v>0</v>
      </c>
      <c r="BL692" s="18" t="s">
        <v>276</v>
      </c>
      <c r="BM692" s="250" t="s">
        <v>906</v>
      </c>
    </row>
    <row r="693" s="13" customFormat="1">
      <c r="A693" s="13"/>
      <c r="B693" s="252"/>
      <c r="C693" s="253"/>
      <c r="D693" s="254" t="s">
        <v>181</v>
      </c>
      <c r="E693" s="255" t="s">
        <v>1</v>
      </c>
      <c r="F693" s="256" t="s">
        <v>867</v>
      </c>
      <c r="G693" s="253"/>
      <c r="H693" s="257">
        <v>21</v>
      </c>
      <c r="I693" s="258"/>
      <c r="J693" s="253"/>
      <c r="K693" s="253"/>
      <c r="L693" s="259"/>
      <c r="M693" s="260"/>
      <c r="N693" s="261"/>
      <c r="O693" s="261"/>
      <c r="P693" s="261"/>
      <c r="Q693" s="261"/>
      <c r="R693" s="261"/>
      <c r="S693" s="261"/>
      <c r="T693" s="26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63" t="s">
        <v>181</v>
      </c>
      <c r="AU693" s="263" t="s">
        <v>88</v>
      </c>
      <c r="AV693" s="13" t="s">
        <v>88</v>
      </c>
      <c r="AW693" s="13" t="s">
        <v>31</v>
      </c>
      <c r="AX693" s="13" t="s">
        <v>83</v>
      </c>
      <c r="AY693" s="263" t="s">
        <v>173</v>
      </c>
    </row>
    <row r="694" s="2" customFormat="1" ht="24.15" customHeight="1">
      <c r="A694" s="39"/>
      <c r="B694" s="40"/>
      <c r="C694" s="238" t="s">
        <v>907</v>
      </c>
      <c r="D694" s="238" t="s">
        <v>175</v>
      </c>
      <c r="E694" s="239" t="s">
        <v>908</v>
      </c>
      <c r="F694" s="240" t="s">
        <v>909</v>
      </c>
      <c r="G694" s="241" t="s">
        <v>235</v>
      </c>
      <c r="H694" s="242">
        <v>113</v>
      </c>
      <c r="I694" s="243"/>
      <c r="J694" s="244">
        <f>ROUND(I694*H694,2)</f>
        <v>0</v>
      </c>
      <c r="K694" s="245"/>
      <c r="L694" s="45"/>
      <c r="M694" s="246" t="s">
        <v>1</v>
      </c>
      <c r="N694" s="247" t="s">
        <v>42</v>
      </c>
      <c r="O694" s="98"/>
      <c r="P694" s="248">
        <f>O694*H694</f>
        <v>0</v>
      </c>
      <c r="Q694" s="248">
        <v>0.00018777999999999999</v>
      </c>
      <c r="R694" s="248">
        <f>Q694*H694</f>
        <v>0.021219140000000001</v>
      </c>
      <c r="S694" s="248">
        <v>0</v>
      </c>
      <c r="T694" s="24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50" t="s">
        <v>276</v>
      </c>
      <c r="AT694" s="250" t="s">
        <v>175</v>
      </c>
      <c r="AU694" s="250" t="s">
        <v>88</v>
      </c>
      <c r="AY694" s="18" t="s">
        <v>173</v>
      </c>
      <c r="BE694" s="251">
        <f>IF(N694="základná",J694,0)</f>
        <v>0</v>
      </c>
      <c r="BF694" s="251">
        <f>IF(N694="znížená",J694,0)</f>
        <v>0</v>
      </c>
      <c r="BG694" s="251">
        <f>IF(N694="zákl. prenesená",J694,0)</f>
        <v>0</v>
      </c>
      <c r="BH694" s="251">
        <f>IF(N694="zníž. prenesená",J694,0)</f>
        <v>0</v>
      </c>
      <c r="BI694" s="251">
        <f>IF(N694="nulová",J694,0)</f>
        <v>0</v>
      </c>
      <c r="BJ694" s="18" t="s">
        <v>88</v>
      </c>
      <c r="BK694" s="251">
        <f>ROUND(I694*H694,2)</f>
        <v>0</v>
      </c>
      <c r="BL694" s="18" t="s">
        <v>276</v>
      </c>
      <c r="BM694" s="250" t="s">
        <v>910</v>
      </c>
    </row>
    <row r="695" s="2" customFormat="1" ht="24.15" customHeight="1">
      <c r="A695" s="39"/>
      <c r="B695" s="40"/>
      <c r="C695" s="238" t="s">
        <v>911</v>
      </c>
      <c r="D695" s="238" t="s">
        <v>175</v>
      </c>
      <c r="E695" s="239" t="s">
        <v>912</v>
      </c>
      <c r="F695" s="240" t="s">
        <v>913</v>
      </c>
      <c r="G695" s="241" t="s">
        <v>227</v>
      </c>
      <c r="H695" s="242">
        <v>4.7590000000000003</v>
      </c>
      <c r="I695" s="243"/>
      <c r="J695" s="244">
        <f>ROUND(I695*H695,2)</f>
        <v>0</v>
      </c>
      <c r="K695" s="245"/>
      <c r="L695" s="45"/>
      <c r="M695" s="246" t="s">
        <v>1</v>
      </c>
      <c r="N695" s="247" t="s">
        <v>42</v>
      </c>
      <c r="O695" s="98"/>
      <c r="P695" s="248">
        <f>O695*H695</f>
        <v>0</v>
      </c>
      <c r="Q695" s="248">
        <v>0</v>
      </c>
      <c r="R695" s="248">
        <f>Q695*H695</f>
        <v>0</v>
      </c>
      <c r="S695" s="248">
        <v>0</v>
      </c>
      <c r="T695" s="249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50" t="s">
        <v>276</v>
      </c>
      <c r="AT695" s="250" t="s">
        <v>175</v>
      </c>
      <c r="AU695" s="250" t="s">
        <v>88</v>
      </c>
      <c r="AY695" s="18" t="s">
        <v>173</v>
      </c>
      <c r="BE695" s="251">
        <f>IF(N695="základná",J695,0)</f>
        <v>0</v>
      </c>
      <c r="BF695" s="251">
        <f>IF(N695="znížená",J695,0)</f>
        <v>0</v>
      </c>
      <c r="BG695" s="251">
        <f>IF(N695="zákl. prenesená",J695,0)</f>
        <v>0</v>
      </c>
      <c r="BH695" s="251">
        <f>IF(N695="zníž. prenesená",J695,0)</f>
        <v>0</v>
      </c>
      <c r="BI695" s="251">
        <f>IF(N695="nulová",J695,0)</f>
        <v>0</v>
      </c>
      <c r="BJ695" s="18" t="s">
        <v>88</v>
      </c>
      <c r="BK695" s="251">
        <f>ROUND(I695*H695,2)</f>
        <v>0</v>
      </c>
      <c r="BL695" s="18" t="s">
        <v>276</v>
      </c>
      <c r="BM695" s="250" t="s">
        <v>914</v>
      </c>
    </row>
    <row r="696" s="12" customFormat="1" ht="22.8" customHeight="1">
      <c r="A696" s="12"/>
      <c r="B696" s="222"/>
      <c r="C696" s="223"/>
      <c r="D696" s="224" t="s">
        <v>75</v>
      </c>
      <c r="E696" s="236" t="s">
        <v>915</v>
      </c>
      <c r="F696" s="236" t="s">
        <v>916</v>
      </c>
      <c r="G696" s="223"/>
      <c r="H696" s="223"/>
      <c r="I696" s="226"/>
      <c r="J696" s="237">
        <f>BK696</f>
        <v>0</v>
      </c>
      <c r="K696" s="223"/>
      <c r="L696" s="228"/>
      <c r="M696" s="229"/>
      <c r="N696" s="230"/>
      <c r="O696" s="230"/>
      <c r="P696" s="231">
        <f>SUM(P697:P732)</f>
        <v>0</v>
      </c>
      <c r="Q696" s="230"/>
      <c r="R696" s="231">
        <f>SUM(R697:R732)</f>
        <v>1.09405745</v>
      </c>
      <c r="S696" s="230"/>
      <c r="T696" s="232">
        <f>SUM(T697:T732)</f>
        <v>0</v>
      </c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R696" s="233" t="s">
        <v>88</v>
      </c>
      <c r="AT696" s="234" t="s">
        <v>75</v>
      </c>
      <c r="AU696" s="234" t="s">
        <v>83</v>
      </c>
      <c r="AY696" s="233" t="s">
        <v>173</v>
      </c>
      <c r="BK696" s="235">
        <f>SUM(BK697:BK732)</f>
        <v>0</v>
      </c>
    </row>
    <row r="697" s="2" customFormat="1" ht="37.8" customHeight="1">
      <c r="A697" s="39"/>
      <c r="B697" s="40"/>
      <c r="C697" s="238" t="s">
        <v>917</v>
      </c>
      <c r="D697" s="238" t="s">
        <v>175</v>
      </c>
      <c r="E697" s="239" t="s">
        <v>918</v>
      </c>
      <c r="F697" s="240" t="s">
        <v>919</v>
      </c>
      <c r="G697" s="241" t="s">
        <v>332</v>
      </c>
      <c r="H697" s="242">
        <v>5</v>
      </c>
      <c r="I697" s="243"/>
      <c r="J697" s="244">
        <f>ROUND(I697*H697,2)</f>
        <v>0</v>
      </c>
      <c r="K697" s="245"/>
      <c r="L697" s="45"/>
      <c r="M697" s="246" t="s">
        <v>1</v>
      </c>
      <c r="N697" s="247" t="s">
        <v>42</v>
      </c>
      <c r="O697" s="98"/>
      <c r="P697" s="248">
        <f>O697*H697</f>
        <v>0</v>
      </c>
      <c r="Q697" s="248">
        <v>0</v>
      </c>
      <c r="R697" s="248">
        <f>Q697*H697</f>
        <v>0</v>
      </c>
      <c r="S697" s="248">
        <v>0</v>
      </c>
      <c r="T697" s="249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50" t="s">
        <v>276</v>
      </c>
      <c r="AT697" s="250" t="s">
        <v>175</v>
      </c>
      <c r="AU697" s="250" t="s">
        <v>88</v>
      </c>
      <c r="AY697" s="18" t="s">
        <v>173</v>
      </c>
      <c r="BE697" s="251">
        <f>IF(N697="základná",J697,0)</f>
        <v>0</v>
      </c>
      <c r="BF697" s="251">
        <f>IF(N697="znížená",J697,0)</f>
        <v>0</v>
      </c>
      <c r="BG697" s="251">
        <f>IF(N697="zákl. prenesená",J697,0)</f>
        <v>0</v>
      </c>
      <c r="BH697" s="251">
        <f>IF(N697="zníž. prenesená",J697,0)</f>
        <v>0</v>
      </c>
      <c r="BI697" s="251">
        <f>IF(N697="nulová",J697,0)</f>
        <v>0</v>
      </c>
      <c r="BJ697" s="18" t="s">
        <v>88</v>
      </c>
      <c r="BK697" s="251">
        <f>ROUND(I697*H697,2)</f>
        <v>0</v>
      </c>
      <c r="BL697" s="18" t="s">
        <v>276</v>
      </c>
      <c r="BM697" s="250" t="s">
        <v>920</v>
      </c>
    </row>
    <row r="698" s="2" customFormat="1" ht="33" customHeight="1">
      <c r="A698" s="39"/>
      <c r="B698" s="40"/>
      <c r="C698" s="286" t="s">
        <v>921</v>
      </c>
      <c r="D698" s="286" t="s">
        <v>224</v>
      </c>
      <c r="E698" s="287" t="s">
        <v>922</v>
      </c>
      <c r="F698" s="288" t="s">
        <v>923</v>
      </c>
      <c r="G698" s="289" t="s">
        <v>311</v>
      </c>
      <c r="H698" s="290">
        <v>1</v>
      </c>
      <c r="I698" s="291"/>
      <c r="J698" s="292">
        <f>ROUND(I698*H698,2)</f>
        <v>0</v>
      </c>
      <c r="K698" s="293"/>
      <c r="L698" s="294"/>
      <c r="M698" s="295" t="s">
        <v>1</v>
      </c>
      <c r="N698" s="296" t="s">
        <v>42</v>
      </c>
      <c r="O698" s="98"/>
      <c r="P698" s="248">
        <f>O698*H698</f>
        <v>0</v>
      </c>
      <c r="Q698" s="248">
        <v>0.20000000000000001</v>
      </c>
      <c r="R698" s="248">
        <f>Q698*H698</f>
        <v>0.20000000000000001</v>
      </c>
      <c r="S698" s="248">
        <v>0</v>
      </c>
      <c r="T698" s="249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50" t="s">
        <v>386</v>
      </c>
      <c r="AT698" s="250" t="s">
        <v>224</v>
      </c>
      <c r="AU698" s="250" t="s">
        <v>88</v>
      </c>
      <c r="AY698" s="18" t="s">
        <v>173</v>
      </c>
      <c r="BE698" s="251">
        <f>IF(N698="základná",J698,0)</f>
        <v>0</v>
      </c>
      <c r="BF698" s="251">
        <f>IF(N698="znížená",J698,0)</f>
        <v>0</v>
      </c>
      <c r="BG698" s="251">
        <f>IF(N698="zákl. prenesená",J698,0)</f>
        <v>0</v>
      </c>
      <c r="BH698" s="251">
        <f>IF(N698="zníž. prenesená",J698,0)</f>
        <v>0</v>
      </c>
      <c r="BI698" s="251">
        <f>IF(N698="nulová",J698,0)</f>
        <v>0</v>
      </c>
      <c r="BJ698" s="18" t="s">
        <v>88</v>
      </c>
      <c r="BK698" s="251">
        <f>ROUND(I698*H698,2)</f>
        <v>0</v>
      </c>
      <c r="BL698" s="18" t="s">
        <v>276</v>
      </c>
      <c r="BM698" s="250" t="s">
        <v>924</v>
      </c>
    </row>
    <row r="699" s="2" customFormat="1" ht="33" customHeight="1">
      <c r="A699" s="39"/>
      <c r="B699" s="40"/>
      <c r="C699" s="238" t="s">
        <v>925</v>
      </c>
      <c r="D699" s="238" t="s">
        <v>175</v>
      </c>
      <c r="E699" s="239" t="s">
        <v>926</v>
      </c>
      <c r="F699" s="240" t="s">
        <v>927</v>
      </c>
      <c r="G699" s="241" t="s">
        <v>332</v>
      </c>
      <c r="H699" s="242">
        <v>28.800000000000001</v>
      </c>
      <c r="I699" s="243"/>
      <c r="J699" s="244">
        <f>ROUND(I699*H699,2)</f>
        <v>0</v>
      </c>
      <c r="K699" s="245"/>
      <c r="L699" s="45"/>
      <c r="M699" s="246" t="s">
        <v>1</v>
      </c>
      <c r="N699" s="247" t="s">
        <v>42</v>
      </c>
      <c r="O699" s="98"/>
      <c r="P699" s="248">
        <f>O699*H699</f>
        <v>0</v>
      </c>
      <c r="Q699" s="248">
        <v>0.000215</v>
      </c>
      <c r="R699" s="248">
        <f>Q699*H699</f>
        <v>0.0061919999999999996</v>
      </c>
      <c r="S699" s="248">
        <v>0</v>
      </c>
      <c r="T699" s="249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50" t="s">
        <v>276</v>
      </c>
      <c r="AT699" s="250" t="s">
        <v>175</v>
      </c>
      <c r="AU699" s="250" t="s">
        <v>88</v>
      </c>
      <c r="AY699" s="18" t="s">
        <v>173</v>
      </c>
      <c r="BE699" s="251">
        <f>IF(N699="základná",J699,0)</f>
        <v>0</v>
      </c>
      <c r="BF699" s="251">
        <f>IF(N699="znížená",J699,0)</f>
        <v>0</v>
      </c>
      <c r="BG699" s="251">
        <f>IF(N699="zákl. prenesená",J699,0)</f>
        <v>0</v>
      </c>
      <c r="BH699" s="251">
        <f>IF(N699="zníž. prenesená",J699,0)</f>
        <v>0</v>
      </c>
      <c r="BI699" s="251">
        <f>IF(N699="nulová",J699,0)</f>
        <v>0</v>
      </c>
      <c r="BJ699" s="18" t="s">
        <v>88</v>
      </c>
      <c r="BK699" s="251">
        <f>ROUND(I699*H699,2)</f>
        <v>0</v>
      </c>
      <c r="BL699" s="18" t="s">
        <v>276</v>
      </c>
      <c r="BM699" s="250" t="s">
        <v>928</v>
      </c>
    </row>
    <row r="700" s="13" customFormat="1">
      <c r="A700" s="13"/>
      <c r="B700" s="252"/>
      <c r="C700" s="253"/>
      <c r="D700" s="254" t="s">
        <v>181</v>
      </c>
      <c r="E700" s="255" t="s">
        <v>1</v>
      </c>
      <c r="F700" s="256" t="s">
        <v>929</v>
      </c>
      <c r="G700" s="253"/>
      <c r="H700" s="257">
        <v>9.5999999999999996</v>
      </c>
      <c r="I700" s="258"/>
      <c r="J700" s="253"/>
      <c r="K700" s="253"/>
      <c r="L700" s="259"/>
      <c r="M700" s="260"/>
      <c r="N700" s="261"/>
      <c r="O700" s="261"/>
      <c r="P700" s="261"/>
      <c r="Q700" s="261"/>
      <c r="R700" s="261"/>
      <c r="S700" s="261"/>
      <c r="T700" s="26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63" t="s">
        <v>181</v>
      </c>
      <c r="AU700" s="263" t="s">
        <v>88</v>
      </c>
      <c r="AV700" s="13" t="s">
        <v>88</v>
      </c>
      <c r="AW700" s="13" t="s">
        <v>31</v>
      </c>
      <c r="AX700" s="13" t="s">
        <v>76</v>
      </c>
      <c r="AY700" s="263" t="s">
        <v>173</v>
      </c>
    </row>
    <row r="701" s="13" customFormat="1">
      <c r="A701" s="13"/>
      <c r="B701" s="252"/>
      <c r="C701" s="253"/>
      <c r="D701" s="254" t="s">
        <v>181</v>
      </c>
      <c r="E701" s="255" t="s">
        <v>1</v>
      </c>
      <c r="F701" s="256" t="s">
        <v>930</v>
      </c>
      <c r="G701" s="253"/>
      <c r="H701" s="257">
        <v>19.199999999999999</v>
      </c>
      <c r="I701" s="258"/>
      <c r="J701" s="253"/>
      <c r="K701" s="253"/>
      <c r="L701" s="259"/>
      <c r="M701" s="260"/>
      <c r="N701" s="261"/>
      <c r="O701" s="261"/>
      <c r="P701" s="261"/>
      <c r="Q701" s="261"/>
      <c r="R701" s="261"/>
      <c r="S701" s="261"/>
      <c r="T701" s="26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63" t="s">
        <v>181</v>
      </c>
      <c r="AU701" s="263" t="s">
        <v>88</v>
      </c>
      <c r="AV701" s="13" t="s">
        <v>88</v>
      </c>
      <c r="AW701" s="13" t="s">
        <v>31</v>
      </c>
      <c r="AX701" s="13" t="s">
        <v>76</v>
      </c>
      <c r="AY701" s="263" t="s">
        <v>173</v>
      </c>
    </row>
    <row r="702" s="15" customFormat="1">
      <c r="A702" s="15"/>
      <c r="B702" s="275"/>
      <c r="C702" s="276"/>
      <c r="D702" s="254" t="s">
        <v>181</v>
      </c>
      <c r="E702" s="277" t="s">
        <v>1</v>
      </c>
      <c r="F702" s="278" t="s">
        <v>187</v>
      </c>
      <c r="G702" s="276"/>
      <c r="H702" s="279">
        <v>28.799999999999997</v>
      </c>
      <c r="I702" s="280"/>
      <c r="J702" s="276"/>
      <c r="K702" s="276"/>
      <c r="L702" s="281"/>
      <c r="M702" s="282"/>
      <c r="N702" s="283"/>
      <c r="O702" s="283"/>
      <c r="P702" s="283"/>
      <c r="Q702" s="283"/>
      <c r="R702" s="283"/>
      <c r="S702" s="283"/>
      <c r="T702" s="284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85" t="s">
        <v>181</v>
      </c>
      <c r="AU702" s="285" t="s">
        <v>88</v>
      </c>
      <c r="AV702" s="15" t="s">
        <v>179</v>
      </c>
      <c r="AW702" s="15" t="s">
        <v>31</v>
      </c>
      <c r="AX702" s="15" t="s">
        <v>83</v>
      </c>
      <c r="AY702" s="285" t="s">
        <v>173</v>
      </c>
    </row>
    <row r="703" s="2" customFormat="1" ht="33" customHeight="1">
      <c r="A703" s="39"/>
      <c r="B703" s="40"/>
      <c r="C703" s="286" t="s">
        <v>931</v>
      </c>
      <c r="D703" s="286" t="s">
        <v>224</v>
      </c>
      <c r="E703" s="287" t="s">
        <v>932</v>
      </c>
      <c r="F703" s="288" t="s">
        <v>933</v>
      </c>
      <c r="G703" s="289" t="s">
        <v>311</v>
      </c>
      <c r="H703" s="290">
        <v>4</v>
      </c>
      <c r="I703" s="291"/>
      <c r="J703" s="292">
        <f>ROUND(I703*H703,2)</f>
        <v>0</v>
      </c>
      <c r="K703" s="293"/>
      <c r="L703" s="294"/>
      <c r="M703" s="295" t="s">
        <v>1</v>
      </c>
      <c r="N703" s="296" t="s">
        <v>42</v>
      </c>
      <c r="O703" s="98"/>
      <c r="P703" s="248">
        <f>O703*H703</f>
        <v>0</v>
      </c>
      <c r="Q703" s="248">
        <v>0.016</v>
      </c>
      <c r="R703" s="248">
        <f>Q703*H703</f>
        <v>0.064000000000000001</v>
      </c>
      <c r="S703" s="248">
        <v>0</v>
      </c>
      <c r="T703" s="249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50" t="s">
        <v>386</v>
      </c>
      <c r="AT703" s="250" t="s">
        <v>224</v>
      </c>
      <c r="AU703" s="250" t="s">
        <v>88</v>
      </c>
      <c r="AY703" s="18" t="s">
        <v>173</v>
      </c>
      <c r="BE703" s="251">
        <f>IF(N703="základná",J703,0)</f>
        <v>0</v>
      </c>
      <c r="BF703" s="251">
        <f>IF(N703="znížená",J703,0)</f>
        <v>0</v>
      </c>
      <c r="BG703" s="251">
        <f>IF(N703="zákl. prenesená",J703,0)</f>
        <v>0</v>
      </c>
      <c r="BH703" s="251">
        <f>IF(N703="zníž. prenesená",J703,0)</f>
        <v>0</v>
      </c>
      <c r="BI703" s="251">
        <f>IF(N703="nulová",J703,0)</f>
        <v>0</v>
      </c>
      <c r="BJ703" s="18" t="s">
        <v>88</v>
      </c>
      <c r="BK703" s="251">
        <f>ROUND(I703*H703,2)</f>
        <v>0</v>
      </c>
      <c r="BL703" s="18" t="s">
        <v>276</v>
      </c>
      <c r="BM703" s="250" t="s">
        <v>934</v>
      </c>
    </row>
    <row r="704" s="2" customFormat="1" ht="33" customHeight="1">
      <c r="A704" s="39"/>
      <c r="B704" s="40"/>
      <c r="C704" s="286" t="s">
        <v>935</v>
      </c>
      <c r="D704" s="286" t="s">
        <v>224</v>
      </c>
      <c r="E704" s="287" t="s">
        <v>936</v>
      </c>
      <c r="F704" s="288" t="s">
        <v>937</v>
      </c>
      <c r="G704" s="289" t="s">
        <v>311</v>
      </c>
      <c r="H704" s="290">
        <v>4</v>
      </c>
      <c r="I704" s="291"/>
      <c r="J704" s="292">
        <f>ROUND(I704*H704,2)</f>
        <v>0</v>
      </c>
      <c r="K704" s="293"/>
      <c r="L704" s="294"/>
      <c r="M704" s="295" t="s">
        <v>1</v>
      </c>
      <c r="N704" s="296" t="s">
        <v>42</v>
      </c>
      <c r="O704" s="98"/>
      <c r="P704" s="248">
        <f>O704*H704</f>
        <v>0</v>
      </c>
      <c r="Q704" s="248">
        <v>0.053999999999999999</v>
      </c>
      <c r="R704" s="248">
        <f>Q704*H704</f>
        <v>0.216</v>
      </c>
      <c r="S704" s="248">
        <v>0</v>
      </c>
      <c r="T704" s="249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50" t="s">
        <v>386</v>
      </c>
      <c r="AT704" s="250" t="s">
        <v>224</v>
      </c>
      <c r="AU704" s="250" t="s">
        <v>88</v>
      </c>
      <c r="AY704" s="18" t="s">
        <v>173</v>
      </c>
      <c r="BE704" s="251">
        <f>IF(N704="základná",J704,0)</f>
        <v>0</v>
      </c>
      <c r="BF704" s="251">
        <f>IF(N704="znížená",J704,0)</f>
        <v>0</v>
      </c>
      <c r="BG704" s="251">
        <f>IF(N704="zákl. prenesená",J704,0)</f>
        <v>0</v>
      </c>
      <c r="BH704" s="251">
        <f>IF(N704="zníž. prenesená",J704,0)</f>
        <v>0</v>
      </c>
      <c r="BI704" s="251">
        <f>IF(N704="nulová",J704,0)</f>
        <v>0</v>
      </c>
      <c r="BJ704" s="18" t="s">
        <v>88</v>
      </c>
      <c r="BK704" s="251">
        <f>ROUND(I704*H704,2)</f>
        <v>0</v>
      </c>
      <c r="BL704" s="18" t="s">
        <v>276</v>
      </c>
      <c r="BM704" s="250" t="s">
        <v>938</v>
      </c>
    </row>
    <row r="705" s="2" customFormat="1" ht="37.8" customHeight="1">
      <c r="A705" s="39"/>
      <c r="B705" s="40"/>
      <c r="C705" s="286" t="s">
        <v>939</v>
      </c>
      <c r="D705" s="286" t="s">
        <v>224</v>
      </c>
      <c r="E705" s="287" t="s">
        <v>940</v>
      </c>
      <c r="F705" s="288" t="s">
        <v>941</v>
      </c>
      <c r="G705" s="289" t="s">
        <v>332</v>
      </c>
      <c r="H705" s="290">
        <v>30.199999999999999</v>
      </c>
      <c r="I705" s="291"/>
      <c r="J705" s="292">
        <f>ROUND(I705*H705,2)</f>
        <v>0</v>
      </c>
      <c r="K705" s="293"/>
      <c r="L705" s="294"/>
      <c r="M705" s="295" t="s">
        <v>1</v>
      </c>
      <c r="N705" s="296" t="s">
        <v>42</v>
      </c>
      <c r="O705" s="98"/>
      <c r="P705" s="248">
        <f>O705*H705</f>
        <v>0</v>
      </c>
      <c r="Q705" s="248">
        <v>0.00010000000000000001</v>
      </c>
      <c r="R705" s="248">
        <f>Q705*H705</f>
        <v>0.0030200000000000001</v>
      </c>
      <c r="S705" s="248">
        <v>0</v>
      </c>
      <c r="T705" s="249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50" t="s">
        <v>386</v>
      </c>
      <c r="AT705" s="250" t="s">
        <v>224</v>
      </c>
      <c r="AU705" s="250" t="s">
        <v>88</v>
      </c>
      <c r="AY705" s="18" t="s">
        <v>173</v>
      </c>
      <c r="BE705" s="251">
        <f>IF(N705="základná",J705,0)</f>
        <v>0</v>
      </c>
      <c r="BF705" s="251">
        <f>IF(N705="znížená",J705,0)</f>
        <v>0</v>
      </c>
      <c r="BG705" s="251">
        <f>IF(N705="zákl. prenesená",J705,0)</f>
        <v>0</v>
      </c>
      <c r="BH705" s="251">
        <f>IF(N705="zníž. prenesená",J705,0)</f>
        <v>0</v>
      </c>
      <c r="BI705" s="251">
        <f>IF(N705="nulová",J705,0)</f>
        <v>0</v>
      </c>
      <c r="BJ705" s="18" t="s">
        <v>88</v>
      </c>
      <c r="BK705" s="251">
        <f>ROUND(I705*H705,2)</f>
        <v>0</v>
      </c>
      <c r="BL705" s="18" t="s">
        <v>276</v>
      </c>
      <c r="BM705" s="250" t="s">
        <v>942</v>
      </c>
    </row>
    <row r="706" s="13" customFormat="1">
      <c r="A706" s="13"/>
      <c r="B706" s="252"/>
      <c r="C706" s="253"/>
      <c r="D706" s="254" t="s">
        <v>181</v>
      </c>
      <c r="E706" s="255" t="s">
        <v>1</v>
      </c>
      <c r="F706" s="256" t="s">
        <v>943</v>
      </c>
      <c r="G706" s="253"/>
      <c r="H706" s="257">
        <v>30.239999999999998</v>
      </c>
      <c r="I706" s="258"/>
      <c r="J706" s="253"/>
      <c r="K706" s="253"/>
      <c r="L706" s="259"/>
      <c r="M706" s="260"/>
      <c r="N706" s="261"/>
      <c r="O706" s="261"/>
      <c r="P706" s="261"/>
      <c r="Q706" s="261"/>
      <c r="R706" s="261"/>
      <c r="S706" s="261"/>
      <c r="T706" s="26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63" t="s">
        <v>181</v>
      </c>
      <c r="AU706" s="263" t="s">
        <v>88</v>
      </c>
      <c r="AV706" s="13" t="s">
        <v>88</v>
      </c>
      <c r="AW706" s="13" t="s">
        <v>31</v>
      </c>
      <c r="AX706" s="13" t="s">
        <v>76</v>
      </c>
      <c r="AY706" s="263" t="s">
        <v>173</v>
      </c>
    </row>
    <row r="707" s="13" customFormat="1">
      <c r="A707" s="13"/>
      <c r="B707" s="252"/>
      <c r="C707" s="253"/>
      <c r="D707" s="254" t="s">
        <v>181</v>
      </c>
      <c r="E707" s="255" t="s">
        <v>1</v>
      </c>
      <c r="F707" s="256" t="s">
        <v>610</v>
      </c>
      <c r="G707" s="253"/>
      <c r="H707" s="257">
        <v>-0.040000000000000001</v>
      </c>
      <c r="I707" s="258"/>
      <c r="J707" s="253"/>
      <c r="K707" s="253"/>
      <c r="L707" s="259"/>
      <c r="M707" s="260"/>
      <c r="N707" s="261"/>
      <c r="O707" s="261"/>
      <c r="P707" s="261"/>
      <c r="Q707" s="261"/>
      <c r="R707" s="261"/>
      <c r="S707" s="261"/>
      <c r="T707" s="26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63" t="s">
        <v>181</v>
      </c>
      <c r="AU707" s="263" t="s">
        <v>88</v>
      </c>
      <c r="AV707" s="13" t="s">
        <v>88</v>
      </c>
      <c r="AW707" s="13" t="s">
        <v>31</v>
      </c>
      <c r="AX707" s="13" t="s">
        <v>76</v>
      </c>
      <c r="AY707" s="263" t="s">
        <v>173</v>
      </c>
    </row>
    <row r="708" s="15" customFormat="1">
      <c r="A708" s="15"/>
      <c r="B708" s="275"/>
      <c r="C708" s="276"/>
      <c r="D708" s="254" t="s">
        <v>181</v>
      </c>
      <c r="E708" s="277" t="s">
        <v>1</v>
      </c>
      <c r="F708" s="278" t="s">
        <v>187</v>
      </c>
      <c r="G708" s="276"/>
      <c r="H708" s="279">
        <v>30.199999999999999</v>
      </c>
      <c r="I708" s="280"/>
      <c r="J708" s="276"/>
      <c r="K708" s="276"/>
      <c r="L708" s="281"/>
      <c r="M708" s="282"/>
      <c r="N708" s="283"/>
      <c r="O708" s="283"/>
      <c r="P708" s="283"/>
      <c r="Q708" s="283"/>
      <c r="R708" s="283"/>
      <c r="S708" s="283"/>
      <c r="T708" s="284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85" t="s">
        <v>181</v>
      </c>
      <c r="AU708" s="285" t="s">
        <v>88</v>
      </c>
      <c r="AV708" s="15" t="s">
        <v>179</v>
      </c>
      <c r="AW708" s="15" t="s">
        <v>31</v>
      </c>
      <c r="AX708" s="15" t="s">
        <v>83</v>
      </c>
      <c r="AY708" s="285" t="s">
        <v>173</v>
      </c>
    </row>
    <row r="709" s="2" customFormat="1" ht="37.8" customHeight="1">
      <c r="A709" s="39"/>
      <c r="B709" s="40"/>
      <c r="C709" s="286" t="s">
        <v>944</v>
      </c>
      <c r="D709" s="286" t="s">
        <v>224</v>
      </c>
      <c r="E709" s="287" t="s">
        <v>945</v>
      </c>
      <c r="F709" s="288" t="s">
        <v>946</v>
      </c>
      <c r="G709" s="289" t="s">
        <v>332</v>
      </c>
      <c r="H709" s="290">
        <v>30.199999999999999</v>
      </c>
      <c r="I709" s="291"/>
      <c r="J709" s="292">
        <f>ROUND(I709*H709,2)</f>
        <v>0</v>
      </c>
      <c r="K709" s="293"/>
      <c r="L709" s="294"/>
      <c r="M709" s="295" t="s">
        <v>1</v>
      </c>
      <c r="N709" s="296" t="s">
        <v>42</v>
      </c>
      <c r="O709" s="98"/>
      <c r="P709" s="248">
        <f>O709*H709</f>
        <v>0</v>
      </c>
      <c r="Q709" s="248">
        <v>0.00010000000000000001</v>
      </c>
      <c r="R709" s="248">
        <f>Q709*H709</f>
        <v>0.0030200000000000001</v>
      </c>
      <c r="S709" s="248">
        <v>0</v>
      </c>
      <c r="T709" s="249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50" t="s">
        <v>386</v>
      </c>
      <c r="AT709" s="250" t="s">
        <v>224</v>
      </c>
      <c r="AU709" s="250" t="s">
        <v>88</v>
      </c>
      <c r="AY709" s="18" t="s">
        <v>173</v>
      </c>
      <c r="BE709" s="251">
        <f>IF(N709="základná",J709,0)</f>
        <v>0</v>
      </c>
      <c r="BF709" s="251">
        <f>IF(N709="znížená",J709,0)</f>
        <v>0</v>
      </c>
      <c r="BG709" s="251">
        <f>IF(N709="zákl. prenesená",J709,0)</f>
        <v>0</v>
      </c>
      <c r="BH709" s="251">
        <f>IF(N709="zníž. prenesená",J709,0)</f>
        <v>0</v>
      </c>
      <c r="BI709" s="251">
        <f>IF(N709="nulová",J709,0)</f>
        <v>0</v>
      </c>
      <c r="BJ709" s="18" t="s">
        <v>88</v>
      </c>
      <c r="BK709" s="251">
        <f>ROUND(I709*H709,2)</f>
        <v>0</v>
      </c>
      <c r="BL709" s="18" t="s">
        <v>276</v>
      </c>
      <c r="BM709" s="250" t="s">
        <v>947</v>
      </c>
    </row>
    <row r="710" s="2" customFormat="1" ht="37.8" customHeight="1">
      <c r="A710" s="39"/>
      <c r="B710" s="40"/>
      <c r="C710" s="238" t="s">
        <v>228</v>
      </c>
      <c r="D710" s="238" t="s">
        <v>175</v>
      </c>
      <c r="E710" s="239" t="s">
        <v>948</v>
      </c>
      <c r="F710" s="240" t="s">
        <v>949</v>
      </c>
      <c r="G710" s="241" t="s">
        <v>332</v>
      </c>
      <c r="H710" s="242">
        <v>17.300000000000001</v>
      </c>
      <c r="I710" s="243"/>
      <c r="J710" s="244">
        <f>ROUND(I710*H710,2)</f>
        <v>0</v>
      </c>
      <c r="K710" s="245"/>
      <c r="L710" s="45"/>
      <c r="M710" s="246" t="s">
        <v>1</v>
      </c>
      <c r="N710" s="247" t="s">
        <v>42</v>
      </c>
      <c r="O710" s="98"/>
      <c r="P710" s="248">
        <f>O710*H710</f>
        <v>0</v>
      </c>
      <c r="Q710" s="248">
        <v>0.00042999999999999999</v>
      </c>
      <c r="R710" s="248">
        <f>Q710*H710</f>
        <v>0.0074390000000000003</v>
      </c>
      <c r="S710" s="248">
        <v>0</v>
      </c>
      <c r="T710" s="249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50" t="s">
        <v>276</v>
      </c>
      <c r="AT710" s="250" t="s">
        <v>175</v>
      </c>
      <c r="AU710" s="250" t="s">
        <v>88</v>
      </c>
      <c r="AY710" s="18" t="s">
        <v>173</v>
      </c>
      <c r="BE710" s="251">
        <f>IF(N710="základná",J710,0)</f>
        <v>0</v>
      </c>
      <c r="BF710" s="251">
        <f>IF(N710="znížená",J710,0)</f>
        <v>0</v>
      </c>
      <c r="BG710" s="251">
        <f>IF(N710="zákl. prenesená",J710,0)</f>
        <v>0</v>
      </c>
      <c r="BH710" s="251">
        <f>IF(N710="zníž. prenesená",J710,0)</f>
        <v>0</v>
      </c>
      <c r="BI710" s="251">
        <f>IF(N710="nulová",J710,0)</f>
        <v>0</v>
      </c>
      <c r="BJ710" s="18" t="s">
        <v>88</v>
      </c>
      <c r="BK710" s="251">
        <f>ROUND(I710*H710,2)</f>
        <v>0</v>
      </c>
      <c r="BL710" s="18" t="s">
        <v>276</v>
      </c>
      <c r="BM710" s="250" t="s">
        <v>950</v>
      </c>
    </row>
    <row r="711" s="13" customFormat="1">
      <c r="A711" s="13"/>
      <c r="B711" s="252"/>
      <c r="C711" s="253"/>
      <c r="D711" s="254" t="s">
        <v>181</v>
      </c>
      <c r="E711" s="255" t="s">
        <v>1</v>
      </c>
      <c r="F711" s="256" t="s">
        <v>951</v>
      </c>
      <c r="G711" s="253"/>
      <c r="H711" s="257">
        <v>12.199999999999999</v>
      </c>
      <c r="I711" s="258"/>
      <c r="J711" s="253"/>
      <c r="K711" s="253"/>
      <c r="L711" s="259"/>
      <c r="M711" s="260"/>
      <c r="N711" s="261"/>
      <c r="O711" s="261"/>
      <c r="P711" s="261"/>
      <c r="Q711" s="261"/>
      <c r="R711" s="261"/>
      <c r="S711" s="261"/>
      <c r="T711" s="26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63" t="s">
        <v>181</v>
      </c>
      <c r="AU711" s="263" t="s">
        <v>88</v>
      </c>
      <c r="AV711" s="13" t="s">
        <v>88</v>
      </c>
      <c r="AW711" s="13" t="s">
        <v>31</v>
      </c>
      <c r="AX711" s="13" t="s">
        <v>76</v>
      </c>
      <c r="AY711" s="263" t="s">
        <v>173</v>
      </c>
    </row>
    <row r="712" s="13" customFormat="1">
      <c r="A712" s="13"/>
      <c r="B712" s="252"/>
      <c r="C712" s="253"/>
      <c r="D712" s="254" t="s">
        <v>181</v>
      </c>
      <c r="E712" s="255" t="s">
        <v>1</v>
      </c>
      <c r="F712" s="256" t="s">
        <v>952</v>
      </c>
      <c r="G712" s="253"/>
      <c r="H712" s="257">
        <v>5.0499999999999998</v>
      </c>
      <c r="I712" s="258"/>
      <c r="J712" s="253"/>
      <c r="K712" s="253"/>
      <c r="L712" s="259"/>
      <c r="M712" s="260"/>
      <c r="N712" s="261"/>
      <c r="O712" s="261"/>
      <c r="P712" s="261"/>
      <c r="Q712" s="261"/>
      <c r="R712" s="261"/>
      <c r="S712" s="261"/>
      <c r="T712" s="26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63" t="s">
        <v>181</v>
      </c>
      <c r="AU712" s="263" t="s">
        <v>88</v>
      </c>
      <c r="AV712" s="13" t="s">
        <v>88</v>
      </c>
      <c r="AW712" s="13" t="s">
        <v>31</v>
      </c>
      <c r="AX712" s="13" t="s">
        <v>76</v>
      </c>
      <c r="AY712" s="263" t="s">
        <v>173</v>
      </c>
    </row>
    <row r="713" s="14" customFormat="1">
      <c r="A713" s="14"/>
      <c r="B713" s="264"/>
      <c r="C713" s="265"/>
      <c r="D713" s="254" t="s">
        <v>181</v>
      </c>
      <c r="E713" s="266" t="s">
        <v>1</v>
      </c>
      <c r="F713" s="267" t="s">
        <v>184</v>
      </c>
      <c r="G713" s="265"/>
      <c r="H713" s="268">
        <v>17.25</v>
      </c>
      <c r="I713" s="269"/>
      <c r="J713" s="265"/>
      <c r="K713" s="265"/>
      <c r="L713" s="270"/>
      <c r="M713" s="271"/>
      <c r="N713" s="272"/>
      <c r="O713" s="272"/>
      <c r="P713" s="272"/>
      <c r="Q713" s="272"/>
      <c r="R713" s="272"/>
      <c r="S713" s="272"/>
      <c r="T713" s="27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74" t="s">
        <v>181</v>
      </c>
      <c r="AU713" s="274" t="s">
        <v>88</v>
      </c>
      <c r="AV713" s="14" t="s">
        <v>185</v>
      </c>
      <c r="AW713" s="14" t="s">
        <v>31</v>
      </c>
      <c r="AX713" s="14" t="s">
        <v>76</v>
      </c>
      <c r="AY713" s="274" t="s">
        <v>173</v>
      </c>
    </row>
    <row r="714" s="13" customFormat="1">
      <c r="A714" s="13"/>
      <c r="B714" s="252"/>
      <c r="C714" s="253"/>
      <c r="D714" s="254" t="s">
        <v>181</v>
      </c>
      <c r="E714" s="255" t="s">
        <v>1</v>
      </c>
      <c r="F714" s="256" t="s">
        <v>463</v>
      </c>
      <c r="G714" s="253"/>
      <c r="H714" s="257">
        <v>0.050000000000000003</v>
      </c>
      <c r="I714" s="258"/>
      <c r="J714" s="253"/>
      <c r="K714" s="253"/>
      <c r="L714" s="259"/>
      <c r="M714" s="260"/>
      <c r="N714" s="261"/>
      <c r="O714" s="261"/>
      <c r="P714" s="261"/>
      <c r="Q714" s="261"/>
      <c r="R714" s="261"/>
      <c r="S714" s="261"/>
      <c r="T714" s="26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63" t="s">
        <v>181</v>
      </c>
      <c r="AU714" s="263" t="s">
        <v>88</v>
      </c>
      <c r="AV714" s="13" t="s">
        <v>88</v>
      </c>
      <c r="AW714" s="13" t="s">
        <v>31</v>
      </c>
      <c r="AX714" s="13" t="s">
        <v>76</v>
      </c>
      <c r="AY714" s="263" t="s">
        <v>173</v>
      </c>
    </row>
    <row r="715" s="15" customFormat="1">
      <c r="A715" s="15"/>
      <c r="B715" s="275"/>
      <c r="C715" s="276"/>
      <c r="D715" s="254" t="s">
        <v>181</v>
      </c>
      <c r="E715" s="277" t="s">
        <v>1</v>
      </c>
      <c r="F715" s="278" t="s">
        <v>187</v>
      </c>
      <c r="G715" s="276"/>
      <c r="H715" s="279">
        <v>17.300000000000001</v>
      </c>
      <c r="I715" s="280"/>
      <c r="J715" s="276"/>
      <c r="K715" s="276"/>
      <c r="L715" s="281"/>
      <c r="M715" s="282"/>
      <c r="N715" s="283"/>
      <c r="O715" s="283"/>
      <c r="P715" s="283"/>
      <c r="Q715" s="283"/>
      <c r="R715" s="283"/>
      <c r="S715" s="283"/>
      <c r="T715" s="284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85" t="s">
        <v>181</v>
      </c>
      <c r="AU715" s="285" t="s">
        <v>88</v>
      </c>
      <c r="AV715" s="15" t="s">
        <v>179</v>
      </c>
      <c r="AW715" s="15" t="s">
        <v>31</v>
      </c>
      <c r="AX715" s="15" t="s">
        <v>83</v>
      </c>
      <c r="AY715" s="285" t="s">
        <v>173</v>
      </c>
    </row>
    <row r="716" s="2" customFormat="1" ht="37.8" customHeight="1">
      <c r="A716" s="39"/>
      <c r="B716" s="40"/>
      <c r="C716" s="286" t="s">
        <v>953</v>
      </c>
      <c r="D716" s="286" t="s">
        <v>224</v>
      </c>
      <c r="E716" s="287" t="s">
        <v>954</v>
      </c>
      <c r="F716" s="288" t="s">
        <v>955</v>
      </c>
      <c r="G716" s="289" t="s">
        <v>311</v>
      </c>
      <c r="H716" s="290">
        <v>1</v>
      </c>
      <c r="I716" s="291"/>
      <c r="J716" s="292">
        <f>ROUND(I716*H716,2)</f>
        <v>0</v>
      </c>
      <c r="K716" s="293"/>
      <c r="L716" s="294"/>
      <c r="M716" s="295" t="s">
        <v>1</v>
      </c>
      <c r="N716" s="296" t="s">
        <v>42</v>
      </c>
      <c r="O716" s="98"/>
      <c r="P716" s="248">
        <f>O716*H716</f>
        <v>0</v>
      </c>
      <c r="Q716" s="248">
        <v>0.067699999999999996</v>
      </c>
      <c r="R716" s="248">
        <f>Q716*H716</f>
        <v>0.067699999999999996</v>
      </c>
      <c r="S716" s="248">
        <v>0</v>
      </c>
      <c r="T716" s="249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50" t="s">
        <v>386</v>
      </c>
      <c r="AT716" s="250" t="s">
        <v>224</v>
      </c>
      <c r="AU716" s="250" t="s">
        <v>88</v>
      </c>
      <c r="AY716" s="18" t="s">
        <v>173</v>
      </c>
      <c r="BE716" s="251">
        <f>IF(N716="základná",J716,0)</f>
        <v>0</v>
      </c>
      <c r="BF716" s="251">
        <f>IF(N716="znížená",J716,0)</f>
        <v>0</v>
      </c>
      <c r="BG716" s="251">
        <f>IF(N716="zákl. prenesená",J716,0)</f>
        <v>0</v>
      </c>
      <c r="BH716" s="251">
        <f>IF(N716="zníž. prenesená",J716,0)</f>
        <v>0</v>
      </c>
      <c r="BI716" s="251">
        <f>IF(N716="nulová",J716,0)</f>
        <v>0</v>
      </c>
      <c r="BJ716" s="18" t="s">
        <v>88</v>
      </c>
      <c r="BK716" s="251">
        <f>ROUND(I716*H716,2)</f>
        <v>0</v>
      </c>
      <c r="BL716" s="18" t="s">
        <v>276</v>
      </c>
      <c r="BM716" s="250" t="s">
        <v>956</v>
      </c>
    </row>
    <row r="717" s="2" customFormat="1" ht="37.8" customHeight="1">
      <c r="A717" s="39"/>
      <c r="B717" s="40"/>
      <c r="C717" s="286" t="s">
        <v>957</v>
      </c>
      <c r="D717" s="286" t="s">
        <v>224</v>
      </c>
      <c r="E717" s="287" t="s">
        <v>958</v>
      </c>
      <c r="F717" s="288" t="s">
        <v>959</v>
      </c>
      <c r="G717" s="289" t="s">
        <v>311</v>
      </c>
      <c r="H717" s="290">
        <v>2</v>
      </c>
      <c r="I717" s="291"/>
      <c r="J717" s="292">
        <f>ROUND(I717*H717,2)</f>
        <v>0</v>
      </c>
      <c r="K717" s="293"/>
      <c r="L717" s="294"/>
      <c r="M717" s="295" t="s">
        <v>1</v>
      </c>
      <c r="N717" s="296" t="s">
        <v>42</v>
      </c>
      <c r="O717" s="98"/>
      <c r="P717" s="248">
        <f>O717*H717</f>
        <v>0</v>
      </c>
      <c r="Q717" s="248">
        <v>0.16800000000000001</v>
      </c>
      <c r="R717" s="248">
        <f>Q717*H717</f>
        <v>0.33600000000000002</v>
      </c>
      <c r="S717" s="248">
        <v>0</v>
      </c>
      <c r="T717" s="249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50" t="s">
        <v>386</v>
      </c>
      <c r="AT717" s="250" t="s">
        <v>224</v>
      </c>
      <c r="AU717" s="250" t="s">
        <v>88</v>
      </c>
      <c r="AY717" s="18" t="s">
        <v>173</v>
      </c>
      <c r="BE717" s="251">
        <f>IF(N717="základná",J717,0)</f>
        <v>0</v>
      </c>
      <c r="BF717" s="251">
        <f>IF(N717="znížená",J717,0)</f>
        <v>0</v>
      </c>
      <c r="BG717" s="251">
        <f>IF(N717="zákl. prenesená",J717,0)</f>
        <v>0</v>
      </c>
      <c r="BH717" s="251">
        <f>IF(N717="zníž. prenesená",J717,0)</f>
        <v>0</v>
      </c>
      <c r="BI717" s="251">
        <f>IF(N717="nulová",J717,0)</f>
        <v>0</v>
      </c>
      <c r="BJ717" s="18" t="s">
        <v>88</v>
      </c>
      <c r="BK717" s="251">
        <f>ROUND(I717*H717,2)</f>
        <v>0</v>
      </c>
      <c r="BL717" s="18" t="s">
        <v>276</v>
      </c>
      <c r="BM717" s="250" t="s">
        <v>960</v>
      </c>
    </row>
    <row r="718" s="2" customFormat="1" ht="33" customHeight="1">
      <c r="A718" s="39"/>
      <c r="B718" s="40"/>
      <c r="C718" s="238" t="s">
        <v>961</v>
      </c>
      <c r="D718" s="238" t="s">
        <v>175</v>
      </c>
      <c r="E718" s="239" t="s">
        <v>962</v>
      </c>
      <c r="F718" s="240" t="s">
        <v>963</v>
      </c>
      <c r="G718" s="241" t="s">
        <v>311</v>
      </c>
      <c r="H718" s="242">
        <v>5</v>
      </c>
      <c r="I718" s="243"/>
      <c r="J718" s="244">
        <f>ROUND(I718*H718,2)</f>
        <v>0</v>
      </c>
      <c r="K718" s="245"/>
      <c r="L718" s="45"/>
      <c r="M718" s="246" t="s">
        <v>1</v>
      </c>
      <c r="N718" s="247" t="s">
        <v>42</v>
      </c>
      <c r="O718" s="98"/>
      <c r="P718" s="248">
        <f>O718*H718</f>
        <v>0</v>
      </c>
      <c r="Q718" s="248">
        <v>0</v>
      </c>
      <c r="R718" s="248">
        <f>Q718*H718</f>
        <v>0</v>
      </c>
      <c r="S718" s="248">
        <v>0</v>
      </c>
      <c r="T718" s="249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50" t="s">
        <v>276</v>
      </c>
      <c r="AT718" s="250" t="s">
        <v>175</v>
      </c>
      <c r="AU718" s="250" t="s">
        <v>88</v>
      </c>
      <c r="AY718" s="18" t="s">
        <v>173</v>
      </c>
      <c r="BE718" s="251">
        <f>IF(N718="základná",J718,0)</f>
        <v>0</v>
      </c>
      <c r="BF718" s="251">
        <f>IF(N718="znížená",J718,0)</f>
        <v>0</v>
      </c>
      <c r="BG718" s="251">
        <f>IF(N718="zákl. prenesená",J718,0)</f>
        <v>0</v>
      </c>
      <c r="BH718" s="251">
        <f>IF(N718="zníž. prenesená",J718,0)</f>
        <v>0</v>
      </c>
      <c r="BI718" s="251">
        <f>IF(N718="nulová",J718,0)</f>
        <v>0</v>
      </c>
      <c r="BJ718" s="18" t="s">
        <v>88</v>
      </c>
      <c r="BK718" s="251">
        <f>ROUND(I718*H718,2)</f>
        <v>0</v>
      </c>
      <c r="BL718" s="18" t="s">
        <v>276</v>
      </c>
      <c r="BM718" s="250" t="s">
        <v>964</v>
      </c>
    </row>
    <row r="719" s="2" customFormat="1" ht="37.8" customHeight="1">
      <c r="A719" s="39"/>
      <c r="B719" s="40"/>
      <c r="C719" s="286" t="s">
        <v>965</v>
      </c>
      <c r="D719" s="286" t="s">
        <v>224</v>
      </c>
      <c r="E719" s="287" t="s">
        <v>966</v>
      </c>
      <c r="F719" s="288" t="s">
        <v>967</v>
      </c>
      <c r="G719" s="289" t="s">
        <v>311</v>
      </c>
      <c r="H719" s="290">
        <v>1</v>
      </c>
      <c r="I719" s="291"/>
      <c r="J719" s="292">
        <f>ROUND(I719*H719,2)</f>
        <v>0</v>
      </c>
      <c r="K719" s="293"/>
      <c r="L719" s="294"/>
      <c r="M719" s="295" t="s">
        <v>1</v>
      </c>
      <c r="N719" s="296" t="s">
        <v>42</v>
      </c>
      <c r="O719" s="98"/>
      <c r="P719" s="248">
        <f>O719*H719</f>
        <v>0</v>
      </c>
      <c r="Q719" s="248">
        <v>0.025000000000000001</v>
      </c>
      <c r="R719" s="248">
        <f>Q719*H719</f>
        <v>0.025000000000000001</v>
      </c>
      <c r="S719" s="248">
        <v>0</v>
      </c>
      <c r="T719" s="249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50" t="s">
        <v>386</v>
      </c>
      <c r="AT719" s="250" t="s">
        <v>224</v>
      </c>
      <c r="AU719" s="250" t="s">
        <v>88</v>
      </c>
      <c r="AY719" s="18" t="s">
        <v>173</v>
      </c>
      <c r="BE719" s="251">
        <f>IF(N719="základná",J719,0)</f>
        <v>0</v>
      </c>
      <c r="BF719" s="251">
        <f>IF(N719="znížená",J719,0)</f>
        <v>0</v>
      </c>
      <c r="BG719" s="251">
        <f>IF(N719="zákl. prenesená",J719,0)</f>
        <v>0</v>
      </c>
      <c r="BH719" s="251">
        <f>IF(N719="zníž. prenesená",J719,0)</f>
        <v>0</v>
      </c>
      <c r="BI719" s="251">
        <f>IF(N719="nulová",J719,0)</f>
        <v>0</v>
      </c>
      <c r="BJ719" s="18" t="s">
        <v>88</v>
      </c>
      <c r="BK719" s="251">
        <f>ROUND(I719*H719,2)</f>
        <v>0</v>
      </c>
      <c r="BL719" s="18" t="s">
        <v>276</v>
      </c>
      <c r="BM719" s="250" t="s">
        <v>968</v>
      </c>
    </row>
    <row r="720" s="2" customFormat="1" ht="37.8" customHeight="1">
      <c r="A720" s="39"/>
      <c r="B720" s="40"/>
      <c r="C720" s="286" t="s">
        <v>969</v>
      </c>
      <c r="D720" s="286" t="s">
        <v>224</v>
      </c>
      <c r="E720" s="287" t="s">
        <v>970</v>
      </c>
      <c r="F720" s="288" t="s">
        <v>971</v>
      </c>
      <c r="G720" s="289" t="s">
        <v>311</v>
      </c>
      <c r="H720" s="290">
        <v>3</v>
      </c>
      <c r="I720" s="291"/>
      <c r="J720" s="292">
        <f>ROUND(I720*H720,2)</f>
        <v>0</v>
      </c>
      <c r="K720" s="293"/>
      <c r="L720" s="294"/>
      <c r="M720" s="295" t="s">
        <v>1</v>
      </c>
      <c r="N720" s="296" t="s">
        <v>42</v>
      </c>
      <c r="O720" s="98"/>
      <c r="P720" s="248">
        <f>O720*H720</f>
        <v>0</v>
      </c>
      <c r="Q720" s="248">
        <v>0.025000000000000001</v>
      </c>
      <c r="R720" s="248">
        <f>Q720*H720</f>
        <v>0.075000000000000011</v>
      </c>
      <c r="S720" s="248">
        <v>0</v>
      </c>
      <c r="T720" s="249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50" t="s">
        <v>386</v>
      </c>
      <c r="AT720" s="250" t="s">
        <v>224</v>
      </c>
      <c r="AU720" s="250" t="s">
        <v>88</v>
      </c>
      <c r="AY720" s="18" t="s">
        <v>173</v>
      </c>
      <c r="BE720" s="251">
        <f>IF(N720="základná",J720,0)</f>
        <v>0</v>
      </c>
      <c r="BF720" s="251">
        <f>IF(N720="znížená",J720,0)</f>
        <v>0</v>
      </c>
      <c r="BG720" s="251">
        <f>IF(N720="zákl. prenesená",J720,0)</f>
        <v>0</v>
      </c>
      <c r="BH720" s="251">
        <f>IF(N720="zníž. prenesená",J720,0)</f>
        <v>0</v>
      </c>
      <c r="BI720" s="251">
        <f>IF(N720="nulová",J720,0)</f>
        <v>0</v>
      </c>
      <c r="BJ720" s="18" t="s">
        <v>88</v>
      </c>
      <c r="BK720" s="251">
        <f>ROUND(I720*H720,2)</f>
        <v>0</v>
      </c>
      <c r="BL720" s="18" t="s">
        <v>276</v>
      </c>
      <c r="BM720" s="250" t="s">
        <v>972</v>
      </c>
    </row>
    <row r="721" s="2" customFormat="1" ht="37.8" customHeight="1">
      <c r="A721" s="39"/>
      <c r="B721" s="40"/>
      <c r="C721" s="286" t="s">
        <v>973</v>
      </c>
      <c r="D721" s="286" t="s">
        <v>224</v>
      </c>
      <c r="E721" s="287" t="s">
        <v>974</v>
      </c>
      <c r="F721" s="288" t="s">
        <v>975</v>
      </c>
      <c r="G721" s="289" t="s">
        <v>311</v>
      </c>
      <c r="H721" s="290">
        <v>1</v>
      </c>
      <c r="I721" s="291"/>
      <c r="J721" s="292">
        <f>ROUND(I721*H721,2)</f>
        <v>0</v>
      </c>
      <c r="K721" s="293"/>
      <c r="L721" s="294"/>
      <c r="M721" s="295" t="s">
        <v>1</v>
      </c>
      <c r="N721" s="296" t="s">
        <v>42</v>
      </c>
      <c r="O721" s="98"/>
      <c r="P721" s="248">
        <f>O721*H721</f>
        <v>0</v>
      </c>
      <c r="Q721" s="248">
        <v>0.025000000000000001</v>
      </c>
      <c r="R721" s="248">
        <f>Q721*H721</f>
        <v>0.025000000000000001</v>
      </c>
      <c r="S721" s="248">
        <v>0</v>
      </c>
      <c r="T721" s="249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50" t="s">
        <v>386</v>
      </c>
      <c r="AT721" s="250" t="s">
        <v>224</v>
      </c>
      <c r="AU721" s="250" t="s">
        <v>88</v>
      </c>
      <c r="AY721" s="18" t="s">
        <v>173</v>
      </c>
      <c r="BE721" s="251">
        <f>IF(N721="základná",J721,0)</f>
        <v>0</v>
      </c>
      <c r="BF721" s="251">
        <f>IF(N721="znížená",J721,0)</f>
        <v>0</v>
      </c>
      <c r="BG721" s="251">
        <f>IF(N721="zákl. prenesená",J721,0)</f>
        <v>0</v>
      </c>
      <c r="BH721" s="251">
        <f>IF(N721="zníž. prenesená",J721,0)</f>
        <v>0</v>
      </c>
      <c r="BI721" s="251">
        <f>IF(N721="nulová",J721,0)</f>
        <v>0</v>
      </c>
      <c r="BJ721" s="18" t="s">
        <v>88</v>
      </c>
      <c r="BK721" s="251">
        <f>ROUND(I721*H721,2)</f>
        <v>0</v>
      </c>
      <c r="BL721" s="18" t="s">
        <v>276</v>
      </c>
      <c r="BM721" s="250" t="s">
        <v>976</v>
      </c>
    </row>
    <row r="722" s="2" customFormat="1" ht="24.15" customHeight="1">
      <c r="A722" s="39"/>
      <c r="B722" s="40"/>
      <c r="C722" s="286" t="s">
        <v>977</v>
      </c>
      <c r="D722" s="286" t="s">
        <v>224</v>
      </c>
      <c r="E722" s="287" t="s">
        <v>978</v>
      </c>
      <c r="F722" s="288" t="s">
        <v>979</v>
      </c>
      <c r="G722" s="289" t="s">
        <v>311</v>
      </c>
      <c r="H722" s="290">
        <v>5</v>
      </c>
      <c r="I722" s="291"/>
      <c r="J722" s="292">
        <f>ROUND(I722*H722,2)</f>
        <v>0</v>
      </c>
      <c r="K722" s="293"/>
      <c r="L722" s="294"/>
      <c r="M722" s="295" t="s">
        <v>1</v>
      </c>
      <c r="N722" s="296" t="s">
        <v>42</v>
      </c>
      <c r="O722" s="98"/>
      <c r="P722" s="248">
        <f>O722*H722</f>
        <v>0</v>
      </c>
      <c r="Q722" s="248">
        <v>0.001</v>
      </c>
      <c r="R722" s="248">
        <f>Q722*H722</f>
        <v>0.0050000000000000001</v>
      </c>
      <c r="S722" s="248">
        <v>0</v>
      </c>
      <c r="T722" s="249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50" t="s">
        <v>386</v>
      </c>
      <c r="AT722" s="250" t="s">
        <v>224</v>
      </c>
      <c r="AU722" s="250" t="s">
        <v>88</v>
      </c>
      <c r="AY722" s="18" t="s">
        <v>173</v>
      </c>
      <c r="BE722" s="251">
        <f>IF(N722="základná",J722,0)</f>
        <v>0</v>
      </c>
      <c r="BF722" s="251">
        <f>IF(N722="znížená",J722,0)</f>
        <v>0</v>
      </c>
      <c r="BG722" s="251">
        <f>IF(N722="zákl. prenesená",J722,0)</f>
        <v>0</v>
      </c>
      <c r="BH722" s="251">
        <f>IF(N722="zníž. prenesená",J722,0)</f>
        <v>0</v>
      </c>
      <c r="BI722" s="251">
        <f>IF(N722="nulová",J722,0)</f>
        <v>0</v>
      </c>
      <c r="BJ722" s="18" t="s">
        <v>88</v>
      </c>
      <c r="BK722" s="251">
        <f>ROUND(I722*H722,2)</f>
        <v>0</v>
      </c>
      <c r="BL722" s="18" t="s">
        <v>276</v>
      </c>
      <c r="BM722" s="250" t="s">
        <v>980</v>
      </c>
    </row>
    <row r="723" s="2" customFormat="1" ht="24.15" customHeight="1">
      <c r="A723" s="39"/>
      <c r="B723" s="40"/>
      <c r="C723" s="238" t="s">
        <v>981</v>
      </c>
      <c r="D723" s="238" t="s">
        <v>175</v>
      </c>
      <c r="E723" s="239" t="s">
        <v>982</v>
      </c>
      <c r="F723" s="240" t="s">
        <v>983</v>
      </c>
      <c r="G723" s="241" t="s">
        <v>311</v>
      </c>
      <c r="H723" s="242">
        <v>1</v>
      </c>
      <c r="I723" s="243"/>
      <c r="J723" s="244">
        <f>ROUND(I723*H723,2)</f>
        <v>0</v>
      </c>
      <c r="K723" s="245"/>
      <c r="L723" s="45"/>
      <c r="M723" s="246" t="s">
        <v>1</v>
      </c>
      <c r="N723" s="247" t="s">
        <v>42</v>
      </c>
      <c r="O723" s="98"/>
      <c r="P723" s="248">
        <f>O723*H723</f>
        <v>0</v>
      </c>
      <c r="Q723" s="248">
        <v>6.6530000000000002E-05</v>
      </c>
      <c r="R723" s="248">
        <f>Q723*H723</f>
        <v>6.6530000000000002E-05</v>
      </c>
      <c r="S723" s="248">
        <v>0</v>
      </c>
      <c r="T723" s="249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50" t="s">
        <v>276</v>
      </c>
      <c r="AT723" s="250" t="s">
        <v>175</v>
      </c>
      <c r="AU723" s="250" t="s">
        <v>88</v>
      </c>
      <c r="AY723" s="18" t="s">
        <v>173</v>
      </c>
      <c r="BE723" s="251">
        <f>IF(N723="základná",J723,0)</f>
        <v>0</v>
      </c>
      <c r="BF723" s="251">
        <f>IF(N723="znížená",J723,0)</f>
        <v>0</v>
      </c>
      <c r="BG723" s="251">
        <f>IF(N723="zákl. prenesená",J723,0)</f>
        <v>0</v>
      </c>
      <c r="BH723" s="251">
        <f>IF(N723="zníž. prenesená",J723,0)</f>
        <v>0</v>
      </c>
      <c r="BI723" s="251">
        <f>IF(N723="nulová",J723,0)</f>
        <v>0</v>
      </c>
      <c r="BJ723" s="18" t="s">
        <v>88</v>
      </c>
      <c r="BK723" s="251">
        <f>ROUND(I723*H723,2)</f>
        <v>0</v>
      </c>
      <c r="BL723" s="18" t="s">
        <v>276</v>
      </c>
      <c r="BM723" s="250" t="s">
        <v>984</v>
      </c>
    </row>
    <row r="724" s="2" customFormat="1" ht="24.15" customHeight="1">
      <c r="A724" s="39"/>
      <c r="B724" s="40"/>
      <c r="C724" s="286" t="s">
        <v>985</v>
      </c>
      <c r="D724" s="286" t="s">
        <v>224</v>
      </c>
      <c r="E724" s="287" t="s">
        <v>986</v>
      </c>
      <c r="F724" s="288" t="s">
        <v>987</v>
      </c>
      <c r="G724" s="289" t="s">
        <v>311</v>
      </c>
      <c r="H724" s="290">
        <v>1</v>
      </c>
      <c r="I724" s="291"/>
      <c r="J724" s="292">
        <f>ROUND(I724*H724,2)</f>
        <v>0</v>
      </c>
      <c r="K724" s="293"/>
      <c r="L724" s="294"/>
      <c r="M724" s="295" t="s">
        <v>1</v>
      </c>
      <c r="N724" s="296" t="s">
        <v>42</v>
      </c>
      <c r="O724" s="98"/>
      <c r="P724" s="248">
        <f>O724*H724</f>
        <v>0</v>
      </c>
      <c r="Q724" s="248">
        <v>0.043220000000000001</v>
      </c>
      <c r="R724" s="248">
        <f>Q724*H724</f>
        <v>0.043220000000000001</v>
      </c>
      <c r="S724" s="248">
        <v>0</v>
      </c>
      <c r="T724" s="249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50" t="s">
        <v>386</v>
      </c>
      <c r="AT724" s="250" t="s">
        <v>224</v>
      </c>
      <c r="AU724" s="250" t="s">
        <v>88</v>
      </c>
      <c r="AY724" s="18" t="s">
        <v>173</v>
      </c>
      <c r="BE724" s="251">
        <f>IF(N724="základná",J724,0)</f>
        <v>0</v>
      </c>
      <c r="BF724" s="251">
        <f>IF(N724="znížená",J724,0)</f>
        <v>0</v>
      </c>
      <c r="BG724" s="251">
        <f>IF(N724="zákl. prenesená",J724,0)</f>
        <v>0</v>
      </c>
      <c r="BH724" s="251">
        <f>IF(N724="zníž. prenesená",J724,0)</f>
        <v>0</v>
      </c>
      <c r="BI724" s="251">
        <f>IF(N724="nulová",J724,0)</f>
        <v>0</v>
      </c>
      <c r="BJ724" s="18" t="s">
        <v>88</v>
      </c>
      <c r="BK724" s="251">
        <f>ROUND(I724*H724,2)</f>
        <v>0</v>
      </c>
      <c r="BL724" s="18" t="s">
        <v>276</v>
      </c>
      <c r="BM724" s="250" t="s">
        <v>988</v>
      </c>
    </row>
    <row r="725" s="2" customFormat="1" ht="33" customHeight="1">
      <c r="A725" s="39"/>
      <c r="B725" s="40"/>
      <c r="C725" s="286" t="s">
        <v>989</v>
      </c>
      <c r="D725" s="286" t="s">
        <v>224</v>
      </c>
      <c r="E725" s="287" t="s">
        <v>990</v>
      </c>
      <c r="F725" s="288" t="s">
        <v>991</v>
      </c>
      <c r="G725" s="289" t="s">
        <v>311</v>
      </c>
      <c r="H725" s="290">
        <v>1</v>
      </c>
      <c r="I725" s="291"/>
      <c r="J725" s="292">
        <f>ROUND(I725*H725,2)</f>
        <v>0</v>
      </c>
      <c r="K725" s="293"/>
      <c r="L725" s="294"/>
      <c r="M725" s="295" t="s">
        <v>1</v>
      </c>
      <c r="N725" s="296" t="s">
        <v>42</v>
      </c>
      <c r="O725" s="98"/>
      <c r="P725" s="248">
        <f>O725*H725</f>
        <v>0</v>
      </c>
      <c r="Q725" s="248">
        <v>0.0048900000000000002</v>
      </c>
      <c r="R725" s="248">
        <f>Q725*H725</f>
        <v>0.0048900000000000002</v>
      </c>
      <c r="S725" s="248">
        <v>0</v>
      </c>
      <c r="T725" s="249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50" t="s">
        <v>386</v>
      </c>
      <c r="AT725" s="250" t="s">
        <v>224</v>
      </c>
      <c r="AU725" s="250" t="s">
        <v>88</v>
      </c>
      <c r="AY725" s="18" t="s">
        <v>173</v>
      </c>
      <c r="BE725" s="251">
        <f>IF(N725="základná",J725,0)</f>
        <v>0</v>
      </c>
      <c r="BF725" s="251">
        <f>IF(N725="znížená",J725,0)</f>
        <v>0</v>
      </c>
      <c r="BG725" s="251">
        <f>IF(N725="zákl. prenesená",J725,0)</f>
        <v>0</v>
      </c>
      <c r="BH725" s="251">
        <f>IF(N725="zníž. prenesená",J725,0)</f>
        <v>0</v>
      </c>
      <c r="BI725" s="251">
        <f>IF(N725="nulová",J725,0)</f>
        <v>0</v>
      </c>
      <c r="BJ725" s="18" t="s">
        <v>88</v>
      </c>
      <c r="BK725" s="251">
        <f>ROUND(I725*H725,2)</f>
        <v>0</v>
      </c>
      <c r="BL725" s="18" t="s">
        <v>276</v>
      </c>
      <c r="BM725" s="250" t="s">
        <v>992</v>
      </c>
    </row>
    <row r="726" s="2" customFormat="1" ht="24.15" customHeight="1">
      <c r="A726" s="39"/>
      <c r="B726" s="40"/>
      <c r="C726" s="286" t="s">
        <v>993</v>
      </c>
      <c r="D726" s="286" t="s">
        <v>224</v>
      </c>
      <c r="E726" s="287" t="s">
        <v>994</v>
      </c>
      <c r="F726" s="288" t="s">
        <v>995</v>
      </c>
      <c r="G726" s="289" t="s">
        <v>311</v>
      </c>
      <c r="H726" s="290">
        <v>1</v>
      </c>
      <c r="I726" s="291"/>
      <c r="J726" s="292">
        <f>ROUND(I726*H726,2)</f>
        <v>0</v>
      </c>
      <c r="K726" s="293"/>
      <c r="L726" s="294"/>
      <c r="M726" s="295" t="s">
        <v>1</v>
      </c>
      <c r="N726" s="296" t="s">
        <v>42</v>
      </c>
      <c r="O726" s="98"/>
      <c r="P726" s="248">
        <f>O726*H726</f>
        <v>0</v>
      </c>
      <c r="Q726" s="248">
        <v>0.00346</v>
      </c>
      <c r="R726" s="248">
        <f>Q726*H726</f>
        <v>0.00346</v>
      </c>
      <c r="S726" s="248">
        <v>0</v>
      </c>
      <c r="T726" s="24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50" t="s">
        <v>386</v>
      </c>
      <c r="AT726" s="250" t="s">
        <v>224</v>
      </c>
      <c r="AU726" s="250" t="s">
        <v>88</v>
      </c>
      <c r="AY726" s="18" t="s">
        <v>173</v>
      </c>
      <c r="BE726" s="251">
        <f>IF(N726="základná",J726,0)</f>
        <v>0</v>
      </c>
      <c r="BF726" s="251">
        <f>IF(N726="znížená",J726,0)</f>
        <v>0</v>
      </c>
      <c r="BG726" s="251">
        <f>IF(N726="zákl. prenesená",J726,0)</f>
        <v>0</v>
      </c>
      <c r="BH726" s="251">
        <f>IF(N726="zníž. prenesená",J726,0)</f>
        <v>0</v>
      </c>
      <c r="BI726" s="251">
        <f>IF(N726="nulová",J726,0)</f>
        <v>0</v>
      </c>
      <c r="BJ726" s="18" t="s">
        <v>88</v>
      </c>
      <c r="BK726" s="251">
        <f>ROUND(I726*H726,2)</f>
        <v>0</v>
      </c>
      <c r="BL726" s="18" t="s">
        <v>276</v>
      </c>
      <c r="BM726" s="250" t="s">
        <v>996</v>
      </c>
    </row>
    <row r="727" s="2" customFormat="1" ht="24.15" customHeight="1">
      <c r="A727" s="39"/>
      <c r="B727" s="40"/>
      <c r="C727" s="286" t="s">
        <v>997</v>
      </c>
      <c r="D727" s="286" t="s">
        <v>224</v>
      </c>
      <c r="E727" s="287" t="s">
        <v>998</v>
      </c>
      <c r="F727" s="288" t="s">
        <v>999</v>
      </c>
      <c r="G727" s="289" t="s">
        <v>311</v>
      </c>
      <c r="H727" s="290">
        <v>1</v>
      </c>
      <c r="I727" s="291"/>
      <c r="J727" s="292">
        <f>ROUND(I727*H727,2)</f>
        <v>0</v>
      </c>
      <c r="K727" s="293"/>
      <c r="L727" s="294"/>
      <c r="M727" s="295" t="s">
        <v>1</v>
      </c>
      <c r="N727" s="296" t="s">
        <v>42</v>
      </c>
      <c r="O727" s="98"/>
      <c r="P727" s="248">
        <f>O727*H727</f>
        <v>0</v>
      </c>
      <c r="Q727" s="248">
        <v>0.00083000000000000001</v>
      </c>
      <c r="R727" s="248">
        <f>Q727*H727</f>
        <v>0.00083000000000000001</v>
      </c>
      <c r="S727" s="248">
        <v>0</v>
      </c>
      <c r="T727" s="249">
        <f>S727*H727</f>
        <v>0</v>
      </c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R727" s="250" t="s">
        <v>386</v>
      </c>
      <c r="AT727" s="250" t="s">
        <v>224</v>
      </c>
      <c r="AU727" s="250" t="s">
        <v>88</v>
      </c>
      <c r="AY727" s="18" t="s">
        <v>173</v>
      </c>
      <c r="BE727" s="251">
        <f>IF(N727="základná",J727,0)</f>
        <v>0</v>
      </c>
      <c r="BF727" s="251">
        <f>IF(N727="znížená",J727,0)</f>
        <v>0</v>
      </c>
      <c r="BG727" s="251">
        <f>IF(N727="zákl. prenesená",J727,0)</f>
        <v>0</v>
      </c>
      <c r="BH727" s="251">
        <f>IF(N727="zníž. prenesená",J727,0)</f>
        <v>0</v>
      </c>
      <c r="BI727" s="251">
        <f>IF(N727="nulová",J727,0)</f>
        <v>0</v>
      </c>
      <c r="BJ727" s="18" t="s">
        <v>88</v>
      </c>
      <c r="BK727" s="251">
        <f>ROUND(I727*H727,2)</f>
        <v>0</v>
      </c>
      <c r="BL727" s="18" t="s">
        <v>276</v>
      </c>
      <c r="BM727" s="250" t="s">
        <v>1000</v>
      </c>
    </row>
    <row r="728" s="2" customFormat="1" ht="24.15" customHeight="1">
      <c r="A728" s="39"/>
      <c r="B728" s="40"/>
      <c r="C728" s="238" t="s">
        <v>1001</v>
      </c>
      <c r="D728" s="238" t="s">
        <v>175</v>
      </c>
      <c r="E728" s="239" t="s">
        <v>1002</v>
      </c>
      <c r="F728" s="240" t="s">
        <v>1003</v>
      </c>
      <c r="G728" s="241" t="s">
        <v>311</v>
      </c>
      <c r="H728" s="242">
        <v>8</v>
      </c>
      <c r="I728" s="243"/>
      <c r="J728" s="244">
        <f>ROUND(I728*H728,2)</f>
        <v>0</v>
      </c>
      <c r="K728" s="245"/>
      <c r="L728" s="45"/>
      <c r="M728" s="246" t="s">
        <v>1</v>
      </c>
      <c r="N728" s="247" t="s">
        <v>42</v>
      </c>
      <c r="O728" s="98"/>
      <c r="P728" s="248">
        <f>O728*H728</f>
        <v>0</v>
      </c>
      <c r="Q728" s="248">
        <v>6.1240000000000003E-05</v>
      </c>
      <c r="R728" s="248">
        <f>Q728*H728</f>
        <v>0.00048992000000000003</v>
      </c>
      <c r="S728" s="248">
        <v>0</v>
      </c>
      <c r="T728" s="249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50" t="s">
        <v>276</v>
      </c>
      <c r="AT728" s="250" t="s">
        <v>175</v>
      </c>
      <c r="AU728" s="250" t="s">
        <v>88</v>
      </c>
      <c r="AY728" s="18" t="s">
        <v>173</v>
      </c>
      <c r="BE728" s="251">
        <f>IF(N728="základná",J728,0)</f>
        <v>0</v>
      </c>
      <c r="BF728" s="251">
        <f>IF(N728="znížená",J728,0)</f>
        <v>0</v>
      </c>
      <c r="BG728" s="251">
        <f>IF(N728="zákl. prenesená",J728,0)</f>
        <v>0</v>
      </c>
      <c r="BH728" s="251">
        <f>IF(N728="zníž. prenesená",J728,0)</f>
        <v>0</v>
      </c>
      <c r="BI728" s="251">
        <f>IF(N728="nulová",J728,0)</f>
        <v>0</v>
      </c>
      <c r="BJ728" s="18" t="s">
        <v>88</v>
      </c>
      <c r="BK728" s="251">
        <f>ROUND(I728*H728,2)</f>
        <v>0</v>
      </c>
      <c r="BL728" s="18" t="s">
        <v>276</v>
      </c>
      <c r="BM728" s="250" t="s">
        <v>1004</v>
      </c>
    </row>
    <row r="729" s="2" customFormat="1" ht="24.15" customHeight="1">
      <c r="A729" s="39"/>
      <c r="B729" s="40"/>
      <c r="C729" s="286" t="s">
        <v>1005</v>
      </c>
      <c r="D729" s="286" t="s">
        <v>224</v>
      </c>
      <c r="E729" s="287" t="s">
        <v>1006</v>
      </c>
      <c r="F729" s="288" t="s">
        <v>1007</v>
      </c>
      <c r="G729" s="289" t="s">
        <v>332</v>
      </c>
      <c r="H729" s="290">
        <v>6.2999999999999998</v>
      </c>
      <c r="I729" s="291"/>
      <c r="J729" s="292">
        <f>ROUND(I729*H729,2)</f>
        <v>0</v>
      </c>
      <c r="K729" s="293"/>
      <c r="L729" s="294"/>
      <c r="M729" s="295" t="s">
        <v>1</v>
      </c>
      <c r="N729" s="296" t="s">
        <v>42</v>
      </c>
      <c r="O729" s="98"/>
      <c r="P729" s="248">
        <f>O729*H729</f>
        <v>0</v>
      </c>
      <c r="Q729" s="248">
        <v>0.0011000000000000001</v>
      </c>
      <c r="R729" s="248">
        <f>Q729*H729</f>
        <v>0.0069300000000000004</v>
      </c>
      <c r="S729" s="248">
        <v>0</v>
      </c>
      <c r="T729" s="249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50" t="s">
        <v>386</v>
      </c>
      <c r="AT729" s="250" t="s">
        <v>224</v>
      </c>
      <c r="AU729" s="250" t="s">
        <v>88</v>
      </c>
      <c r="AY729" s="18" t="s">
        <v>173</v>
      </c>
      <c r="BE729" s="251">
        <f>IF(N729="základná",J729,0)</f>
        <v>0</v>
      </c>
      <c r="BF729" s="251">
        <f>IF(N729="znížená",J729,0)</f>
        <v>0</v>
      </c>
      <c r="BG729" s="251">
        <f>IF(N729="zákl. prenesená",J729,0)</f>
        <v>0</v>
      </c>
      <c r="BH729" s="251">
        <f>IF(N729="zníž. prenesená",J729,0)</f>
        <v>0</v>
      </c>
      <c r="BI729" s="251">
        <f>IF(N729="nulová",J729,0)</f>
        <v>0</v>
      </c>
      <c r="BJ729" s="18" t="s">
        <v>88</v>
      </c>
      <c r="BK729" s="251">
        <f>ROUND(I729*H729,2)</f>
        <v>0</v>
      </c>
      <c r="BL729" s="18" t="s">
        <v>276</v>
      </c>
      <c r="BM729" s="250" t="s">
        <v>1008</v>
      </c>
    </row>
    <row r="730" s="13" customFormat="1">
      <c r="A730" s="13"/>
      <c r="B730" s="252"/>
      <c r="C730" s="253"/>
      <c r="D730" s="254" t="s">
        <v>181</v>
      </c>
      <c r="E730" s="255" t="s">
        <v>1</v>
      </c>
      <c r="F730" s="256" t="s">
        <v>1009</v>
      </c>
      <c r="G730" s="253"/>
      <c r="H730" s="257">
        <v>6.2999999999999998</v>
      </c>
      <c r="I730" s="258"/>
      <c r="J730" s="253"/>
      <c r="K730" s="253"/>
      <c r="L730" s="259"/>
      <c r="M730" s="260"/>
      <c r="N730" s="261"/>
      <c r="O730" s="261"/>
      <c r="P730" s="261"/>
      <c r="Q730" s="261"/>
      <c r="R730" s="261"/>
      <c r="S730" s="261"/>
      <c r="T730" s="26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63" t="s">
        <v>181</v>
      </c>
      <c r="AU730" s="263" t="s">
        <v>88</v>
      </c>
      <c r="AV730" s="13" t="s">
        <v>88</v>
      </c>
      <c r="AW730" s="13" t="s">
        <v>31</v>
      </c>
      <c r="AX730" s="13" t="s">
        <v>83</v>
      </c>
      <c r="AY730" s="263" t="s">
        <v>173</v>
      </c>
    </row>
    <row r="731" s="2" customFormat="1" ht="16.5" customHeight="1">
      <c r="A731" s="39"/>
      <c r="B731" s="40"/>
      <c r="C731" s="286" t="s">
        <v>1010</v>
      </c>
      <c r="D731" s="286" t="s">
        <v>224</v>
      </c>
      <c r="E731" s="287" t="s">
        <v>1011</v>
      </c>
      <c r="F731" s="288" t="s">
        <v>1012</v>
      </c>
      <c r="G731" s="289" t="s">
        <v>1013</v>
      </c>
      <c r="H731" s="290">
        <v>8</v>
      </c>
      <c r="I731" s="291"/>
      <c r="J731" s="292">
        <f>ROUND(I731*H731,2)</f>
        <v>0</v>
      </c>
      <c r="K731" s="293"/>
      <c r="L731" s="294"/>
      <c r="M731" s="295" t="s">
        <v>1</v>
      </c>
      <c r="N731" s="296" t="s">
        <v>42</v>
      </c>
      <c r="O731" s="98"/>
      <c r="P731" s="248">
        <f>O731*H731</f>
        <v>0</v>
      </c>
      <c r="Q731" s="248">
        <v>0.00010000000000000001</v>
      </c>
      <c r="R731" s="248">
        <f>Q731*H731</f>
        <v>0.00080000000000000004</v>
      </c>
      <c r="S731" s="248">
        <v>0</v>
      </c>
      <c r="T731" s="249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50" t="s">
        <v>386</v>
      </c>
      <c r="AT731" s="250" t="s">
        <v>224</v>
      </c>
      <c r="AU731" s="250" t="s">
        <v>88</v>
      </c>
      <c r="AY731" s="18" t="s">
        <v>173</v>
      </c>
      <c r="BE731" s="251">
        <f>IF(N731="základná",J731,0)</f>
        <v>0</v>
      </c>
      <c r="BF731" s="251">
        <f>IF(N731="znížená",J731,0)</f>
        <v>0</v>
      </c>
      <c r="BG731" s="251">
        <f>IF(N731="zákl. prenesená",J731,0)</f>
        <v>0</v>
      </c>
      <c r="BH731" s="251">
        <f>IF(N731="zníž. prenesená",J731,0)</f>
        <v>0</v>
      </c>
      <c r="BI731" s="251">
        <f>IF(N731="nulová",J731,0)</f>
        <v>0</v>
      </c>
      <c r="BJ731" s="18" t="s">
        <v>88</v>
      </c>
      <c r="BK731" s="251">
        <f>ROUND(I731*H731,2)</f>
        <v>0</v>
      </c>
      <c r="BL731" s="18" t="s">
        <v>276</v>
      </c>
      <c r="BM731" s="250" t="s">
        <v>1014</v>
      </c>
    </row>
    <row r="732" s="2" customFormat="1" ht="24.15" customHeight="1">
      <c r="A732" s="39"/>
      <c r="B732" s="40"/>
      <c r="C732" s="238" t="s">
        <v>1015</v>
      </c>
      <c r="D732" s="238" t="s">
        <v>175</v>
      </c>
      <c r="E732" s="239" t="s">
        <v>1016</v>
      </c>
      <c r="F732" s="240" t="s">
        <v>1017</v>
      </c>
      <c r="G732" s="241" t="s">
        <v>227</v>
      </c>
      <c r="H732" s="242">
        <v>1.0940000000000001</v>
      </c>
      <c r="I732" s="243"/>
      <c r="J732" s="244">
        <f>ROUND(I732*H732,2)</f>
        <v>0</v>
      </c>
      <c r="K732" s="245"/>
      <c r="L732" s="45"/>
      <c r="M732" s="246" t="s">
        <v>1</v>
      </c>
      <c r="N732" s="247" t="s">
        <v>42</v>
      </c>
      <c r="O732" s="98"/>
      <c r="P732" s="248">
        <f>O732*H732</f>
        <v>0</v>
      </c>
      <c r="Q732" s="248">
        <v>0</v>
      </c>
      <c r="R732" s="248">
        <f>Q732*H732</f>
        <v>0</v>
      </c>
      <c r="S732" s="248">
        <v>0</v>
      </c>
      <c r="T732" s="249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50" t="s">
        <v>276</v>
      </c>
      <c r="AT732" s="250" t="s">
        <v>175</v>
      </c>
      <c r="AU732" s="250" t="s">
        <v>88</v>
      </c>
      <c r="AY732" s="18" t="s">
        <v>173</v>
      </c>
      <c r="BE732" s="251">
        <f>IF(N732="základná",J732,0)</f>
        <v>0</v>
      </c>
      <c r="BF732" s="251">
        <f>IF(N732="znížená",J732,0)</f>
        <v>0</v>
      </c>
      <c r="BG732" s="251">
        <f>IF(N732="zákl. prenesená",J732,0)</f>
        <v>0</v>
      </c>
      <c r="BH732" s="251">
        <f>IF(N732="zníž. prenesená",J732,0)</f>
        <v>0</v>
      </c>
      <c r="BI732" s="251">
        <f>IF(N732="nulová",J732,0)</f>
        <v>0</v>
      </c>
      <c r="BJ732" s="18" t="s">
        <v>88</v>
      </c>
      <c r="BK732" s="251">
        <f>ROUND(I732*H732,2)</f>
        <v>0</v>
      </c>
      <c r="BL732" s="18" t="s">
        <v>276</v>
      </c>
      <c r="BM732" s="250" t="s">
        <v>1018</v>
      </c>
    </row>
    <row r="733" s="12" customFormat="1" ht="22.8" customHeight="1">
      <c r="A733" s="12"/>
      <c r="B733" s="222"/>
      <c r="C733" s="223"/>
      <c r="D733" s="224" t="s">
        <v>75</v>
      </c>
      <c r="E733" s="236" t="s">
        <v>1019</v>
      </c>
      <c r="F733" s="236" t="s">
        <v>1020</v>
      </c>
      <c r="G733" s="223"/>
      <c r="H733" s="223"/>
      <c r="I733" s="226"/>
      <c r="J733" s="237">
        <f>BK733</f>
        <v>0</v>
      </c>
      <c r="K733" s="223"/>
      <c r="L733" s="228"/>
      <c r="M733" s="229"/>
      <c r="N733" s="230"/>
      <c r="O733" s="230"/>
      <c r="P733" s="231">
        <f>SUM(P734:P750)</f>
        <v>0</v>
      </c>
      <c r="Q733" s="230"/>
      <c r="R733" s="231">
        <f>SUM(R734:R750)</f>
        <v>0.83192899999999992</v>
      </c>
      <c r="S733" s="230"/>
      <c r="T733" s="232">
        <f>SUM(T734:T750)</f>
        <v>0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233" t="s">
        <v>88</v>
      </c>
      <c r="AT733" s="234" t="s">
        <v>75</v>
      </c>
      <c r="AU733" s="234" t="s">
        <v>83</v>
      </c>
      <c r="AY733" s="233" t="s">
        <v>173</v>
      </c>
      <c r="BK733" s="235">
        <f>SUM(BK734:BK750)</f>
        <v>0</v>
      </c>
    </row>
    <row r="734" s="2" customFormat="1" ht="24.15" customHeight="1">
      <c r="A734" s="39"/>
      <c r="B734" s="40"/>
      <c r="C734" s="238" t="s">
        <v>1021</v>
      </c>
      <c r="D734" s="238" t="s">
        <v>175</v>
      </c>
      <c r="E734" s="239" t="s">
        <v>1022</v>
      </c>
      <c r="F734" s="240" t="s">
        <v>1023</v>
      </c>
      <c r="G734" s="241" t="s">
        <v>332</v>
      </c>
      <c r="H734" s="242">
        <v>31.300000000000001</v>
      </c>
      <c r="I734" s="243"/>
      <c r="J734" s="244">
        <f>ROUND(I734*H734,2)</f>
        <v>0</v>
      </c>
      <c r="K734" s="245"/>
      <c r="L734" s="45"/>
      <c r="M734" s="246" t="s">
        <v>1</v>
      </c>
      <c r="N734" s="247" t="s">
        <v>42</v>
      </c>
      <c r="O734" s="98"/>
      <c r="P734" s="248">
        <f>O734*H734</f>
        <v>0</v>
      </c>
      <c r="Q734" s="248">
        <v>0.0034299999999999999</v>
      </c>
      <c r="R734" s="248">
        <f>Q734*H734</f>
        <v>0.107359</v>
      </c>
      <c r="S734" s="248">
        <v>0</v>
      </c>
      <c r="T734" s="249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50" t="s">
        <v>276</v>
      </c>
      <c r="AT734" s="250" t="s">
        <v>175</v>
      </c>
      <c r="AU734" s="250" t="s">
        <v>88</v>
      </c>
      <c r="AY734" s="18" t="s">
        <v>173</v>
      </c>
      <c r="BE734" s="251">
        <f>IF(N734="základná",J734,0)</f>
        <v>0</v>
      </c>
      <c r="BF734" s="251">
        <f>IF(N734="znížená",J734,0)</f>
        <v>0</v>
      </c>
      <c r="BG734" s="251">
        <f>IF(N734="zákl. prenesená",J734,0)</f>
        <v>0</v>
      </c>
      <c r="BH734" s="251">
        <f>IF(N734="zníž. prenesená",J734,0)</f>
        <v>0</v>
      </c>
      <c r="BI734" s="251">
        <f>IF(N734="nulová",J734,0)</f>
        <v>0</v>
      </c>
      <c r="BJ734" s="18" t="s">
        <v>88</v>
      </c>
      <c r="BK734" s="251">
        <f>ROUND(I734*H734,2)</f>
        <v>0</v>
      </c>
      <c r="BL734" s="18" t="s">
        <v>276</v>
      </c>
      <c r="BM734" s="250" t="s">
        <v>1024</v>
      </c>
    </row>
    <row r="735" s="13" customFormat="1">
      <c r="A735" s="13"/>
      <c r="B735" s="252"/>
      <c r="C735" s="253"/>
      <c r="D735" s="254" t="s">
        <v>181</v>
      </c>
      <c r="E735" s="255" t="s">
        <v>1</v>
      </c>
      <c r="F735" s="256" t="s">
        <v>1025</v>
      </c>
      <c r="G735" s="253"/>
      <c r="H735" s="257">
        <v>39.850000000000001</v>
      </c>
      <c r="I735" s="258"/>
      <c r="J735" s="253"/>
      <c r="K735" s="253"/>
      <c r="L735" s="259"/>
      <c r="M735" s="260"/>
      <c r="N735" s="261"/>
      <c r="O735" s="261"/>
      <c r="P735" s="261"/>
      <c r="Q735" s="261"/>
      <c r="R735" s="261"/>
      <c r="S735" s="261"/>
      <c r="T735" s="26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63" t="s">
        <v>181</v>
      </c>
      <c r="AU735" s="263" t="s">
        <v>88</v>
      </c>
      <c r="AV735" s="13" t="s">
        <v>88</v>
      </c>
      <c r="AW735" s="13" t="s">
        <v>31</v>
      </c>
      <c r="AX735" s="13" t="s">
        <v>76</v>
      </c>
      <c r="AY735" s="263" t="s">
        <v>173</v>
      </c>
    </row>
    <row r="736" s="13" customFormat="1">
      <c r="A736" s="13"/>
      <c r="B736" s="252"/>
      <c r="C736" s="253"/>
      <c r="D736" s="254" t="s">
        <v>181</v>
      </c>
      <c r="E736" s="255" t="s">
        <v>1</v>
      </c>
      <c r="F736" s="256" t="s">
        <v>1026</v>
      </c>
      <c r="G736" s="253"/>
      <c r="H736" s="257">
        <v>-8.5500000000000007</v>
      </c>
      <c r="I736" s="258"/>
      <c r="J736" s="253"/>
      <c r="K736" s="253"/>
      <c r="L736" s="259"/>
      <c r="M736" s="260"/>
      <c r="N736" s="261"/>
      <c r="O736" s="261"/>
      <c r="P736" s="261"/>
      <c r="Q736" s="261"/>
      <c r="R736" s="261"/>
      <c r="S736" s="261"/>
      <c r="T736" s="26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63" t="s">
        <v>181</v>
      </c>
      <c r="AU736" s="263" t="s">
        <v>88</v>
      </c>
      <c r="AV736" s="13" t="s">
        <v>88</v>
      </c>
      <c r="AW736" s="13" t="s">
        <v>31</v>
      </c>
      <c r="AX736" s="13" t="s">
        <v>76</v>
      </c>
      <c r="AY736" s="263" t="s">
        <v>173</v>
      </c>
    </row>
    <row r="737" s="15" customFormat="1">
      <c r="A737" s="15"/>
      <c r="B737" s="275"/>
      <c r="C737" s="276"/>
      <c r="D737" s="254" t="s">
        <v>181</v>
      </c>
      <c r="E737" s="277" t="s">
        <v>1</v>
      </c>
      <c r="F737" s="278" t="s">
        <v>187</v>
      </c>
      <c r="G737" s="276"/>
      <c r="H737" s="279">
        <v>31.300000000000001</v>
      </c>
      <c r="I737" s="280"/>
      <c r="J737" s="276"/>
      <c r="K737" s="276"/>
      <c r="L737" s="281"/>
      <c r="M737" s="282"/>
      <c r="N737" s="283"/>
      <c r="O737" s="283"/>
      <c r="P737" s="283"/>
      <c r="Q737" s="283"/>
      <c r="R737" s="283"/>
      <c r="S737" s="283"/>
      <c r="T737" s="284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85" t="s">
        <v>181</v>
      </c>
      <c r="AU737" s="285" t="s">
        <v>88</v>
      </c>
      <c r="AV737" s="15" t="s">
        <v>179</v>
      </c>
      <c r="AW737" s="15" t="s">
        <v>31</v>
      </c>
      <c r="AX737" s="15" t="s">
        <v>83</v>
      </c>
      <c r="AY737" s="285" t="s">
        <v>173</v>
      </c>
    </row>
    <row r="738" s="2" customFormat="1" ht="16.5" customHeight="1">
      <c r="A738" s="39"/>
      <c r="B738" s="40"/>
      <c r="C738" s="286" t="s">
        <v>1027</v>
      </c>
      <c r="D738" s="286" t="s">
        <v>224</v>
      </c>
      <c r="E738" s="287" t="s">
        <v>1028</v>
      </c>
      <c r="F738" s="288" t="s">
        <v>1029</v>
      </c>
      <c r="G738" s="289" t="s">
        <v>311</v>
      </c>
      <c r="H738" s="290">
        <v>109</v>
      </c>
      <c r="I738" s="291"/>
      <c r="J738" s="292">
        <f>ROUND(I738*H738,2)</f>
        <v>0</v>
      </c>
      <c r="K738" s="293"/>
      <c r="L738" s="294"/>
      <c r="M738" s="295" t="s">
        <v>1</v>
      </c>
      <c r="N738" s="296" t="s">
        <v>42</v>
      </c>
      <c r="O738" s="98"/>
      <c r="P738" s="248">
        <f>O738*H738</f>
        <v>0</v>
      </c>
      <c r="Q738" s="248">
        <v>0.00044999999999999999</v>
      </c>
      <c r="R738" s="248">
        <f>Q738*H738</f>
        <v>0.049049999999999996</v>
      </c>
      <c r="S738" s="248">
        <v>0</v>
      </c>
      <c r="T738" s="249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50" t="s">
        <v>386</v>
      </c>
      <c r="AT738" s="250" t="s">
        <v>224</v>
      </c>
      <c r="AU738" s="250" t="s">
        <v>88</v>
      </c>
      <c r="AY738" s="18" t="s">
        <v>173</v>
      </c>
      <c r="BE738" s="251">
        <f>IF(N738="základná",J738,0)</f>
        <v>0</v>
      </c>
      <c r="BF738" s="251">
        <f>IF(N738="znížená",J738,0)</f>
        <v>0</v>
      </c>
      <c r="BG738" s="251">
        <f>IF(N738="zákl. prenesená",J738,0)</f>
        <v>0</v>
      </c>
      <c r="BH738" s="251">
        <f>IF(N738="zníž. prenesená",J738,0)</f>
        <v>0</v>
      </c>
      <c r="BI738" s="251">
        <f>IF(N738="nulová",J738,0)</f>
        <v>0</v>
      </c>
      <c r="BJ738" s="18" t="s">
        <v>88</v>
      </c>
      <c r="BK738" s="251">
        <f>ROUND(I738*H738,2)</f>
        <v>0</v>
      </c>
      <c r="BL738" s="18" t="s">
        <v>276</v>
      </c>
      <c r="BM738" s="250" t="s">
        <v>1030</v>
      </c>
    </row>
    <row r="739" s="13" customFormat="1">
      <c r="A739" s="13"/>
      <c r="B739" s="252"/>
      <c r="C739" s="253"/>
      <c r="D739" s="254" t="s">
        <v>181</v>
      </c>
      <c r="E739" s="255" t="s">
        <v>1</v>
      </c>
      <c r="F739" s="256" t="s">
        <v>1031</v>
      </c>
      <c r="G739" s="253"/>
      <c r="H739" s="257">
        <v>108.50700000000001</v>
      </c>
      <c r="I739" s="258"/>
      <c r="J739" s="253"/>
      <c r="K739" s="253"/>
      <c r="L739" s="259"/>
      <c r="M739" s="260"/>
      <c r="N739" s="261"/>
      <c r="O739" s="261"/>
      <c r="P739" s="261"/>
      <c r="Q739" s="261"/>
      <c r="R739" s="261"/>
      <c r="S739" s="261"/>
      <c r="T739" s="26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63" t="s">
        <v>181</v>
      </c>
      <c r="AU739" s="263" t="s">
        <v>88</v>
      </c>
      <c r="AV739" s="13" t="s">
        <v>88</v>
      </c>
      <c r="AW739" s="13" t="s">
        <v>31</v>
      </c>
      <c r="AX739" s="13" t="s">
        <v>76</v>
      </c>
      <c r="AY739" s="263" t="s">
        <v>173</v>
      </c>
    </row>
    <row r="740" s="13" customFormat="1">
      <c r="A740" s="13"/>
      <c r="B740" s="252"/>
      <c r="C740" s="253"/>
      <c r="D740" s="254" t="s">
        <v>181</v>
      </c>
      <c r="E740" s="255" t="s">
        <v>1</v>
      </c>
      <c r="F740" s="256" t="s">
        <v>1032</v>
      </c>
      <c r="G740" s="253"/>
      <c r="H740" s="257">
        <v>0.49299999999999999</v>
      </c>
      <c r="I740" s="258"/>
      <c r="J740" s="253"/>
      <c r="K740" s="253"/>
      <c r="L740" s="259"/>
      <c r="M740" s="260"/>
      <c r="N740" s="261"/>
      <c r="O740" s="261"/>
      <c r="P740" s="261"/>
      <c r="Q740" s="261"/>
      <c r="R740" s="261"/>
      <c r="S740" s="261"/>
      <c r="T740" s="26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63" t="s">
        <v>181</v>
      </c>
      <c r="AU740" s="263" t="s">
        <v>88</v>
      </c>
      <c r="AV740" s="13" t="s">
        <v>88</v>
      </c>
      <c r="AW740" s="13" t="s">
        <v>31</v>
      </c>
      <c r="AX740" s="13" t="s">
        <v>76</v>
      </c>
      <c r="AY740" s="263" t="s">
        <v>173</v>
      </c>
    </row>
    <row r="741" s="15" customFormat="1">
      <c r="A741" s="15"/>
      <c r="B741" s="275"/>
      <c r="C741" s="276"/>
      <c r="D741" s="254" t="s">
        <v>181</v>
      </c>
      <c r="E741" s="277" t="s">
        <v>1</v>
      </c>
      <c r="F741" s="278" t="s">
        <v>187</v>
      </c>
      <c r="G741" s="276"/>
      <c r="H741" s="279">
        <v>109</v>
      </c>
      <c r="I741" s="280"/>
      <c r="J741" s="276"/>
      <c r="K741" s="276"/>
      <c r="L741" s="281"/>
      <c r="M741" s="282"/>
      <c r="N741" s="283"/>
      <c r="O741" s="283"/>
      <c r="P741" s="283"/>
      <c r="Q741" s="283"/>
      <c r="R741" s="283"/>
      <c r="S741" s="283"/>
      <c r="T741" s="284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85" t="s">
        <v>181</v>
      </c>
      <c r="AU741" s="285" t="s">
        <v>88</v>
      </c>
      <c r="AV741" s="15" t="s">
        <v>179</v>
      </c>
      <c r="AW741" s="15" t="s">
        <v>31</v>
      </c>
      <c r="AX741" s="15" t="s">
        <v>83</v>
      </c>
      <c r="AY741" s="285" t="s">
        <v>173</v>
      </c>
    </row>
    <row r="742" s="2" customFormat="1" ht="24.15" customHeight="1">
      <c r="A742" s="39"/>
      <c r="B742" s="40"/>
      <c r="C742" s="238" t="s">
        <v>1033</v>
      </c>
      <c r="D742" s="238" t="s">
        <v>175</v>
      </c>
      <c r="E742" s="239" t="s">
        <v>1034</v>
      </c>
      <c r="F742" s="240" t="s">
        <v>1035</v>
      </c>
      <c r="G742" s="241" t="s">
        <v>235</v>
      </c>
      <c r="H742" s="242">
        <v>43.100000000000001</v>
      </c>
      <c r="I742" s="243"/>
      <c r="J742" s="244">
        <f>ROUND(I742*H742,2)</f>
        <v>0</v>
      </c>
      <c r="K742" s="245"/>
      <c r="L742" s="45"/>
      <c r="M742" s="246" t="s">
        <v>1</v>
      </c>
      <c r="N742" s="247" t="s">
        <v>42</v>
      </c>
      <c r="O742" s="98"/>
      <c r="P742" s="248">
        <f>O742*H742</f>
        <v>0</v>
      </c>
      <c r="Q742" s="248">
        <v>0.0032000000000000002</v>
      </c>
      <c r="R742" s="248">
        <f>Q742*H742</f>
        <v>0.13792000000000002</v>
      </c>
      <c r="S742" s="248">
        <v>0</v>
      </c>
      <c r="T742" s="249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50" t="s">
        <v>276</v>
      </c>
      <c r="AT742" s="250" t="s">
        <v>175</v>
      </c>
      <c r="AU742" s="250" t="s">
        <v>88</v>
      </c>
      <c r="AY742" s="18" t="s">
        <v>173</v>
      </c>
      <c r="BE742" s="251">
        <f>IF(N742="základná",J742,0)</f>
        <v>0</v>
      </c>
      <c r="BF742" s="251">
        <f>IF(N742="znížená",J742,0)</f>
        <v>0</v>
      </c>
      <c r="BG742" s="251">
        <f>IF(N742="zákl. prenesená",J742,0)</f>
        <v>0</v>
      </c>
      <c r="BH742" s="251">
        <f>IF(N742="zníž. prenesená",J742,0)</f>
        <v>0</v>
      </c>
      <c r="BI742" s="251">
        <f>IF(N742="nulová",J742,0)</f>
        <v>0</v>
      </c>
      <c r="BJ742" s="18" t="s">
        <v>88</v>
      </c>
      <c r="BK742" s="251">
        <f>ROUND(I742*H742,2)</f>
        <v>0</v>
      </c>
      <c r="BL742" s="18" t="s">
        <v>276</v>
      </c>
      <c r="BM742" s="250" t="s">
        <v>1036</v>
      </c>
    </row>
    <row r="743" s="13" customFormat="1">
      <c r="A743" s="13"/>
      <c r="B743" s="252"/>
      <c r="C743" s="253"/>
      <c r="D743" s="254" t="s">
        <v>181</v>
      </c>
      <c r="E743" s="255" t="s">
        <v>1</v>
      </c>
      <c r="F743" s="256" t="s">
        <v>564</v>
      </c>
      <c r="G743" s="253"/>
      <c r="H743" s="257">
        <v>43.079999999999998</v>
      </c>
      <c r="I743" s="258"/>
      <c r="J743" s="253"/>
      <c r="K743" s="253"/>
      <c r="L743" s="259"/>
      <c r="M743" s="260"/>
      <c r="N743" s="261"/>
      <c r="O743" s="261"/>
      <c r="P743" s="261"/>
      <c r="Q743" s="261"/>
      <c r="R743" s="261"/>
      <c r="S743" s="261"/>
      <c r="T743" s="26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63" t="s">
        <v>181</v>
      </c>
      <c r="AU743" s="263" t="s">
        <v>88</v>
      </c>
      <c r="AV743" s="13" t="s">
        <v>88</v>
      </c>
      <c r="AW743" s="13" t="s">
        <v>31</v>
      </c>
      <c r="AX743" s="13" t="s">
        <v>76</v>
      </c>
      <c r="AY743" s="263" t="s">
        <v>173</v>
      </c>
    </row>
    <row r="744" s="13" customFormat="1">
      <c r="A744" s="13"/>
      <c r="B744" s="252"/>
      <c r="C744" s="253"/>
      <c r="D744" s="254" t="s">
        <v>181</v>
      </c>
      <c r="E744" s="255" t="s">
        <v>1</v>
      </c>
      <c r="F744" s="256" t="s">
        <v>355</v>
      </c>
      <c r="G744" s="253"/>
      <c r="H744" s="257">
        <v>0.02</v>
      </c>
      <c r="I744" s="258"/>
      <c r="J744" s="253"/>
      <c r="K744" s="253"/>
      <c r="L744" s="259"/>
      <c r="M744" s="260"/>
      <c r="N744" s="261"/>
      <c r="O744" s="261"/>
      <c r="P744" s="261"/>
      <c r="Q744" s="261"/>
      <c r="R744" s="261"/>
      <c r="S744" s="261"/>
      <c r="T744" s="26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63" t="s">
        <v>181</v>
      </c>
      <c r="AU744" s="263" t="s">
        <v>88</v>
      </c>
      <c r="AV744" s="13" t="s">
        <v>88</v>
      </c>
      <c r="AW744" s="13" t="s">
        <v>31</v>
      </c>
      <c r="AX744" s="13" t="s">
        <v>76</v>
      </c>
      <c r="AY744" s="263" t="s">
        <v>173</v>
      </c>
    </row>
    <row r="745" s="15" customFormat="1">
      <c r="A745" s="15"/>
      <c r="B745" s="275"/>
      <c r="C745" s="276"/>
      <c r="D745" s="254" t="s">
        <v>181</v>
      </c>
      <c r="E745" s="277" t="s">
        <v>1</v>
      </c>
      <c r="F745" s="278" t="s">
        <v>1037</v>
      </c>
      <c r="G745" s="276"/>
      <c r="H745" s="279">
        <v>43.100000000000001</v>
      </c>
      <c r="I745" s="280"/>
      <c r="J745" s="276"/>
      <c r="K745" s="276"/>
      <c r="L745" s="281"/>
      <c r="M745" s="282"/>
      <c r="N745" s="283"/>
      <c r="O745" s="283"/>
      <c r="P745" s="283"/>
      <c r="Q745" s="283"/>
      <c r="R745" s="283"/>
      <c r="S745" s="283"/>
      <c r="T745" s="284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85" t="s">
        <v>181</v>
      </c>
      <c r="AU745" s="285" t="s">
        <v>88</v>
      </c>
      <c r="AV745" s="15" t="s">
        <v>179</v>
      </c>
      <c r="AW745" s="15" t="s">
        <v>31</v>
      </c>
      <c r="AX745" s="15" t="s">
        <v>83</v>
      </c>
      <c r="AY745" s="285" t="s">
        <v>173</v>
      </c>
    </row>
    <row r="746" s="2" customFormat="1" ht="16.5" customHeight="1">
      <c r="A746" s="39"/>
      <c r="B746" s="40"/>
      <c r="C746" s="286" t="s">
        <v>1038</v>
      </c>
      <c r="D746" s="286" t="s">
        <v>224</v>
      </c>
      <c r="E746" s="287" t="s">
        <v>1039</v>
      </c>
      <c r="F746" s="288" t="s">
        <v>1040</v>
      </c>
      <c r="G746" s="289" t="s">
        <v>235</v>
      </c>
      <c r="H746" s="290">
        <v>44.799999999999997</v>
      </c>
      <c r="I746" s="291"/>
      <c r="J746" s="292">
        <f>ROUND(I746*H746,2)</f>
        <v>0</v>
      </c>
      <c r="K746" s="293"/>
      <c r="L746" s="294"/>
      <c r="M746" s="295" t="s">
        <v>1</v>
      </c>
      <c r="N746" s="296" t="s">
        <v>42</v>
      </c>
      <c r="O746" s="98"/>
      <c r="P746" s="248">
        <f>O746*H746</f>
        <v>0</v>
      </c>
      <c r="Q746" s="248">
        <v>0.012</v>
      </c>
      <c r="R746" s="248">
        <f>Q746*H746</f>
        <v>0.53759999999999997</v>
      </c>
      <c r="S746" s="248">
        <v>0</v>
      </c>
      <c r="T746" s="249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50" t="s">
        <v>386</v>
      </c>
      <c r="AT746" s="250" t="s">
        <v>224</v>
      </c>
      <c r="AU746" s="250" t="s">
        <v>88</v>
      </c>
      <c r="AY746" s="18" t="s">
        <v>173</v>
      </c>
      <c r="BE746" s="251">
        <f>IF(N746="základná",J746,0)</f>
        <v>0</v>
      </c>
      <c r="BF746" s="251">
        <f>IF(N746="znížená",J746,0)</f>
        <v>0</v>
      </c>
      <c r="BG746" s="251">
        <f>IF(N746="zákl. prenesená",J746,0)</f>
        <v>0</v>
      </c>
      <c r="BH746" s="251">
        <f>IF(N746="zníž. prenesená",J746,0)</f>
        <v>0</v>
      </c>
      <c r="BI746" s="251">
        <f>IF(N746="nulová",J746,0)</f>
        <v>0</v>
      </c>
      <c r="BJ746" s="18" t="s">
        <v>88</v>
      </c>
      <c r="BK746" s="251">
        <f>ROUND(I746*H746,2)</f>
        <v>0</v>
      </c>
      <c r="BL746" s="18" t="s">
        <v>276</v>
      </c>
      <c r="BM746" s="250" t="s">
        <v>1041</v>
      </c>
    </row>
    <row r="747" s="13" customFormat="1">
      <c r="A747" s="13"/>
      <c r="B747" s="252"/>
      <c r="C747" s="253"/>
      <c r="D747" s="254" t="s">
        <v>181</v>
      </c>
      <c r="E747" s="255" t="s">
        <v>1</v>
      </c>
      <c r="F747" s="256" t="s">
        <v>1042</v>
      </c>
      <c r="G747" s="253"/>
      <c r="H747" s="257">
        <v>44.823999999999998</v>
      </c>
      <c r="I747" s="258"/>
      <c r="J747" s="253"/>
      <c r="K747" s="253"/>
      <c r="L747" s="259"/>
      <c r="M747" s="260"/>
      <c r="N747" s="261"/>
      <c r="O747" s="261"/>
      <c r="P747" s="261"/>
      <c r="Q747" s="261"/>
      <c r="R747" s="261"/>
      <c r="S747" s="261"/>
      <c r="T747" s="26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63" t="s">
        <v>181</v>
      </c>
      <c r="AU747" s="263" t="s">
        <v>88</v>
      </c>
      <c r="AV747" s="13" t="s">
        <v>88</v>
      </c>
      <c r="AW747" s="13" t="s">
        <v>31</v>
      </c>
      <c r="AX747" s="13" t="s">
        <v>76</v>
      </c>
      <c r="AY747" s="263" t="s">
        <v>173</v>
      </c>
    </row>
    <row r="748" s="13" customFormat="1">
      <c r="A748" s="13"/>
      <c r="B748" s="252"/>
      <c r="C748" s="253"/>
      <c r="D748" s="254" t="s">
        <v>181</v>
      </c>
      <c r="E748" s="255" t="s">
        <v>1</v>
      </c>
      <c r="F748" s="256" t="s">
        <v>1043</v>
      </c>
      <c r="G748" s="253"/>
      <c r="H748" s="257">
        <v>-0.024</v>
      </c>
      <c r="I748" s="258"/>
      <c r="J748" s="253"/>
      <c r="K748" s="253"/>
      <c r="L748" s="259"/>
      <c r="M748" s="260"/>
      <c r="N748" s="261"/>
      <c r="O748" s="261"/>
      <c r="P748" s="261"/>
      <c r="Q748" s="261"/>
      <c r="R748" s="261"/>
      <c r="S748" s="261"/>
      <c r="T748" s="26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63" t="s">
        <v>181</v>
      </c>
      <c r="AU748" s="263" t="s">
        <v>88</v>
      </c>
      <c r="AV748" s="13" t="s">
        <v>88</v>
      </c>
      <c r="AW748" s="13" t="s">
        <v>31</v>
      </c>
      <c r="AX748" s="13" t="s">
        <v>76</v>
      </c>
      <c r="AY748" s="263" t="s">
        <v>173</v>
      </c>
    </row>
    <row r="749" s="15" customFormat="1">
      <c r="A749" s="15"/>
      <c r="B749" s="275"/>
      <c r="C749" s="276"/>
      <c r="D749" s="254" t="s">
        <v>181</v>
      </c>
      <c r="E749" s="277" t="s">
        <v>1</v>
      </c>
      <c r="F749" s="278" t="s">
        <v>1044</v>
      </c>
      <c r="G749" s="276"/>
      <c r="H749" s="279">
        <v>44.799999999999997</v>
      </c>
      <c r="I749" s="280"/>
      <c r="J749" s="276"/>
      <c r="K749" s="276"/>
      <c r="L749" s="281"/>
      <c r="M749" s="282"/>
      <c r="N749" s="283"/>
      <c r="O749" s="283"/>
      <c r="P749" s="283"/>
      <c r="Q749" s="283"/>
      <c r="R749" s="283"/>
      <c r="S749" s="283"/>
      <c r="T749" s="284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85" t="s">
        <v>181</v>
      </c>
      <c r="AU749" s="285" t="s">
        <v>88</v>
      </c>
      <c r="AV749" s="15" t="s">
        <v>179</v>
      </c>
      <c r="AW749" s="15" t="s">
        <v>31</v>
      </c>
      <c r="AX749" s="15" t="s">
        <v>83</v>
      </c>
      <c r="AY749" s="285" t="s">
        <v>173</v>
      </c>
    </row>
    <row r="750" s="2" customFormat="1" ht="24.15" customHeight="1">
      <c r="A750" s="39"/>
      <c r="B750" s="40"/>
      <c r="C750" s="238" t="s">
        <v>1045</v>
      </c>
      <c r="D750" s="238" t="s">
        <v>175</v>
      </c>
      <c r="E750" s="239" t="s">
        <v>1046</v>
      </c>
      <c r="F750" s="240" t="s">
        <v>1047</v>
      </c>
      <c r="G750" s="241" t="s">
        <v>227</v>
      </c>
      <c r="H750" s="242">
        <v>0.83199999999999996</v>
      </c>
      <c r="I750" s="243"/>
      <c r="J750" s="244">
        <f>ROUND(I750*H750,2)</f>
        <v>0</v>
      </c>
      <c r="K750" s="245"/>
      <c r="L750" s="45"/>
      <c r="M750" s="246" t="s">
        <v>1</v>
      </c>
      <c r="N750" s="247" t="s">
        <v>42</v>
      </c>
      <c r="O750" s="98"/>
      <c r="P750" s="248">
        <f>O750*H750</f>
        <v>0</v>
      </c>
      <c r="Q750" s="248">
        <v>0</v>
      </c>
      <c r="R750" s="248">
        <f>Q750*H750</f>
        <v>0</v>
      </c>
      <c r="S750" s="248">
        <v>0</v>
      </c>
      <c r="T750" s="249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50" t="s">
        <v>276</v>
      </c>
      <c r="AT750" s="250" t="s">
        <v>175</v>
      </c>
      <c r="AU750" s="250" t="s">
        <v>88</v>
      </c>
      <c r="AY750" s="18" t="s">
        <v>173</v>
      </c>
      <c r="BE750" s="251">
        <f>IF(N750="základná",J750,0)</f>
        <v>0</v>
      </c>
      <c r="BF750" s="251">
        <f>IF(N750="znížená",J750,0)</f>
        <v>0</v>
      </c>
      <c r="BG750" s="251">
        <f>IF(N750="zákl. prenesená",J750,0)</f>
        <v>0</v>
      </c>
      <c r="BH750" s="251">
        <f>IF(N750="zníž. prenesená",J750,0)</f>
        <v>0</v>
      </c>
      <c r="BI750" s="251">
        <f>IF(N750="nulová",J750,0)</f>
        <v>0</v>
      </c>
      <c r="BJ750" s="18" t="s">
        <v>88</v>
      </c>
      <c r="BK750" s="251">
        <f>ROUND(I750*H750,2)</f>
        <v>0</v>
      </c>
      <c r="BL750" s="18" t="s">
        <v>276</v>
      </c>
      <c r="BM750" s="250" t="s">
        <v>1048</v>
      </c>
    </row>
    <row r="751" s="12" customFormat="1" ht="22.8" customHeight="1">
      <c r="A751" s="12"/>
      <c r="B751" s="222"/>
      <c r="C751" s="223"/>
      <c r="D751" s="224" t="s">
        <v>75</v>
      </c>
      <c r="E751" s="236" t="s">
        <v>1049</v>
      </c>
      <c r="F751" s="236" t="s">
        <v>1050</v>
      </c>
      <c r="G751" s="223"/>
      <c r="H751" s="223"/>
      <c r="I751" s="226"/>
      <c r="J751" s="237">
        <f>BK751</f>
        <v>0</v>
      </c>
      <c r="K751" s="223"/>
      <c r="L751" s="228"/>
      <c r="M751" s="229"/>
      <c r="N751" s="230"/>
      <c r="O751" s="230"/>
      <c r="P751" s="231">
        <f>SUM(P752:P782)</f>
        <v>0</v>
      </c>
      <c r="Q751" s="230"/>
      <c r="R751" s="231">
        <f>SUM(R752:R782)</f>
        <v>0.10437199999999999</v>
      </c>
      <c r="S751" s="230"/>
      <c r="T751" s="232">
        <f>SUM(T752:T782)</f>
        <v>0</v>
      </c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R751" s="233" t="s">
        <v>88</v>
      </c>
      <c r="AT751" s="234" t="s">
        <v>75</v>
      </c>
      <c r="AU751" s="234" t="s">
        <v>83</v>
      </c>
      <c r="AY751" s="233" t="s">
        <v>173</v>
      </c>
      <c r="BK751" s="235">
        <f>SUM(BK752:BK782)</f>
        <v>0</v>
      </c>
    </row>
    <row r="752" s="2" customFormat="1" ht="24.15" customHeight="1">
      <c r="A752" s="39"/>
      <c r="B752" s="40"/>
      <c r="C752" s="238" t="s">
        <v>1051</v>
      </c>
      <c r="D752" s="238" t="s">
        <v>175</v>
      </c>
      <c r="E752" s="239" t="s">
        <v>1052</v>
      </c>
      <c r="F752" s="240" t="s">
        <v>1053</v>
      </c>
      <c r="G752" s="241" t="s">
        <v>332</v>
      </c>
      <c r="H752" s="242">
        <v>52.200000000000003</v>
      </c>
      <c r="I752" s="243"/>
      <c r="J752" s="244">
        <f>ROUND(I752*H752,2)</f>
        <v>0</v>
      </c>
      <c r="K752" s="245"/>
      <c r="L752" s="45"/>
      <c r="M752" s="246" t="s">
        <v>1</v>
      </c>
      <c r="N752" s="247" t="s">
        <v>42</v>
      </c>
      <c r="O752" s="98"/>
      <c r="P752" s="248">
        <f>O752*H752</f>
        <v>0</v>
      </c>
      <c r="Q752" s="248">
        <v>1.0000000000000001E-05</v>
      </c>
      <c r="R752" s="248">
        <f>Q752*H752</f>
        <v>0.00052200000000000011</v>
      </c>
      <c r="S752" s="248">
        <v>0</v>
      </c>
      <c r="T752" s="249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50" t="s">
        <v>276</v>
      </c>
      <c r="AT752" s="250" t="s">
        <v>175</v>
      </c>
      <c r="AU752" s="250" t="s">
        <v>88</v>
      </c>
      <c r="AY752" s="18" t="s">
        <v>173</v>
      </c>
      <c r="BE752" s="251">
        <f>IF(N752="základná",J752,0)</f>
        <v>0</v>
      </c>
      <c r="BF752" s="251">
        <f>IF(N752="znížená",J752,0)</f>
        <v>0</v>
      </c>
      <c r="BG752" s="251">
        <f>IF(N752="zákl. prenesená",J752,0)</f>
        <v>0</v>
      </c>
      <c r="BH752" s="251">
        <f>IF(N752="zníž. prenesená",J752,0)</f>
        <v>0</v>
      </c>
      <c r="BI752" s="251">
        <f>IF(N752="nulová",J752,0)</f>
        <v>0</v>
      </c>
      <c r="BJ752" s="18" t="s">
        <v>88</v>
      </c>
      <c r="BK752" s="251">
        <f>ROUND(I752*H752,2)</f>
        <v>0</v>
      </c>
      <c r="BL752" s="18" t="s">
        <v>276</v>
      </c>
      <c r="BM752" s="250" t="s">
        <v>1054</v>
      </c>
    </row>
    <row r="753" s="13" customFormat="1">
      <c r="A753" s="13"/>
      <c r="B753" s="252"/>
      <c r="C753" s="253"/>
      <c r="D753" s="254" t="s">
        <v>181</v>
      </c>
      <c r="E753" s="255" t="s">
        <v>1</v>
      </c>
      <c r="F753" s="256" t="s">
        <v>1055</v>
      </c>
      <c r="G753" s="253"/>
      <c r="H753" s="257">
        <v>52.159999999999997</v>
      </c>
      <c r="I753" s="258"/>
      <c r="J753" s="253"/>
      <c r="K753" s="253"/>
      <c r="L753" s="259"/>
      <c r="M753" s="260"/>
      <c r="N753" s="261"/>
      <c r="O753" s="261"/>
      <c r="P753" s="261"/>
      <c r="Q753" s="261"/>
      <c r="R753" s="261"/>
      <c r="S753" s="261"/>
      <c r="T753" s="26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63" t="s">
        <v>181</v>
      </c>
      <c r="AU753" s="263" t="s">
        <v>88</v>
      </c>
      <c r="AV753" s="13" t="s">
        <v>88</v>
      </c>
      <c r="AW753" s="13" t="s">
        <v>31</v>
      </c>
      <c r="AX753" s="13" t="s">
        <v>76</v>
      </c>
      <c r="AY753" s="263" t="s">
        <v>173</v>
      </c>
    </row>
    <row r="754" s="13" customFormat="1">
      <c r="A754" s="13"/>
      <c r="B754" s="252"/>
      <c r="C754" s="253"/>
      <c r="D754" s="254" t="s">
        <v>181</v>
      </c>
      <c r="E754" s="255" t="s">
        <v>1</v>
      </c>
      <c r="F754" s="256" t="s">
        <v>480</v>
      </c>
      <c r="G754" s="253"/>
      <c r="H754" s="257">
        <v>0.040000000000000001</v>
      </c>
      <c r="I754" s="258"/>
      <c r="J754" s="253"/>
      <c r="K754" s="253"/>
      <c r="L754" s="259"/>
      <c r="M754" s="260"/>
      <c r="N754" s="261"/>
      <c r="O754" s="261"/>
      <c r="P754" s="261"/>
      <c r="Q754" s="261"/>
      <c r="R754" s="261"/>
      <c r="S754" s="261"/>
      <c r="T754" s="26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63" t="s">
        <v>181</v>
      </c>
      <c r="AU754" s="263" t="s">
        <v>88</v>
      </c>
      <c r="AV754" s="13" t="s">
        <v>88</v>
      </c>
      <c r="AW754" s="13" t="s">
        <v>31</v>
      </c>
      <c r="AX754" s="13" t="s">
        <v>76</v>
      </c>
      <c r="AY754" s="263" t="s">
        <v>173</v>
      </c>
    </row>
    <row r="755" s="15" customFormat="1">
      <c r="A755" s="15"/>
      <c r="B755" s="275"/>
      <c r="C755" s="276"/>
      <c r="D755" s="254" t="s">
        <v>181</v>
      </c>
      <c r="E755" s="277" t="s">
        <v>1</v>
      </c>
      <c r="F755" s="278" t="s">
        <v>187</v>
      </c>
      <c r="G755" s="276"/>
      <c r="H755" s="279">
        <v>52.199999999999996</v>
      </c>
      <c r="I755" s="280"/>
      <c r="J755" s="276"/>
      <c r="K755" s="276"/>
      <c r="L755" s="281"/>
      <c r="M755" s="282"/>
      <c r="N755" s="283"/>
      <c r="O755" s="283"/>
      <c r="P755" s="283"/>
      <c r="Q755" s="283"/>
      <c r="R755" s="283"/>
      <c r="S755" s="283"/>
      <c r="T755" s="284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85" t="s">
        <v>181</v>
      </c>
      <c r="AU755" s="285" t="s">
        <v>88</v>
      </c>
      <c r="AV755" s="15" t="s">
        <v>179</v>
      </c>
      <c r="AW755" s="15" t="s">
        <v>31</v>
      </c>
      <c r="AX755" s="15" t="s">
        <v>83</v>
      </c>
      <c r="AY755" s="285" t="s">
        <v>173</v>
      </c>
    </row>
    <row r="756" s="2" customFormat="1" ht="16.5" customHeight="1">
      <c r="A756" s="39"/>
      <c r="B756" s="40"/>
      <c r="C756" s="286" t="s">
        <v>1056</v>
      </c>
      <c r="D756" s="286" t="s">
        <v>224</v>
      </c>
      <c r="E756" s="287" t="s">
        <v>1057</v>
      </c>
      <c r="F756" s="288" t="s">
        <v>1058</v>
      </c>
      <c r="G756" s="289" t="s">
        <v>332</v>
      </c>
      <c r="H756" s="290">
        <v>52.700000000000003</v>
      </c>
      <c r="I756" s="291"/>
      <c r="J756" s="292">
        <f>ROUND(I756*H756,2)</f>
        <v>0</v>
      </c>
      <c r="K756" s="293"/>
      <c r="L756" s="294"/>
      <c r="M756" s="295" t="s">
        <v>1</v>
      </c>
      <c r="N756" s="296" t="s">
        <v>42</v>
      </c>
      <c r="O756" s="98"/>
      <c r="P756" s="248">
        <f>O756*H756</f>
        <v>0</v>
      </c>
      <c r="Q756" s="248">
        <v>0.00069999999999999999</v>
      </c>
      <c r="R756" s="248">
        <f>Q756*H756</f>
        <v>0.036889999999999999</v>
      </c>
      <c r="S756" s="248">
        <v>0</v>
      </c>
      <c r="T756" s="249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50" t="s">
        <v>386</v>
      </c>
      <c r="AT756" s="250" t="s">
        <v>224</v>
      </c>
      <c r="AU756" s="250" t="s">
        <v>88</v>
      </c>
      <c r="AY756" s="18" t="s">
        <v>173</v>
      </c>
      <c r="BE756" s="251">
        <f>IF(N756="základná",J756,0)</f>
        <v>0</v>
      </c>
      <c r="BF756" s="251">
        <f>IF(N756="znížená",J756,0)</f>
        <v>0</v>
      </c>
      <c r="BG756" s="251">
        <f>IF(N756="zákl. prenesená",J756,0)</f>
        <v>0</v>
      </c>
      <c r="BH756" s="251">
        <f>IF(N756="zníž. prenesená",J756,0)</f>
        <v>0</v>
      </c>
      <c r="BI756" s="251">
        <f>IF(N756="nulová",J756,0)</f>
        <v>0</v>
      </c>
      <c r="BJ756" s="18" t="s">
        <v>88</v>
      </c>
      <c r="BK756" s="251">
        <f>ROUND(I756*H756,2)</f>
        <v>0</v>
      </c>
      <c r="BL756" s="18" t="s">
        <v>276</v>
      </c>
      <c r="BM756" s="250" t="s">
        <v>1059</v>
      </c>
    </row>
    <row r="757" s="13" customFormat="1">
      <c r="A757" s="13"/>
      <c r="B757" s="252"/>
      <c r="C757" s="253"/>
      <c r="D757" s="254" t="s">
        <v>181</v>
      </c>
      <c r="E757" s="255" t="s">
        <v>1</v>
      </c>
      <c r="F757" s="256" t="s">
        <v>1060</v>
      </c>
      <c r="G757" s="253"/>
      <c r="H757" s="257">
        <v>52.722000000000001</v>
      </c>
      <c r="I757" s="258"/>
      <c r="J757" s="253"/>
      <c r="K757" s="253"/>
      <c r="L757" s="259"/>
      <c r="M757" s="260"/>
      <c r="N757" s="261"/>
      <c r="O757" s="261"/>
      <c r="P757" s="261"/>
      <c r="Q757" s="261"/>
      <c r="R757" s="261"/>
      <c r="S757" s="261"/>
      <c r="T757" s="262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63" t="s">
        <v>181</v>
      </c>
      <c r="AU757" s="263" t="s">
        <v>88</v>
      </c>
      <c r="AV757" s="13" t="s">
        <v>88</v>
      </c>
      <c r="AW757" s="13" t="s">
        <v>31</v>
      </c>
      <c r="AX757" s="13" t="s">
        <v>76</v>
      </c>
      <c r="AY757" s="263" t="s">
        <v>173</v>
      </c>
    </row>
    <row r="758" s="13" customFormat="1">
      <c r="A758" s="13"/>
      <c r="B758" s="252"/>
      <c r="C758" s="253"/>
      <c r="D758" s="254" t="s">
        <v>181</v>
      </c>
      <c r="E758" s="255" t="s">
        <v>1</v>
      </c>
      <c r="F758" s="256" t="s">
        <v>1061</v>
      </c>
      <c r="G758" s="253"/>
      <c r="H758" s="257">
        <v>-0.021999999999999999</v>
      </c>
      <c r="I758" s="258"/>
      <c r="J758" s="253"/>
      <c r="K758" s="253"/>
      <c r="L758" s="259"/>
      <c r="M758" s="260"/>
      <c r="N758" s="261"/>
      <c r="O758" s="261"/>
      <c r="P758" s="261"/>
      <c r="Q758" s="261"/>
      <c r="R758" s="261"/>
      <c r="S758" s="261"/>
      <c r="T758" s="26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63" t="s">
        <v>181</v>
      </c>
      <c r="AU758" s="263" t="s">
        <v>88</v>
      </c>
      <c r="AV758" s="13" t="s">
        <v>88</v>
      </c>
      <c r="AW758" s="13" t="s">
        <v>31</v>
      </c>
      <c r="AX758" s="13" t="s">
        <v>76</v>
      </c>
      <c r="AY758" s="263" t="s">
        <v>173</v>
      </c>
    </row>
    <row r="759" s="15" customFormat="1">
      <c r="A759" s="15"/>
      <c r="B759" s="275"/>
      <c r="C759" s="276"/>
      <c r="D759" s="254" t="s">
        <v>181</v>
      </c>
      <c r="E759" s="277" t="s">
        <v>1</v>
      </c>
      <c r="F759" s="278" t="s">
        <v>187</v>
      </c>
      <c r="G759" s="276"/>
      <c r="H759" s="279">
        <v>52.700000000000003</v>
      </c>
      <c r="I759" s="280"/>
      <c r="J759" s="276"/>
      <c r="K759" s="276"/>
      <c r="L759" s="281"/>
      <c r="M759" s="282"/>
      <c r="N759" s="283"/>
      <c r="O759" s="283"/>
      <c r="P759" s="283"/>
      <c r="Q759" s="283"/>
      <c r="R759" s="283"/>
      <c r="S759" s="283"/>
      <c r="T759" s="284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85" t="s">
        <v>181</v>
      </c>
      <c r="AU759" s="285" t="s">
        <v>88</v>
      </c>
      <c r="AV759" s="15" t="s">
        <v>179</v>
      </c>
      <c r="AW759" s="15" t="s">
        <v>31</v>
      </c>
      <c r="AX759" s="15" t="s">
        <v>83</v>
      </c>
      <c r="AY759" s="285" t="s">
        <v>173</v>
      </c>
    </row>
    <row r="760" s="2" customFormat="1" ht="16.5" customHeight="1">
      <c r="A760" s="39"/>
      <c r="B760" s="40"/>
      <c r="C760" s="238" t="s">
        <v>1062</v>
      </c>
      <c r="D760" s="238" t="s">
        <v>175</v>
      </c>
      <c r="E760" s="239" t="s">
        <v>1063</v>
      </c>
      <c r="F760" s="240" t="s">
        <v>1064</v>
      </c>
      <c r="G760" s="241" t="s">
        <v>332</v>
      </c>
      <c r="H760" s="242">
        <v>2.3999999999999999</v>
      </c>
      <c r="I760" s="243"/>
      <c r="J760" s="244">
        <f>ROUND(I760*H760,2)</f>
        <v>0</v>
      </c>
      <c r="K760" s="245"/>
      <c r="L760" s="45"/>
      <c r="M760" s="246" t="s">
        <v>1</v>
      </c>
      <c r="N760" s="247" t="s">
        <v>42</v>
      </c>
      <c r="O760" s="98"/>
      <c r="P760" s="248">
        <f>O760*H760</f>
        <v>0</v>
      </c>
      <c r="Q760" s="248">
        <v>0</v>
      </c>
      <c r="R760" s="248">
        <f>Q760*H760</f>
        <v>0</v>
      </c>
      <c r="S760" s="248">
        <v>0</v>
      </c>
      <c r="T760" s="249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50" t="s">
        <v>276</v>
      </c>
      <c r="AT760" s="250" t="s">
        <v>175</v>
      </c>
      <c r="AU760" s="250" t="s">
        <v>88</v>
      </c>
      <c r="AY760" s="18" t="s">
        <v>173</v>
      </c>
      <c r="BE760" s="251">
        <f>IF(N760="základná",J760,0)</f>
        <v>0</v>
      </c>
      <c r="BF760" s="251">
        <f>IF(N760="znížená",J760,0)</f>
        <v>0</v>
      </c>
      <c r="BG760" s="251">
        <f>IF(N760="zákl. prenesená",J760,0)</f>
        <v>0</v>
      </c>
      <c r="BH760" s="251">
        <f>IF(N760="zníž. prenesená",J760,0)</f>
        <v>0</v>
      </c>
      <c r="BI760" s="251">
        <f>IF(N760="nulová",J760,0)</f>
        <v>0</v>
      </c>
      <c r="BJ760" s="18" t="s">
        <v>88</v>
      </c>
      <c r="BK760" s="251">
        <f>ROUND(I760*H760,2)</f>
        <v>0</v>
      </c>
      <c r="BL760" s="18" t="s">
        <v>276</v>
      </c>
      <c r="BM760" s="250" t="s">
        <v>1065</v>
      </c>
    </row>
    <row r="761" s="13" customFormat="1">
      <c r="A761" s="13"/>
      <c r="B761" s="252"/>
      <c r="C761" s="253"/>
      <c r="D761" s="254" t="s">
        <v>181</v>
      </c>
      <c r="E761" s="255" t="s">
        <v>1</v>
      </c>
      <c r="F761" s="256" t="s">
        <v>1066</v>
      </c>
      <c r="G761" s="253"/>
      <c r="H761" s="257">
        <v>2.3999999999999999</v>
      </c>
      <c r="I761" s="258"/>
      <c r="J761" s="253"/>
      <c r="K761" s="253"/>
      <c r="L761" s="259"/>
      <c r="M761" s="260"/>
      <c r="N761" s="261"/>
      <c r="O761" s="261"/>
      <c r="P761" s="261"/>
      <c r="Q761" s="261"/>
      <c r="R761" s="261"/>
      <c r="S761" s="261"/>
      <c r="T761" s="26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63" t="s">
        <v>181</v>
      </c>
      <c r="AU761" s="263" t="s">
        <v>88</v>
      </c>
      <c r="AV761" s="13" t="s">
        <v>88</v>
      </c>
      <c r="AW761" s="13" t="s">
        <v>31</v>
      </c>
      <c r="AX761" s="13" t="s">
        <v>83</v>
      </c>
      <c r="AY761" s="263" t="s">
        <v>173</v>
      </c>
    </row>
    <row r="762" s="2" customFormat="1" ht="16.5" customHeight="1">
      <c r="A762" s="39"/>
      <c r="B762" s="40"/>
      <c r="C762" s="286" t="s">
        <v>1067</v>
      </c>
      <c r="D762" s="286" t="s">
        <v>224</v>
      </c>
      <c r="E762" s="287" t="s">
        <v>1068</v>
      </c>
      <c r="F762" s="288" t="s">
        <v>1069</v>
      </c>
      <c r="G762" s="289" t="s">
        <v>332</v>
      </c>
      <c r="H762" s="290">
        <v>2.3999999999999999</v>
      </c>
      <c r="I762" s="291"/>
      <c r="J762" s="292">
        <f>ROUND(I762*H762,2)</f>
        <v>0</v>
      </c>
      <c r="K762" s="293"/>
      <c r="L762" s="294"/>
      <c r="M762" s="295" t="s">
        <v>1</v>
      </c>
      <c r="N762" s="296" t="s">
        <v>42</v>
      </c>
      <c r="O762" s="98"/>
      <c r="P762" s="248">
        <f>O762*H762</f>
        <v>0</v>
      </c>
      <c r="Q762" s="248">
        <v>0.00020000000000000001</v>
      </c>
      <c r="R762" s="248">
        <f>Q762*H762</f>
        <v>0.00048000000000000001</v>
      </c>
      <c r="S762" s="248">
        <v>0</v>
      </c>
      <c r="T762" s="249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50" t="s">
        <v>386</v>
      </c>
      <c r="AT762" s="250" t="s">
        <v>224</v>
      </c>
      <c r="AU762" s="250" t="s">
        <v>88</v>
      </c>
      <c r="AY762" s="18" t="s">
        <v>173</v>
      </c>
      <c r="BE762" s="251">
        <f>IF(N762="základná",J762,0)</f>
        <v>0</v>
      </c>
      <c r="BF762" s="251">
        <f>IF(N762="znížená",J762,0)</f>
        <v>0</v>
      </c>
      <c r="BG762" s="251">
        <f>IF(N762="zákl. prenesená",J762,0)</f>
        <v>0</v>
      </c>
      <c r="BH762" s="251">
        <f>IF(N762="zníž. prenesená",J762,0)</f>
        <v>0</v>
      </c>
      <c r="BI762" s="251">
        <f>IF(N762="nulová",J762,0)</f>
        <v>0</v>
      </c>
      <c r="BJ762" s="18" t="s">
        <v>88</v>
      </c>
      <c r="BK762" s="251">
        <f>ROUND(I762*H762,2)</f>
        <v>0</v>
      </c>
      <c r="BL762" s="18" t="s">
        <v>276</v>
      </c>
      <c r="BM762" s="250" t="s">
        <v>1070</v>
      </c>
    </row>
    <row r="763" s="13" customFormat="1">
      <c r="A763" s="13"/>
      <c r="B763" s="252"/>
      <c r="C763" s="253"/>
      <c r="D763" s="254" t="s">
        <v>181</v>
      </c>
      <c r="E763" s="255" t="s">
        <v>1</v>
      </c>
      <c r="F763" s="256" t="s">
        <v>1071</v>
      </c>
      <c r="G763" s="253"/>
      <c r="H763" s="257">
        <v>2.4239999999999999</v>
      </c>
      <c r="I763" s="258"/>
      <c r="J763" s="253"/>
      <c r="K763" s="253"/>
      <c r="L763" s="259"/>
      <c r="M763" s="260"/>
      <c r="N763" s="261"/>
      <c r="O763" s="261"/>
      <c r="P763" s="261"/>
      <c r="Q763" s="261"/>
      <c r="R763" s="261"/>
      <c r="S763" s="261"/>
      <c r="T763" s="26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63" t="s">
        <v>181</v>
      </c>
      <c r="AU763" s="263" t="s">
        <v>88</v>
      </c>
      <c r="AV763" s="13" t="s">
        <v>88</v>
      </c>
      <c r="AW763" s="13" t="s">
        <v>31</v>
      </c>
      <c r="AX763" s="13" t="s">
        <v>76</v>
      </c>
      <c r="AY763" s="263" t="s">
        <v>173</v>
      </c>
    </row>
    <row r="764" s="13" customFormat="1">
      <c r="A764" s="13"/>
      <c r="B764" s="252"/>
      <c r="C764" s="253"/>
      <c r="D764" s="254" t="s">
        <v>181</v>
      </c>
      <c r="E764" s="255" t="s">
        <v>1</v>
      </c>
      <c r="F764" s="256" t="s">
        <v>1043</v>
      </c>
      <c r="G764" s="253"/>
      <c r="H764" s="257">
        <v>-0.024</v>
      </c>
      <c r="I764" s="258"/>
      <c r="J764" s="253"/>
      <c r="K764" s="253"/>
      <c r="L764" s="259"/>
      <c r="M764" s="260"/>
      <c r="N764" s="261"/>
      <c r="O764" s="261"/>
      <c r="P764" s="261"/>
      <c r="Q764" s="261"/>
      <c r="R764" s="261"/>
      <c r="S764" s="261"/>
      <c r="T764" s="26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63" t="s">
        <v>181</v>
      </c>
      <c r="AU764" s="263" t="s">
        <v>88</v>
      </c>
      <c r="AV764" s="13" t="s">
        <v>88</v>
      </c>
      <c r="AW764" s="13" t="s">
        <v>31</v>
      </c>
      <c r="AX764" s="13" t="s">
        <v>76</v>
      </c>
      <c r="AY764" s="263" t="s">
        <v>173</v>
      </c>
    </row>
    <row r="765" s="15" customFormat="1">
      <c r="A765" s="15"/>
      <c r="B765" s="275"/>
      <c r="C765" s="276"/>
      <c r="D765" s="254" t="s">
        <v>181</v>
      </c>
      <c r="E765" s="277" t="s">
        <v>1</v>
      </c>
      <c r="F765" s="278" t="s">
        <v>187</v>
      </c>
      <c r="G765" s="276"/>
      <c r="H765" s="279">
        <v>2.3999999999999999</v>
      </c>
      <c r="I765" s="280"/>
      <c r="J765" s="276"/>
      <c r="K765" s="276"/>
      <c r="L765" s="281"/>
      <c r="M765" s="282"/>
      <c r="N765" s="283"/>
      <c r="O765" s="283"/>
      <c r="P765" s="283"/>
      <c r="Q765" s="283"/>
      <c r="R765" s="283"/>
      <c r="S765" s="283"/>
      <c r="T765" s="284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85" t="s">
        <v>181</v>
      </c>
      <c r="AU765" s="285" t="s">
        <v>88</v>
      </c>
      <c r="AV765" s="15" t="s">
        <v>179</v>
      </c>
      <c r="AW765" s="15" t="s">
        <v>31</v>
      </c>
      <c r="AX765" s="15" t="s">
        <v>83</v>
      </c>
      <c r="AY765" s="285" t="s">
        <v>173</v>
      </c>
    </row>
    <row r="766" s="2" customFormat="1" ht="16.5" customHeight="1">
      <c r="A766" s="39"/>
      <c r="B766" s="40"/>
      <c r="C766" s="238" t="s">
        <v>1072</v>
      </c>
      <c r="D766" s="238" t="s">
        <v>175</v>
      </c>
      <c r="E766" s="239" t="s">
        <v>1073</v>
      </c>
      <c r="F766" s="240" t="s">
        <v>1074</v>
      </c>
      <c r="G766" s="241" t="s">
        <v>235</v>
      </c>
      <c r="H766" s="242">
        <v>44.399999999999999</v>
      </c>
      <c r="I766" s="243"/>
      <c r="J766" s="244">
        <f>ROUND(I766*H766,2)</f>
        <v>0</v>
      </c>
      <c r="K766" s="245"/>
      <c r="L766" s="45"/>
      <c r="M766" s="246" t="s">
        <v>1</v>
      </c>
      <c r="N766" s="247" t="s">
        <v>42</v>
      </c>
      <c r="O766" s="98"/>
      <c r="P766" s="248">
        <f>O766*H766</f>
        <v>0</v>
      </c>
      <c r="Q766" s="248">
        <v>0.00014999999999999999</v>
      </c>
      <c r="R766" s="248">
        <f>Q766*H766</f>
        <v>0.0066599999999999993</v>
      </c>
      <c r="S766" s="248">
        <v>0</v>
      </c>
      <c r="T766" s="249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50" t="s">
        <v>276</v>
      </c>
      <c r="AT766" s="250" t="s">
        <v>175</v>
      </c>
      <c r="AU766" s="250" t="s">
        <v>88</v>
      </c>
      <c r="AY766" s="18" t="s">
        <v>173</v>
      </c>
      <c r="BE766" s="251">
        <f>IF(N766="základná",J766,0)</f>
        <v>0</v>
      </c>
      <c r="BF766" s="251">
        <f>IF(N766="znížená",J766,0)</f>
        <v>0</v>
      </c>
      <c r="BG766" s="251">
        <f>IF(N766="zákl. prenesená",J766,0)</f>
        <v>0</v>
      </c>
      <c r="BH766" s="251">
        <f>IF(N766="zníž. prenesená",J766,0)</f>
        <v>0</v>
      </c>
      <c r="BI766" s="251">
        <f>IF(N766="nulová",J766,0)</f>
        <v>0</v>
      </c>
      <c r="BJ766" s="18" t="s">
        <v>88</v>
      </c>
      <c r="BK766" s="251">
        <f>ROUND(I766*H766,2)</f>
        <v>0</v>
      </c>
      <c r="BL766" s="18" t="s">
        <v>276</v>
      </c>
      <c r="BM766" s="250" t="s">
        <v>1075</v>
      </c>
    </row>
    <row r="767" s="13" customFormat="1">
      <c r="A767" s="13"/>
      <c r="B767" s="252"/>
      <c r="C767" s="253"/>
      <c r="D767" s="254" t="s">
        <v>181</v>
      </c>
      <c r="E767" s="255" t="s">
        <v>1</v>
      </c>
      <c r="F767" s="256" t="s">
        <v>418</v>
      </c>
      <c r="G767" s="253"/>
      <c r="H767" s="257">
        <v>44.420000000000002</v>
      </c>
      <c r="I767" s="258"/>
      <c r="J767" s="253"/>
      <c r="K767" s="253"/>
      <c r="L767" s="259"/>
      <c r="M767" s="260"/>
      <c r="N767" s="261"/>
      <c r="O767" s="261"/>
      <c r="P767" s="261"/>
      <c r="Q767" s="261"/>
      <c r="R767" s="261"/>
      <c r="S767" s="261"/>
      <c r="T767" s="26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63" t="s">
        <v>181</v>
      </c>
      <c r="AU767" s="263" t="s">
        <v>88</v>
      </c>
      <c r="AV767" s="13" t="s">
        <v>88</v>
      </c>
      <c r="AW767" s="13" t="s">
        <v>31</v>
      </c>
      <c r="AX767" s="13" t="s">
        <v>76</v>
      </c>
      <c r="AY767" s="263" t="s">
        <v>173</v>
      </c>
    </row>
    <row r="768" s="13" customFormat="1">
      <c r="A768" s="13"/>
      <c r="B768" s="252"/>
      <c r="C768" s="253"/>
      <c r="D768" s="254" t="s">
        <v>181</v>
      </c>
      <c r="E768" s="255" t="s">
        <v>1</v>
      </c>
      <c r="F768" s="256" t="s">
        <v>221</v>
      </c>
      <c r="G768" s="253"/>
      <c r="H768" s="257">
        <v>-0.02</v>
      </c>
      <c r="I768" s="258"/>
      <c r="J768" s="253"/>
      <c r="K768" s="253"/>
      <c r="L768" s="259"/>
      <c r="M768" s="260"/>
      <c r="N768" s="261"/>
      <c r="O768" s="261"/>
      <c r="P768" s="261"/>
      <c r="Q768" s="261"/>
      <c r="R768" s="261"/>
      <c r="S768" s="261"/>
      <c r="T768" s="26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63" t="s">
        <v>181</v>
      </c>
      <c r="AU768" s="263" t="s">
        <v>88</v>
      </c>
      <c r="AV768" s="13" t="s">
        <v>88</v>
      </c>
      <c r="AW768" s="13" t="s">
        <v>31</v>
      </c>
      <c r="AX768" s="13" t="s">
        <v>76</v>
      </c>
      <c r="AY768" s="263" t="s">
        <v>173</v>
      </c>
    </row>
    <row r="769" s="15" customFormat="1">
      <c r="A769" s="15"/>
      <c r="B769" s="275"/>
      <c r="C769" s="276"/>
      <c r="D769" s="254" t="s">
        <v>181</v>
      </c>
      <c r="E769" s="277" t="s">
        <v>1</v>
      </c>
      <c r="F769" s="278" t="s">
        <v>556</v>
      </c>
      <c r="G769" s="276"/>
      <c r="H769" s="279">
        <v>44.399999999999999</v>
      </c>
      <c r="I769" s="280"/>
      <c r="J769" s="276"/>
      <c r="K769" s="276"/>
      <c r="L769" s="281"/>
      <c r="M769" s="282"/>
      <c r="N769" s="283"/>
      <c r="O769" s="283"/>
      <c r="P769" s="283"/>
      <c r="Q769" s="283"/>
      <c r="R769" s="283"/>
      <c r="S769" s="283"/>
      <c r="T769" s="284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85" t="s">
        <v>181</v>
      </c>
      <c r="AU769" s="285" t="s">
        <v>88</v>
      </c>
      <c r="AV769" s="15" t="s">
        <v>179</v>
      </c>
      <c r="AW769" s="15" t="s">
        <v>31</v>
      </c>
      <c r="AX769" s="15" t="s">
        <v>83</v>
      </c>
      <c r="AY769" s="285" t="s">
        <v>173</v>
      </c>
    </row>
    <row r="770" s="2" customFormat="1" ht="16.5" customHeight="1">
      <c r="A770" s="39"/>
      <c r="B770" s="40"/>
      <c r="C770" s="286" t="s">
        <v>1076</v>
      </c>
      <c r="D770" s="286" t="s">
        <v>224</v>
      </c>
      <c r="E770" s="287" t="s">
        <v>1077</v>
      </c>
      <c r="F770" s="288" t="s">
        <v>1078</v>
      </c>
      <c r="G770" s="289" t="s">
        <v>235</v>
      </c>
      <c r="H770" s="290">
        <v>45.299999999999997</v>
      </c>
      <c r="I770" s="291"/>
      <c r="J770" s="292">
        <f>ROUND(I770*H770,2)</f>
        <v>0</v>
      </c>
      <c r="K770" s="293"/>
      <c r="L770" s="294"/>
      <c r="M770" s="295" t="s">
        <v>1</v>
      </c>
      <c r="N770" s="296" t="s">
        <v>42</v>
      </c>
      <c r="O770" s="98"/>
      <c r="P770" s="248">
        <f>O770*H770</f>
        <v>0</v>
      </c>
      <c r="Q770" s="248">
        <v>0.0012600000000000001</v>
      </c>
      <c r="R770" s="248">
        <f>Q770*H770</f>
        <v>0.057077999999999997</v>
      </c>
      <c r="S770" s="248">
        <v>0</v>
      </c>
      <c r="T770" s="249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50" t="s">
        <v>386</v>
      </c>
      <c r="AT770" s="250" t="s">
        <v>224</v>
      </c>
      <c r="AU770" s="250" t="s">
        <v>88</v>
      </c>
      <c r="AY770" s="18" t="s">
        <v>173</v>
      </c>
      <c r="BE770" s="251">
        <f>IF(N770="základná",J770,0)</f>
        <v>0</v>
      </c>
      <c r="BF770" s="251">
        <f>IF(N770="znížená",J770,0)</f>
        <v>0</v>
      </c>
      <c r="BG770" s="251">
        <f>IF(N770="zákl. prenesená",J770,0)</f>
        <v>0</v>
      </c>
      <c r="BH770" s="251">
        <f>IF(N770="zníž. prenesená",J770,0)</f>
        <v>0</v>
      </c>
      <c r="BI770" s="251">
        <f>IF(N770="nulová",J770,0)</f>
        <v>0</v>
      </c>
      <c r="BJ770" s="18" t="s">
        <v>88</v>
      </c>
      <c r="BK770" s="251">
        <f>ROUND(I770*H770,2)</f>
        <v>0</v>
      </c>
      <c r="BL770" s="18" t="s">
        <v>276</v>
      </c>
      <c r="BM770" s="250" t="s">
        <v>1079</v>
      </c>
    </row>
    <row r="771" s="13" customFormat="1">
      <c r="A771" s="13"/>
      <c r="B771" s="252"/>
      <c r="C771" s="253"/>
      <c r="D771" s="254" t="s">
        <v>181</v>
      </c>
      <c r="E771" s="255" t="s">
        <v>1</v>
      </c>
      <c r="F771" s="256" t="s">
        <v>571</v>
      </c>
      <c r="G771" s="253"/>
      <c r="H771" s="257">
        <v>45.287999999999997</v>
      </c>
      <c r="I771" s="258"/>
      <c r="J771" s="253"/>
      <c r="K771" s="253"/>
      <c r="L771" s="259"/>
      <c r="M771" s="260"/>
      <c r="N771" s="261"/>
      <c r="O771" s="261"/>
      <c r="P771" s="261"/>
      <c r="Q771" s="261"/>
      <c r="R771" s="261"/>
      <c r="S771" s="261"/>
      <c r="T771" s="262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63" t="s">
        <v>181</v>
      </c>
      <c r="AU771" s="263" t="s">
        <v>88</v>
      </c>
      <c r="AV771" s="13" t="s">
        <v>88</v>
      </c>
      <c r="AW771" s="13" t="s">
        <v>31</v>
      </c>
      <c r="AX771" s="13" t="s">
        <v>76</v>
      </c>
      <c r="AY771" s="263" t="s">
        <v>173</v>
      </c>
    </row>
    <row r="772" s="13" customFormat="1">
      <c r="A772" s="13"/>
      <c r="B772" s="252"/>
      <c r="C772" s="253"/>
      <c r="D772" s="254" t="s">
        <v>181</v>
      </c>
      <c r="E772" s="255" t="s">
        <v>1</v>
      </c>
      <c r="F772" s="256" t="s">
        <v>572</v>
      </c>
      <c r="G772" s="253"/>
      <c r="H772" s="257">
        <v>0.012</v>
      </c>
      <c r="I772" s="258"/>
      <c r="J772" s="253"/>
      <c r="K772" s="253"/>
      <c r="L772" s="259"/>
      <c r="M772" s="260"/>
      <c r="N772" s="261"/>
      <c r="O772" s="261"/>
      <c r="P772" s="261"/>
      <c r="Q772" s="261"/>
      <c r="R772" s="261"/>
      <c r="S772" s="261"/>
      <c r="T772" s="26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63" t="s">
        <v>181</v>
      </c>
      <c r="AU772" s="263" t="s">
        <v>88</v>
      </c>
      <c r="AV772" s="13" t="s">
        <v>88</v>
      </c>
      <c r="AW772" s="13" t="s">
        <v>31</v>
      </c>
      <c r="AX772" s="13" t="s">
        <v>76</v>
      </c>
      <c r="AY772" s="263" t="s">
        <v>173</v>
      </c>
    </row>
    <row r="773" s="15" customFormat="1">
      <c r="A773" s="15"/>
      <c r="B773" s="275"/>
      <c r="C773" s="276"/>
      <c r="D773" s="254" t="s">
        <v>181</v>
      </c>
      <c r="E773" s="277" t="s">
        <v>1</v>
      </c>
      <c r="F773" s="278" t="s">
        <v>187</v>
      </c>
      <c r="G773" s="276"/>
      <c r="H773" s="279">
        <v>45.299999999999997</v>
      </c>
      <c r="I773" s="280"/>
      <c r="J773" s="276"/>
      <c r="K773" s="276"/>
      <c r="L773" s="281"/>
      <c r="M773" s="282"/>
      <c r="N773" s="283"/>
      <c r="O773" s="283"/>
      <c r="P773" s="283"/>
      <c r="Q773" s="283"/>
      <c r="R773" s="283"/>
      <c r="S773" s="283"/>
      <c r="T773" s="284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85" t="s">
        <v>181</v>
      </c>
      <c r="AU773" s="285" t="s">
        <v>88</v>
      </c>
      <c r="AV773" s="15" t="s">
        <v>179</v>
      </c>
      <c r="AW773" s="15" t="s">
        <v>31</v>
      </c>
      <c r="AX773" s="15" t="s">
        <v>83</v>
      </c>
      <c r="AY773" s="285" t="s">
        <v>173</v>
      </c>
    </row>
    <row r="774" s="2" customFormat="1" ht="24.15" customHeight="1">
      <c r="A774" s="39"/>
      <c r="B774" s="40"/>
      <c r="C774" s="238" t="s">
        <v>1080</v>
      </c>
      <c r="D774" s="238" t="s">
        <v>175</v>
      </c>
      <c r="E774" s="239" t="s">
        <v>1081</v>
      </c>
      <c r="F774" s="240" t="s">
        <v>1082</v>
      </c>
      <c r="G774" s="241" t="s">
        <v>235</v>
      </c>
      <c r="H774" s="242">
        <v>44.399999999999999</v>
      </c>
      <c r="I774" s="243"/>
      <c r="J774" s="244">
        <f>ROUND(I774*H774,2)</f>
        <v>0</v>
      </c>
      <c r="K774" s="245"/>
      <c r="L774" s="45"/>
      <c r="M774" s="246" t="s">
        <v>1</v>
      </c>
      <c r="N774" s="247" t="s">
        <v>42</v>
      </c>
      <c r="O774" s="98"/>
      <c r="P774" s="248">
        <f>O774*H774</f>
        <v>0</v>
      </c>
      <c r="Q774" s="248">
        <v>0</v>
      </c>
      <c r="R774" s="248">
        <f>Q774*H774</f>
        <v>0</v>
      </c>
      <c r="S774" s="248">
        <v>0</v>
      </c>
      <c r="T774" s="249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50" t="s">
        <v>276</v>
      </c>
      <c r="AT774" s="250" t="s">
        <v>175</v>
      </c>
      <c r="AU774" s="250" t="s">
        <v>88</v>
      </c>
      <c r="AY774" s="18" t="s">
        <v>173</v>
      </c>
      <c r="BE774" s="251">
        <f>IF(N774="základná",J774,0)</f>
        <v>0</v>
      </c>
      <c r="BF774" s="251">
        <f>IF(N774="znížená",J774,0)</f>
        <v>0</v>
      </c>
      <c r="BG774" s="251">
        <f>IF(N774="zákl. prenesená",J774,0)</f>
        <v>0</v>
      </c>
      <c r="BH774" s="251">
        <f>IF(N774="zníž. prenesená",J774,0)</f>
        <v>0</v>
      </c>
      <c r="BI774" s="251">
        <f>IF(N774="nulová",J774,0)</f>
        <v>0</v>
      </c>
      <c r="BJ774" s="18" t="s">
        <v>88</v>
      </c>
      <c r="BK774" s="251">
        <f>ROUND(I774*H774,2)</f>
        <v>0</v>
      </c>
      <c r="BL774" s="18" t="s">
        <v>276</v>
      </c>
      <c r="BM774" s="250" t="s">
        <v>1083</v>
      </c>
    </row>
    <row r="775" s="13" customFormat="1">
      <c r="A775" s="13"/>
      <c r="B775" s="252"/>
      <c r="C775" s="253"/>
      <c r="D775" s="254" t="s">
        <v>181</v>
      </c>
      <c r="E775" s="255" t="s">
        <v>1</v>
      </c>
      <c r="F775" s="256" t="s">
        <v>418</v>
      </c>
      <c r="G775" s="253"/>
      <c r="H775" s="257">
        <v>44.420000000000002</v>
      </c>
      <c r="I775" s="258"/>
      <c r="J775" s="253"/>
      <c r="K775" s="253"/>
      <c r="L775" s="259"/>
      <c r="M775" s="260"/>
      <c r="N775" s="261"/>
      <c r="O775" s="261"/>
      <c r="P775" s="261"/>
      <c r="Q775" s="261"/>
      <c r="R775" s="261"/>
      <c r="S775" s="261"/>
      <c r="T775" s="26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63" t="s">
        <v>181</v>
      </c>
      <c r="AU775" s="263" t="s">
        <v>88</v>
      </c>
      <c r="AV775" s="13" t="s">
        <v>88</v>
      </c>
      <c r="AW775" s="13" t="s">
        <v>31</v>
      </c>
      <c r="AX775" s="13" t="s">
        <v>76</v>
      </c>
      <c r="AY775" s="263" t="s">
        <v>173</v>
      </c>
    </row>
    <row r="776" s="13" customFormat="1">
      <c r="A776" s="13"/>
      <c r="B776" s="252"/>
      <c r="C776" s="253"/>
      <c r="D776" s="254" t="s">
        <v>181</v>
      </c>
      <c r="E776" s="255" t="s">
        <v>1</v>
      </c>
      <c r="F776" s="256" t="s">
        <v>221</v>
      </c>
      <c r="G776" s="253"/>
      <c r="H776" s="257">
        <v>-0.02</v>
      </c>
      <c r="I776" s="258"/>
      <c r="J776" s="253"/>
      <c r="K776" s="253"/>
      <c r="L776" s="259"/>
      <c r="M776" s="260"/>
      <c r="N776" s="261"/>
      <c r="O776" s="261"/>
      <c r="P776" s="261"/>
      <c r="Q776" s="261"/>
      <c r="R776" s="261"/>
      <c r="S776" s="261"/>
      <c r="T776" s="26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63" t="s">
        <v>181</v>
      </c>
      <c r="AU776" s="263" t="s">
        <v>88</v>
      </c>
      <c r="AV776" s="13" t="s">
        <v>88</v>
      </c>
      <c r="AW776" s="13" t="s">
        <v>31</v>
      </c>
      <c r="AX776" s="13" t="s">
        <v>76</v>
      </c>
      <c r="AY776" s="263" t="s">
        <v>173</v>
      </c>
    </row>
    <row r="777" s="15" customFormat="1">
      <c r="A777" s="15"/>
      <c r="B777" s="275"/>
      <c r="C777" s="276"/>
      <c r="D777" s="254" t="s">
        <v>181</v>
      </c>
      <c r="E777" s="277" t="s">
        <v>1</v>
      </c>
      <c r="F777" s="278" t="s">
        <v>556</v>
      </c>
      <c r="G777" s="276"/>
      <c r="H777" s="279">
        <v>44.399999999999999</v>
      </c>
      <c r="I777" s="280"/>
      <c r="J777" s="276"/>
      <c r="K777" s="276"/>
      <c r="L777" s="281"/>
      <c r="M777" s="282"/>
      <c r="N777" s="283"/>
      <c r="O777" s="283"/>
      <c r="P777" s="283"/>
      <c r="Q777" s="283"/>
      <c r="R777" s="283"/>
      <c r="S777" s="283"/>
      <c r="T777" s="284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85" t="s">
        <v>181</v>
      </c>
      <c r="AU777" s="285" t="s">
        <v>88</v>
      </c>
      <c r="AV777" s="15" t="s">
        <v>179</v>
      </c>
      <c r="AW777" s="15" t="s">
        <v>31</v>
      </c>
      <c r="AX777" s="15" t="s">
        <v>83</v>
      </c>
      <c r="AY777" s="285" t="s">
        <v>173</v>
      </c>
    </row>
    <row r="778" s="2" customFormat="1" ht="24.15" customHeight="1">
      <c r="A778" s="39"/>
      <c r="B778" s="40"/>
      <c r="C778" s="286" t="s">
        <v>1084</v>
      </c>
      <c r="D778" s="286" t="s">
        <v>224</v>
      </c>
      <c r="E778" s="287" t="s">
        <v>1085</v>
      </c>
      <c r="F778" s="288" t="s">
        <v>1086</v>
      </c>
      <c r="G778" s="289" t="s">
        <v>235</v>
      </c>
      <c r="H778" s="290">
        <v>45.700000000000003</v>
      </c>
      <c r="I778" s="291"/>
      <c r="J778" s="292">
        <f>ROUND(I778*H778,2)</f>
        <v>0</v>
      </c>
      <c r="K778" s="293"/>
      <c r="L778" s="294"/>
      <c r="M778" s="295" t="s">
        <v>1</v>
      </c>
      <c r="N778" s="296" t="s">
        <v>42</v>
      </c>
      <c r="O778" s="98"/>
      <c r="P778" s="248">
        <f>O778*H778</f>
        <v>0</v>
      </c>
      <c r="Q778" s="248">
        <v>6.0000000000000002E-05</v>
      </c>
      <c r="R778" s="248">
        <f>Q778*H778</f>
        <v>0.0027420000000000001</v>
      </c>
      <c r="S778" s="248">
        <v>0</v>
      </c>
      <c r="T778" s="249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50" t="s">
        <v>386</v>
      </c>
      <c r="AT778" s="250" t="s">
        <v>224</v>
      </c>
      <c r="AU778" s="250" t="s">
        <v>88</v>
      </c>
      <c r="AY778" s="18" t="s">
        <v>173</v>
      </c>
      <c r="BE778" s="251">
        <f>IF(N778="základná",J778,0)</f>
        <v>0</v>
      </c>
      <c r="BF778" s="251">
        <f>IF(N778="znížená",J778,0)</f>
        <v>0</v>
      </c>
      <c r="BG778" s="251">
        <f>IF(N778="zákl. prenesená",J778,0)</f>
        <v>0</v>
      </c>
      <c r="BH778" s="251">
        <f>IF(N778="zníž. prenesená",J778,0)</f>
        <v>0</v>
      </c>
      <c r="BI778" s="251">
        <f>IF(N778="nulová",J778,0)</f>
        <v>0</v>
      </c>
      <c r="BJ778" s="18" t="s">
        <v>88</v>
      </c>
      <c r="BK778" s="251">
        <f>ROUND(I778*H778,2)</f>
        <v>0</v>
      </c>
      <c r="BL778" s="18" t="s">
        <v>276</v>
      </c>
      <c r="BM778" s="250" t="s">
        <v>1087</v>
      </c>
    </row>
    <row r="779" s="13" customFormat="1">
      <c r="A779" s="13"/>
      <c r="B779" s="252"/>
      <c r="C779" s="253"/>
      <c r="D779" s="254" t="s">
        <v>181</v>
      </c>
      <c r="E779" s="255" t="s">
        <v>1</v>
      </c>
      <c r="F779" s="256" t="s">
        <v>1088</v>
      </c>
      <c r="G779" s="253"/>
      <c r="H779" s="257">
        <v>45.731999999999999</v>
      </c>
      <c r="I779" s="258"/>
      <c r="J779" s="253"/>
      <c r="K779" s="253"/>
      <c r="L779" s="259"/>
      <c r="M779" s="260"/>
      <c r="N779" s="261"/>
      <c r="O779" s="261"/>
      <c r="P779" s="261"/>
      <c r="Q779" s="261"/>
      <c r="R779" s="261"/>
      <c r="S779" s="261"/>
      <c r="T779" s="26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63" t="s">
        <v>181</v>
      </c>
      <c r="AU779" s="263" t="s">
        <v>88</v>
      </c>
      <c r="AV779" s="13" t="s">
        <v>88</v>
      </c>
      <c r="AW779" s="13" t="s">
        <v>31</v>
      </c>
      <c r="AX779" s="13" t="s">
        <v>76</v>
      </c>
      <c r="AY779" s="263" t="s">
        <v>173</v>
      </c>
    </row>
    <row r="780" s="13" customFormat="1">
      <c r="A780" s="13"/>
      <c r="B780" s="252"/>
      <c r="C780" s="253"/>
      <c r="D780" s="254" t="s">
        <v>181</v>
      </c>
      <c r="E780" s="255" t="s">
        <v>1</v>
      </c>
      <c r="F780" s="256" t="s">
        <v>1089</v>
      </c>
      <c r="G780" s="253"/>
      <c r="H780" s="257">
        <v>-0.032000000000000001</v>
      </c>
      <c r="I780" s="258"/>
      <c r="J780" s="253"/>
      <c r="K780" s="253"/>
      <c r="L780" s="259"/>
      <c r="M780" s="260"/>
      <c r="N780" s="261"/>
      <c r="O780" s="261"/>
      <c r="P780" s="261"/>
      <c r="Q780" s="261"/>
      <c r="R780" s="261"/>
      <c r="S780" s="261"/>
      <c r="T780" s="26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63" t="s">
        <v>181</v>
      </c>
      <c r="AU780" s="263" t="s">
        <v>88</v>
      </c>
      <c r="AV780" s="13" t="s">
        <v>88</v>
      </c>
      <c r="AW780" s="13" t="s">
        <v>31</v>
      </c>
      <c r="AX780" s="13" t="s">
        <v>76</v>
      </c>
      <c r="AY780" s="263" t="s">
        <v>173</v>
      </c>
    </row>
    <row r="781" s="15" customFormat="1">
      <c r="A781" s="15"/>
      <c r="B781" s="275"/>
      <c r="C781" s="276"/>
      <c r="D781" s="254" t="s">
        <v>181</v>
      </c>
      <c r="E781" s="277" t="s">
        <v>1</v>
      </c>
      <c r="F781" s="278" t="s">
        <v>187</v>
      </c>
      <c r="G781" s="276"/>
      <c r="H781" s="279">
        <v>45.700000000000003</v>
      </c>
      <c r="I781" s="280"/>
      <c r="J781" s="276"/>
      <c r="K781" s="276"/>
      <c r="L781" s="281"/>
      <c r="M781" s="282"/>
      <c r="N781" s="283"/>
      <c r="O781" s="283"/>
      <c r="P781" s="283"/>
      <c r="Q781" s="283"/>
      <c r="R781" s="283"/>
      <c r="S781" s="283"/>
      <c r="T781" s="284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85" t="s">
        <v>181</v>
      </c>
      <c r="AU781" s="285" t="s">
        <v>88</v>
      </c>
      <c r="AV781" s="15" t="s">
        <v>179</v>
      </c>
      <c r="AW781" s="15" t="s">
        <v>31</v>
      </c>
      <c r="AX781" s="15" t="s">
        <v>83</v>
      </c>
      <c r="AY781" s="285" t="s">
        <v>173</v>
      </c>
    </row>
    <row r="782" s="2" customFormat="1" ht="24.15" customHeight="1">
      <c r="A782" s="39"/>
      <c r="B782" s="40"/>
      <c r="C782" s="238" t="s">
        <v>1090</v>
      </c>
      <c r="D782" s="238" t="s">
        <v>175</v>
      </c>
      <c r="E782" s="239" t="s">
        <v>1091</v>
      </c>
      <c r="F782" s="240" t="s">
        <v>1092</v>
      </c>
      <c r="G782" s="241" t="s">
        <v>227</v>
      </c>
      <c r="H782" s="242">
        <v>0.104</v>
      </c>
      <c r="I782" s="243"/>
      <c r="J782" s="244">
        <f>ROUND(I782*H782,2)</f>
        <v>0</v>
      </c>
      <c r="K782" s="245"/>
      <c r="L782" s="45"/>
      <c r="M782" s="246" t="s">
        <v>1</v>
      </c>
      <c r="N782" s="247" t="s">
        <v>42</v>
      </c>
      <c r="O782" s="98"/>
      <c r="P782" s="248">
        <f>O782*H782</f>
        <v>0</v>
      </c>
      <c r="Q782" s="248">
        <v>0</v>
      </c>
      <c r="R782" s="248">
        <f>Q782*H782</f>
        <v>0</v>
      </c>
      <c r="S782" s="248">
        <v>0</v>
      </c>
      <c r="T782" s="249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50" t="s">
        <v>276</v>
      </c>
      <c r="AT782" s="250" t="s">
        <v>175</v>
      </c>
      <c r="AU782" s="250" t="s">
        <v>88</v>
      </c>
      <c r="AY782" s="18" t="s">
        <v>173</v>
      </c>
      <c r="BE782" s="251">
        <f>IF(N782="základná",J782,0)</f>
        <v>0</v>
      </c>
      <c r="BF782" s="251">
        <f>IF(N782="znížená",J782,0)</f>
        <v>0</v>
      </c>
      <c r="BG782" s="251">
        <f>IF(N782="zákl. prenesená",J782,0)</f>
        <v>0</v>
      </c>
      <c r="BH782" s="251">
        <f>IF(N782="zníž. prenesená",J782,0)</f>
        <v>0</v>
      </c>
      <c r="BI782" s="251">
        <f>IF(N782="nulová",J782,0)</f>
        <v>0</v>
      </c>
      <c r="BJ782" s="18" t="s">
        <v>88</v>
      </c>
      <c r="BK782" s="251">
        <f>ROUND(I782*H782,2)</f>
        <v>0</v>
      </c>
      <c r="BL782" s="18" t="s">
        <v>276</v>
      </c>
      <c r="BM782" s="250" t="s">
        <v>1093</v>
      </c>
    </row>
    <row r="783" s="12" customFormat="1" ht="22.8" customHeight="1">
      <c r="A783" s="12"/>
      <c r="B783" s="222"/>
      <c r="C783" s="223"/>
      <c r="D783" s="224" t="s">
        <v>75</v>
      </c>
      <c r="E783" s="236" t="s">
        <v>1094</v>
      </c>
      <c r="F783" s="236" t="s">
        <v>1095</v>
      </c>
      <c r="G783" s="223"/>
      <c r="H783" s="223"/>
      <c r="I783" s="226"/>
      <c r="J783" s="237">
        <f>BK783</f>
        <v>0</v>
      </c>
      <c r="K783" s="223"/>
      <c r="L783" s="228"/>
      <c r="M783" s="229"/>
      <c r="N783" s="230"/>
      <c r="O783" s="230"/>
      <c r="P783" s="231">
        <f>SUM(P784:P795)</f>
        <v>0</v>
      </c>
      <c r="Q783" s="230"/>
      <c r="R783" s="231">
        <f>SUM(R784:R795)</f>
        <v>1.071224</v>
      </c>
      <c r="S783" s="230"/>
      <c r="T783" s="232">
        <f>SUM(T784:T795)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33" t="s">
        <v>88</v>
      </c>
      <c r="AT783" s="234" t="s">
        <v>75</v>
      </c>
      <c r="AU783" s="234" t="s">
        <v>83</v>
      </c>
      <c r="AY783" s="233" t="s">
        <v>173</v>
      </c>
      <c r="BK783" s="235">
        <f>SUM(BK784:BK795)</f>
        <v>0</v>
      </c>
    </row>
    <row r="784" s="2" customFormat="1" ht="24.15" customHeight="1">
      <c r="A784" s="39"/>
      <c r="B784" s="40"/>
      <c r="C784" s="238" t="s">
        <v>1096</v>
      </c>
      <c r="D784" s="238" t="s">
        <v>175</v>
      </c>
      <c r="E784" s="239" t="s">
        <v>1097</v>
      </c>
      <c r="F784" s="240" t="s">
        <v>1098</v>
      </c>
      <c r="G784" s="241" t="s">
        <v>235</v>
      </c>
      <c r="H784" s="242">
        <v>43.399999999999999</v>
      </c>
      <c r="I784" s="243"/>
      <c r="J784" s="244">
        <f>ROUND(I784*H784,2)</f>
        <v>0</v>
      </c>
      <c r="K784" s="245"/>
      <c r="L784" s="45"/>
      <c r="M784" s="246" t="s">
        <v>1</v>
      </c>
      <c r="N784" s="247" t="s">
        <v>42</v>
      </c>
      <c r="O784" s="98"/>
      <c r="P784" s="248">
        <f>O784*H784</f>
        <v>0</v>
      </c>
      <c r="Q784" s="248">
        <v>0.0028600000000000001</v>
      </c>
      <c r="R784" s="248">
        <f>Q784*H784</f>
        <v>0.124124</v>
      </c>
      <c r="S784" s="248">
        <v>0</v>
      </c>
      <c r="T784" s="249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50" t="s">
        <v>276</v>
      </c>
      <c r="AT784" s="250" t="s">
        <v>175</v>
      </c>
      <c r="AU784" s="250" t="s">
        <v>88</v>
      </c>
      <c r="AY784" s="18" t="s">
        <v>173</v>
      </c>
      <c r="BE784" s="251">
        <f>IF(N784="základná",J784,0)</f>
        <v>0</v>
      </c>
      <c r="BF784" s="251">
        <f>IF(N784="znížená",J784,0)</f>
        <v>0</v>
      </c>
      <c r="BG784" s="251">
        <f>IF(N784="zákl. prenesená",J784,0)</f>
        <v>0</v>
      </c>
      <c r="BH784" s="251">
        <f>IF(N784="zníž. prenesená",J784,0)</f>
        <v>0</v>
      </c>
      <c r="BI784" s="251">
        <f>IF(N784="nulová",J784,0)</f>
        <v>0</v>
      </c>
      <c r="BJ784" s="18" t="s">
        <v>88</v>
      </c>
      <c r="BK784" s="251">
        <f>ROUND(I784*H784,2)</f>
        <v>0</v>
      </c>
      <c r="BL784" s="18" t="s">
        <v>276</v>
      </c>
      <c r="BM784" s="250" t="s">
        <v>1099</v>
      </c>
    </row>
    <row r="785" s="13" customFormat="1">
      <c r="A785" s="13"/>
      <c r="B785" s="252"/>
      <c r="C785" s="253"/>
      <c r="D785" s="254" t="s">
        <v>181</v>
      </c>
      <c r="E785" s="255" t="s">
        <v>1</v>
      </c>
      <c r="F785" s="256" t="s">
        <v>1100</v>
      </c>
      <c r="G785" s="253"/>
      <c r="H785" s="257">
        <v>16.638000000000002</v>
      </c>
      <c r="I785" s="258"/>
      <c r="J785" s="253"/>
      <c r="K785" s="253"/>
      <c r="L785" s="259"/>
      <c r="M785" s="260"/>
      <c r="N785" s="261"/>
      <c r="O785" s="261"/>
      <c r="P785" s="261"/>
      <c r="Q785" s="261"/>
      <c r="R785" s="261"/>
      <c r="S785" s="261"/>
      <c r="T785" s="26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63" t="s">
        <v>181</v>
      </c>
      <c r="AU785" s="263" t="s">
        <v>88</v>
      </c>
      <c r="AV785" s="13" t="s">
        <v>88</v>
      </c>
      <c r="AW785" s="13" t="s">
        <v>31</v>
      </c>
      <c r="AX785" s="13" t="s">
        <v>76</v>
      </c>
      <c r="AY785" s="263" t="s">
        <v>173</v>
      </c>
    </row>
    <row r="786" s="13" customFormat="1">
      <c r="A786" s="13"/>
      <c r="B786" s="252"/>
      <c r="C786" s="253"/>
      <c r="D786" s="254" t="s">
        <v>181</v>
      </c>
      <c r="E786" s="255" t="s">
        <v>1</v>
      </c>
      <c r="F786" s="256" t="s">
        <v>1101</v>
      </c>
      <c r="G786" s="253"/>
      <c r="H786" s="257">
        <v>4.4000000000000004</v>
      </c>
      <c r="I786" s="258"/>
      <c r="J786" s="253"/>
      <c r="K786" s="253"/>
      <c r="L786" s="259"/>
      <c r="M786" s="260"/>
      <c r="N786" s="261"/>
      <c r="O786" s="261"/>
      <c r="P786" s="261"/>
      <c r="Q786" s="261"/>
      <c r="R786" s="261"/>
      <c r="S786" s="261"/>
      <c r="T786" s="262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63" t="s">
        <v>181</v>
      </c>
      <c r="AU786" s="263" t="s">
        <v>88</v>
      </c>
      <c r="AV786" s="13" t="s">
        <v>88</v>
      </c>
      <c r="AW786" s="13" t="s">
        <v>31</v>
      </c>
      <c r="AX786" s="13" t="s">
        <v>76</v>
      </c>
      <c r="AY786" s="263" t="s">
        <v>173</v>
      </c>
    </row>
    <row r="787" s="13" customFormat="1">
      <c r="A787" s="13"/>
      <c r="B787" s="252"/>
      <c r="C787" s="253"/>
      <c r="D787" s="254" t="s">
        <v>181</v>
      </c>
      <c r="E787" s="255" t="s">
        <v>1</v>
      </c>
      <c r="F787" s="256" t="s">
        <v>1102</v>
      </c>
      <c r="G787" s="253"/>
      <c r="H787" s="257">
        <v>22.350000000000001</v>
      </c>
      <c r="I787" s="258"/>
      <c r="J787" s="253"/>
      <c r="K787" s="253"/>
      <c r="L787" s="259"/>
      <c r="M787" s="260"/>
      <c r="N787" s="261"/>
      <c r="O787" s="261"/>
      <c r="P787" s="261"/>
      <c r="Q787" s="261"/>
      <c r="R787" s="261"/>
      <c r="S787" s="261"/>
      <c r="T787" s="26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63" t="s">
        <v>181</v>
      </c>
      <c r="AU787" s="263" t="s">
        <v>88</v>
      </c>
      <c r="AV787" s="13" t="s">
        <v>88</v>
      </c>
      <c r="AW787" s="13" t="s">
        <v>31</v>
      </c>
      <c r="AX787" s="13" t="s">
        <v>76</v>
      </c>
      <c r="AY787" s="263" t="s">
        <v>173</v>
      </c>
    </row>
    <row r="788" s="14" customFormat="1">
      <c r="A788" s="14"/>
      <c r="B788" s="264"/>
      <c r="C788" s="265"/>
      <c r="D788" s="254" t="s">
        <v>181</v>
      </c>
      <c r="E788" s="266" t="s">
        <v>1</v>
      </c>
      <c r="F788" s="267" t="s">
        <v>184</v>
      </c>
      <c r="G788" s="265"/>
      <c r="H788" s="268">
        <v>43.388000000000005</v>
      </c>
      <c r="I788" s="269"/>
      <c r="J788" s="265"/>
      <c r="K788" s="265"/>
      <c r="L788" s="270"/>
      <c r="M788" s="271"/>
      <c r="N788" s="272"/>
      <c r="O788" s="272"/>
      <c r="P788" s="272"/>
      <c r="Q788" s="272"/>
      <c r="R788" s="272"/>
      <c r="S788" s="272"/>
      <c r="T788" s="27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74" t="s">
        <v>181</v>
      </c>
      <c r="AU788" s="274" t="s">
        <v>88</v>
      </c>
      <c r="AV788" s="14" t="s">
        <v>185</v>
      </c>
      <c r="AW788" s="14" t="s">
        <v>31</v>
      </c>
      <c r="AX788" s="14" t="s">
        <v>76</v>
      </c>
      <c r="AY788" s="274" t="s">
        <v>173</v>
      </c>
    </row>
    <row r="789" s="13" customFormat="1">
      <c r="A789" s="13"/>
      <c r="B789" s="252"/>
      <c r="C789" s="253"/>
      <c r="D789" s="254" t="s">
        <v>181</v>
      </c>
      <c r="E789" s="255" t="s">
        <v>1</v>
      </c>
      <c r="F789" s="256" t="s">
        <v>572</v>
      </c>
      <c r="G789" s="253"/>
      <c r="H789" s="257">
        <v>0.012</v>
      </c>
      <c r="I789" s="258"/>
      <c r="J789" s="253"/>
      <c r="K789" s="253"/>
      <c r="L789" s="259"/>
      <c r="M789" s="260"/>
      <c r="N789" s="261"/>
      <c r="O789" s="261"/>
      <c r="P789" s="261"/>
      <c r="Q789" s="261"/>
      <c r="R789" s="261"/>
      <c r="S789" s="261"/>
      <c r="T789" s="26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63" t="s">
        <v>181</v>
      </c>
      <c r="AU789" s="263" t="s">
        <v>88</v>
      </c>
      <c r="AV789" s="13" t="s">
        <v>88</v>
      </c>
      <c r="AW789" s="13" t="s">
        <v>31</v>
      </c>
      <c r="AX789" s="13" t="s">
        <v>76</v>
      </c>
      <c r="AY789" s="263" t="s">
        <v>173</v>
      </c>
    </row>
    <row r="790" s="15" customFormat="1">
      <c r="A790" s="15"/>
      <c r="B790" s="275"/>
      <c r="C790" s="276"/>
      <c r="D790" s="254" t="s">
        <v>181</v>
      </c>
      <c r="E790" s="277" t="s">
        <v>1</v>
      </c>
      <c r="F790" s="278" t="s">
        <v>187</v>
      </c>
      <c r="G790" s="276"/>
      <c r="H790" s="279">
        <v>43.400000000000006</v>
      </c>
      <c r="I790" s="280"/>
      <c r="J790" s="276"/>
      <c r="K790" s="276"/>
      <c r="L790" s="281"/>
      <c r="M790" s="282"/>
      <c r="N790" s="283"/>
      <c r="O790" s="283"/>
      <c r="P790" s="283"/>
      <c r="Q790" s="283"/>
      <c r="R790" s="283"/>
      <c r="S790" s="283"/>
      <c r="T790" s="284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85" t="s">
        <v>181</v>
      </c>
      <c r="AU790" s="285" t="s">
        <v>88</v>
      </c>
      <c r="AV790" s="15" t="s">
        <v>179</v>
      </c>
      <c r="AW790" s="15" t="s">
        <v>31</v>
      </c>
      <c r="AX790" s="15" t="s">
        <v>83</v>
      </c>
      <c r="AY790" s="285" t="s">
        <v>173</v>
      </c>
    </row>
    <row r="791" s="2" customFormat="1" ht="16.5" customHeight="1">
      <c r="A791" s="39"/>
      <c r="B791" s="40"/>
      <c r="C791" s="286" t="s">
        <v>1103</v>
      </c>
      <c r="D791" s="286" t="s">
        <v>224</v>
      </c>
      <c r="E791" s="287" t="s">
        <v>1104</v>
      </c>
      <c r="F791" s="288" t="s">
        <v>1105</v>
      </c>
      <c r="G791" s="289" t="s">
        <v>235</v>
      </c>
      <c r="H791" s="290">
        <v>45.100000000000001</v>
      </c>
      <c r="I791" s="291"/>
      <c r="J791" s="292">
        <f>ROUND(I791*H791,2)</f>
        <v>0</v>
      </c>
      <c r="K791" s="293"/>
      <c r="L791" s="294"/>
      <c r="M791" s="295" t="s">
        <v>1</v>
      </c>
      <c r="N791" s="296" t="s">
        <v>42</v>
      </c>
      <c r="O791" s="98"/>
      <c r="P791" s="248">
        <f>O791*H791</f>
        <v>0</v>
      </c>
      <c r="Q791" s="248">
        <v>0.021000000000000001</v>
      </c>
      <c r="R791" s="248">
        <f>Q791*H791</f>
        <v>0.94710000000000005</v>
      </c>
      <c r="S791" s="248">
        <v>0</v>
      </c>
      <c r="T791" s="249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50" t="s">
        <v>386</v>
      </c>
      <c r="AT791" s="250" t="s">
        <v>224</v>
      </c>
      <c r="AU791" s="250" t="s">
        <v>88</v>
      </c>
      <c r="AY791" s="18" t="s">
        <v>173</v>
      </c>
      <c r="BE791" s="251">
        <f>IF(N791="základná",J791,0)</f>
        <v>0</v>
      </c>
      <c r="BF791" s="251">
        <f>IF(N791="znížená",J791,0)</f>
        <v>0</v>
      </c>
      <c r="BG791" s="251">
        <f>IF(N791="zákl. prenesená",J791,0)</f>
        <v>0</v>
      </c>
      <c r="BH791" s="251">
        <f>IF(N791="zníž. prenesená",J791,0)</f>
        <v>0</v>
      </c>
      <c r="BI791" s="251">
        <f>IF(N791="nulová",J791,0)</f>
        <v>0</v>
      </c>
      <c r="BJ791" s="18" t="s">
        <v>88</v>
      </c>
      <c r="BK791" s="251">
        <f>ROUND(I791*H791,2)</f>
        <v>0</v>
      </c>
      <c r="BL791" s="18" t="s">
        <v>276</v>
      </c>
      <c r="BM791" s="250" t="s">
        <v>1106</v>
      </c>
    </row>
    <row r="792" s="13" customFormat="1">
      <c r="A792" s="13"/>
      <c r="B792" s="252"/>
      <c r="C792" s="253"/>
      <c r="D792" s="254" t="s">
        <v>181</v>
      </c>
      <c r="E792" s="255" t="s">
        <v>1</v>
      </c>
      <c r="F792" s="256" t="s">
        <v>1107</v>
      </c>
      <c r="G792" s="253"/>
      <c r="H792" s="257">
        <v>45.136000000000003</v>
      </c>
      <c r="I792" s="258"/>
      <c r="J792" s="253"/>
      <c r="K792" s="253"/>
      <c r="L792" s="259"/>
      <c r="M792" s="260"/>
      <c r="N792" s="261"/>
      <c r="O792" s="261"/>
      <c r="P792" s="261"/>
      <c r="Q792" s="261"/>
      <c r="R792" s="261"/>
      <c r="S792" s="261"/>
      <c r="T792" s="262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63" t="s">
        <v>181</v>
      </c>
      <c r="AU792" s="263" t="s">
        <v>88</v>
      </c>
      <c r="AV792" s="13" t="s">
        <v>88</v>
      </c>
      <c r="AW792" s="13" t="s">
        <v>31</v>
      </c>
      <c r="AX792" s="13" t="s">
        <v>76</v>
      </c>
      <c r="AY792" s="263" t="s">
        <v>173</v>
      </c>
    </row>
    <row r="793" s="13" customFormat="1">
      <c r="A793" s="13"/>
      <c r="B793" s="252"/>
      <c r="C793" s="253"/>
      <c r="D793" s="254" t="s">
        <v>181</v>
      </c>
      <c r="E793" s="255" t="s">
        <v>1</v>
      </c>
      <c r="F793" s="256" t="s">
        <v>1108</v>
      </c>
      <c r="G793" s="253"/>
      <c r="H793" s="257">
        <v>-0.035999999999999997</v>
      </c>
      <c r="I793" s="258"/>
      <c r="J793" s="253"/>
      <c r="K793" s="253"/>
      <c r="L793" s="259"/>
      <c r="M793" s="260"/>
      <c r="N793" s="261"/>
      <c r="O793" s="261"/>
      <c r="P793" s="261"/>
      <c r="Q793" s="261"/>
      <c r="R793" s="261"/>
      <c r="S793" s="261"/>
      <c r="T793" s="26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63" t="s">
        <v>181</v>
      </c>
      <c r="AU793" s="263" t="s">
        <v>88</v>
      </c>
      <c r="AV793" s="13" t="s">
        <v>88</v>
      </c>
      <c r="AW793" s="13" t="s">
        <v>31</v>
      </c>
      <c r="AX793" s="13" t="s">
        <v>76</v>
      </c>
      <c r="AY793" s="263" t="s">
        <v>173</v>
      </c>
    </row>
    <row r="794" s="15" customFormat="1">
      <c r="A794" s="15"/>
      <c r="B794" s="275"/>
      <c r="C794" s="276"/>
      <c r="D794" s="254" t="s">
        <v>181</v>
      </c>
      <c r="E794" s="277" t="s">
        <v>1</v>
      </c>
      <c r="F794" s="278" t="s">
        <v>187</v>
      </c>
      <c r="G794" s="276"/>
      <c r="H794" s="279">
        <v>45.100000000000001</v>
      </c>
      <c r="I794" s="280"/>
      <c r="J794" s="276"/>
      <c r="K794" s="276"/>
      <c r="L794" s="281"/>
      <c r="M794" s="282"/>
      <c r="N794" s="283"/>
      <c r="O794" s="283"/>
      <c r="P794" s="283"/>
      <c r="Q794" s="283"/>
      <c r="R794" s="283"/>
      <c r="S794" s="283"/>
      <c r="T794" s="28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85" t="s">
        <v>181</v>
      </c>
      <c r="AU794" s="285" t="s">
        <v>88</v>
      </c>
      <c r="AV794" s="15" t="s">
        <v>179</v>
      </c>
      <c r="AW794" s="15" t="s">
        <v>31</v>
      </c>
      <c r="AX794" s="15" t="s">
        <v>83</v>
      </c>
      <c r="AY794" s="285" t="s">
        <v>173</v>
      </c>
    </row>
    <row r="795" s="2" customFormat="1" ht="24.15" customHeight="1">
      <c r="A795" s="39"/>
      <c r="B795" s="40"/>
      <c r="C795" s="238" t="s">
        <v>1109</v>
      </c>
      <c r="D795" s="238" t="s">
        <v>175</v>
      </c>
      <c r="E795" s="239" t="s">
        <v>1110</v>
      </c>
      <c r="F795" s="240" t="s">
        <v>1111</v>
      </c>
      <c r="G795" s="241" t="s">
        <v>227</v>
      </c>
      <c r="H795" s="242">
        <v>1.071</v>
      </c>
      <c r="I795" s="243"/>
      <c r="J795" s="244">
        <f>ROUND(I795*H795,2)</f>
        <v>0</v>
      </c>
      <c r="K795" s="245"/>
      <c r="L795" s="45"/>
      <c r="M795" s="246" t="s">
        <v>1</v>
      </c>
      <c r="N795" s="247" t="s">
        <v>42</v>
      </c>
      <c r="O795" s="98"/>
      <c r="P795" s="248">
        <f>O795*H795</f>
        <v>0</v>
      </c>
      <c r="Q795" s="248">
        <v>0</v>
      </c>
      <c r="R795" s="248">
        <f>Q795*H795</f>
        <v>0</v>
      </c>
      <c r="S795" s="248">
        <v>0</v>
      </c>
      <c r="T795" s="249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50" t="s">
        <v>276</v>
      </c>
      <c r="AT795" s="250" t="s">
        <v>175</v>
      </c>
      <c r="AU795" s="250" t="s">
        <v>88</v>
      </c>
      <c r="AY795" s="18" t="s">
        <v>173</v>
      </c>
      <c r="BE795" s="251">
        <f>IF(N795="základná",J795,0)</f>
        <v>0</v>
      </c>
      <c r="BF795" s="251">
        <f>IF(N795="znížená",J795,0)</f>
        <v>0</v>
      </c>
      <c r="BG795" s="251">
        <f>IF(N795="zákl. prenesená",J795,0)</f>
        <v>0</v>
      </c>
      <c r="BH795" s="251">
        <f>IF(N795="zníž. prenesená",J795,0)</f>
        <v>0</v>
      </c>
      <c r="BI795" s="251">
        <f>IF(N795="nulová",J795,0)</f>
        <v>0</v>
      </c>
      <c r="BJ795" s="18" t="s">
        <v>88</v>
      </c>
      <c r="BK795" s="251">
        <f>ROUND(I795*H795,2)</f>
        <v>0</v>
      </c>
      <c r="BL795" s="18" t="s">
        <v>276</v>
      </c>
      <c r="BM795" s="250" t="s">
        <v>1112</v>
      </c>
    </row>
    <row r="796" s="12" customFormat="1" ht="22.8" customHeight="1">
      <c r="A796" s="12"/>
      <c r="B796" s="222"/>
      <c r="C796" s="223"/>
      <c r="D796" s="224" t="s">
        <v>75</v>
      </c>
      <c r="E796" s="236" t="s">
        <v>1113</v>
      </c>
      <c r="F796" s="236" t="s">
        <v>1114</v>
      </c>
      <c r="G796" s="223"/>
      <c r="H796" s="223"/>
      <c r="I796" s="226"/>
      <c r="J796" s="237">
        <f>BK796</f>
        <v>0</v>
      </c>
      <c r="K796" s="223"/>
      <c r="L796" s="228"/>
      <c r="M796" s="229"/>
      <c r="N796" s="230"/>
      <c r="O796" s="230"/>
      <c r="P796" s="231">
        <f>SUM(P797:P808)</f>
        <v>0</v>
      </c>
      <c r="Q796" s="230"/>
      <c r="R796" s="231">
        <f>SUM(R797:R808)</f>
        <v>0.42027650699999997</v>
      </c>
      <c r="S796" s="230"/>
      <c r="T796" s="232">
        <f>SUM(T797:T808)</f>
        <v>0</v>
      </c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R796" s="233" t="s">
        <v>88</v>
      </c>
      <c r="AT796" s="234" t="s">
        <v>75</v>
      </c>
      <c r="AU796" s="234" t="s">
        <v>83</v>
      </c>
      <c r="AY796" s="233" t="s">
        <v>173</v>
      </c>
      <c r="BK796" s="235">
        <f>SUM(BK797:BK808)</f>
        <v>0</v>
      </c>
    </row>
    <row r="797" s="2" customFormat="1" ht="33" customHeight="1">
      <c r="A797" s="39"/>
      <c r="B797" s="40"/>
      <c r="C797" s="238" t="s">
        <v>1115</v>
      </c>
      <c r="D797" s="238" t="s">
        <v>175</v>
      </c>
      <c r="E797" s="239" t="s">
        <v>1116</v>
      </c>
      <c r="F797" s="240" t="s">
        <v>1117</v>
      </c>
      <c r="G797" s="241" t="s">
        <v>235</v>
      </c>
      <c r="H797" s="242">
        <v>8.3000000000000007</v>
      </c>
      <c r="I797" s="243"/>
      <c r="J797" s="244">
        <f>ROUND(I797*H797,2)</f>
        <v>0</v>
      </c>
      <c r="K797" s="245"/>
      <c r="L797" s="45"/>
      <c r="M797" s="246" t="s">
        <v>1</v>
      </c>
      <c r="N797" s="247" t="s">
        <v>42</v>
      </c>
      <c r="O797" s="98"/>
      <c r="P797" s="248">
        <f>O797*H797</f>
        <v>0</v>
      </c>
      <c r="Q797" s="248">
        <v>0.026527289999999999</v>
      </c>
      <c r="R797" s="248">
        <f>Q797*H797</f>
        <v>0.22017650699999999</v>
      </c>
      <c r="S797" s="248">
        <v>0</v>
      </c>
      <c r="T797" s="249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50" t="s">
        <v>276</v>
      </c>
      <c r="AT797" s="250" t="s">
        <v>175</v>
      </c>
      <c r="AU797" s="250" t="s">
        <v>88</v>
      </c>
      <c r="AY797" s="18" t="s">
        <v>173</v>
      </c>
      <c r="BE797" s="251">
        <f>IF(N797="základná",J797,0)</f>
        <v>0</v>
      </c>
      <c r="BF797" s="251">
        <f>IF(N797="znížená",J797,0)</f>
        <v>0</v>
      </c>
      <c r="BG797" s="251">
        <f>IF(N797="zákl. prenesená",J797,0)</f>
        <v>0</v>
      </c>
      <c r="BH797" s="251">
        <f>IF(N797="zníž. prenesená",J797,0)</f>
        <v>0</v>
      </c>
      <c r="BI797" s="251">
        <f>IF(N797="nulová",J797,0)</f>
        <v>0</v>
      </c>
      <c r="BJ797" s="18" t="s">
        <v>88</v>
      </c>
      <c r="BK797" s="251">
        <f>ROUND(I797*H797,2)</f>
        <v>0</v>
      </c>
      <c r="BL797" s="18" t="s">
        <v>276</v>
      </c>
      <c r="BM797" s="250" t="s">
        <v>1118</v>
      </c>
    </row>
    <row r="798" s="13" customFormat="1">
      <c r="A798" s="13"/>
      <c r="B798" s="252"/>
      <c r="C798" s="253"/>
      <c r="D798" s="254" t="s">
        <v>181</v>
      </c>
      <c r="E798" s="255" t="s">
        <v>1</v>
      </c>
      <c r="F798" s="256" t="s">
        <v>345</v>
      </c>
      <c r="G798" s="253"/>
      <c r="H798" s="257">
        <v>1.3500000000000001</v>
      </c>
      <c r="I798" s="258"/>
      <c r="J798" s="253"/>
      <c r="K798" s="253"/>
      <c r="L798" s="259"/>
      <c r="M798" s="260"/>
      <c r="N798" s="261"/>
      <c r="O798" s="261"/>
      <c r="P798" s="261"/>
      <c r="Q798" s="261"/>
      <c r="R798" s="261"/>
      <c r="S798" s="261"/>
      <c r="T798" s="26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63" t="s">
        <v>181</v>
      </c>
      <c r="AU798" s="263" t="s">
        <v>88</v>
      </c>
      <c r="AV798" s="13" t="s">
        <v>88</v>
      </c>
      <c r="AW798" s="13" t="s">
        <v>31</v>
      </c>
      <c r="AX798" s="13" t="s">
        <v>76</v>
      </c>
      <c r="AY798" s="263" t="s">
        <v>173</v>
      </c>
    </row>
    <row r="799" s="13" customFormat="1">
      <c r="A799" s="13"/>
      <c r="B799" s="252"/>
      <c r="C799" s="253"/>
      <c r="D799" s="254" t="s">
        <v>181</v>
      </c>
      <c r="E799" s="255" t="s">
        <v>1</v>
      </c>
      <c r="F799" s="256" t="s">
        <v>346</v>
      </c>
      <c r="G799" s="253"/>
      <c r="H799" s="257">
        <v>2.9249999999999998</v>
      </c>
      <c r="I799" s="258"/>
      <c r="J799" s="253"/>
      <c r="K799" s="253"/>
      <c r="L799" s="259"/>
      <c r="M799" s="260"/>
      <c r="N799" s="261"/>
      <c r="O799" s="261"/>
      <c r="P799" s="261"/>
      <c r="Q799" s="261"/>
      <c r="R799" s="261"/>
      <c r="S799" s="261"/>
      <c r="T799" s="26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63" t="s">
        <v>181</v>
      </c>
      <c r="AU799" s="263" t="s">
        <v>88</v>
      </c>
      <c r="AV799" s="13" t="s">
        <v>88</v>
      </c>
      <c r="AW799" s="13" t="s">
        <v>31</v>
      </c>
      <c r="AX799" s="13" t="s">
        <v>76</v>
      </c>
      <c r="AY799" s="263" t="s">
        <v>173</v>
      </c>
    </row>
    <row r="800" s="13" customFormat="1">
      <c r="A800" s="13"/>
      <c r="B800" s="252"/>
      <c r="C800" s="253"/>
      <c r="D800" s="254" t="s">
        <v>181</v>
      </c>
      <c r="E800" s="255" t="s">
        <v>1</v>
      </c>
      <c r="F800" s="256" t="s">
        <v>347</v>
      </c>
      <c r="G800" s="253"/>
      <c r="H800" s="257">
        <v>4.0499999999999998</v>
      </c>
      <c r="I800" s="258"/>
      <c r="J800" s="253"/>
      <c r="K800" s="253"/>
      <c r="L800" s="259"/>
      <c r="M800" s="260"/>
      <c r="N800" s="261"/>
      <c r="O800" s="261"/>
      <c r="P800" s="261"/>
      <c r="Q800" s="261"/>
      <c r="R800" s="261"/>
      <c r="S800" s="261"/>
      <c r="T800" s="26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63" t="s">
        <v>181</v>
      </c>
      <c r="AU800" s="263" t="s">
        <v>88</v>
      </c>
      <c r="AV800" s="13" t="s">
        <v>88</v>
      </c>
      <c r="AW800" s="13" t="s">
        <v>31</v>
      </c>
      <c r="AX800" s="13" t="s">
        <v>76</v>
      </c>
      <c r="AY800" s="263" t="s">
        <v>173</v>
      </c>
    </row>
    <row r="801" s="14" customFormat="1">
      <c r="A801" s="14"/>
      <c r="B801" s="264"/>
      <c r="C801" s="265"/>
      <c r="D801" s="254" t="s">
        <v>181</v>
      </c>
      <c r="E801" s="266" t="s">
        <v>1</v>
      </c>
      <c r="F801" s="267" t="s">
        <v>184</v>
      </c>
      <c r="G801" s="265"/>
      <c r="H801" s="268">
        <v>8.3249999999999993</v>
      </c>
      <c r="I801" s="269"/>
      <c r="J801" s="265"/>
      <c r="K801" s="265"/>
      <c r="L801" s="270"/>
      <c r="M801" s="271"/>
      <c r="N801" s="272"/>
      <c r="O801" s="272"/>
      <c r="P801" s="272"/>
      <c r="Q801" s="272"/>
      <c r="R801" s="272"/>
      <c r="S801" s="272"/>
      <c r="T801" s="273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74" t="s">
        <v>181</v>
      </c>
      <c r="AU801" s="274" t="s">
        <v>88</v>
      </c>
      <c r="AV801" s="14" t="s">
        <v>185</v>
      </c>
      <c r="AW801" s="14" t="s">
        <v>31</v>
      </c>
      <c r="AX801" s="14" t="s">
        <v>76</v>
      </c>
      <c r="AY801" s="274" t="s">
        <v>173</v>
      </c>
    </row>
    <row r="802" s="13" customFormat="1">
      <c r="A802" s="13"/>
      <c r="B802" s="252"/>
      <c r="C802" s="253"/>
      <c r="D802" s="254" t="s">
        <v>181</v>
      </c>
      <c r="E802" s="255" t="s">
        <v>1</v>
      </c>
      <c r="F802" s="256" t="s">
        <v>348</v>
      </c>
      <c r="G802" s="253"/>
      <c r="H802" s="257">
        <v>-0.025000000000000001</v>
      </c>
      <c r="I802" s="258"/>
      <c r="J802" s="253"/>
      <c r="K802" s="253"/>
      <c r="L802" s="259"/>
      <c r="M802" s="260"/>
      <c r="N802" s="261"/>
      <c r="O802" s="261"/>
      <c r="P802" s="261"/>
      <c r="Q802" s="261"/>
      <c r="R802" s="261"/>
      <c r="S802" s="261"/>
      <c r="T802" s="26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63" t="s">
        <v>181</v>
      </c>
      <c r="AU802" s="263" t="s">
        <v>88</v>
      </c>
      <c r="AV802" s="13" t="s">
        <v>88</v>
      </c>
      <c r="AW802" s="13" t="s">
        <v>31</v>
      </c>
      <c r="AX802" s="13" t="s">
        <v>76</v>
      </c>
      <c r="AY802" s="263" t="s">
        <v>173</v>
      </c>
    </row>
    <row r="803" s="15" customFormat="1">
      <c r="A803" s="15"/>
      <c r="B803" s="275"/>
      <c r="C803" s="276"/>
      <c r="D803" s="254" t="s">
        <v>181</v>
      </c>
      <c r="E803" s="277" t="s">
        <v>1</v>
      </c>
      <c r="F803" s="278" t="s">
        <v>187</v>
      </c>
      <c r="G803" s="276"/>
      <c r="H803" s="279">
        <v>8.2999999999999989</v>
      </c>
      <c r="I803" s="280"/>
      <c r="J803" s="276"/>
      <c r="K803" s="276"/>
      <c r="L803" s="281"/>
      <c r="M803" s="282"/>
      <c r="N803" s="283"/>
      <c r="O803" s="283"/>
      <c r="P803" s="283"/>
      <c r="Q803" s="283"/>
      <c r="R803" s="283"/>
      <c r="S803" s="283"/>
      <c r="T803" s="284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85" t="s">
        <v>181</v>
      </c>
      <c r="AU803" s="285" t="s">
        <v>88</v>
      </c>
      <c r="AV803" s="15" t="s">
        <v>179</v>
      </c>
      <c r="AW803" s="15" t="s">
        <v>31</v>
      </c>
      <c r="AX803" s="15" t="s">
        <v>83</v>
      </c>
      <c r="AY803" s="285" t="s">
        <v>173</v>
      </c>
    </row>
    <row r="804" s="2" customFormat="1" ht="24.15" customHeight="1">
      <c r="A804" s="39"/>
      <c r="B804" s="40"/>
      <c r="C804" s="286" t="s">
        <v>1119</v>
      </c>
      <c r="D804" s="286" t="s">
        <v>224</v>
      </c>
      <c r="E804" s="287" t="s">
        <v>1120</v>
      </c>
      <c r="F804" s="288" t="s">
        <v>1121</v>
      </c>
      <c r="G804" s="289" t="s">
        <v>235</v>
      </c>
      <c r="H804" s="290">
        <v>8.6999999999999993</v>
      </c>
      <c r="I804" s="291"/>
      <c r="J804" s="292">
        <f>ROUND(I804*H804,2)</f>
        <v>0</v>
      </c>
      <c r="K804" s="293"/>
      <c r="L804" s="294"/>
      <c r="M804" s="295" t="s">
        <v>1</v>
      </c>
      <c r="N804" s="296" t="s">
        <v>42</v>
      </c>
      <c r="O804" s="98"/>
      <c r="P804" s="248">
        <f>O804*H804</f>
        <v>0</v>
      </c>
      <c r="Q804" s="248">
        <v>0.023</v>
      </c>
      <c r="R804" s="248">
        <f>Q804*H804</f>
        <v>0.20009999999999997</v>
      </c>
      <c r="S804" s="248">
        <v>0</v>
      </c>
      <c r="T804" s="249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50" t="s">
        <v>386</v>
      </c>
      <c r="AT804" s="250" t="s">
        <v>224</v>
      </c>
      <c r="AU804" s="250" t="s">
        <v>88</v>
      </c>
      <c r="AY804" s="18" t="s">
        <v>173</v>
      </c>
      <c r="BE804" s="251">
        <f>IF(N804="základná",J804,0)</f>
        <v>0</v>
      </c>
      <c r="BF804" s="251">
        <f>IF(N804="znížená",J804,0)</f>
        <v>0</v>
      </c>
      <c r="BG804" s="251">
        <f>IF(N804="zákl. prenesená",J804,0)</f>
        <v>0</v>
      </c>
      <c r="BH804" s="251">
        <f>IF(N804="zníž. prenesená",J804,0)</f>
        <v>0</v>
      </c>
      <c r="BI804" s="251">
        <f>IF(N804="nulová",J804,0)</f>
        <v>0</v>
      </c>
      <c r="BJ804" s="18" t="s">
        <v>88</v>
      </c>
      <c r="BK804" s="251">
        <f>ROUND(I804*H804,2)</f>
        <v>0</v>
      </c>
      <c r="BL804" s="18" t="s">
        <v>276</v>
      </c>
      <c r="BM804" s="250" t="s">
        <v>1122</v>
      </c>
    </row>
    <row r="805" s="13" customFormat="1">
      <c r="A805" s="13"/>
      <c r="B805" s="252"/>
      <c r="C805" s="253"/>
      <c r="D805" s="254" t="s">
        <v>181</v>
      </c>
      <c r="E805" s="255" t="s">
        <v>1</v>
      </c>
      <c r="F805" s="256" t="s">
        <v>1123</v>
      </c>
      <c r="G805" s="253"/>
      <c r="H805" s="257">
        <v>8.7149999999999999</v>
      </c>
      <c r="I805" s="258"/>
      <c r="J805" s="253"/>
      <c r="K805" s="253"/>
      <c r="L805" s="259"/>
      <c r="M805" s="260"/>
      <c r="N805" s="261"/>
      <c r="O805" s="261"/>
      <c r="P805" s="261"/>
      <c r="Q805" s="261"/>
      <c r="R805" s="261"/>
      <c r="S805" s="261"/>
      <c r="T805" s="262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63" t="s">
        <v>181</v>
      </c>
      <c r="AU805" s="263" t="s">
        <v>88</v>
      </c>
      <c r="AV805" s="13" t="s">
        <v>88</v>
      </c>
      <c r="AW805" s="13" t="s">
        <v>31</v>
      </c>
      <c r="AX805" s="13" t="s">
        <v>76</v>
      </c>
      <c r="AY805" s="263" t="s">
        <v>173</v>
      </c>
    </row>
    <row r="806" s="13" customFormat="1">
      <c r="A806" s="13"/>
      <c r="B806" s="252"/>
      <c r="C806" s="253"/>
      <c r="D806" s="254" t="s">
        <v>181</v>
      </c>
      <c r="E806" s="255" t="s">
        <v>1</v>
      </c>
      <c r="F806" s="256" t="s">
        <v>1124</v>
      </c>
      <c r="G806" s="253"/>
      <c r="H806" s="257">
        <v>-0.014999999999999999</v>
      </c>
      <c r="I806" s="258"/>
      <c r="J806" s="253"/>
      <c r="K806" s="253"/>
      <c r="L806" s="259"/>
      <c r="M806" s="260"/>
      <c r="N806" s="261"/>
      <c r="O806" s="261"/>
      <c r="P806" s="261"/>
      <c r="Q806" s="261"/>
      <c r="R806" s="261"/>
      <c r="S806" s="261"/>
      <c r="T806" s="26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63" t="s">
        <v>181</v>
      </c>
      <c r="AU806" s="263" t="s">
        <v>88</v>
      </c>
      <c r="AV806" s="13" t="s">
        <v>88</v>
      </c>
      <c r="AW806" s="13" t="s">
        <v>31</v>
      </c>
      <c r="AX806" s="13" t="s">
        <v>76</v>
      </c>
      <c r="AY806" s="263" t="s">
        <v>173</v>
      </c>
    </row>
    <row r="807" s="15" customFormat="1">
      <c r="A807" s="15"/>
      <c r="B807" s="275"/>
      <c r="C807" s="276"/>
      <c r="D807" s="254" t="s">
        <v>181</v>
      </c>
      <c r="E807" s="277" t="s">
        <v>1</v>
      </c>
      <c r="F807" s="278" t="s">
        <v>187</v>
      </c>
      <c r="G807" s="276"/>
      <c r="H807" s="279">
        <v>8.6999999999999993</v>
      </c>
      <c r="I807" s="280"/>
      <c r="J807" s="276"/>
      <c r="K807" s="276"/>
      <c r="L807" s="281"/>
      <c r="M807" s="282"/>
      <c r="N807" s="283"/>
      <c r="O807" s="283"/>
      <c r="P807" s="283"/>
      <c r="Q807" s="283"/>
      <c r="R807" s="283"/>
      <c r="S807" s="283"/>
      <c r="T807" s="284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85" t="s">
        <v>181</v>
      </c>
      <c r="AU807" s="285" t="s">
        <v>88</v>
      </c>
      <c r="AV807" s="15" t="s">
        <v>179</v>
      </c>
      <c r="AW807" s="15" t="s">
        <v>31</v>
      </c>
      <c r="AX807" s="15" t="s">
        <v>83</v>
      </c>
      <c r="AY807" s="285" t="s">
        <v>173</v>
      </c>
    </row>
    <row r="808" s="2" customFormat="1" ht="24.15" customHeight="1">
      <c r="A808" s="39"/>
      <c r="B808" s="40"/>
      <c r="C808" s="238" t="s">
        <v>1125</v>
      </c>
      <c r="D808" s="238" t="s">
        <v>175</v>
      </c>
      <c r="E808" s="239" t="s">
        <v>1126</v>
      </c>
      <c r="F808" s="240" t="s">
        <v>1127</v>
      </c>
      <c r="G808" s="241" t="s">
        <v>227</v>
      </c>
      <c r="H808" s="242">
        <v>0.41999999999999998</v>
      </c>
      <c r="I808" s="243"/>
      <c r="J808" s="244">
        <f>ROUND(I808*H808,2)</f>
        <v>0</v>
      </c>
      <c r="K808" s="245"/>
      <c r="L808" s="45"/>
      <c r="M808" s="246" t="s">
        <v>1</v>
      </c>
      <c r="N808" s="247" t="s">
        <v>42</v>
      </c>
      <c r="O808" s="98"/>
      <c r="P808" s="248">
        <f>O808*H808</f>
        <v>0</v>
      </c>
      <c r="Q808" s="248">
        <v>0</v>
      </c>
      <c r="R808" s="248">
        <f>Q808*H808</f>
        <v>0</v>
      </c>
      <c r="S808" s="248">
        <v>0</v>
      </c>
      <c r="T808" s="249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50" t="s">
        <v>276</v>
      </c>
      <c r="AT808" s="250" t="s">
        <v>175</v>
      </c>
      <c r="AU808" s="250" t="s">
        <v>88</v>
      </c>
      <c r="AY808" s="18" t="s">
        <v>173</v>
      </c>
      <c r="BE808" s="251">
        <f>IF(N808="základná",J808,0)</f>
        <v>0</v>
      </c>
      <c r="BF808" s="251">
        <f>IF(N808="znížená",J808,0)</f>
        <v>0</v>
      </c>
      <c r="BG808" s="251">
        <f>IF(N808="zákl. prenesená",J808,0)</f>
        <v>0</v>
      </c>
      <c r="BH808" s="251">
        <f>IF(N808="zníž. prenesená",J808,0)</f>
        <v>0</v>
      </c>
      <c r="BI808" s="251">
        <f>IF(N808="nulová",J808,0)</f>
        <v>0</v>
      </c>
      <c r="BJ808" s="18" t="s">
        <v>88</v>
      </c>
      <c r="BK808" s="251">
        <f>ROUND(I808*H808,2)</f>
        <v>0</v>
      </c>
      <c r="BL808" s="18" t="s">
        <v>276</v>
      </c>
      <c r="BM808" s="250" t="s">
        <v>1128</v>
      </c>
    </row>
    <row r="809" s="12" customFormat="1" ht="22.8" customHeight="1">
      <c r="A809" s="12"/>
      <c r="B809" s="222"/>
      <c r="C809" s="223"/>
      <c r="D809" s="224" t="s">
        <v>75</v>
      </c>
      <c r="E809" s="236" t="s">
        <v>1129</v>
      </c>
      <c r="F809" s="236" t="s">
        <v>1130</v>
      </c>
      <c r="G809" s="223"/>
      <c r="H809" s="223"/>
      <c r="I809" s="226"/>
      <c r="J809" s="237">
        <f>BK809</f>
        <v>0</v>
      </c>
      <c r="K809" s="223"/>
      <c r="L809" s="228"/>
      <c r="M809" s="229"/>
      <c r="N809" s="230"/>
      <c r="O809" s="230"/>
      <c r="P809" s="231">
        <f>SUM(P810:P862)</f>
        <v>0</v>
      </c>
      <c r="Q809" s="230"/>
      <c r="R809" s="231">
        <f>SUM(R810:R862)</f>
        <v>0.16440801599999999</v>
      </c>
      <c r="S809" s="230"/>
      <c r="T809" s="232">
        <f>SUM(T810:T862)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33" t="s">
        <v>88</v>
      </c>
      <c r="AT809" s="234" t="s">
        <v>75</v>
      </c>
      <c r="AU809" s="234" t="s">
        <v>83</v>
      </c>
      <c r="AY809" s="233" t="s">
        <v>173</v>
      </c>
      <c r="BK809" s="235">
        <f>SUM(BK810:BK862)</f>
        <v>0</v>
      </c>
    </row>
    <row r="810" s="2" customFormat="1" ht="24.15" customHeight="1">
      <c r="A810" s="39"/>
      <c r="B810" s="40"/>
      <c r="C810" s="238" t="s">
        <v>1131</v>
      </c>
      <c r="D810" s="238" t="s">
        <v>175</v>
      </c>
      <c r="E810" s="239" t="s">
        <v>1132</v>
      </c>
      <c r="F810" s="240" t="s">
        <v>1133</v>
      </c>
      <c r="G810" s="241" t="s">
        <v>235</v>
      </c>
      <c r="H810" s="242">
        <v>4.9000000000000004</v>
      </c>
      <c r="I810" s="243"/>
      <c r="J810" s="244">
        <f>ROUND(I810*H810,2)</f>
        <v>0</v>
      </c>
      <c r="K810" s="245"/>
      <c r="L810" s="45"/>
      <c r="M810" s="246" t="s">
        <v>1</v>
      </c>
      <c r="N810" s="247" t="s">
        <v>42</v>
      </c>
      <c r="O810" s="98"/>
      <c r="P810" s="248">
        <f>O810*H810</f>
        <v>0</v>
      </c>
      <c r="Q810" s="248">
        <v>0.00016184000000000001</v>
      </c>
      <c r="R810" s="248">
        <f>Q810*H810</f>
        <v>0.00079301600000000012</v>
      </c>
      <c r="S810" s="248">
        <v>0</v>
      </c>
      <c r="T810" s="249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50" t="s">
        <v>276</v>
      </c>
      <c r="AT810" s="250" t="s">
        <v>175</v>
      </c>
      <c r="AU810" s="250" t="s">
        <v>88</v>
      </c>
      <c r="AY810" s="18" t="s">
        <v>173</v>
      </c>
      <c r="BE810" s="251">
        <f>IF(N810="základná",J810,0)</f>
        <v>0</v>
      </c>
      <c r="BF810" s="251">
        <f>IF(N810="znížená",J810,0)</f>
        <v>0</v>
      </c>
      <c r="BG810" s="251">
        <f>IF(N810="zákl. prenesená",J810,0)</f>
        <v>0</v>
      </c>
      <c r="BH810" s="251">
        <f>IF(N810="zníž. prenesená",J810,0)</f>
        <v>0</v>
      </c>
      <c r="BI810" s="251">
        <f>IF(N810="nulová",J810,0)</f>
        <v>0</v>
      </c>
      <c r="BJ810" s="18" t="s">
        <v>88</v>
      </c>
      <c r="BK810" s="251">
        <f>ROUND(I810*H810,2)</f>
        <v>0</v>
      </c>
      <c r="BL810" s="18" t="s">
        <v>276</v>
      </c>
      <c r="BM810" s="250" t="s">
        <v>1134</v>
      </c>
    </row>
    <row r="811" s="13" customFormat="1">
      <c r="A811" s="13"/>
      <c r="B811" s="252"/>
      <c r="C811" s="253"/>
      <c r="D811" s="254" t="s">
        <v>181</v>
      </c>
      <c r="E811" s="255" t="s">
        <v>1</v>
      </c>
      <c r="F811" s="256" t="s">
        <v>1135</v>
      </c>
      <c r="G811" s="253"/>
      <c r="H811" s="257">
        <v>3.9119999999999999</v>
      </c>
      <c r="I811" s="258"/>
      <c r="J811" s="253"/>
      <c r="K811" s="253"/>
      <c r="L811" s="259"/>
      <c r="M811" s="260"/>
      <c r="N811" s="261"/>
      <c r="O811" s="261"/>
      <c r="P811" s="261"/>
      <c r="Q811" s="261"/>
      <c r="R811" s="261"/>
      <c r="S811" s="261"/>
      <c r="T811" s="26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63" t="s">
        <v>181</v>
      </c>
      <c r="AU811" s="263" t="s">
        <v>88</v>
      </c>
      <c r="AV811" s="13" t="s">
        <v>88</v>
      </c>
      <c r="AW811" s="13" t="s">
        <v>31</v>
      </c>
      <c r="AX811" s="13" t="s">
        <v>76</v>
      </c>
      <c r="AY811" s="263" t="s">
        <v>173</v>
      </c>
    </row>
    <row r="812" s="13" customFormat="1">
      <c r="A812" s="13"/>
      <c r="B812" s="252"/>
      <c r="C812" s="253"/>
      <c r="D812" s="254" t="s">
        <v>181</v>
      </c>
      <c r="E812" s="255" t="s">
        <v>1</v>
      </c>
      <c r="F812" s="256" t="s">
        <v>1136</v>
      </c>
      <c r="G812" s="253"/>
      <c r="H812" s="257">
        <v>0.93799999999999994</v>
      </c>
      <c r="I812" s="258"/>
      <c r="J812" s="253"/>
      <c r="K812" s="253"/>
      <c r="L812" s="259"/>
      <c r="M812" s="260"/>
      <c r="N812" s="261"/>
      <c r="O812" s="261"/>
      <c r="P812" s="261"/>
      <c r="Q812" s="261"/>
      <c r="R812" s="261"/>
      <c r="S812" s="261"/>
      <c r="T812" s="26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63" t="s">
        <v>181</v>
      </c>
      <c r="AU812" s="263" t="s">
        <v>88</v>
      </c>
      <c r="AV812" s="13" t="s">
        <v>88</v>
      </c>
      <c r="AW812" s="13" t="s">
        <v>31</v>
      </c>
      <c r="AX812" s="13" t="s">
        <v>76</v>
      </c>
      <c r="AY812" s="263" t="s">
        <v>173</v>
      </c>
    </row>
    <row r="813" s="14" customFormat="1">
      <c r="A813" s="14"/>
      <c r="B813" s="264"/>
      <c r="C813" s="265"/>
      <c r="D813" s="254" t="s">
        <v>181</v>
      </c>
      <c r="E813" s="266" t="s">
        <v>1</v>
      </c>
      <c r="F813" s="267" t="s">
        <v>184</v>
      </c>
      <c r="G813" s="265"/>
      <c r="H813" s="268">
        <v>4.8499999999999996</v>
      </c>
      <c r="I813" s="269"/>
      <c r="J813" s="265"/>
      <c r="K813" s="265"/>
      <c r="L813" s="270"/>
      <c r="M813" s="271"/>
      <c r="N813" s="272"/>
      <c r="O813" s="272"/>
      <c r="P813" s="272"/>
      <c r="Q813" s="272"/>
      <c r="R813" s="272"/>
      <c r="S813" s="272"/>
      <c r="T813" s="273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74" t="s">
        <v>181</v>
      </c>
      <c r="AU813" s="274" t="s">
        <v>88</v>
      </c>
      <c r="AV813" s="14" t="s">
        <v>185</v>
      </c>
      <c r="AW813" s="14" t="s">
        <v>31</v>
      </c>
      <c r="AX813" s="14" t="s">
        <v>76</v>
      </c>
      <c r="AY813" s="274" t="s">
        <v>173</v>
      </c>
    </row>
    <row r="814" s="13" customFormat="1">
      <c r="A814" s="13"/>
      <c r="B814" s="252"/>
      <c r="C814" s="253"/>
      <c r="D814" s="254" t="s">
        <v>181</v>
      </c>
      <c r="E814" s="255" t="s">
        <v>1</v>
      </c>
      <c r="F814" s="256" t="s">
        <v>463</v>
      </c>
      <c r="G814" s="253"/>
      <c r="H814" s="257">
        <v>0.050000000000000003</v>
      </c>
      <c r="I814" s="258"/>
      <c r="J814" s="253"/>
      <c r="K814" s="253"/>
      <c r="L814" s="259"/>
      <c r="M814" s="260"/>
      <c r="N814" s="261"/>
      <c r="O814" s="261"/>
      <c r="P814" s="261"/>
      <c r="Q814" s="261"/>
      <c r="R814" s="261"/>
      <c r="S814" s="261"/>
      <c r="T814" s="262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63" t="s">
        <v>181</v>
      </c>
      <c r="AU814" s="263" t="s">
        <v>88</v>
      </c>
      <c r="AV814" s="13" t="s">
        <v>88</v>
      </c>
      <c r="AW814" s="13" t="s">
        <v>31</v>
      </c>
      <c r="AX814" s="13" t="s">
        <v>76</v>
      </c>
      <c r="AY814" s="263" t="s">
        <v>173</v>
      </c>
    </row>
    <row r="815" s="15" customFormat="1">
      <c r="A815" s="15"/>
      <c r="B815" s="275"/>
      <c r="C815" s="276"/>
      <c r="D815" s="254" t="s">
        <v>181</v>
      </c>
      <c r="E815" s="277" t="s">
        <v>1</v>
      </c>
      <c r="F815" s="278" t="s">
        <v>1137</v>
      </c>
      <c r="G815" s="276"/>
      <c r="H815" s="279">
        <v>4.8999999999999995</v>
      </c>
      <c r="I815" s="280"/>
      <c r="J815" s="276"/>
      <c r="K815" s="276"/>
      <c r="L815" s="281"/>
      <c r="M815" s="282"/>
      <c r="N815" s="283"/>
      <c r="O815" s="283"/>
      <c r="P815" s="283"/>
      <c r="Q815" s="283"/>
      <c r="R815" s="283"/>
      <c r="S815" s="283"/>
      <c r="T815" s="284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85" t="s">
        <v>181</v>
      </c>
      <c r="AU815" s="285" t="s">
        <v>88</v>
      </c>
      <c r="AV815" s="15" t="s">
        <v>179</v>
      </c>
      <c r="AW815" s="15" t="s">
        <v>31</v>
      </c>
      <c r="AX815" s="15" t="s">
        <v>83</v>
      </c>
      <c r="AY815" s="285" t="s">
        <v>173</v>
      </c>
    </row>
    <row r="816" s="2" customFormat="1" ht="37.8" customHeight="1">
      <c r="A816" s="39"/>
      <c r="B816" s="40"/>
      <c r="C816" s="238" t="s">
        <v>1138</v>
      </c>
      <c r="D816" s="238" t="s">
        <v>175</v>
      </c>
      <c r="E816" s="239" t="s">
        <v>1139</v>
      </c>
      <c r="F816" s="240" t="s">
        <v>1140</v>
      </c>
      <c r="G816" s="241" t="s">
        <v>235</v>
      </c>
      <c r="H816" s="242">
        <v>176</v>
      </c>
      <c r="I816" s="243"/>
      <c r="J816" s="244">
        <f>ROUND(I816*H816,2)</f>
        <v>0</v>
      </c>
      <c r="K816" s="245"/>
      <c r="L816" s="45"/>
      <c r="M816" s="246" t="s">
        <v>1</v>
      </c>
      <c r="N816" s="247" t="s">
        <v>42</v>
      </c>
      <c r="O816" s="98"/>
      <c r="P816" s="248">
        <f>O816*H816</f>
        <v>0</v>
      </c>
      <c r="Q816" s="248">
        <v>0.00032000000000000003</v>
      </c>
      <c r="R816" s="248">
        <f>Q816*H816</f>
        <v>0.056320000000000002</v>
      </c>
      <c r="S816" s="248">
        <v>0</v>
      </c>
      <c r="T816" s="24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50" t="s">
        <v>276</v>
      </c>
      <c r="AT816" s="250" t="s">
        <v>175</v>
      </c>
      <c r="AU816" s="250" t="s">
        <v>88</v>
      </c>
      <c r="AY816" s="18" t="s">
        <v>173</v>
      </c>
      <c r="BE816" s="251">
        <f>IF(N816="základná",J816,0)</f>
        <v>0</v>
      </c>
      <c r="BF816" s="251">
        <f>IF(N816="znížená",J816,0)</f>
        <v>0</v>
      </c>
      <c r="BG816" s="251">
        <f>IF(N816="zákl. prenesená",J816,0)</f>
        <v>0</v>
      </c>
      <c r="BH816" s="251">
        <f>IF(N816="zníž. prenesená",J816,0)</f>
        <v>0</v>
      </c>
      <c r="BI816" s="251">
        <f>IF(N816="nulová",J816,0)</f>
        <v>0</v>
      </c>
      <c r="BJ816" s="18" t="s">
        <v>88</v>
      </c>
      <c r="BK816" s="251">
        <f>ROUND(I816*H816,2)</f>
        <v>0</v>
      </c>
      <c r="BL816" s="18" t="s">
        <v>276</v>
      </c>
      <c r="BM816" s="250" t="s">
        <v>1141</v>
      </c>
    </row>
    <row r="817" s="13" customFormat="1">
      <c r="A817" s="13"/>
      <c r="B817" s="252"/>
      <c r="C817" s="253"/>
      <c r="D817" s="254" t="s">
        <v>181</v>
      </c>
      <c r="E817" s="255" t="s">
        <v>1</v>
      </c>
      <c r="F817" s="256" t="s">
        <v>762</v>
      </c>
      <c r="G817" s="253"/>
      <c r="H817" s="257">
        <v>176</v>
      </c>
      <c r="I817" s="258"/>
      <c r="J817" s="253"/>
      <c r="K817" s="253"/>
      <c r="L817" s="259"/>
      <c r="M817" s="260"/>
      <c r="N817" s="261"/>
      <c r="O817" s="261"/>
      <c r="P817" s="261"/>
      <c r="Q817" s="261"/>
      <c r="R817" s="261"/>
      <c r="S817" s="261"/>
      <c r="T817" s="262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63" t="s">
        <v>181</v>
      </c>
      <c r="AU817" s="263" t="s">
        <v>88</v>
      </c>
      <c r="AV817" s="13" t="s">
        <v>88</v>
      </c>
      <c r="AW817" s="13" t="s">
        <v>31</v>
      </c>
      <c r="AX817" s="13" t="s">
        <v>83</v>
      </c>
      <c r="AY817" s="263" t="s">
        <v>173</v>
      </c>
    </row>
    <row r="818" s="2" customFormat="1" ht="37.8" customHeight="1">
      <c r="A818" s="39"/>
      <c r="B818" s="40"/>
      <c r="C818" s="238" t="s">
        <v>1142</v>
      </c>
      <c r="D818" s="238" t="s">
        <v>175</v>
      </c>
      <c r="E818" s="239" t="s">
        <v>1143</v>
      </c>
      <c r="F818" s="240" t="s">
        <v>1144</v>
      </c>
      <c r="G818" s="241" t="s">
        <v>235</v>
      </c>
      <c r="H818" s="242">
        <v>155.69999999999999</v>
      </c>
      <c r="I818" s="243"/>
      <c r="J818" s="244">
        <f>ROUND(I818*H818,2)</f>
        <v>0</v>
      </c>
      <c r="K818" s="245"/>
      <c r="L818" s="45"/>
      <c r="M818" s="246" t="s">
        <v>1</v>
      </c>
      <c r="N818" s="247" t="s">
        <v>42</v>
      </c>
      <c r="O818" s="98"/>
      <c r="P818" s="248">
        <f>O818*H818</f>
        <v>0</v>
      </c>
      <c r="Q818" s="248">
        <v>2.0000000000000002E-05</v>
      </c>
      <c r="R818" s="248">
        <f>Q818*H818</f>
        <v>0.003114</v>
      </c>
      <c r="S818" s="248">
        <v>0</v>
      </c>
      <c r="T818" s="249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50" t="s">
        <v>276</v>
      </c>
      <c r="AT818" s="250" t="s">
        <v>175</v>
      </c>
      <c r="AU818" s="250" t="s">
        <v>88</v>
      </c>
      <c r="AY818" s="18" t="s">
        <v>173</v>
      </c>
      <c r="BE818" s="251">
        <f>IF(N818="základná",J818,0)</f>
        <v>0</v>
      </c>
      <c r="BF818" s="251">
        <f>IF(N818="znížená",J818,0)</f>
        <v>0</v>
      </c>
      <c r="BG818" s="251">
        <f>IF(N818="zákl. prenesená",J818,0)</f>
        <v>0</v>
      </c>
      <c r="BH818" s="251">
        <f>IF(N818="zníž. prenesená",J818,0)</f>
        <v>0</v>
      </c>
      <c r="BI818" s="251">
        <f>IF(N818="nulová",J818,0)</f>
        <v>0</v>
      </c>
      <c r="BJ818" s="18" t="s">
        <v>88</v>
      </c>
      <c r="BK818" s="251">
        <f>ROUND(I818*H818,2)</f>
        <v>0</v>
      </c>
      <c r="BL818" s="18" t="s">
        <v>276</v>
      </c>
      <c r="BM818" s="250" t="s">
        <v>1145</v>
      </c>
    </row>
    <row r="819" s="16" customFormat="1">
      <c r="A819" s="16"/>
      <c r="B819" s="297"/>
      <c r="C819" s="298"/>
      <c r="D819" s="254" t="s">
        <v>181</v>
      </c>
      <c r="E819" s="299" t="s">
        <v>1</v>
      </c>
      <c r="F819" s="300" t="s">
        <v>640</v>
      </c>
      <c r="G819" s="298"/>
      <c r="H819" s="299" t="s">
        <v>1</v>
      </c>
      <c r="I819" s="301"/>
      <c r="J819" s="298"/>
      <c r="K819" s="298"/>
      <c r="L819" s="302"/>
      <c r="M819" s="303"/>
      <c r="N819" s="304"/>
      <c r="O819" s="304"/>
      <c r="P819" s="304"/>
      <c r="Q819" s="304"/>
      <c r="R819" s="304"/>
      <c r="S819" s="304"/>
      <c r="T819" s="305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T819" s="306" t="s">
        <v>181</v>
      </c>
      <c r="AU819" s="306" t="s">
        <v>88</v>
      </c>
      <c r="AV819" s="16" t="s">
        <v>83</v>
      </c>
      <c r="AW819" s="16" t="s">
        <v>31</v>
      </c>
      <c r="AX819" s="16" t="s">
        <v>76</v>
      </c>
      <c r="AY819" s="306" t="s">
        <v>173</v>
      </c>
    </row>
    <row r="820" s="13" customFormat="1">
      <c r="A820" s="13"/>
      <c r="B820" s="252"/>
      <c r="C820" s="253"/>
      <c r="D820" s="254" t="s">
        <v>181</v>
      </c>
      <c r="E820" s="255" t="s">
        <v>1</v>
      </c>
      <c r="F820" s="256" t="s">
        <v>1146</v>
      </c>
      <c r="G820" s="253"/>
      <c r="H820" s="257">
        <v>64.799999999999997</v>
      </c>
      <c r="I820" s="258"/>
      <c r="J820" s="253"/>
      <c r="K820" s="253"/>
      <c r="L820" s="259"/>
      <c r="M820" s="260"/>
      <c r="N820" s="261"/>
      <c r="O820" s="261"/>
      <c r="P820" s="261"/>
      <c r="Q820" s="261"/>
      <c r="R820" s="261"/>
      <c r="S820" s="261"/>
      <c r="T820" s="26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63" t="s">
        <v>181</v>
      </c>
      <c r="AU820" s="263" t="s">
        <v>88</v>
      </c>
      <c r="AV820" s="13" t="s">
        <v>88</v>
      </c>
      <c r="AW820" s="13" t="s">
        <v>31</v>
      </c>
      <c r="AX820" s="13" t="s">
        <v>76</v>
      </c>
      <c r="AY820" s="263" t="s">
        <v>173</v>
      </c>
    </row>
    <row r="821" s="16" customFormat="1">
      <c r="A821" s="16"/>
      <c r="B821" s="297"/>
      <c r="C821" s="298"/>
      <c r="D821" s="254" t="s">
        <v>181</v>
      </c>
      <c r="E821" s="299" t="s">
        <v>1</v>
      </c>
      <c r="F821" s="300" t="s">
        <v>695</v>
      </c>
      <c r="G821" s="298"/>
      <c r="H821" s="299" t="s">
        <v>1</v>
      </c>
      <c r="I821" s="301"/>
      <c r="J821" s="298"/>
      <c r="K821" s="298"/>
      <c r="L821" s="302"/>
      <c r="M821" s="303"/>
      <c r="N821" s="304"/>
      <c r="O821" s="304"/>
      <c r="P821" s="304"/>
      <c r="Q821" s="304"/>
      <c r="R821" s="304"/>
      <c r="S821" s="304"/>
      <c r="T821" s="305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T821" s="306" t="s">
        <v>181</v>
      </c>
      <c r="AU821" s="306" t="s">
        <v>88</v>
      </c>
      <c r="AV821" s="16" t="s">
        <v>83</v>
      </c>
      <c r="AW821" s="16" t="s">
        <v>31</v>
      </c>
      <c r="AX821" s="16" t="s">
        <v>76</v>
      </c>
      <c r="AY821" s="306" t="s">
        <v>173</v>
      </c>
    </row>
    <row r="822" s="13" customFormat="1">
      <c r="A822" s="13"/>
      <c r="B822" s="252"/>
      <c r="C822" s="253"/>
      <c r="D822" s="254" t="s">
        <v>181</v>
      </c>
      <c r="E822" s="255" t="s">
        <v>1</v>
      </c>
      <c r="F822" s="256" t="s">
        <v>1147</v>
      </c>
      <c r="G822" s="253"/>
      <c r="H822" s="257">
        <v>12.6</v>
      </c>
      <c r="I822" s="258"/>
      <c r="J822" s="253"/>
      <c r="K822" s="253"/>
      <c r="L822" s="259"/>
      <c r="M822" s="260"/>
      <c r="N822" s="261"/>
      <c r="O822" s="261"/>
      <c r="P822" s="261"/>
      <c r="Q822" s="261"/>
      <c r="R822" s="261"/>
      <c r="S822" s="261"/>
      <c r="T822" s="26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63" t="s">
        <v>181</v>
      </c>
      <c r="AU822" s="263" t="s">
        <v>88</v>
      </c>
      <c r="AV822" s="13" t="s">
        <v>88</v>
      </c>
      <c r="AW822" s="13" t="s">
        <v>31</v>
      </c>
      <c r="AX822" s="13" t="s">
        <v>76</v>
      </c>
      <c r="AY822" s="263" t="s">
        <v>173</v>
      </c>
    </row>
    <row r="823" s="16" customFormat="1">
      <c r="A823" s="16"/>
      <c r="B823" s="297"/>
      <c r="C823" s="298"/>
      <c r="D823" s="254" t="s">
        <v>181</v>
      </c>
      <c r="E823" s="299" t="s">
        <v>1</v>
      </c>
      <c r="F823" s="300" t="s">
        <v>642</v>
      </c>
      <c r="G823" s="298"/>
      <c r="H823" s="299" t="s">
        <v>1</v>
      </c>
      <c r="I823" s="301"/>
      <c r="J823" s="298"/>
      <c r="K823" s="298"/>
      <c r="L823" s="302"/>
      <c r="M823" s="303"/>
      <c r="N823" s="304"/>
      <c r="O823" s="304"/>
      <c r="P823" s="304"/>
      <c r="Q823" s="304"/>
      <c r="R823" s="304"/>
      <c r="S823" s="304"/>
      <c r="T823" s="305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T823" s="306" t="s">
        <v>181</v>
      </c>
      <c r="AU823" s="306" t="s">
        <v>88</v>
      </c>
      <c r="AV823" s="16" t="s">
        <v>83</v>
      </c>
      <c r="AW823" s="16" t="s">
        <v>31</v>
      </c>
      <c r="AX823" s="16" t="s">
        <v>76</v>
      </c>
      <c r="AY823" s="306" t="s">
        <v>173</v>
      </c>
    </row>
    <row r="824" s="13" customFormat="1">
      <c r="A824" s="13"/>
      <c r="B824" s="252"/>
      <c r="C824" s="253"/>
      <c r="D824" s="254" t="s">
        <v>181</v>
      </c>
      <c r="E824" s="255" t="s">
        <v>1</v>
      </c>
      <c r="F824" s="256" t="s">
        <v>1148</v>
      </c>
      <c r="G824" s="253"/>
      <c r="H824" s="257">
        <v>32.799999999999997</v>
      </c>
      <c r="I824" s="258"/>
      <c r="J824" s="253"/>
      <c r="K824" s="253"/>
      <c r="L824" s="259"/>
      <c r="M824" s="260"/>
      <c r="N824" s="261"/>
      <c r="O824" s="261"/>
      <c r="P824" s="261"/>
      <c r="Q824" s="261"/>
      <c r="R824" s="261"/>
      <c r="S824" s="261"/>
      <c r="T824" s="26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63" t="s">
        <v>181</v>
      </c>
      <c r="AU824" s="263" t="s">
        <v>88</v>
      </c>
      <c r="AV824" s="13" t="s">
        <v>88</v>
      </c>
      <c r="AW824" s="13" t="s">
        <v>31</v>
      </c>
      <c r="AX824" s="13" t="s">
        <v>76</v>
      </c>
      <c r="AY824" s="263" t="s">
        <v>173</v>
      </c>
    </row>
    <row r="825" s="14" customFormat="1">
      <c r="A825" s="14"/>
      <c r="B825" s="264"/>
      <c r="C825" s="265"/>
      <c r="D825" s="254" t="s">
        <v>181</v>
      </c>
      <c r="E825" s="266" t="s">
        <v>1</v>
      </c>
      <c r="F825" s="267" t="s">
        <v>1149</v>
      </c>
      <c r="G825" s="265"/>
      <c r="H825" s="268">
        <v>110.19999999999999</v>
      </c>
      <c r="I825" s="269"/>
      <c r="J825" s="265"/>
      <c r="K825" s="265"/>
      <c r="L825" s="270"/>
      <c r="M825" s="271"/>
      <c r="N825" s="272"/>
      <c r="O825" s="272"/>
      <c r="P825" s="272"/>
      <c r="Q825" s="272"/>
      <c r="R825" s="272"/>
      <c r="S825" s="272"/>
      <c r="T825" s="273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74" t="s">
        <v>181</v>
      </c>
      <c r="AU825" s="274" t="s">
        <v>88</v>
      </c>
      <c r="AV825" s="14" t="s">
        <v>185</v>
      </c>
      <c r="AW825" s="14" t="s">
        <v>31</v>
      </c>
      <c r="AX825" s="14" t="s">
        <v>76</v>
      </c>
      <c r="AY825" s="274" t="s">
        <v>173</v>
      </c>
    </row>
    <row r="826" s="13" customFormat="1">
      <c r="A826" s="13"/>
      <c r="B826" s="252"/>
      <c r="C826" s="253"/>
      <c r="D826" s="254" t="s">
        <v>181</v>
      </c>
      <c r="E826" s="255" t="s">
        <v>1</v>
      </c>
      <c r="F826" s="256" t="s">
        <v>1150</v>
      </c>
      <c r="G826" s="253"/>
      <c r="H826" s="257">
        <v>45.5</v>
      </c>
      <c r="I826" s="258"/>
      <c r="J826" s="253"/>
      <c r="K826" s="253"/>
      <c r="L826" s="259"/>
      <c r="M826" s="260"/>
      <c r="N826" s="261"/>
      <c r="O826" s="261"/>
      <c r="P826" s="261"/>
      <c r="Q826" s="261"/>
      <c r="R826" s="261"/>
      <c r="S826" s="261"/>
      <c r="T826" s="26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63" t="s">
        <v>181</v>
      </c>
      <c r="AU826" s="263" t="s">
        <v>88</v>
      </c>
      <c r="AV826" s="13" t="s">
        <v>88</v>
      </c>
      <c r="AW826" s="13" t="s">
        <v>31</v>
      </c>
      <c r="AX826" s="13" t="s">
        <v>76</v>
      </c>
      <c r="AY826" s="263" t="s">
        <v>173</v>
      </c>
    </row>
    <row r="827" s="15" customFormat="1">
      <c r="A827" s="15"/>
      <c r="B827" s="275"/>
      <c r="C827" s="276"/>
      <c r="D827" s="254" t="s">
        <v>181</v>
      </c>
      <c r="E827" s="277" t="s">
        <v>1</v>
      </c>
      <c r="F827" s="278" t="s">
        <v>187</v>
      </c>
      <c r="G827" s="276"/>
      <c r="H827" s="279">
        <v>155.69999999999999</v>
      </c>
      <c r="I827" s="280"/>
      <c r="J827" s="276"/>
      <c r="K827" s="276"/>
      <c r="L827" s="281"/>
      <c r="M827" s="282"/>
      <c r="N827" s="283"/>
      <c r="O827" s="283"/>
      <c r="P827" s="283"/>
      <c r="Q827" s="283"/>
      <c r="R827" s="283"/>
      <c r="S827" s="283"/>
      <c r="T827" s="284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85" t="s">
        <v>181</v>
      </c>
      <c r="AU827" s="285" t="s">
        <v>88</v>
      </c>
      <c r="AV827" s="15" t="s">
        <v>179</v>
      </c>
      <c r="AW827" s="15" t="s">
        <v>31</v>
      </c>
      <c r="AX827" s="15" t="s">
        <v>83</v>
      </c>
      <c r="AY827" s="285" t="s">
        <v>173</v>
      </c>
    </row>
    <row r="828" s="2" customFormat="1" ht="49.05" customHeight="1">
      <c r="A828" s="39"/>
      <c r="B828" s="40"/>
      <c r="C828" s="238" t="s">
        <v>1151</v>
      </c>
      <c r="D828" s="238" t="s">
        <v>175</v>
      </c>
      <c r="E828" s="239" t="s">
        <v>1152</v>
      </c>
      <c r="F828" s="240" t="s">
        <v>1153</v>
      </c>
      <c r="G828" s="241" t="s">
        <v>235</v>
      </c>
      <c r="H828" s="242">
        <v>174.90000000000001</v>
      </c>
      <c r="I828" s="243"/>
      <c r="J828" s="244">
        <f>ROUND(I828*H828,2)</f>
        <v>0</v>
      </c>
      <c r="K828" s="245"/>
      <c r="L828" s="45"/>
      <c r="M828" s="246" t="s">
        <v>1</v>
      </c>
      <c r="N828" s="247" t="s">
        <v>42</v>
      </c>
      <c r="O828" s="98"/>
      <c r="P828" s="248">
        <f>O828*H828</f>
        <v>0</v>
      </c>
      <c r="Q828" s="248">
        <v>9.0000000000000006E-05</v>
      </c>
      <c r="R828" s="248">
        <f>Q828*H828</f>
        <v>0.015741000000000002</v>
      </c>
      <c r="S828" s="248">
        <v>0</v>
      </c>
      <c r="T828" s="249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50" t="s">
        <v>276</v>
      </c>
      <c r="AT828" s="250" t="s">
        <v>175</v>
      </c>
      <c r="AU828" s="250" t="s">
        <v>88</v>
      </c>
      <c r="AY828" s="18" t="s">
        <v>173</v>
      </c>
      <c r="BE828" s="251">
        <f>IF(N828="základná",J828,0)</f>
        <v>0</v>
      </c>
      <c r="BF828" s="251">
        <f>IF(N828="znížená",J828,0)</f>
        <v>0</v>
      </c>
      <c r="BG828" s="251">
        <f>IF(N828="zákl. prenesená",J828,0)</f>
        <v>0</v>
      </c>
      <c r="BH828" s="251">
        <f>IF(N828="zníž. prenesená",J828,0)</f>
        <v>0</v>
      </c>
      <c r="BI828" s="251">
        <f>IF(N828="nulová",J828,0)</f>
        <v>0</v>
      </c>
      <c r="BJ828" s="18" t="s">
        <v>88</v>
      </c>
      <c r="BK828" s="251">
        <f>ROUND(I828*H828,2)</f>
        <v>0</v>
      </c>
      <c r="BL828" s="18" t="s">
        <v>276</v>
      </c>
      <c r="BM828" s="250" t="s">
        <v>1154</v>
      </c>
    </row>
    <row r="829" s="16" customFormat="1">
      <c r="A829" s="16"/>
      <c r="B829" s="297"/>
      <c r="C829" s="298"/>
      <c r="D829" s="254" t="s">
        <v>181</v>
      </c>
      <c r="E829" s="299" t="s">
        <v>1</v>
      </c>
      <c r="F829" s="300" t="s">
        <v>640</v>
      </c>
      <c r="G829" s="298"/>
      <c r="H829" s="299" t="s">
        <v>1</v>
      </c>
      <c r="I829" s="301"/>
      <c r="J829" s="298"/>
      <c r="K829" s="298"/>
      <c r="L829" s="302"/>
      <c r="M829" s="303"/>
      <c r="N829" s="304"/>
      <c r="O829" s="304"/>
      <c r="P829" s="304"/>
      <c r="Q829" s="304"/>
      <c r="R829" s="304"/>
      <c r="S829" s="304"/>
      <c r="T829" s="305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T829" s="306" t="s">
        <v>181</v>
      </c>
      <c r="AU829" s="306" t="s">
        <v>88</v>
      </c>
      <c r="AV829" s="16" t="s">
        <v>83</v>
      </c>
      <c r="AW829" s="16" t="s">
        <v>31</v>
      </c>
      <c r="AX829" s="16" t="s">
        <v>76</v>
      </c>
      <c r="AY829" s="306" t="s">
        <v>173</v>
      </c>
    </row>
    <row r="830" s="13" customFormat="1">
      <c r="A830" s="13"/>
      <c r="B830" s="252"/>
      <c r="C830" s="253"/>
      <c r="D830" s="254" t="s">
        <v>181</v>
      </c>
      <c r="E830" s="255" t="s">
        <v>1</v>
      </c>
      <c r="F830" s="256" t="s">
        <v>641</v>
      </c>
      <c r="G830" s="253"/>
      <c r="H830" s="257">
        <v>12.960000000000001</v>
      </c>
      <c r="I830" s="258"/>
      <c r="J830" s="253"/>
      <c r="K830" s="253"/>
      <c r="L830" s="259"/>
      <c r="M830" s="260"/>
      <c r="N830" s="261"/>
      <c r="O830" s="261"/>
      <c r="P830" s="261"/>
      <c r="Q830" s="261"/>
      <c r="R830" s="261"/>
      <c r="S830" s="261"/>
      <c r="T830" s="26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63" t="s">
        <v>181</v>
      </c>
      <c r="AU830" s="263" t="s">
        <v>88</v>
      </c>
      <c r="AV830" s="13" t="s">
        <v>88</v>
      </c>
      <c r="AW830" s="13" t="s">
        <v>31</v>
      </c>
      <c r="AX830" s="13" t="s">
        <v>76</v>
      </c>
      <c r="AY830" s="263" t="s">
        <v>173</v>
      </c>
    </row>
    <row r="831" s="16" customFormat="1">
      <c r="A831" s="16"/>
      <c r="B831" s="297"/>
      <c r="C831" s="298"/>
      <c r="D831" s="254" t="s">
        <v>181</v>
      </c>
      <c r="E831" s="299" t="s">
        <v>1</v>
      </c>
      <c r="F831" s="300" t="s">
        <v>642</v>
      </c>
      <c r="G831" s="298"/>
      <c r="H831" s="299" t="s">
        <v>1</v>
      </c>
      <c r="I831" s="301"/>
      <c r="J831" s="298"/>
      <c r="K831" s="298"/>
      <c r="L831" s="302"/>
      <c r="M831" s="303"/>
      <c r="N831" s="304"/>
      <c r="O831" s="304"/>
      <c r="P831" s="304"/>
      <c r="Q831" s="304"/>
      <c r="R831" s="304"/>
      <c r="S831" s="304"/>
      <c r="T831" s="305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T831" s="306" t="s">
        <v>181</v>
      </c>
      <c r="AU831" s="306" t="s">
        <v>88</v>
      </c>
      <c r="AV831" s="16" t="s">
        <v>83</v>
      </c>
      <c r="AW831" s="16" t="s">
        <v>31</v>
      </c>
      <c r="AX831" s="16" t="s">
        <v>76</v>
      </c>
      <c r="AY831" s="306" t="s">
        <v>173</v>
      </c>
    </row>
    <row r="832" s="13" customFormat="1">
      <c r="A832" s="13"/>
      <c r="B832" s="252"/>
      <c r="C832" s="253"/>
      <c r="D832" s="254" t="s">
        <v>181</v>
      </c>
      <c r="E832" s="255" t="s">
        <v>1</v>
      </c>
      <c r="F832" s="256" t="s">
        <v>643</v>
      </c>
      <c r="G832" s="253"/>
      <c r="H832" s="257">
        <v>3.2799999999999998</v>
      </c>
      <c r="I832" s="258"/>
      <c r="J832" s="253"/>
      <c r="K832" s="253"/>
      <c r="L832" s="259"/>
      <c r="M832" s="260"/>
      <c r="N832" s="261"/>
      <c r="O832" s="261"/>
      <c r="P832" s="261"/>
      <c r="Q832" s="261"/>
      <c r="R832" s="261"/>
      <c r="S832" s="261"/>
      <c r="T832" s="26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63" t="s">
        <v>181</v>
      </c>
      <c r="AU832" s="263" t="s">
        <v>88</v>
      </c>
      <c r="AV832" s="13" t="s">
        <v>88</v>
      </c>
      <c r="AW832" s="13" t="s">
        <v>31</v>
      </c>
      <c r="AX832" s="13" t="s">
        <v>76</v>
      </c>
      <c r="AY832" s="263" t="s">
        <v>173</v>
      </c>
    </row>
    <row r="833" s="16" customFormat="1">
      <c r="A833" s="16"/>
      <c r="B833" s="297"/>
      <c r="C833" s="298"/>
      <c r="D833" s="254" t="s">
        <v>181</v>
      </c>
      <c r="E833" s="299" t="s">
        <v>1</v>
      </c>
      <c r="F833" s="300" t="s">
        <v>428</v>
      </c>
      <c r="G833" s="298"/>
      <c r="H833" s="299" t="s">
        <v>1</v>
      </c>
      <c r="I833" s="301"/>
      <c r="J833" s="298"/>
      <c r="K833" s="298"/>
      <c r="L833" s="302"/>
      <c r="M833" s="303"/>
      <c r="N833" s="304"/>
      <c r="O833" s="304"/>
      <c r="P833" s="304"/>
      <c r="Q833" s="304"/>
      <c r="R833" s="304"/>
      <c r="S833" s="304"/>
      <c r="T833" s="305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T833" s="306" t="s">
        <v>181</v>
      </c>
      <c r="AU833" s="306" t="s">
        <v>88</v>
      </c>
      <c r="AV833" s="16" t="s">
        <v>83</v>
      </c>
      <c r="AW833" s="16" t="s">
        <v>31</v>
      </c>
      <c r="AX833" s="16" t="s">
        <v>76</v>
      </c>
      <c r="AY833" s="306" t="s">
        <v>173</v>
      </c>
    </row>
    <row r="834" s="13" customFormat="1">
      <c r="A834" s="13"/>
      <c r="B834" s="252"/>
      <c r="C834" s="253"/>
      <c r="D834" s="254" t="s">
        <v>181</v>
      </c>
      <c r="E834" s="255" t="s">
        <v>1</v>
      </c>
      <c r="F834" s="256" t="s">
        <v>644</v>
      </c>
      <c r="G834" s="253"/>
      <c r="H834" s="257">
        <v>1.8</v>
      </c>
      <c r="I834" s="258"/>
      <c r="J834" s="253"/>
      <c r="K834" s="253"/>
      <c r="L834" s="259"/>
      <c r="M834" s="260"/>
      <c r="N834" s="261"/>
      <c r="O834" s="261"/>
      <c r="P834" s="261"/>
      <c r="Q834" s="261"/>
      <c r="R834" s="261"/>
      <c r="S834" s="261"/>
      <c r="T834" s="26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63" t="s">
        <v>181</v>
      </c>
      <c r="AU834" s="263" t="s">
        <v>88</v>
      </c>
      <c r="AV834" s="13" t="s">
        <v>88</v>
      </c>
      <c r="AW834" s="13" t="s">
        <v>31</v>
      </c>
      <c r="AX834" s="13" t="s">
        <v>76</v>
      </c>
      <c r="AY834" s="263" t="s">
        <v>173</v>
      </c>
    </row>
    <row r="835" s="16" customFormat="1">
      <c r="A835" s="16"/>
      <c r="B835" s="297"/>
      <c r="C835" s="298"/>
      <c r="D835" s="254" t="s">
        <v>181</v>
      </c>
      <c r="E835" s="299" t="s">
        <v>1</v>
      </c>
      <c r="F835" s="300" t="s">
        <v>645</v>
      </c>
      <c r="G835" s="298"/>
      <c r="H835" s="299" t="s">
        <v>1</v>
      </c>
      <c r="I835" s="301"/>
      <c r="J835" s="298"/>
      <c r="K835" s="298"/>
      <c r="L835" s="302"/>
      <c r="M835" s="303"/>
      <c r="N835" s="304"/>
      <c r="O835" s="304"/>
      <c r="P835" s="304"/>
      <c r="Q835" s="304"/>
      <c r="R835" s="304"/>
      <c r="S835" s="304"/>
      <c r="T835" s="305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T835" s="306" t="s">
        <v>181</v>
      </c>
      <c r="AU835" s="306" t="s">
        <v>88</v>
      </c>
      <c r="AV835" s="16" t="s">
        <v>83</v>
      </c>
      <c r="AW835" s="16" t="s">
        <v>31</v>
      </c>
      <c r="AX835" s="16" t="s">
        <v>76</v>
      </c>
      <c r="AY835" s="306" t="s">
        <v>173</v>
      </c>
    </row>
    <row r="836" s="13" customFormat="1">
      <c r="A836" s="13"/>
      <c r="B836" s="252"/>
      <c r="C836" s="253"/>
      <c r="D836" s="254" t="s">
        <v>181</v>
      </c>
      <c r="E836" s="255" t="s">
        <v>1</v>
      </c>
      <c r="F836" s="256" t="s">
        <v>646</v>
      </c>
      <c r="G836" s="253"/>
      <c r="H836" s="257">
        <v>4</v>
      </c>
      <c r="I836" s="258"/>
      <c r="J836" s="253"/>
      <c r="K836" s="253"/>
      <c r="L836" s="259"/>
      <c r="M836" s="260"/>
      <c r="N836" s="261"/>
      <c r="O836" s="261"/>
      <c r="P836" s="261"/>
      <c r="Q836" s="261"/>
      <c r="R836" s="261"/>
      <c r="S836" s="261"/>
      <c r="T836" s="262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63" t="s">
        <v>181</v>
      </c>
      <c r="AU836" s="263" t="s">
        <v>88</v>
      </c>
      <c r="AV836" s="13" t="s">
        <v>88</v>
      </c>
      <c r="AW836" s="13" t="s">
        <v>31</v>
      </c>
      <c r="AX836" s="13" t="s">
        <v>76</v>
      </c>
      <c r="AY836" s="263" t="s">
        <v>173</v>
      </c>
    </row>
    <row r="837" s="16" customFormat="1">
      <c r="A837" s="16"/>
      <c r="B837" s="297"/>
      <c r="C837" s="298"/>
      <c r="D837" s="254" t="s">
        <v>181</v>
      </c>
      <c r="E837" s="299" t="s">
        <v>1</v>
      </c>
      <c r="F837" s="300" t="s">
        <v>647</v>
      </c>
      <c r="G837" s="298"/>
      <c r="H837" s="299" t="s">
        <v>1</v>
      </c>
      <c r="I837" s="301"/>
      <c r="J837" s="298"/>
      <c r="K837" s="298"/>
      <c r="L837" s="302"/>
      <c r="M837" s="303"/>
      <c r="N837" s="304"/>
      <c r="O837" s="304"/>
      <c r="P837" s="304"/>
      <c r="Q837" s="304"/>
      <c r="R837" s="304"/>
      <c r="S837" s="304"/>
      <c r="T837" s="305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T837" s="306" t="s">
        <v>181</v>
      </c>
      <c r="AU837" s="306" t="s">
        <v>88</v>
      </c>
      <c r="AV837" s="16" t="s">
        <v>83</v>
      </c>
      <c r="AW837" s="16" t="s">
        <v>31</v>
      </c>
      <c r="AX837" s="16" t="s">
        <v>76</v>
      </c>
      <c r="AY837" s="306" t="s">
        <v>173</v>
      </c>
    </row>
    <row r="838" s="13" customFormat="1">
      <c r="A838" s="13"/>
      <c r="B838" s="252"/>
      <c r="C838" s="253"/>
      <c r="D838" s="254" t="s">
        <v>181</v>
      </c>
      <c r="E838" s="255" t="s">
        <v>1</v>
      </c>
      <c r="F838" s="256" t="s">
        <v>648</v>
      </c>
      <c r="G838" s="253"/>
      <c r="H838" s="257">
        <v>17.5</v>
      </c>
      <c r="I838" s="258"/>
      <c r="J838" s="253"/>
      <c r="K838" s="253"/>
      <c r="L838" s="259"/>
      <c r="M838" s="260"/>
      <c r="N838" s="261"/>
      <c r="O838" s="261"/>
      <c r="P838" s="261"/>
      <c r="Q838" s="261"/>
      <c r="R838" s="261"/>
      <c r="S838" s="261"/>
      <c r="T838" s="26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63" t="s">
        <v>181</v>
      </c>
      <c r="AU838" s="263" t="s">
        <v>88</v>
      </c>
      <c r="AV838" s="13" t="s">
        <v>88</v>
      </c>
      <c r="AW838" s="13" t="s">
        <v>31</v>
      </c>
      <c r="AX838" s="13" t="s">
        <v>76</v>
      </c>
      <c r="AY838" s="263" t="s">
        <v>173</v>
      </c>
    </row>
    <row r="839" s="14" customFormat="1">
      <c r="A839" s="14"/>
      <c r="B839" s="264"/>
      <c r="C839" s="265"/>
      <c r="D839" s="254" t="s">
        <v>181</v>
      </c>
      <c r="E839" s="266" t="s">
        <v>1</v>
      </c>
      <c r="F839" s="267" t="s">
        <v>649</v>
      </c>
      <c r="G839" s="265"/>
      <c r="H839" s="268">
        <v>39.540000000000006</v>
      </c>
      <c r="I839" s="269"/>
      <c r="J839" s="265"/>
      <c r="K839" s="265"/>
      <c r="L839" s="270"/>
      <c r="M839" s="271"/>
      <c r="N839" s="272"/>
      <c r="O839" s="272"/>
      <c r="P839" s="272"/>
      <c r="Q839" s="272"/>
      <c r="R839" s="272"/>
      <c r="S839" s="272"/>
      <c r="T839" s="273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74" t="s">
        <v>181</v>
      </c>
      <c r="AU839" s="274" t="s">
        <v>88</v>
      </c>
      <c r="AV839" s="14" t="s">
        <v>185</v>
      </c>
      <c r="AW839" s="14" t="s">
        <v>31</v>
      </c>
      <c r="AX839" s="14" t="s">
        <v>76</v>
      </c>
      <c r="AY839" s="274" t="s">
        <v>173</v>
      </c>
    </row>
    <row r="840" s="16" customFormat="1">
      <c r="A840" s="16"/>
      <c r="B840" s="297"/>
      <c r="C840" s="298"/>
      <c r="D840" s="254" t="s">
        <v>181</v>
      </c>
      <c r="E840" s="299" t="s">
        <v>1</v>
      </c>
      <c r="F840" s="300" t="s">
        <v>650</v>
      </c>
      <c r="G840" s="298"/>
      <c r="H840" s="299" t="s">
        <v>1</v>
      </c>
      <c r="I840" s="301"/>
      <c r="J840" s="298"/>
      <c r="K840" s="298"/>
      <c r="L840" s="302"/>
      <c r="M840" s="303"/>
      <c r="N840" s="304"/>
      <c r="O840" s="304"/>
      <c r="P840" s="304"/>
      <c r="Q840" s="304"/>
      <c r="R840" s="304"/>
      <c r="S840" s="304"/>
      <c r="T840" s="305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T840" s="306" t="s">
        <v>181</v>
      </c>
      <c r="AU840" s="306" t="s">
        <v>88</v>
      </c>
      <c r="AV840" s="16" t="s">
        <v>83</v>
      </c>
      <c r="AW840" s="16" t="s">
        <v>31</v>
      </c>
      <c r="AX840" s="16" t="s">
        <v>76</v>
      </c>
      <c r="AY840" s="306" t="s">
        <v>173</v>
      </c>
    </row>
    <row r="841" s="13" customFormat="1">
      <c r="A841" s="13"/>
      <c r="B841" s="252"/>
      <c r="C841" s="253"/>
      <c r="D841" s="254" t="s">
        <v>181</v>
      </c>
      <c r="E841" s="255" t="s">
        <v>1</v>
      </c>
      <c r="F841" s="256" t="s">
        <v>651</v>
      </c>
      <c r="G841" s="253"/>
      <c r="H841" s="257">
        <v>7.0800000000000001</v>
      </c>
      <c r="I841" s="258"/>
      <c r="J841" s="253"/>
      <c r="K841" s="253"/>
      <c r="L841" s="259"/>
      <c r="M841" s="260"/>
      <c r="N841" s="261"/>
      <c r="O841" s="261"/>
      <c r="P841" s="261"/>
      <c r="Q841" s="261"/>
      <c r="R841" s="261"/>
      <c r="S841" s="261"/>
      <c r="T841" s="26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63" t="s">
        <v>181</v>
      </c>
      <c r="AU841" s="263" t="s">
        <v>88</v>
      </c>
      <c r="AV841" s="13" t="s">
        <v>88</v>
      </c>
      <c r="AW841" s="13" t="s">
        <v>31</v>
      </c>
      <c r="AX841" s="13" t="s">
        <v>76</v>
      </c>
      <c r="AY841" s="263" t="s">
        <v>173</v>
      </c>
    </row>
    <row r="842" s="16" customFormat="1">
      <c r="A842" s="16"/>
      <c r="B842" s="297"/>
      <c r="C842" s="298"/>
      <c r="D842" s="254" t="s">
        <v>181</v>
      </c>
      <c r="E842" s="299" t="s">
        <v>1</v>
      </c>
      <c r="F842" s="300" t="s">
        <v>652</v>
      </c>
      <c r="G842" s="298"/>
      <c r="H842" s="299" t="s">
        <v>1</v>
      </c>
      <c r="I842" s="301"/>
      <c r="J842" s="298"/>
      <c r="K842" s="298"/>
      <c r="L842" s="302"/>
      <c r="M842" s="303"/>
      <c r="N842" s="304"/>
      <c r="O842" s="304"/>
      <c r="P842" s="304"/>
      <c r="Q842" s="304"/>
      <c r="R842" s="304"/>
      <c r="S842" s="304"/>
      <c r="T842" s="305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T842" s="306" t="s">
        <v>181</v>
      </c>
      <c r="AU842" s="306" t="s">
        <v>88</v>
      </c>
      <c r="AV842" s="16" t="s">
        <v>83</v>
      </c>
      <c r="AW842" s="16" t="s">
        <v>31</v>
      </c>
      <c r="AX842" s="16" t="s">
        <v>76</v>
      </c>
      <c r="AY842" s="306" t="s">
        <v>173</v>
      </c>
    </row>
    <row r="843" s="13" customFormat="1">
      <c r="A843" s="13"/>
      <c r="B843" s="252"/>
      <c r="C843" s="253"/>
      <c r="D843" s="254" t="s">
        <v>181</v>
      </c>
      <c r="E843" s="255" t="s">
        <v>1</v>
      </c>
      <c r="F843" s="256" t="s">
        <v>653</v>
      </c>
      <c r="G843" s="253"/>
      <c r="H843" s="257">
        <v>50.75</v>
      </c>
      <c r="I843" s="258"/>
      <c r="J843" s="253"/>
      <c r="K843" s="253"/>
      <c r="L843" s="259"/>
      <c r="M843" s="260"/>
      <c r="N843" s="261"/>
      <c r="O843" s="261"/>
      <c r="P843" s="261"/>
      <c r="Q843" s="261"/>
      <c r="R843" s="261"/>
      <c r="S843" s="261"/>
      <c r="T843" s="26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63" t="s">
        <v>181</v>
      </c>
      <c r="AU843" s="263" t="s">
        <v>88</v>
      </c>
      <c r="AV843" s="13" t="s">
        <v>88</v>
      </c>
      <c r="AW843" s="13" t="s">
        <v>31</v>
      </c>
      <c r="AX843" s="13" t="s">
        <v>76</v>
      </c>
      <c r="AY843" s="263" t="s">
        <v>173</v>
      </c>
    </row>
    <row r="844" s="14" customFormat="1">
      <c r="A844" s="14"/>
      <c r="B844" s="264"/>
      <c r="C844" s="265"/>
      <c r="D844" s="254" t="s">
        <v>181</v>
      </c>
      <c r="E844" s="266" t="s">
        <v>1</v>
      </c>
      <c r="F844" s="267" t="s">
        <v>654</v>
      </c>
      <c r="G844" s="265"/>
      <c r="H844" s="268">
        <v>57.829999999999998</v>
      </c>
      <c r="I844" s="269"/>
      <c r="J844" s="265"/>
      <c r="K844" s="265"/>
      <c r="L844" s="270"/>
      <c r="M844" s="271"/>
      <c r="N844" s="272"/>
      <c r="O844" s="272"/>
      <c r="P844" s="272"/>
      <c r="Q844" s="272"/>
      <c r="R844" s="272"/>
      <c r="S844" s="272"/>
      <c r="T844" s="273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74" t="s">
        <v>181</v>
      </c>
      <c r="AU844" s="274" t="s">
        <v>88</v>
      </c>
      <c r="AV844" s="14" t="s">
        <v>185</v>
      </c>
      <c r="AW844" s="14" t="s">
        <v>31</v>
      </c>
      <c r="AX844" s="14" t="s">
        <v>76</v>
      </c>
      <c r="AY844" s="274" t="s">
        <v>173</v>
      </c>
    </row>
    <row r="845" s="13" customFormat="1">
      <c r="A845" s="13"/>
      <c r="B845" s="252"/>
      <c r="C845" s="253"/>
      <c r="D845" s="254" t="s">
        <v>181</v>
      </c>
      <c r="E845" s="255" t="s">
        <v>1</v>
      </c>
      <c r="F845" s="256" t="s">
        <v>655</v>
      </c>
      <c r="G845" s="253"/>
      <c r="H845" s="257">
        <v>45.5</v>
      </c>
      <c r="I845" s="258"/>
      <c r="J845" s="253"/>
      <c r="K845" s="253"/>
      <c r="L845" s="259"/>
      <c r="M845" s="260"/>
      <c r="N845" s="261"/>
      <c r="O845" s="261"/>
      <c r="P845" s="261"/>
      <c r="Q845" s="261"/>
      <c r="R845" s="261"/>
      <c r="S845" s="261"/>
      <c r="T845" s="262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63" t="s">
        <v>181</v>
      </c>
      <c r="AU845" s="263" t="s">
        <v>88</v>
      </c>
      <c r="AV845" s="13" t="s">
        <v>88</v>
      </c>
      <c r="AW845" s="13" t="s">
        <v>31</v>
      </c>
      <c r="AX845" s="13" t="s">
        <v>76</v>
      </c>
      <c r="AY845" s="263" t="s">
        <v>173</v>
      </c>
    </row>
    <row r="846" s="13" customFormat="1">
      <c r="A846" s="13"/>
      <c r="B846" s="252"/>
      <c r="C846" s="253"/>
      <c r="D846" s="254" t="s">
        <v>181</v>
      </c>
      <c r="E846" s="255" t="s">
        <v>1</v>
      </c>
      <c r="F846" s="256" t="s">
        <v>1155</v>
      </c>
      <c r="G846" s="253"/>
      <c r="H846" s="257">
        <v>32</v>
      </c>
      <c r="I846" s="258"/>
      <c r="J846" s="253"/>
      <c r="K846" s="253"/>
      <c r="L846" s="259"/>
      <c r="M846" s="260"/>
      <c r="N846" s="261"/>
      <c r="O846" s="261"/>
      <c r="P846" s="261"/>
      <c r="Q846" s="261"/>
      <c r="R846" s="261"/>
      <c r="S846" s="261"/>
      <c r="T846" s="26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63" t="s">
        <v>181</v>
      </c>
      <c r="AU846" s="263" t="s">
        <v>88</v>
      </c>
      <c r="AV846" s="13" t="s">
        <v>88</v>
      </c>
      <c r="AW846" s="13" t="s">
        <v>31</v>
      </c>
      <c r="AX846" s="13" t="s">
        <v>76</v>
      </c>
      <c r="AY846" s="263" t="s">
        <v>173</v>
      </c>
    </row>
    <row r="847" s="13" customFormat="1">
      <c r="A847" s="13"/>
      <c r="B847" s="252"/>
      <c r="C847" s="253"/>
      <c r="D847" s="254" t="s">
        <v>181</v>
      </c>
      <c r="E847" s="255" t="s">
        <v>1</v>
      </c>
      <c r="F847" s="256" t="s">
        <v>656</v>
      </c>
      <c r="G847" s="253"/>
      <c r="H847" s="257">
        <v>0.029999999999999999</v>
      </c>
      <c r="I847" s="258"/>
      <c r="J847" s="253"/>
      <c r="K847" s="253"/>
      <c r="L847" s="259"/>
      <c r="M847" s="260"/>
      <c r="N847" s="261"/>
      <c r="O847" s="261"/>
      <c r="P847" s="261"/>
      <c r="Q847" s="261"/>
      <c r="R847" s="261"/>
      <c r="S847" s="261"/>
      <c r="T847" s="26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63" t="s">
        <v>181</v>
      </c>
      <c r="AU847" s="263" t="s">
        <v>88</v>
      </c>
      <c r="AV847" s="13" t="s">
        <v>88</v>
      </c>
      <c r="AW847" s="13" t="s">
        <v>31</v>
      </c>
      <c r="AX847" s="13" t="s">
        <v>76</v>
      </c>
      <c r="AY847" s="263" t="s">
        <v>173</v>
      </c>
    </row>
    <row r="848" s="15" customFormat="1">
      <c r="A848" s="15"/>
      <c r="B848" s="275"/>
      <c r="C848" s="276"/>
      <c r="D848" s="254" t="s">
        <v>181</v>
      </c>
      <c r="E848" s="277" t="s">
        <v>1</v>
      </c>
      <c r="F848" s="278" t="s">
        <v>187</v>
      </c>
      <c r="G848" s="276"/>
      <c r="H848" s="279">
        <v>174.90000000000001</v>
      </c>
      <c r="I848" s="280"/>
      <c r="J848" s="276"/>
      <c r="K848" s="276"/>
      <c r="L848" s="281"/>
      <c r="M848" s="282"/>
      <c r="N848" s="283"/>
      <c r="O848" s="283"/>
      <c r="P848" s="283"/>
      <c r="Q848" s="283"/>
      <c r="R848" s="283"/>
      <c r="S848" s="283"/>
      <c r="T848" s="284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85" t="s">
        <v>181</v>
      </c>
      <c r="AU848" s="285" t="s">
        <v>88</v>
      </c>
      <c r="AV848" s="15" t="s">
        <v>179</v>
      </c>
      <c r="AW848" s="15" t="s">
        <v>31</v>
      </c>
      <c r="AX848" s="15" t="s">
        <v>83</v>
      </c>
      <c r="AY848" s="285" t="s">
        <v>173</v>
      </c>
    </row>
    <row r="849" s="2" customFormat="1" ht="24.15" customHeight="1">
      <c r="A849" s="39"/>
      <c r="B849" s="40"/>
      <c r="C849" s="238" t="s">
        <v>1156</v>
      </c>
      <c r="D849" s="238" t="s">
        <v>175</v>
      </c>
      <c r="E849" s="239" t="s">
        <v>1157</v>
      </c>
      <c r="F849" s="240" t="s">
        <v>1158</v>
      </c>
      <c r="G849" s="241" t="s">
        <v>235</v>
      </c>
      <c r="H849" s="242">
        <v>58</v>
      </c>
      <c r="I849" s="243"/>
      <c r="J849" s="244">
        <f>ROUND(I849*H849,2)</f>
        <v>0</v>
      </c>
      <c r="K849" s="245"/>
      <c r="L849" s="45"/>
      <c r="M849" s="246" t="s">
        <v>1</v>
      </c>
      <c r="N849" s="247" t="s">
        <v>42</v>
      </c>
      <c r="O849" s="98"/>
      <c r="P849" s="248">
        <f>O849*H849</f>
        <v>0</v>
      </c>
      <c r="Q849" s="248">
        <v>0.00033</v>
      </c>
      <c r="R849" s="248">
        <f>Q849*H849</f>
        <v>0.019140000000000001</v>
      </c>
      <c r="S849" s="248">
        <v>0</v>
      </c>
      <c r="T849" s="249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50" t="s">
        <v>276</v>
      </c>
      <c r="AT849" s="250" t="s">
        <v>175</v>
      </c>
      <c r="AU849" s="250" t="s">
        <v>88</v>
      </c>
      <c r="AY849" s="18" t="s">
        <v>173</v>
      </c>
      <c r="BE849" s="251">
        <f>IF(N849="základná",J849,0)</f>
        <v>0</v>
      </c>
      <c r="BF849" s="251">
        <f>IF(N849="znížená",J849,0)</f>
        <v>0</v>
      </c>
      <c r="BG849" s="251">
        <f>IF(N849="zákl. prenesená",J849,0)</f>
        <v>0</v>
      </c>
      <c r="BH849" s="251">
        <f>IF(N849="zníž. prenesená",J849,0)</f>
        <v>0</v>
      </c>
      <c r="BI849" s="251">
        <f>IF(N849="nulová",J849,0)</f>
        <v>0</v>
      </c>
      <c r="BJ849" s="18" t="s">
        <v>88</v>
      </c>
      <c r="BK849" s="251">
        <f>ROUND(I849*H849,2)</f>
        <v>0</v>
      </c>
      <c r="BL849" s="18" t="s">
        <v>276</v>
      </c>
      <c r="BM849" s="250" t="s">
        <v>1159</v>
      </c>
    </row>
    <row r="850" s="13" customFormat="1">
      <c r="A850" s="13"/>
      <c r="B850" s="252"/>
      <c r="C850" s="253"/>
      <c r="D850" s="254" t="s">
        <v>181</v>
      </c>
      <c r="E850" s="255" t="s">
        <v>1</v>
      </c>
      <c r="F850" s="256" t="s">
        <v>1160</v>
      </c>
      <c r="G850" s="253"/>
      <c r="H850" s="257">
        <v>58</v>
      </c>
      <c r="I850" s="258"/>
      <c r="J850" s="253"/>
      <c r="K850" s="253"/>
      <c r="L850" s="259"/>
      <c r="M850" s="260"/>
      <c r="N850" s="261"/>
      <c r="O850" s="261"/>
      <c r="P850" s="261"/>
      <c r="Q850" s="261"/>
      <c r="R850" s="261"/>
      <c r="S850" s="261"/>
      <c r="T850" s="262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63" t="s">
        <v>181</v>
      </c>
      <c r="AU850" s="263" t="s">
        <v>88</v>
      </c>
      <c r="AV850" s="13" t="s">
        <v>88</v>
      </c>
      <c r="AW850" s="13" t="s">
        <v>31</v>
      </c>
      <c r="AX850" s="13" t="s">
        <v>83</v>
      </c>
      <c r="AY850" s="263" t="s">
        <v>173</v>
      </c>
    </row>
    <row r="851" s="2" customFormat="1" ht="24.15" customHeight="1">
      <c r="A851" s="39"/>
      <c r="B851" s="40"/>
      <c r="C851" s="238" t="s">
        <v>1161</v>
      </c>
      <c r="D851" s="238" t="s">
        <v>175</v>
      </c>
      <c r="E851" s="239" t="s">
        <v>1162</v>
      </c>
      <c r="F851" s="240" t="s">
        <v>1163</v>
      </c>
      <c r="G851" s="241" t="s">
        <v>235</v>
      </c>
      <c r="H851" s="242">
        <v>210</v>
      </c>
      <c r="I851" s="243"/>
      <c r="J851" s="244">
        <f>ROUND(I851*H851,2)</f>
        <v>0</v>
      </c>
      <c r="K851" s="245"/>
      <c r="L851" s="45"/>
      <c r="M851" s="246" t="s">
        <v>1</v>
      </c>
      <c r="N851" s="247" t="s">
        <v>42</v>
      </c>
      <c r="O851" s="98"/>
      <c r="P851" s="248">
        <f>O851*H851</f>
        <v>0</v>
      </c>
      <c r="Q851" s="248">
        <v>0.00033</v>
      </c>
      <c r="R851" s="248">
        <f>Q851*H851</f>
        <v>0.0693</v>
      </c>
      <c r="S851" s="248">
        <v>0</v>
      </c>
      <c r="T851" s="249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50" t="s">
        <v>276</v>
      </c>
      <c r="AT851" s="250" t="s">
        <v>175</v>
      </c>
      <c r="AU851" s="250" t="s">
        <v>88</v>
      </c>
      <c r="AY851" s="18" t="s">
        <v>173</v>
      </c>
      <c r="BE851" s="251">
        <f>IF(N851="základná",J851,0)</f>
        <v>0</v>
      </c>
      <c r="BF851" s="251">
        <f>IF(N851="znížená",J851,0)</f>
        <v>0</v>
      </c>
      <c r="BG851" s="251">
        <f>IF(N851="zákl. prenesená",J851,0)</f>
        <v>0</v>
      </c>
      <c r="BH851" s="251">
        <f>IF(N851="zníž. prenesená",J851,0)</f>
        <v>0</v>
      </c>
      <c r="BI851" s="251">
        <f>IF(N851="nulová",J851,0)</f>
        <v>0</v>
      </c>
      <c r="BJ851" s="18" t="s">
        <v>88</v>
      </c>
      <c r="BK851" s="251">
        <f>ROUND(I851*H851,2)</f>
        <v>0</v>
      </c>
      <c r="BL851" s="18" t="s">
        <v>276</v>
      </c>
      <c r="BM851" s="250" t="s">
        <v>1164</v>
      </c>
    </row>
    <row r="852" s="13" customFormat="1">
      <c r="A852" s="13"/>
      <c r="B852" s="252"/>
      <c r="C852" s="253"/>
      <c r="D852" s="254" t="s">
        <v>181</v>
      </c>
      <c r="E852" s="255" t="s">
        <v>1</v>
      </c>
      <c r="F852" s="256" t="s">
        <v>1165</v>
      </c>
      <c r="G852" s="253"/>
      <c r="H852" s="257">
        <v>131.863</v>
      </c>
      <c r="I852" s="258"/>
      <c r="J852" s="253"/>
      <c r="K852" s="253"/>
      <c r="L852" s="259"/>
      <c r="M852" s="260"/>
      <c r="N852" s="261"/>
      <c r="O852" s="261"/>
      <c r="P852" s="261"/>
      <c r="Q852" s="261"/>
      <c r="R852" s="261"/>
      <c r="S852" s="261"/>
      <c r="T852" s="26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63" t="s">
        <v>181</v>
      </c>
      <c r="AU852" s="263" t="s">
        <v>88</v>
      </c>
      <c r="AV852" s="13" t="s">
        <v>88</v>
      </c>
      <c r="AW852" s="13" t="s">
        <v>31</v>
      </c>
      <c r="AX852" s="13" t="s">
        <v>76</v>
      </c>
      <c r="AY852" s="263" t="s">
        <v>173</v>
      </c>
    </row>
    <row r="853" s="13" customFormat="1">
      <c r="A853" s="13"/>
      <c r="B853" s="252"/>
      <c r="C853" s="253"/>
      <c r="D853" s="254" t="s">
        <v>181</v>
      </c>
      <c r="E853" s="255" t="s">
        <v>1</v>
      </c>
      <c r="F853" s="256" t="s">
        <v>1166</v>
      </c>
      <c r="G853" s="253"/>
      <c r="H853" s="257">
        <v>-16.992000000000001</v>
      </c>
      <c r="I853" s="258"/>
      <c r="J853" s="253"/>
      <c r="K853" s="253"/>
      <c r="L853" s="259"/>
      <c r="M853" s="260"/>
      <c r="N853" s="261"/>
      <c r="O853" s="261"/>
      <c r="P853" s="261"/>
      <c r="Q853" s="261"/>
      <c r="R853" s="261"/>
      <c r="S853" s="261"/>
      <c r="T853" s="26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63" t="s">
        <v>181</v>
      </c>
      <c r="AU853" s="263" t="s">
        <v>88</v>
      </c>
      <c r="AV853" s="13" t="s">
        <v>88</v>
      </c>
      <c r="AW853" s="13" t="s">
        <v>31</v>
      </c>
      <c r="AX853" s="13" t="s">
        <v>76</v>
      </c>
      <c r="AY853" s="263" t="s">
        <v>173</v>
      </c>
    </row>
    <row r="854" s="13" customFormat="1">
      <c r="A854" s="13"/>
      <c r="B854" s="252"/>
      <c r="C854" s="253"/>
      <c r="D854" s="254" t="s">
        <v>181</v>
      </c>
      <c r="E854" s="255" t="s">
        <v>1</v>
      </c>
      <c r="F854" s="256" t="s">
        <v>1167</v>
      </c>
      <c r="G854" s="253"/>
      <c r="H854" s="257">
        <v>2.6850000000000001</v>
      </c>
      <c r="I854" s="258"/>
      <c r="J854" s="253"/>
      <c r="K854" s="253"/>
      <c r="L854" s="259"/>
      <c r="M854" s="260"/>
      <c r="N854" s="261"/>
      <c r="O854" s="261"/>
      <c r="P854" s="261"/>
      <c r="Q854" s="261"/>
      <c r="R854" s="261"/>
      <c r="S854" s="261"/>
      <c r="T854" s="262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63" t="s">
        <v>181</v>
      </c>
      <c r="AU854" s="263" t="s">
        <v>88</v>
      </c>
      <c r="AV854" s="13" t="s">
        <v>88</v>
      </c>
      <c r="AW854" s="13" t="s">
        <v>31</v>
      </c>
      <c r="AX854" s="13" t="s">
        <v>76</v>
      </c>
      <c r="AY854" s="263" t="s">
        <v>173</v>
      </c>
    </row>
    <row r="855" s="14" customFormat="1">
      <c r="A855" s="14"/>
      <c r="B855" s="264"/>
      <c r="C855" s="265"/>
      <c r="D855" s="254" t="s">
        <v>181</v>
      </c>
      <c r="E855" s="266" t="s">
        <v>1</v>
      </c>
      <c r="F855" s="267" t="s">
        <v>1168</v>
      </c>
      <c r="G855" s="265"/>
      <c r="H855" s="268">
        <v>117.556</v>
      </c>
      <c r="I855" s="269"/>
      <c r="J855" s="265"/>
      <c r="K855" s="265"/>
      <c r="L855" s="270"/>
      <c r="M855" s="271"/>
      <c r="N855" s="272"/>
      <c r="O855" s="272"/>
      <c r="P855" s="272"/>
      <c r="Q855" s="272"/>
      <c r="R855" s="272"/>
      <c r="S855" s="272"/>
      <c r="T855" s="273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74" t="s">
        <v>181</v>
      </c>
      <c r="AU855" s="274" t="s">
        <v>88</v>
      </c>
      <c r="AV855" s="14" t="s">
        <v>185</v>
      </c>
      <c r="AW855" s="14" t="s">
        <v>31</v>
      </c>
      <c r="AX855" s="14" t="s">
        <v>76</v>
      </c>
      <c r="AY855" s="274" t="s">
        <v>173</v>
      </c>
    </row>
    <row r="856" s="13" customFormat="1">
      <c r="A856" s="13"/>
      <c r="B856" s="252"/>
      <c r="C856" s="253"/>
      <c r="D856" s="254" t="s">
        <v>181</v>
      </c>
      <c r="E856" s="255" t="s">
        <v>1</v>
      </c>
      <c r="F856" s="256" t="s">
        <v>1169</v>
      </c>
      <c r="G856" s="253"/>
      <c r="H856" s="257">
        <v>150.94399999999999</v>
      </c>
      <c r="I856" s="258"/>
      <c r="J856" s="253"/>
      <c r="K856" s="253"/>
      <c r="L856" s="259"/>
      <c r="M856" s="260"/>
      <c r="N856" s="261"/>
      <c r="O856" s="261"/>
      <c r="P856" s="261"/>
      <c r="Q856" s="261"/>
      <c r="R856" s="261"/>
      <c r="S856" s="261"/>
      <c r="T856" s="262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63" t="s">
        <v>181</v>
      </c>
      <c r="AU856" s="263" t="s">
        <v>88</v>
      </c>
      <c r="AV856" s="13" t="s">
        <v>88</v>
      </c>
      <c r="AW856" s="13" t="s">
        <v>31</v>
      </c>
      <c r="AX856" s="13" t="s">
        <v>76</v>
      </c>
      <c r="AY856" s="263" t="s">
        <v>173</v>
      </c>
    </row>
    <row r="857" s="13" customFormat="1">
      <c r="A857" s="13"/>
      <c r="B857" s="252"/>
      <c r="C857" s="253"/>
      <c r="D857" s="254" t="s">
        <v>181</v>
      </c>
      <c r="E857" s="255" t="s">
        <v>1</v>
      </c>
      <c r="F857" s="256" t="s">
        <v>1170</v>
      </c>
      <c r="G857" s="253"/>
      <c r="H857" s="257">
        <v>-22.550999999999998</v>
      </c>
      <c r="I857" s="258"/>
      <c r="J857" s="253"/>
      <c r="K857" s="253"/>
      <c r="L857" s="259"/>
      <c r="M857" s="260"/>
      <c r="N857" s="261"/>
      <c r="O857" s="261"/>
      <c r="P857" s="261"/>
      <c r="Q857" s="261"/>
      <c r="R857" s="261"/>
      <c r="S857" s="261"/>
      <c r="T857" s="26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63" t="s">
        <v>181</v>
      </c>
      <c r="AU857" s="263" t="s">
        <v>88</v>
      </c>
      <c r="AV857" s="13" t="s">
        <v>88</v>
      </c>
      <c r="AW857" s="13" t="s">
        <v>31</v>
      </c>
      <c r="AX857" s="13" t="s">
        <v>76</v>
      </c>
      <c r="AY857" s="263" t="s">
        <v>173</v>
      </c>
    </row>
    <row r="858" s="13" customFormat="1">
      <c r="A858" s="13"/>
      <c r="B858" s="252"/>
      <c r="C858" s="253"/>
      <c r="D858" s="254" t="s">
        <v>181</v>
      </c>
      <c r="E858" s="255" t="s">
        <v>1</v>
      </c>
      <c r="F858" s="256" t="s">
        <v>1171</v>
      </c>
      <c r="G858" s="253"/>
      <c r="H858" s="257">
        <v>1.9199999999999999</v>
      </c>
      <c r="I858" s="258"/>
      <c r="J858" s="253"/>
      <c r="K858" s="253"/>
      <c r="L858" s="259"/>
      <c r="M858" s="260"/>
      <c r="N858" s="261"/>
      <c r="O858" s="261"/>
      <c r="P858" s="261"/>
      <c r="Q858" s="261"/>
      <c r="R858" s="261"/>
      <c r="S858" s="261"/>
      <c r="T858" s="262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63" t="s">
        <v>181</v>
      </c>
      <c r="AU858" s="263" t="s">
        <v>88</v>
      </c>
      <c r="AV858" s="13" t="s">
        <v>88</v>
      </c>
      <c r="AW858" s="13" t="s">
        <v>31</v>
      </c>
      <c r="AX858" s="13" t="s">
        <v>76</v>
      </c>
      <c r="AY858" s="263" t="s">
        <v>173</v>
      </c>
    </row>
    <row r="859" s="14" customFormat="1">
      <c r="A859" s="14"/>
      <c r="B859" s="264"/>
      <c r="C859" s="265"/>
      <c r="D859" s="254" t="s">
        <v>181</v>
      </c>
      <c r="E859" s="266" t="s">
        <v>1</v>
      </c>
      <c r="F859" s="267" t="s">
        <v>1172</v>
      </c>
      <c r="G859" s="265"/>
      <c r="H859" s="268">
        <v>130.31299999999999</v>
      </c>
      <c r="I859" s="269"/>
      <c r="J859" s="265"/>
      <c r="K859" s="265"/>
      <c r="L859" s="270"/>
      <c r="M859" s="271"/>
      <c r="N859" s="272"/>
      <c r="O859" s="272"/>
      <c r="P859" s="272"/>
      <c r="Q859" s="272"/>
      <c r="R859" s="272"/>
      <c r="S859" s="272"/>
      <c r="T859" s="273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74" t="s">
        <v>181</v>
      </c>
      <c r="AU859" s="274" t="s">
        <v>88</v>
      </c>
      <c r="AV859" s="14" t="s">
        <v>185</v>
      </c>
      <c r="AW859" s="14" t="s">
        <v>31</v>
      </c>
      <c r="AX859" s="14" t="s">
        <v>76</v>
      </c>
      <c r="AY859" s="274" t="s">
        <v>173</v>
      </c>
    </row>
    <row r="860" s="13" customFormat="1">
      <c r="A860" s="13"/>
      <c r="B860" s="252"/>
      <c r="C860" s="253"/>
      <c r="D860" s="254" t="s">
        <v>181</v>
      </c>
      <c r="E860" s="255" t="s">
        <v>1</v>
      </c>
      <c r="F860" s="256" t="s">
        <v>1173</v>
      </c>
      <c r="G860" s="253"/>
      <c r="H860" s="257">
        <v>-43.399999999999999</v>
      </c>
      <c r="I860" s="258"/>
      <c r="J860" s="253"/>
      <c r="K860" s="253"/>
      <c r="L860" s="259"/>
      <c r="M860" s="260"/>
      <c r="N860" s="261"/>
      <c r="O860" s="261"/>
      <c r="P860" s="261"/>
      <c r="Q860" s="261"/>
      <c r="R860" s="261"/>
      <c r="S860" s="261"/>
      <c r="T860" s="262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63" t="s">
        <v>181</v>
      </c>
      <c r="AU860" s="263" t="s">
        <v>88</v>
      </c>
      <c r="AV860" s="13" t="s">
        <v>88</v>
      </c>
      <c r="AW860" s="13" t="s">
        <v>31</v>
      </c>
      <c r="AX860" s="13" t="s">
        <v>76</v>
      </c>
      <c r="AY860" s="263" t="s">
        <v>173</v>
      </c>
    </row>
    <row r="861" s="13" customFormat="1">
      <c r="A861" s="13"/>
      <c r="B861" s="252"/>
      <c r="C861" s="253"/>
      <c r="D861" s="254" t="s">
        <v>181</v>
      </c>
      <c r="E861" s="255" t="s">
        <v>1</v>
      </c>
      <c r="F861" s="256" t="s">
        <v>1174</v>
      </c>
      <c r="G861" s="253"/>
      <c r="H861" s="257">
        <v>5.5309999999999997</v>
      </c>
      <c r="I861" s="258"/>
      <c r="J861" s="253"/>
      <c r="K861" s="253"/>
      <c r="L861" s="259"/>
      <c r="M861" s="260"/>
      <c r="N861" s="261"/>
      <c r="O861" s="261"/>
      <c r="P861" s="261"/>
      <c r="Q861" s="261"/>
      <c r="R861" s="261"/>
      <c r="S861" s="261"/>
      <c r="T861" s="262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63" t="s">
        <v>181</v>
      </c>
      <c r="AU861" s="263" t="s">
        <v>88</v>
      </c>
      <c r="AV861" s="13" t="s">
        <v>88</v>
      </c>
      <c r="AW861" s="13" t="s">
        <v>31</v>
      </c>
      <c r="AX861" s="13" t="s">
        <v>76</v>
      </c>
      <c r="AY861" s="263" t="s">
        <v>173</v>
      </c>
    </row>
    <row r="862" s="15" customFormat="1">
      <c r="A862" s="15"/>
      <c r="B862" s="275"/>
      <c r="C862" s="276"/>
      <c r="D862" s="254" t="s">
        <v>181</v>
      </c>
      <c r="E862" s="277" t="s">
        <v>1</v>
      </c>
      <c r="F862" s="278" t="s">
        <v>1044</v>
      </c>
      <c r="G862" s="276"/>
      <c r="H862" s="279">
        <v>210</v>
      </c>
      <c r="I862" s="280"/>
      <c r="J862" s="276"/>
      <c r="K862" s="276"/>
      <c r="L862" s="281"/>
      <c r="M862" s="282"/>
      <c r="N862" s="283"/>
      <c r="O862" s="283"/>
      <c r="P862" s="283"/>
      <c r="Q862" s="283"/>
      <c r="R862" s="283"/>
      <c r="S862" s="283"/>
      <c r="T862" s="284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85" t="s">
        <v>181</v>
      </c>
      <c r="AU862" s="285" t="s">
        <v>88</v>
      </c>
      <c r="AV862" s="15" t="s">
        <v>179</v>
      </c>
      <c r="AW862" s="15" t="s">
        <v>31</v>
      </c>
      <c r="AX862" s="15" t="s">
        <v>83</v>
      </c>
      <c r="AY862" s="285" t="s">
        <v>173</v>
      </c>
    </row>
    <row r="863" s="12" customFormat="1" ht="22.8" customHeight="1">
      <c r="A863" s="12"/>
      <c r="B863" s="222"/>
      <c r="C863" s="223"/>
      <c r="D863" s="224" t="s">
        <v>75</v>
      </c>
      <c r="E863" s="236" t="s">
        <v>1175</v>
      </c>
      <c r="F863" s="236" t="s">
        <v>1176</v>
      </c>
      <c r="G863" s="223"/>
      <c r="H863" s="223"/>
      <c r="I863" s="226"/>
      <c r="J863" s="237">
        <f>BK863</f>
        <v>0</v>
      </c>
      <c r="K863" s="223"/>
      <c r="L863" s="228"/>
      <c r="M863" s="229"/>
      <c r="N863" s="230"/>
      <c r="O863" s="230"/>
      <c r="P863" s="231">
        <f>SUM(P864:P869)</f>
        <v>0</v>
      </c>
      <c r="Q863" s="230"/>
      <c r="R863" s="231">
        <f>SUM(R864:R869)</f>
        <v>0.026800000000000001</v>
      </c>
      <c r="S863" s="230"/>
      <c r="T863" s="232">
        <f>SUM(T864:T869)</f>
        <v>0</v>
      </c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233" t="s">
        <v>88</v>
      </c>
      <c r="AT863" s="234" t="s">
        <v>75</v>
      </c>
      <c r="AU863" s="234" t="s">
        <v>83</v>
      </c>
      <c r="AY863" s="233" t="s">
        <v>173</v>
      </c>
      <c r="BK863" s="235">
        <f>SUM(BK864:BK869)</f>
        <v>0</v>
      </c>
    </row>
    <row r="864" s="2" customFormat="1" ht="24.15" customHeight="1">
      <c r="A864" s="39"/>
      <c r="B864" s="40"/>
      <c r="C864" s="238" t="s">
        <v>1177</v>
      </c>
      <c r="D864" s="238" t="s">
        <v>175</v>
      </c>
      <c r="E864" s="239" t="s">
        <v>1178</v>
      </c>
      <c r="F864" s="240" t="s">
        <v>1179</v>
      </c>
      <c r="G864" s="241" t="s">
        <v>235</v>
      </c>
      <c r="H864" s="242">
        <v>268</v>
      </c>
      <c r="I864" s="243"/>
      <c r="J864" s="244">
        <f>ROUND(I864*H864,2)</f>
        <v>0</v>
      </c>
      <c r="K864" s="245"/>
      <c r="L864" s="45"/>
      <c r="M864" s="246" t="s">
        <v>1</v>
      </c>
      <c r="N864" s="247" t="s">
        <v>42</v>
      </c>
      <c r="O864" s="98"/>
      <c r="P864" s="248">
        <f>O864*H864</f>
        <v>0</v>
      </c>
      <c r="Q864" s="248">
        <v>0.00010000000000000001</v>
      </c>
      <c r="R864" s="248">
        <f>Q864*H864</f>
        <v>0.026800000000000001</v>
      </c>
      <c r="S864" s="248">
        <v>0</v>
      </c>
      <c r="T864" s="249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50" t="s">
        <v>276</v>
      </c>
      <c r="AT864" s="250" t="s">
        <v>175</v>
      </c>
      <c r="AU864" s="250" t="s">
        <v>88</v>
      </c>
      <c r="AY864" s="18" t="s">
        <v>173</v>
      </c>
      <c r="BE864" s="251">
        <f>IF(N864="základná",J864,0)</f>
        <v>0</v>
      </c>
      <c r="BF864" s="251">
        <f>IF(N864="znížená",J864,0)</f>
        <v>0</v>
      </c>
      <c r="BG864" s="251">
        <f>IF(N864="zákl. prenesená",J864,0)</f>
        <v>0</v>
      </c>
      <c r="BH864" s="251">
        <f>IF(N864="zníž. prenesená",J864,0)</f>
        <v>0</v>
      </c>
      <c r="BI864" s="251">
        <f>IF(N864="nulová",J864,0)</f>
        <v>0</v>
      </c>
      <c r="BJ864" s="18" t="s">
        <v>88</v>
      </c>
      <c r="BK864" s="251">
        <f>ROUND(I864*H864,2)</f>
        <v>0</v>
      </c>
      <c r="BL864" s="18" t="s">
        <v>276</v>
      </c>
      <c r="BM864" s="250" t="s">
        <v>1180</v>
      </c>
    </row>
    <row r="865" s="13" customFormat="1">
      <c r="A865" s="13"/>
      <c r="B865" s="252"/>
      <c r="C865" s="253"/>
      <c r="D865" s="254" t="s">
        <v>181</v>
      </c>
      <c r="E865" s="255" t="s">
        <v>1</v>
      </c>
      <c r="F865" s="256" t="s">
        <v>1181</v>
      </c>
      <c r="G865" s="253"/>
      <c r="H865" s="257">
        <v>268</v>
      </c>
      <c r="I865" s="258"/>
      <c r="J865" s="253"/>
      <c r="K865" s="253"/>
      <c r="L865" s="259"/>
      <c r="M865" s="260"/>
      <c r="N865" s="261"/>
      <c r="O865" s="261"/>
      <c r="P865" s="261"/>
      <c r="Q865" s="261"/>
      <c r="R865" s="261"/>
      <c r="S865" s="261"/>
      <c r="T865" s="26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63" t="s">
        <v>181</v>
      </c>
      <c r="AU865" s="263" t="s">
        <v>88</v>
      </c>
      <c r="AV865" s="13" t="s">
        <v>88</v>
      </c>
      <c r="AW865" s="13" t="s">
        <v>31</v>
      </c>
      <c r="AX865" s="13" t="s">
        <v>83</v>
      </c>
      <c r="AY865" s="263" t="s">
        <v>173</v>
      </c>
    </row>
    <row r="866" s="2" customFormat="1" ht="24.15" customHeight="1">
      <c r="A866" s="39"/>
      <c r="B866" s="40"/>
      <c r="C866" s="238" t="s">
        <v>1182</v>
      </c>
      <c r="D866" s="238" t="s">
        <v>175</v>
      </c>
      <c r="E866" s="239" t="s">
        <v>1183</v>
      </c>
      <c r="F866" s="240" t="s">
        <v>1184</v>
      </c>
      <c r="G866" s="241" t="s">
        <v>235</v>
      </c>
      <c r="H866" s="242">
        <v>91.5</v>
      </c>
      <c r="I866" s="243"/>
      <c r="J866" s="244">
        <f>ROUND(I866*H866,2)</f>
        <v>0</v>
      </c>
      <c r="K866" s="245"/>
      <c r="L866" s="45"/>
      <c r="M866" s="246" t="s">
        <v>1</v>
      </c>
      <c r="N866" s="247" t="s">
        <v>42</v>
      </c>
      <c r="O866" s="98"/>
      <c r="P866" s="248">
        <f>O866*H866</f>
        <v>0</v>
      </c>
      <c r="Q866" s="248">
        <v>0</v>
      </c>
      <c r="R866" s="248">
        <f>Q866*H866</f>
        <v>0</v>
      </c>
      <c r="S866" s="248">
        <v>0</v>
      </c>
      <c r="T866" s="249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50" t="s">
        <v>276</v>
      </c>
      <c r="AT866" s="250" t="s">
        <v>175</v>
      </c>
      <c r="AU866" s="250" t="s">
        <v>88</v>
      </c>
      <c r="AY866" s="18" t="s">
        <v>173</v>
      </c>
      <c r="BE866" s="251">
        <f>IF(N866="základná",J866,0)</f>
        <v>0</v>
      </c>
      <c r="BF866" s="251">
        <f>IF(N866="znížená",J866,0)</f>
        <v>0</v>
      </c>
      <c r="BG866" s="251">
        <f>IF(N866="zákl. prenesená",J866,0)</f>
        <v>0</v>
      </c>
      <c r="BH866" s="251">
        <f>IF(N866="zníž. prenesená",J866,0)</f>
        <v>0</v>
      </c>
      <c r="BI866" s="251">
        <f>IF(N866="nulová",J866,0)</f>
        <v>0</v>
      </c>
      <c r="BJ866" s="18" t="s">
        <v>88</v>
      </c>
      <c r="BK866" s="251">
        <f>ROUND(I866*H866,2)</f>
        <v>0</v>
      </c>
      <c r="BL866" s="18" t="s">
        <v>276</v>
      </c>
      <c r="BM866" s="250" t="s">
        <v>1185</v>
      </c>
    </row>
    <row r="867" s="13" customFormat="1">
      <c r="A867" s="13"/>
      <c r="B867" s="252"/>
      <c r="C867" s="253"/>
      <c r="D867" s="254" t="s">
        <v>181</v>
      </c>
      <c r="E867" s="255" t="s">
        <v>1</v>
      </c>
      <c r="F867" s="256" t="s">
        <v>1186</v>
      </c>
      <c r="G867" s="253"/>
      <c r="H867" s="257">
        <v>87.5</v>
      </c>
      <c r="I867" s="258"/>
      <c r="J867" s="253"/>
      <c r="K867" s="253"/>
      <c r="L867" s="259"/>
      <c r="M867" s="260"/>
      <c r="N867" s="261"/>
      <c r="O867" s="261"/>
      <c r="P867" s="261"/>
      <c r="Q867" s="261"/>
      <c r="R867" s="261"/>
      <c r="S867" s="261"/>
      <c r="T867" s="262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63" t="s">
        <v>181</v>
      </c>
      <c r="AU867" s="263" t="s">
        <v>88</v>
      </c>
      <c r="AV867" s="13" t="s">
        <v>88</v>
      </c>
      <c r="AW867" s="13" t="s">
        <v>31</v>
      </c>
      <c r="AX867" s="13" t="s">
        <v>76</v>
      </c>
      <c r="AY867" s="263" t="s">
        <v>173</v>
      </c>
    </row>
    <row r="868" s="13" customFormat="1">
      <c r="A868" s="13"/>
      <c r="B868" s="252"/>
      <c r="C868" s="253"/>
      <c r="D868" s="254" t="s">
        <v>181</v>
      </c>
      <c r="E868" s="255" t="s">
        <v>1</v>
      </c>
      <c r="F868" s="256" t="s">
        <v>1187</v>
      </c>
      <c r="G868" s="253"/>
      <c r="H868" s="257">
        <v>4</v>
      </c>
      <c r="I868" s="258"/>
      <c r="J868" s="253"/>
      <c r="K868" s="253"/>
      <c r="L868" s="259"/>
      <c r="M868" s="260"/>
      <c r="N868" s="261"/>
      <c r="O868" s="261"/>
      <c r="P868" s="261"/>
      <c r="Q868" s="261"/>
      <c r="R868" s="261"/>
      <c r="S868" s="261"/>
      <c r="T868" s="262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63" t="s">
        <v>181</v>
      </c>
      <c r="AU868" s="263" t="s">
        <v>88</v>
      </c>
      <c r="AV868" s="13" t="s">
        <v>88</v>
      </c>
      <c r="AW868" s="13" t="s">
        <v>31</v>
      </c>
      <c r="AX868" s="13" t="s">
        <v>76</v>
      </c>
      <c r="AY868" s="263" t="s">
        <v>173</v>
      </c>
    </row>
    <row r="869" s="15" customFormat="1">
      <c r="A869" s="15"/>
      <c r="B869" s="275"/>
      <c r="C869" s="276"/>
      <c r="D869" s="254" t="s">
        <v>181</v>
      </c>
      <c r="E869" s="277" t="s">
        <v>1</v>
      </c>
      <c r="F869" s="278" t="s">
        <v>187</v>
      </c>
      <c r="G869" s="276"/>
      <c r="H869" s="279">
        <v>91.5</v>
      </c>
      <c r="I869" s="280"/>
      <c r="J869" s="276"/>
      <c r="K869" s="276"/>
      <c r="L869" s="281"/>
      <c r="M869" s="307"/>
      <c r="N869" s="308"/>
      <c r="O869" s="308"/>
      <c r="P869" s="308"/>
      <c r="Q869" s="308"/>
      <c r="R869" s="308"/>
      <c r="S869" s="308"/>
      <c r="T869" s="309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T869" s="285" t="s">
        <v>181</v>
      </c>
      <c r="AU869" s="285" t="s">
        <v>88</v>
      </c>
      <c r="AV869" s="15" t="s">
        <v>179</v>
      </c>
      <c r="AW869" s="15" t="s">
        <v>31</v>
      </c>
      <c r="AX869" s="15" t="s">
        <v>83</v>
      </c>
      <c r="AY869" s="285" t="s">
        <v>173</v>
      </c>
    </row>
    <row r="870" s="2" customFormat="1" ht="6.96" customHeight="1">
      <c r="A870" s="39"/>
      <c r="B870" s="73"/>
      <c r="C870" s="74"/>
      <c r="D870" s="74"/>
      <c r="E870" s="74"/>
      <c r="F870" s="74"/>
      <c r="G870" s="74"/>
      <c r="H870" s="74"/>
      <c r="I870" s="74"/>
      <c r="J870" s="74"/>
      <c r="K870" s="74"/>
      <c r="L870" s="45"/>
      <c r="M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</row>
  </sheetData>
  <sheetProtection sheet="1" autoFilter="0" formatColumns="0" formatRows="0" objects="1" scenarios="1" spinCount="100000" saltValue="jz/N1oAhCmVcLqloZ1QOfHbIXh5RFFo9EBU2QHeeCZ75qGQLjf0nRhIB//HoYViAmNZHuziy4qVWUEgUf01ldw==" hashValue="fW6nvPD6b2o22ZLkt/FT0YxekAbsXGY1lCvPAsQ99cu+ZPl2oY8N+NCONmUopaiul9xnDpPLBolHnjtZGg1juw==" algorithmName="SHA-512" password="CC35"/>
  <autoFilter ref="C141:K8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128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1188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61"/>
      <c r="B29" s="162"/>
      <c r="C29" s="161"/>
      <c r="D29" s="161"/>
      <c r="E29" s="163" t="s">
        <v>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ROUND(J128,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ROUND((SUM(BE128:BE308)),  2)</f>
        <v>0</v>
      </c>
      <c r="G35" s="172"/>
      <c r="H35" s="172"/>
      <c r="I35" s="173">
        <v>0.20000000000000001</v>
      </c>
      <c r="J35" s="171">
        <f>ROUND(((SUM(BE128:BE308))*I35),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ROUND((SUM(BF128:BF308)),  2)</f>
        <v>0</v>
      </c>
      <c r="G36" s="172"/>
      <c r="H36" s="172"/>
      <c r="I36" s="173">
        <v>0.20000000000000001</v>
      </c>
      <c r="J36" s="171">
        <f>ROUND(((SUM(BF128:BF308))*I36),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ROUND((SUM(BG128:BG308)),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ROUND((SUM(BH128:BH308)),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ROUND((SUM(BI128:BI308)),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128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02 - SO-01.2  Drevená terasa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J128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J129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141</v>
      </c>
      <c r="E100" s="207"/>
      <c r="F100" s="207"/>
      <c r="G100" s="207"/>
      <c r="H100" s="207"/>
      <c r="I100" s="207"/>
      <c r="J100" s="208">
        <f>J130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142</v>
      </c>
      <c r="E101" s="207"/>
      <c r="F101" s="207"/>
      <c r="G101" s="207"/>
      <c r="H101" s="207"/>
      <c r="I101" s="207"/>
      <c r="J101" s="208">
        <f>J135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9"/>
      <c r="C102" s="200"/>
      <c r="D102" s="201" t="s">
        <v>143</v>
      </c>
      <c r="E102" s="202"/>
      <c r="F102" s="202"/>
      <c r="G102" s="202"/>
      <c r="H102" s="202"/>
      <c r="I102" s="202"/>
      <c r="J102" s="203">
        <f>J137</f>
        <v>0</v>
      </c>
      <c r="K102" s="200"/>
      <c r="L102" s="20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5"/>
      <c r="C103" s="140"/>
      <c r="D103" s="206" t="s">
        <v>148</v>
      </c>
      <c r="E103" s="207"/>
      <c r="F103" s="207"/>
      <c r="G103" s="207"/>
      <c r="H103" s="207"/>
      <c r="I103" s="207"/>
      <c r="J103" s="208">
        <f>J138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150</v>
      </c>
      <c r="E104" s="207"/>
      <c r="F104" s="207"/>
      <c r="G104" s="207"/>
      <c r="H104" s="207"/>
      <c r="I104" s="207"/>
      <c r="J104" s="208">
        <f>J266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5"/>
      <c r="C105" s="140"/>
      <c r="D105" s="206" t="s">
        <v>151</v>
      </c>
      <c r="E105" s="207"/>
      <c r="F105" s="207"/>
      <c r="G105" s="207"/>
      <c r="H105" s="207"/>
      <c r="I105" s="207"/>
      <c r="J105" s="208">
        <f>J271</f>
        <v>0</v>
      </c>
      <c r="K105" s="140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5"/>
      <c r="C106" s="140"/>
      <c r="D106" s="206" t="s">
        <v>157</v>
      </c>
      <c r="E106" s="207"/>
      <c r="F106" s="207"/>
      <c r="G106" s="207"/>
      <c r="H106" s="207"/>
      <c r="I106" s="207"/>
      <c r="J106" s="208">
        <f>J286</f>
        <v>0</v>
      </c>
      <c r="K106" s="140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159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15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94" t="str">
        <f>E7</f>
        <v>Rekreačná chata</v>
      </c>
      <c r="F116" s="33"/>
      <c r="G116" s="33"/>
      <c r="H116" s="33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127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94" t="s">
        <v>128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129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E11</f>
        <v xml:space="preserve">02 - SO-01.2  Drevená terasa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F14</f>
        <v>Martovce, p. č. 6231/1, 6231/2</v>
      </c>
      <c r="G122" s="41"/>
      <c r="H122" s="41"/>
      <c r="I122" s="33" t="s">
        <v>21</v>
      </c>
      <c r="J122" s="86" t="str">
        <f>IF(J14="","",J14)</f>
        <v>15. 1. 2024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E17</f>
        <v>MARTEVENT s.r.o., Martovce č. 14</v>
      </c>
      <c r="G124" s="41"/>
      <c r="H124" s="41"/>
      <c r="I124" s="33" t="s">
        <v>29</v>
      </c>
      <c r="J124" s="37" t="str">
        <f>E23</f>
        <v>Szilvia Vörös Dócza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IF(E20="","",E20)</f>
        <v>Vyplň údaj</v>
      </c>
      <c r="G125" s="41"/>
      <c r="H125" s="41"/>
      <c r="I125" s="33" t="s">
        <v>32</v>
      </c>
      <c r="J125" s="37" t="str">
        <f>E26</f>
        <v xml:space="preserve"> 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10"/>
      <c r="B127" s="211"/>
      <c r="C127" s="212" t="s">
        <v>160</v>
      </c>
      <c r="D127" s="213" t="s">
        <v>61</v>
      </c>
      <c r="E127" s="213" t="s">
        <v>57</v>
      </c>
      <c r="F127" s="213" t="s">
        <v>58</v>
      </c>
      <c r="G127" s="213" t="s">
        <v>161</v>
      </c>
      <c r="H127" s="213" t="s">
        <v>162</v>
      </c>
      <c r="I127" s="213" t="s">
        <v>163</v>
      </c>
      <c r="J127" s="214" t="s">
        <v>134</v>
      </c>
      <c r="K127" s="215" t="s">
        <v>164</v>
      </c>
      <c r="L127" s="216"/>
      <c r="M127" s="107" t="s">
        <v>1</v>
      </c>
      <c r="N127" s="108" t="s">
        <v>40</v>
      </c>
      <c r="O127" s="108" t="s">
        <v>165</v>
      </c>
      <c r="P127" s="108" t="s">
        <v>166</v>
      </c>
      <c r="Q127" s="108" t="s">
        <v>167</v>
      </c>
      <c r="R127" s="108" t="s">
        <v>168</v>
      </c>
      <c r="S127" s="108" t="s">
        <v>169</v>
      </c>
      <c r="T127" s="109" t="s">
        <v>170</v>
      </c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</row>
    <row r="128" s="2" customFormat="1" ht="22.8" customHeight="1">
      <c r="A128" s="39"/>
      <c r="B128" s="40"/>
      <c r="C128" s="114" t="s">
        <v>135</v>
      </c>
      <c r="D128" s="41"/>
      <c r="E128" s="41"/>
      <c r="F128" s="41"/>
      <c r="G128" s="41"/>
      <c r="H128" s="41"/>
      <c r="I128" s="41"/>
      <c r="J128" s="217">
        <f>BK128</f>
        <v>0</v>
      </c>
      <c r="K128" s="41"/>
      <c r="L128" s="45"/>
      <c r="M128" s="110"/>
      <c r="N128" s="218"/>
      <c r="O128" s="111"/>
      <c r="P128" s="219">
        <f>P129+P137</f>
        <v>0</v>
      </c>
      <c r="Q128" s="111"/>
      <c r="R128" s="219">
        <f>R129+R137</f>
        <v>4.6109309600000001</v>
      </c>
      <c r="S128" s="111"/>
      <c r="T128" s="220">
        <f>T129+T137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136</v>
      </c>
      <c r="BK128" s="221">
        <f>BK129+BK137</f>
        <v>0</v>
      </c>
    </row>
    <row r="129" s="12" customFormat="1" ht="25.92" customHeight="1">
      <c r="A129" s="12"/>
      <c r="B129" s="222"/>
      <c r="C129" s="223"/>
      <c r="D129" s="224" t="s">
        <v>75</v>
      </c>
      <c r="E129" s="225" t="s">
        <v>171</v>
      </c>
      <c r="F129" s="225" t="s">
        <v>172</v>
      </c>
      <c r="G129" s="223"/>
      <c r="H129" s="223"/>
      <c r="I129" s="226"/>
      <c r="J129" s="227">
        <f>BK129</f>
        <v>0</v>
      </c>
      <c r="K129" s="223"/>
      <c r="L129" s="228"/>
      <c r="M129" s="229"/>
      <c r="N129" s="230"/>
      <c r="O129" s="230"/>
      <c r="P129" s="231">
        <f>P130+P135</f>
        <v>0</v>
      </c>
      <c r="Q129" s="230"/>
      <c r="R129" s="231">
        <f>R130+R135</f>
        <v>0.025002</v>
      </c>
      <c r="S129" s="230"/>
      <c r="T129" s="232">
        <f>T130+T135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3" t="s">
        <v>83</v>
      </c>
      <c r="AT129" s="234" t="s">
        <v>75</v>
      </c>
      <c r="AU129" s="234" t="s">
        <v>76</v>
      </c>
      <c r="AY129" s="233" t="s">
        <v>173</v>
      </c>
      <c r="BK129" s="235">
        <f>BK130+BK135</f>
        <v>0</v>
      </c>
    </row>
    <row r="130" s="12" customFormat="1" ht="22.8" customHeight="1">
      <c r="A130" s="12"/>
      <c r="B130" s="222"/>
      <c r="C130" s="223"/>
      <c r="D130" s="224" t="s">
        <v>75</v>
      </c>
      <c r="E130" s="236" t="s">
        <v>232</v>
      </c>
      <c r="F130" s="236" t="s">
        <v>398</v>
      </c>
      <c r="G130" s="223"/>
      <c r="H130" s="223"/>
      <c r="I130" s="226"/>
      <c r="J130" s="237">
        <f>BK130</f>
        <v>0</v>
      </c>
      <c r="K130" s="223"/>
      <c r="L130" s="228"/>
      <c r="M130" s="229"/>
      <c r="N130" s="230"/>
      <c r="O130" s="230"/>
      <c r="P130" s="231">
        <f>SUM(P131:P134)</f>
        <v>0</v>
      </c>
      <c r="Q130" s="230"/>
      <c r="R130" s="231">
        <f>SUM(R131:R134)</f>
        <v>0.025002</v>
      </c>
      <c r="S130" s="230"/>
      <c r="T130" s="232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3" t="s">
        <v>83</v>
      </c>
      <c r="AT130" s="234" t="s">
        <v>75</v>
      </c>
      <c r="AU130" s="234" t="s">
        <v>83</v>
      </c>
      <c r="AY130" s="233" t="s">
        <v>173</v>
      </c>
      <c r="BK130" s="235">
        <f>SUM(BK131:BK134)</f>
        <v>0</v>
      </c>
    </row>
    <row r="131" s="2" customFormat="1" ht="24.15" customHeight="1">
      <c r="A131" s="39"/>
      <c r="B131" s="40"/>
      <c r="C131" s="238" t="s">
        <v>83</v>
      </c>
      <c r="D131" s="238" t="s">
        <v>175</v>
      </c>
      <c r="E131" s="239" t="s">
        <v>415</v>
      </c>
      <c r="F131" s="240" t="s">
        <v>416</v>
      </c>
      <c r="G131" s="241" t="s">
        <v>235</v>
      </c>
      <c r="H131" s="242">
        <v>15.4</v>
      </c>
      <c r="I131" s="243"/>
      <c r="J131" s="244">
        <f>ROUND(I131*H131,2)</f>
        <v>0</v>
      </c>
      <c r="K131" s="245"/>
      <c r="L131" s="45"/>
      <c r="M131" s="246" t="s">
        <v>1</v>
      </c>
      <c r="N131" s="247" t="s">
        <v>42</v>
      </c>
      <c r="O131" s="98"/>
      <c r="P131" s="248">
        <f>O131*H131</f>
        <v>0</v>
      </c>
      <c r="Q131" s="248">
        <v>0.0015299999999999999</v>
      </c>
      <c r="R131" s="248">
        <f>Q131*H131</f>
        <v>0.023562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179</v>
      </c>
      <c r="AT131" s="250" t="s">
        <v>175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179</v>
      </c>
      <c r="BM131" s="250" t="s">
        <v>1189</v>
      </c>
    </row>
    <row r="132" s="13" customFormat="1">
      <c r="A132" s="13"/>
      <c r="B132" s="252"/>
      <c r="C132" s="253"/>
      <c r="D132" s="254" t="s">
        <v>181</v>
      </c>
      <c r="E132" s="255" t="s">
        <v>1</v>
      </c>
      <c r="F132" s="256" t="s">
        <v>1190</v>
      </c>
      <c r="G132" s="253"/>
      <c r="H132" s="257">
        <v>15.4</v>
      </c>
      <c r="I132" s="258"/>
      <c r="J132" s="253"/>
      <c r="K132" s="253"/>
      <c r="L132" s="259"/>
      <c r="M132" s="260"/>
      <c r="N132" s="261"/>
      <c r="O132" s="261"/>
      <c r="P132" s="261"/>
      <c r="Q132" s="261"/>
      <c r="R132" s="261"/>
      <c r="S132" s="261"/>
      <c r="T132" s="26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3" t="s">
        <v>181</v>
      </c>
      <c r="AU132" s="263" t="s">
        <v>88</v>
      </c>
      <c r="AV132" s="13" t="s">
        <v>88</v>
      </c>
      <c r="AW132" s="13" t="s">
        <v>31</v>
      </c>
      <c r="AX132" s="13" t="s">
        <v>83</v>
      </c>
      <c r="AY132" s="263" t="s">
        <v>173</v>
      </c>
    </row>
    <row r="133" s="2" customFormat="1" ht="16.5" customHeight="1">
      <c r="A133" s="39"/>
      <c r="B133" s="40"/>
      <c r="C133" s="238" t="s">
        <v>88</v>
      </c>
      <c r="D133" s="238" t="s">
        <v>175</v>
      </c>
      <c r="E133" s="239" t="s">
        <v>420</v>
      </c>
      <c r="F133" s="240" t="s">
        <v>421</v>
      </c>
      <c r="G133" s="241" t="s">
        <v>235</v>
      </c>
      <c r="H133" s="242">
        <v>28.800000000000001</v>
      </c>
      <c r="I133" s="243"/>
      <c r="J133" s="244">
        <f>ROUND(I133*H133,2)</f>
        <v>0</v>
      </c>
      <c r="K133" s="245"/>
      <c r="L133" s="45"/>
      <c r="M133" s="246" t="s">
        <v>1</v>
      </c>
      <c r="N133" s="247" t="s">
        <v>42</v>
      </c>
      <c r="O133" s="98"/>
      <c r="P133" s="248">
        <f>O133*H133</f>
        <v>0</v>
      </c>
      <c r="Q133" s="248">
        <v>5.0000000000000002E-05</v>
      </c>
      <c r="R133" s="248">
        <f>Q133*H133</f>
        <v>0.0014400000000000001</v>
      </c>
      <c r="S133" s="248">
        <v>0</v>
      </c>
      <c r="T133" s="24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50" t="s">
        <v>179</v>
      </c>
      <c r="AT133" s="250" t="s">
        <v>175</v>
      </c>
      <c r="AU133" s="250" t="s">
        <v>88</v>
      </c>
      <c r="AY133" s="18" t="s">
        <v>173</v>
      </c>
      <c r="BE133" s="251">
        <f>IF(N133="základná",J133,0)</f>
        <v>0</v>
      </c>
      <c r="BF133" s="251">
        <f>IF(N133="znížená",J133,0)</f>
        <v>0</v>
      </c>
      <c r="BG133" s="251">
        <f>IF(N133="zákl. prenesená",J133,0)</f>
        <v>0</v>
      </c>
      <c r="BH133" s="251">
        <f>IF(N133="zníž. prenesená",J133,0)</f>
        <v>0</v>
      </c>
      <c r="BI133" s="251">
        <f>IF(N133="nulová",J133,0)</f>
        <v>0</v>
      </c>
      <c r="BJ133" s="18" t="s">
        <v>88</v>
      </c>
      <c r="BK133" s="251">
        <f>ROUND(I133*H133,2)</f>
        <v>0</v>
      </c>
      <c r="BL133" s="18" t="s">
        <v>179</v>
      </c>
      <c r="BM133" s="250" t="s">
        <v>1191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1192</v>
      </c>
      <c r="G134" s="253"/>
      <c r="H134" s="257">
        <v>28.800000000000001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83</v>
      </c>
      <c r="AY134" s="263" t="s">
        <v>173</v>
      </c>
    </row>
    <row r="135" s="12" customFormat="1" ht="22.8" customHeight="1">
      <c r="A135" s="12"/>
      <c r="B135" s="222"/>
      <c r="C135" s="223"/>
      <c r="D135" s="224" t="s">
        <v>75</v>
      </c>
      <c r="E135" s="236" t="s">
        <v>438</v>
      </c>
      <c r="F135" s="236" t="s">
        <v>439</v>
      </c>
      <c r="G135" s="223"/>
      <c r="H135" s="223"/>
      <c r="I135" s="226"/>
      <c r="J135" s="237">
        <f>BK135</f>
        <v>0</v>
      </c>
      <c r="K135" s="223"/>
      <c r="L135" s="228"/>
      <c r="M135" s="229"/>
      <c r="N135" s="230"/>
      <c r="O135" s="230"/>
      <c r="P135" s="231">
        <f>P136</f>
        <v>0</v>
      </c>
      <c r="Q135" s="230"/>
      <c r="R135" s="231">
        <f>R136</f>
        <v>0</v>
      </c>
      <c r="S135" s="230"/>
      <c r="T135" s="232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3" t="s">
        <v>83</v>
      </c>
      <c r="AT135" s="234" t="s">
        <v>75</v>
      </c>
      <c r="AU135" s="234" t="s">
        <v>83</v>
      </c>
      <c r="AY135" s="233" t="s">
        <v>173</v>
      </c>
      <c r="BK135" s="235">
        <f>BK136</f>
        <v>0</v>
      </c>
    </row>
    <row r="136" s="2" customFormat="1" ht="24.15" customHeight="1">
      <c r="A136" s="39"/>
      <c r="B136" s="40"/>
      <c r="C136" s="238" t="s">
        <v>185</v>
      </c>
      <c r="D136" s="238" t="s">
        <v>175</v>
      </c>
      <c r="E136" s="239" t="s">
        <v>441</v>
      </c>
      <c r="F136" s="240" t="s">
        <v>442</v>
      </c>
      <c r="G136" s="241" t="s">
        <v>227</v>
      </c>
      <c r="H136" s="242">
        <v>0.025000000000000001</v>
      </c>
      <c r="I136" s="243"/>
      <c r="J136" s="244">
        <f>ROUND(I136*H136,2)</f>
        <v>0</v>
      </c>
      <c r="K136" s="245"/>
      <c r="L136" s="45"/>
      <c r="M136" s="246" t="s">
        <v>1</v>
      </c>
      <c r="N136" s="247" t="s">
        <v>42</v>
      </c>
      <c r="O136" s="98"/>
      <c r="P136" s="248">
        <f>O136*H136</f>
        <v>0</v>
      </c>
      <c r="Q136" s="248">
        <v>0</v>
      </c>
      <c r="R136" s="248">
        <f>Q136*H136</f>
        <v>0</v>
      </c>
      <c r="S136" s="248">
        <v>0</v>
      </c>
      <c r="T136" s="24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0" t="s">
        <v>179</v>
      </c>
      <c r="AT136" s="250" t="s">
        <v>175</v>
      </c>
      <c r="AU136" s="250" t="s">
        <v>88</v>
      </c>
      <c r="AY136" s="18" t="s">
        <v>173</v>
      </c>
      <c r="BE136" s="251">
        <f>IF(N136="základná",J136,0)</f>
        <v>0</v>
      </c>
      <c r="BF136" s="251">
        <f>IF(N136="znížená",J136,0)</f>
        <v>0</v>
      </c>
      <c r="BG136" s="251">
        <f>IF(N136="zákl. prenesená",J136,0)</f>
        <v>0</v>
      </c>
      <c r="BH136" s="251">
        <f>IF(N136="zníž. prenesená",J136,0)</f>
        <v>0</v>
      </c>
      <c r="BI136" s="251">
        <f>IF(N136="nulová",J136,0)</f>
        <v>0</v>
      </c>
      <c r="BJ136" s="18" t="s">
        <v>88</v>
      </c>
      <c r="BK136" s="251">
        <f>ROUND(I136*H136,2)</f>
        <v>0</v>
      </c>
      <c r="BL136" s="18" t="s">
        <v>179</v>
      </c>
      <c r="BM136" s="250" t="s">
        <v>1193</v>
      </c>
    </row>
    <row r="137" s="12" customFormat="1" ht="25.92" customHeight="1">
      <c r="A137" s="12"/>
      <c r="B137" s="222"/>
      <c r="C137" s="223"/>
      <c r="D137" s="224" t="s">
        <v>75</v>
      </c>
      <c r="E137" s="225" t="s">
        <v>444</v>
      </c>
      <c r="F137" s="225" t="s">
        <v>445</v>
      </c>
      <c r="G137" s="223"/>
      <c r="H137" s="223"/>
      <c r="I137" s="226"/>
      <c r="J137" s="227">
        <f>BK137</f>
        <v>0</v>
      </c>
      <c r="K137" s="223"/>
      <c r="L137" s="228"/>
      <c r="M137" s="229"/>
      <c r="N137" s="230"/>
      <c r="O137" s="230"/>
      <c r="P137" s="231">
        <f>P138+P266+P271+P286</f>
        <v>0</v>
      </c>
      <c r="Q137" s="230"/>
      <c r="R137" s="231">
        <f>R138+R266+R271+R286</f>
        <v>4.5859289600000004</v>
      </c>
      <c r="S137" s="230"/>
      <c r="T137" s="232">
        <f>T138+T266+T271+T286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3" t="s">
        <v>88</v>
      </c>
      <c r="AT137" s="234" t="s">
        <v>75</v>
      </c>
      <c r="AU137" s="234" t="s">
        <v>76</v>
      </c>
      <c r="AY137" s="233" t="s">
        <v>173</v>
      </c>
      <c r="BK137" s="235">
        <f>BK138+BK266+BK271+BK286</f>
        <v>0</v>
      </c>
    </row>
    <row r="138" s="12" customFormat="1" ht="22.8" customHeight="1">
      <c r="A138" s="12"/>
      <c r="B138" s="222"/>
      <c r="C138" s="223"/>
      <c r="D138" s="224" t="s">
        <v>75</v>
      </c>
      <c r="E138" s="236" t="s">
        <v>634</v>
      </c>
      <c r="F138" s="236" t="s">
        <v>635</v>
      </c>
      <c r="G138" s="223"/>
      <c r="H138" s="223"/>
      <c r="I138" s="226"/>
      <c r="J138" s="237">
        <f>BK138</f>
        <v>0</v>
      </c>
      <c r="K138" s="223"/>
      <c r="L138" s="228"/>
      <c r="M138" s="229"/>
      <c r="N138" s="230"/>
      <c r="O138" s="230"/>
      <c r="P138" s="231">
        <f>SUM(P139:P265)</f>
        <v>0</v>
      </c>
      <c r="Q138" s="230"/>
      <c r="R138" s="231">
        <f>SUM(R139:R265)</f>
        <v>3.2373062800000003</v>
      </c>
      <c r="S138" s="230"/>
      <c r="T138" s="232">
        <f>SUM(T139:T265)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3" t="s">
        <v>88</v>
      </c>
      <c r="AT138" s="234" t="s">
        <v>75</v>
      </c>
      <c r="AU138" s="234" t="s">
        <v>83</v>
      </c>
      <c r="AY138" s="233" t="s">
        <v>173</v>
      </c>
      <c r="BK138" s="235">
        <f>SUM(BK139:BK265)</f>
        <v>0</v>
      </c>
    </row>
    <row r="139" s="2" customFormat="1" ht="24.15" customHeight="1">
      <c r="A139" s="39"/>
      <c r="B139" s="40"/>
      <c r="C139" s="238" t="s">
        <v>179</v>
      </c>
      <c r="D139" s="238" t="s">
        <v>175</v>
      </c>
      <c r="E139" s="239" t="s">
        <v>1194</v>
      </c>
      <c r="F139" s="240" t="s">
        <v>1195</v>
      </c>
      <c r="G139" s="241" t="s">
        <v>235</v>
      </c>
      <c r="H139" s="242">
        <v>114.59999999999999</v>
      </c>
      <c r="I139" s="243"/>
      <c r="J139" s="244">
        <f>ROUND(I139*H139,2)</f>
        <v>0</v>
      </c>
      <c r="K139" s="245"/>
      <c r="L139" s="45"/>
      <c r="M139" s="246" t="s">
        <v>1</v>
      </c>
      <c r="N139" s="247" t="s">
        <v>42</v>
      </c>
      <c r="O139" s="98"/>
      <c r="P139" s="248">
        <f>O139*H139</f>
        <v>0</v>
      </c>
      <c r="Q139" s="248">
        <v>0</v>
      </c>
      <c r="R139" s="248">
        <f>Q139*H139</f>
        <v>0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276</v>
      </c>
      <c r="AT139" s="250" t="s">
        <v>175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276</v>
      </c>
      <c r="BM139" s="250" t="s">
        <v>1196</v>
      </c>
    </row>
    <row r="140" s="16" customFormat="1">
      <c r="A140" s="16"/>
      <c r="B140" s="297"/>
      <c r="C140" s="298"/>
      <c r="D140" s="254" t="s">
        <v>181</v>
      </c>
      <c r="E140" s="299" t="s">
        <v>1</v>
      </c>
      <c r="F140" s="300" t="s">
        <v>1197</v>
      </c>
      <c r="G140" s="298"/>
      <c r="H140" s="299" t="s">
        <v>1</v>
      </c>
      <c r="I140" s="301"/>
      <c r="J140" s="298"/>
      <c r="K140" s="298"/>
      <c r="L140" s="302"/>
      <c r="M140" s="303"/>
      <c r="N140" s="304"/>
      <c r="O140" s="304"/>
      <c r="P140" s="304"/>
      <c r="Q140" s="304"/>
      <c r="R140" s="304"/>
      <c r="S140" s="304"/>
      <c r="T140" s="305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306" t="s">
        <v>181</v>
      </c>
      <c r="AU140" s="306" t="s">
        <v>88</v>
      </c>
      <c r="AV140" s="16" t="s">
        <v>83</v>
      </c>
      <c r="AW140" s="16" t="s">
        <v>31</v>
      </c>
      <c r="AX140" s="16" t="s">
        <v>76</v>
      </c>
      <c r="AY140" s="306" t="s">
        <v>173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1198</v>
      </c>
      <c r="G141" s="253"/>
      <c r="H141" s="257">
        <v>9.2159999999999993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6" customFormat="1">
      <c r="A142" s="16"/>
      <c r="B142" s="297"/>
      <c r="C142" s="298"/>
      <c r="D142" s="254" t="s">
        <v>181</v>
      </c>
      <c r="E142" s="299" t="s">
        <v>1</v>
      </c>
      <c r="F142" s="300" t="s">
        <v>1199</v>
      </c>
      <c r="G142" s="298"/>
      <c r="H142" s="299" t="s">
        <v>1</v>
      </c>
      <c r="I142" s="301"/>
      <c r="J142" s="298"/>
      <c r="K142" s="298"/>
      <c r="L142" s="302"/>
      <c r="M142" s="303"/>
      <c r="N142" s="304"/>
      <c r="O142" s="304"/>
      <c r="P142" s="304"/>
      <c r="Q142" s="304"/>
      <c r="R142" s="304"/>
      <c r="S142" s="304"/>
      <c r="T142" s="30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306" t="s">
        <v>181</v>
      </c>
      <c r="AU142" s="306" t="s">
        <v>88</v>
      </c>
      <c r="AV142" s="16" t="s">
        <v>83</v>
      </c>
      <c r="AW142" s="16" t="s">
        <v>31</v>
      </c>
      <c r="AX142" s="16" t="s">
        <v>76</v>
      </c>
      <c r="AY142" s="306" t="s">
        <v>173</v>
      </c>
    </row>
    <row r="143" s="13" customFormat="1">
      <c r="A143" s="13"/>
      <c r="B143" s="252"/>
      <c r="C143" s="253"/>
      <c r="D143" s="254" t="s">
        <v>181</v>
      </c>
      <c r="E143" s="255" t="s">
        <v>1</v>
      </c>
      <c r="F143" s="256" t="s">
        <v>1200</v>
      </c>
      <c r="G143" s="253"/>
      <c r="H143" s="257">
        <v>0.90000000000000002</v>
      </c>
      <c r="I143" s="258"/>
      <c r="J143" s="253"/>
      <c r="K143" s="253"/>
      <c r="L143" s="259"/>
      <c r="M143" s="260"/>
      <c r="N143" s="261"/>
      <c r="O143" s="261"/>
      <c r="P143" s="261"/>
      <c r="Q143" s="261"/>
      <c r="R143" s="261"/>
      <c r="S143" s="261"/>
      <c r="T143" s="26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3" t="s">
        <v>181</v>
      </c>
      <c r="AU143" s="263" t="s">
        <v>88</v>
      </c>
      <c r="AV143" s="13" t="s">
        <v>88</v>
      </c>
      <c r="AW143" s="13" t="s">
        <v>31</v>
      </c>
      <c r="AX143" s="13" t="s">
        <v>76</v>
      </c>
      <c r="AY143" s="263" t="s">
        <v>173</v>
      </c>
    </row>
    <row r="144" s="16" customFormat="1">
      <c r="A144" s="16"/>
      <c r="B144" s="297"/>
      <c r="C144" s="298"/>
      <c r="D144" s="254" t="s">
        <v>181</v>
      </c>
      <c r="E144" s="299" t="s">
        <v>1</v>
      </c>
      <c r="F144" s="300" t="s">
        <v>1201</v>
      </c>
      <c r="G144" s="298"/>
      <c r="H144" s="299" t="s">
        <v>1</v>
      </c>
      <c r="I144" s="301"/>
      <c r="J144" s="298"/>
      <c r="K144" s="298"/>
      <c r="L144" s="302"/>
      <c r="M144" s="303"/>
      <c r="N144" s="304"/>
      <c r="O144" s="304"/>
      <c r="P144" s="304"/>
      <c r="Q144" s="304"/>
      <c r="R144" s="304"/>
      <c r="S144" s="304"/>
      <c r="T144" s="305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306" t="s">
        <v>181</v>
      </c>
      <c r="AU144" s="306" t="s">
        <v>88</v>
      </c>
      <c r="AV144" s="16" t="s">
        <v>83</v>
      </c>
      <c r="AW144" s="16" t="s">
        <v>31</v>
      </c>
      <c r="AX144" s="16" t="s">
        <v>76</v>
      </c>
      <c r="AY144" s="306" t="s">
        <v>173</v>
      </c>
    </row>
    <row r="145" s="13" customFormat="1">
      <c r="A145" s="13"/>
      <c r="B145" s="252"/>
      <c r="C145" s="253"/>
      <c r="D145" s="254" t="s">
        <v>181</v>
      </c>
      <c r="E145" s="255" t="s">
        <v>1</v>
      </c>
      <c r="F145" s="256" t="s">
        <v>1202</v>
      </c>
      <c r="G145" s="253"/>
      <c r="H145" s="257">
        <v>25.300000000000001</v>
      </c>
      <c r="I145" s="258"/>
      <c r="J145" s="253"/>
      <c r="K145" s="253"/>
      <c r="L145" s="259"/>
      <c r="M145" s="260"/>
      <c r="N145" s="261"/>
      <c r="O145" s="261"/>
      <c r="P145" s="261"/>
      <c r="Q145" s="261"/>
      <c r="R145" s="261"/>
      <c r="S145" s="261"/>
      <c r="T145" s="26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3" t="s">
        <v>181</v>
      </c>
      <c r="AU145" s="263" t="s">
        <v>88</v>
      </c>
      <c r="AV145" s="13" t="s">
        <v>88</v>
      </c>
      <c r="AW145" s="13" t="s">
        <v>31</v>
      </c>
      <c r="AX145" s="13" t="s">
        <v>76</v>
      </c>
      <c r="AY145" s="263" t="s">
        <v>173</v>
      </c>
    </row>
    <row r="146" s="16" customFormat="1">
      <c r="A146" s="16"/>
      <c r="B146" s="297"/>
      <c r="C146" s="298"/>
      <c r="D146" s="254" t="s">
        <v>181</v>
      </c>
      <c r="E146" s="299" t="s">
        <v>1</v>
      </c>
      <c r="F146" s="300" t="s">
        <v>695</v>
      </c>
      <c r="G146" s="298"/>
      <c r="H146" s="299" t="s">
        <v>1</v>
      </c>
      <c r="I146" s="301"/>
      <c r="J146" s="298"/>
      <c r="K146" s="298"/>
      <c r="L146" s="302"/>
      <c r="M146" s="303"/>
      <c r="N146" s="304"/>
      <c r="O146" s="304"/>
      <c r="P146" s="304"/>
      <c r="Q146" s="304"/>
      <c r="R146" s="304"/>
      <c r="S146" s="304"/>
      <c r="T146" s="30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306" t="s">
        <v>181</v>
      </c>
      <c r="AU146" s="306" t="s">
        <v>88</v>
      </c>
      <c r="AV146" s="16" t="s">
        <v>83</v>
      </c>
      <c r="AW146" s="16" t="s">
        <v>31</v>
      </c>
      <c r="AX146" s="16" t="s">
        <v>76</v>
      </c>
      <c r="AY146" s="306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1203</v>
      </c>
      <c r="G147" s="253"/>
      <c r="H147" s="257">
        <v>6.4800000000000004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6" customFormat="1">
      <c r="A148" s="16"/>
      <c r="B148" s="297"/>
      <c r="C148" s="298"/>
      <c r="D148" s="254" t="s">
        <v>181</v>
      </c>
      <c r="E148" s="299" t="s">
        <v>1</v>
      </c>
      <c r="F148" s="300" t="s">
        <v>1204</v>
      </c>
      <c r="G148" s="298"/>
      <c r="H148" s="299" t="s">
        <v>1</v>
      </c>
      <c r="I148" s="301"/>
      <c r="J148" s="298"/>
      <c r="K148" s="298"/>
      <c r="L148" s="302"/>
      <c r="M148" s="303"/>
      <c r="N148" s="304"/>
      <c r="O148" s="304"/>
      <c r="P148" s="304"/>
      <c r="Q148" s="304"/>
      <c r="R148" s="304"/>
      <c r="S148" s="304"/>
      <c r="T148" s="305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306" t="s">
        <v>181</v>
      </c>
      <c r="AU148" s="306" t="s">
        <v>88</v>
      </c>
      <c r="AV148" s="16" t="s">
        <v>83</v>
      </c>
      <c r="AW148" s="16" t="s">
        <v>31</v>
      </c>
      <c r="AX148" s="16" t="s">
        <v>76</v>
      </c>
      <c r="AY148" s="306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1205</v>
      </c>
      <c r="G149" s="253"/>
      <c r="H149" s="257">
        <v>4.5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6" customFormat="1">
      <c r="A150" s="16"/>
      <c r="B150" s="297"/>
      <c r="C150" s="298"/>
      <c r="D150" s="254" t="s">
        <v>181</v>
      </c>
      <c r="E150" s="299" t="s">
        <v>1</v>
      </c>
      <c r="F150" s="300" t="s">
        <v>1206</v>
      </c>
      <c r="G150" s="298"/>
      <c r="H150" s="299" t="s">
        <v>1</v>
      </c>
      <c r="I150" s="301"/>
      <c r="J150" s="298"/>
      <c r="K150" s="298"/>
      <c r="L150" s="302"/>
      <c r="M150" s="303"/>
      <c r="N150" s="304"/>
      <c r="O150" s="304"/>
      <c r="P150" s="304"/>
      <c r="Q150" s="304"/>
      <c r="R150" s="304"/>
      <c r="S150" s="304"/>
      <c r="T150" s="30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306" t="s">
        <v>181</v>
      </c>
      <c r="AU150" s="306" t="s">
        <v>88</v>
      </c>
      <c r="AV150" s="16" t="s">
        <v>83</v>
      </c>
      <c r="AW150" s="16" t="s">
        <v>31</v>
      </c>
      <c r="AX150" s="16" t="s">
        <v>76</v>
      </c>
      <c r="AY150" s="306" t="s">
        <v>173</v>
      </c>
    </row>
    <row r="151" s="13" customFormat="1">
      <c r="A151" s="13"/>
      <c r="B151" s="252"/>
      <c r="C151" s="253"/>
      <c r="D151" s="254" t="s">
        <v>181</v>
      </c>
      <c r="E151" s="255" t="s">
        <v>1</v>
      </c>
      <c r="F151" s="256" t="s">
        <v>1207</v>
      </c>
      <c r="G151" s="253"/>
      <c r="H151" s="257">
        <v>2.1600000000000001</v>
      </c>
      <c r="I151" s="258"/>
      <c r="J151" s="253"/>
      <c r="K151" s="253"/>
      <c r="L151" s="259"/>
      <c r="M151" s="260"/>
      <c r="N151" s="261"/>
      <c r="O151" s="261"/>
      <c r="P151" s="261"/>
      <c r="Q151" s="261"/>
      <c r="R151" s="261"/>
      <c r="S151" s="261"/>
      <c r="T151" s="26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3" t="s">
        <v>181</v>
      </c>
      <c r="AU151" s="263" t="s">
        <v>88</v>
      </c>
      <c r="AV151" s="13" t="s">
        <v>88</v>
      </c>
      <c r="AW151" s="13" t="s">
        <v>31</v>
      </c>
      <c r="AX151" s="13" t="s">
        <v>76</v>
      </c>
      <c r="AY151" s="263" t="s">
        <v>173</v>
      </c>
    </row>
    <row r="152" s="16" customFormat="1">
      <c r="A152" s="16"/>
      <c r="B152" s="297"/>
      <c r="C152" s="298"/>
      <c r="D152" s="254" t="s">
        <v>181</v>
      </c>
      <c r="E152" s="299" t="s">
        <v>1</v>
      </c>
      <c r="F152" s="300" t="s">
        <v>642</v>
      </c>
      <c r="G152" s="298"/>
      <c r="H152" s="299" t="s">
        <v>1</v>
      </c>
      <c r="I152" s="301"/>
      <c r="J152" s="298"/>
      <c r="K152" s="298"/>
      <c r="L152" s="302"/>
      <c r="M152" s="303"/>
      <c r="N152" s="304"/>
      <c r="O152" s="304"/>
      <c r="P152" s="304"/>
      <c r="Q152" s="304"/>
      <c r="R152" s="304"/>
      <c r="S152" s="304"/>
      <c r="T152" s="305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306" t="s">
        <v>181</v>
      </c>
      <c r="AU152" s="306" t="s">
        <v>88</v>
      </c>
      <c r="AV152" s="16" t="s">
        <v>83</v>
      </c>
      <c r="AW152" s="16" t="s">
        <v>31</v>
      </c>
      <c r="AX152" s="16" t="s">
        <v>76</v>
      </c>
      <c r="AY152" s="306" t="s">
        <v>173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1208</v>
      </c>
      <c r="G153" s="253"/>
      <c r="H153" s="257">
        <v>2.3999999999999999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6" customFormat="1">
      <c r="A154" s="16"/>
      <c r="B154" s="297"/>
      <c r="C154" s="298"/>
      <c r="D154" s="254" t="s">
        <v>181</v>
      </c>
      <c r="E154" s="299" t="s">
        <v>1</v>
      </c>
      <c r="F154" s="300" t="s">
        <v>645</v>
      </c>
      <c r="G154" s="298"/>
      <c r="H154" s="299" t="s">
        <v>1</v>
      </c>
      <c r="I154" s="301"/>
      <c r="J154" s="298"/>
      <c r="K154" s="298"/>
      <c r="L154" s="302"/>
      <c r="M154" s="303"/>
      <c r="N154" s="304"/>
      <c r="O154" s="304"/>
      <c r="P154" s="304"/>
      <c r="Q154" s="304"/>
      <c r="R154" s="304"/>
      <c r="S154" s="304"/>
      <c r="T154" s="30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306" t="s">
        <v>181</v>
      </c>
      <c r="AU154" s="306" t="s">
        <v>88</v>
      </c>
      <c r="AV154" s="16" t="s">
        <v>83</v>
      </c>
      <c r="AW154" s="16" t="s">
        <v>31</v>
      </c>
      <c r="AX154" s="16" t="s">
        <v>76</v>
      </c>
      <c r="AY154" s="306" t="s">
        <v>173</v>
      </c>
    </row>
    <row r="155" s="13" customFormat="1">
      <c r="A155" s="13"/>
      <c r="B155" s="252"/>
      <c r="C155" s="253"/>
      <c r="D155" s="254" t="s">
        <v>181</v>
      </c>
      <c r="E155" s="255" t="s">
        <v>1</v>
      </c>
      <c r="F155" s="256" t="s">
        <v>1209</v>
      </c>
      <c r="G155" s="253"/>
      <c r="H155" s="257">
        <v>6.0499999999999998</v>
      </c>
      <c r="I155" s="258"/>
      <c r="J155" s="253"/>
      <c r="K155" s="253"/>
      <c r="L155" s="259"/>
      <c r="M155" s="260"/>
      <c r="N155" s="261"/>
      <c r="O155" s="261"/>
      <c r="P155" s="261"/>
      <c r="Q155" s="261"/>
      <c r="R155" s="261"/>
      <c r="S155" s="261"/>
      <c r="T155" s="26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3" t="s">
        <v>181</v>
      </c>
      <c r="AU155" s="263" t="s">
        <v>88</v>
      </c>
      <c r="AV155" s="13" t="s">
        <v>88</v>
      </c>
      <c r="AW155" s="13" t="s">
        <v>31</v>
      </c>
      <c r="AX155" s="13" t="s">
        <v>76</v>
      </c>
      <c r="AY155" s="263" t="s">
        <v>173</v>
      </c>
    </row>
    <row r="156" s="14" customFormat="1">
      <c r="A156" s="14"/>
      <c r="B156" s="264"/>
      <c r="C156" s="265"/>
      <c r="D156" s="254" t="s">
        <v>181</v>
      </c>
      <c r="E156" s="266" t="s">
        <v>1</v>
      </c>
      <c r="F156" s="267" t="s">
        <v>1149</v>
      </c>
      <c r="G156" s="265"/>
      <c r="H156" s="268">
        <v>57.005999999999993</v>
      </c>
      <c r="I156" s="269"/>
      <c r="J156" s="265"/>
      <c r="K156" s="265"/>
      <c r="L156" s="270"/>
      <c r="M156" s="271"/>
      <c r="N156" s="272"/>
      <c r="O156" s="272"/>
      <c r="P156" s="272"/>
      <c r="Q156" s="272"/>
      <c r="R156" s="272"/>
      <c r="S156" s="272"/>
      <c r="T156" s="27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4" t="s">
        <v>181</v>
      </c>
      <c r="AU156" s="274" t="s">
        <v>88</v>
      </c>
      <c r="AV156" s="14" t="s">
        <v>185</v>
      </c>
      <c r="AW156" s="14" t="s">
        <v>31</v>
      </c>
      <c r="AX156" s="14" t="s">
        <v>76</v>
      </c>
      <c r="AY156" s="274" t="s">
        <v>173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1210</v>
      </c>
      <c r="G157" s="253"/>
      <c r="H157" s="257">
        <v>57.600000000000001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1211</v>
      </c>
      <c r="G158" s="253"/>
      <c r="H158" s="257">
        <v>-0.0060000000000000001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5" customFormat="1">
      <c r="A159" s="15"/>
      <c r="B159" s="275"/>
      <c r="C159" s="276"/>
      <c r="D159" s="254" t="s">
        <v>181</v>
      </c>
      <c r="E159" s="277" t="s">
        <v>1</v>
      </c>
      <c r="F159" s="278" t="s">
        <v>187</v>
      </c>
      <c r="G159" s="276"/>
      <c r="H159" s="279">
        <v>114.59999999999999</v>
      </c>
      <c r="I159" s="280"/>
      <c r="J159" s="276"/>
      <c r="K159" s="276"/>
      <c r="L159" s="281"/>
      <c r="M159" s="282"/>
      <c r="N159" s="283"/>
      <c r="O159" s="283"/>
      <c r="P159" s="283"/>
      <c r="Q159" s="283"/>
      <c r="R159" s="283"/>
      <c r="S159" s="283"/>
      <c r="T159" s="28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5" t="s">
        <v>181</v>
      </c>
      <c r="AU159" s="285" t="s">
        <v>88</v>
      </c>
      <c r="AV159" s="15" t="s">
        <v>179</v>
      </c>
      <c r="AW159" s="15" t="s">
        <v>31</v>
      </c>
      <c r="AX159" s="15" t="s">
        <v>83</v>
      </c>
      <c r="AY159" s="285" t="s">
        <v>173</v>
      </c>
    </row>
    <row r="160" s="2" customFormat="1" ht="24.15" customHeight="1">
      <c r="A160" s="39"/>
      <c r="B160" s="40"/>
      <c r="C160" s="238" t="s">
        <v>204</v>
      </c>
      <c r="D160" s="238" t="s">
        <v>175</v>
      </c>
      <c r="E160" s="239" t="s">
        <v>1212</v>
      </c>
      <c r="F160" s="240" t="s">
        <v>1213</v>
      </c>
      <c r="G160" s="241" t="s">
        <v>332</v>
      </c>
      <c r="H160" s="242">
        <v>11.6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0.00027999999999999998</v>
      </c>
      <c r="R160" s="248">
        <f>Q160*H160</f>
        <v>0.0032479999999999996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276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276</v>
      </c>
      <c r="BM160" s="250" t="s">
        <v>1214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1215</v>
      </c>
      <c r="G161" s="253"/>
      <c r="H161" s="257">
        <v>11.550000000000001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76</v>
      </c>
      <c r="AY161" s="263" t="s">
        <v>173</v>
      </c>
    </row>
    <row r="162" s="13" customFormat="1">
      <c r="A162" s="13"/>
      <c r="B162" s="252"/>
      <c r="C162" s="253"/>
      <c r="D162" s="254" t="s">
        <v>181</v>
      </c>
      <c r="E162" s="255" t="s">
        <v>1</v>
      </c>
      <c r="F162" s="256" t="s">
        <v>463</v>
      </c>
      <c r="G162" s="253"/>
      <c r="H162" s="257">
        <v>0.050000000000000003</v>
      </c>
      <c r="I162" s="258"/>
      <c r="J162" s="253"/>
      <c r="K162" s="253"/>
      <c r="L162" s="259"/>
      <c r="M162" s="260"/>
      <c r="N162" s="261"/>
      <c r="O162" s="261"/>
      <c r="P162" s="261"/>
      <c r="Q162" s="261"/>
      <c r="R162" s="261"/>
      <c r="S162" s="261"/>
      <c r="T162" s="26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3" t="s">
        <v>181</v>
      </c>
      <c r="AU162" s="263" t="s">
        <v>88</v>
      </c>
      <c r="AV162" s="13" t="s">
        <v>88</v>
      </c>
      <c r="AW162" s="13" t="s">
        <v>31</v>
      </c>
      <c r="AX162" s="13" t="s">
        <v>76</v>
      </c>
      <c r="AY162" s="263" t="s">
        <v>173</v>
      </c>
    </row>
    <row r="163" s="15" customFormat="1">
      <c r="A163" s="15"/>
      <c r="B163" s="275"/>
      <c r="C163" s="276"/>
      <c r="D163" s="254" t="s">
        <v>181</v>
      </c>
      <c r="E163" s="277" t="s">
        <v>1</v>
      </c>
      <c r="F163" s="278" t="s">
        <v>187</v>
      </c>
      <c r="G163" s="276"/>
      <c r="H163" s="279">
        <v>11.600000000000001</v>
      </c>
      <c r="I163" s="280"/>
      <c r="J163" s="276"/>
      <c r="K163" s="276"/>
      <c r="L163" s="281"/>
      <c r="M163" s="282"/>
      <c r="N163" s="283"/>
      <c r="O163" s="283"/>
      <c r="P163" s="283"/>
      <c r="Q163" s="283"/>
      <c r="R163" s="283"/>
      <c r="S163" s="283"/>
      <c r="T163" s="28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5" t="s">
        <v>181</v>
      </c>
      <c r="AU163" s="285" t="s">
        <v>88</v>
      </c>
      <c r="AV163" s="15" t="s">
        <v>179</v>
      </c>
      <c r="AW163" s="15" t="s">
        <v>31</v>
      </c>
      <c r="AX163" s="15" t="s">
        <v>83</v>
      </c>
      <c r="AY163" s="285" t="s">
        <v>173</v>
      </c>
    </row>
    <row r="164" s="2" customFormat="1" ht="33" customHeight="1">
      <c r="A164" s="39"/>
      <c r="B164" s="40"/>
      <c r="C164" s="286" t="s">
        <v>210</v>
      </c>
      <c r="D164" s="286" t="s">
        <v>224</v>
      </c>
      <c r="E164" s="287" t="s">
        <v>1216</v>
      </c>
      <c r="F164" s="288" t="s">
        <v>1217</v>
      </c>
      <c r="G164" s="289" t="s">
        <v>332</v>
      </c>
      <c r="H164" s="290">
        <v>11.6</v>
      </c>
      <c r="I164" s="291"/>
      <c r="J164" s="292">
        <f>ROUND(I164*H164,2)</f>
        <v>0</v>
      </c>
      <c r="K164" s="293"/>
      <c r="L164" s="294"/>
      <c r="M164" s="295" t="s">
        <v>1</v>
      </c>
      <c r="N164" s="296" t="s">
        <v>42</v>
      </c>
      <c r="O164" s="98"/>
      <c r="P164" s="248">
        <f>O164*H164</f>
        <v>0</v>
      </c>
      <c r="Q164" s="248">
        <v>0.01</v>
      </c>
      <c r="R164" s="248">
        <f>Q164*H164</f>
        <v>0.11599999999999999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386</v>
      </c>
      <c r="AT164" s="250" t="s">
        <v>224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276</v>
      </c>
      <c r="BM164" s="250" t="s">
        <v>1218</v>
      </c>
    </row>
    <row r="165" s="2" customFormat="1" ht="24.15" customHeight="1">
      <c r="A165" s="39"/>
      <c r="B165" s="40"/>
      <c r="C165" s="238" t="s">
        <v>214</v>
      </c>
      <c r="D165" s="238" t="s">
        <v>175</v>
      </c>
      <c r="E165" s="239" t="s">
        <v>691</v>
      </c>
      <c r="F165" s="240" t="s">
        <v>692</v>
      </c>
      <c r="G165" s="241" t="s">
        <v>332</v>
      </c>
      <c r="H165" s="242">
        <v>109</v>
      </c>
      <c r="I165" s="243"/>
      <c r="J165" s="244">
        <f>ROUND(I165*H165,2)</f>
        <v>0</v>
      </c>
      <c r="K165" s="245"/>
      <c r="L165" s="45"/>
      <c r="M165" s="246" t="s">
        <v>1</v>
      </c>
      <c r="N165" s="247" t="s">
        <v>42</v>
      </c>
      <c r="O165" s="98"/>
      <c r="P165" s="248">
        <f>O165*H165</f>
        <v>0</v>
      </c>
      <c r="Q165" s="248">
        <v>0.00025999999999999998</v>
      </c>
      <c r="R165" s="248">
        <f>Q165*H165</f>
        <v>0.028339999999999997</v>
      </c>
      <c r="S165" s="248">
        <v>0</v>
      </c>
      <c r="T165" s="24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0" t="s">
        <v>276</v>
      </c>
      <c r="AT165" s="250" t="s">
        <v>175</v>
      </c>
      <c r="AU165" s="250" t="s">
        <v>88</v>
      </c>
      <c r="AY165" s="18" t="s">
        <v>173</v>
      </c>
      <c r="BE165" s="251">
        <f>IF(N165="základná",J165,0)</f>
        <v>0</v>
      </c>
      <c r="BF165" s="251">
        <f>IF(N165="znížená",J165,0)</f>
        <v>0</v>
      </c>
      <c r="BG165" s="251">
        <f>IF(N165="zákl. prenesená",J165,0)</f>
        <v>0</v>
      </c>
      <c r="BH165" s="251">
        <f>IF(N165="zníž. prenesená",J165,0)</f>
        <v>0</v>
      </c>
      <c r="BI165" s="251">
        <f>IF(N165="nulová",J165,0)</f>
        <v>0</v>
      </c>
      <c r="BJ165" s="18" t="s">
        <v>88</v>
      </c>
      <c r="BK165" s="251">
        <f>ROUND(I165*H165,2)</f>
        <v>0</v>
      </c>
      <c r="BL165" s="18" t="s">
        <v>276</v>
      </c>
      <c r="BM165" s="250" t="s">
        <v>1219</v>
      </c>
    </row>
    <row r="166" s="16" customFormat="1">
      <c r="A166" s="16"/>
      <c r="B166" s="297"/>
      <c r="C166" s="298"/>
      <c r="D166" s="254" t="s">
        <v>181</v>
      </c>
      <c r="E166" s="299" t="s">
        <v>1</v>
      </c>
      <c r="F166" s="300" t="s">
        <v>1197</v>
      </c>
      <c r="G166" s="298"/>
      <c r="H166" s="299" t="s">
        <v>1</v>
      </c>
      <c r="I166" s="301"/>
      <c r="J166" s="298"/>
      <c r="K166" s="298"/>
      <c r="L166" s="302"/>
      <c r="M166" s="303"/>
      <c r="N166" s="304"/>
      <c r="O166" s="304"/>
      <c r="P166" s="304"/>
      <c r="Q166" s="304"/>
      <c r="R166" s="304"/>
      <c r="S166" s="304"/>
      <c r="T166" s="305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306" t="s">
        <v>181</v>
      </c>
      <c r="AU166" s="306" t="s">
        <v>88</v>
      </c>
      <c r="AV166" s="16" t="s">
        <v>83</v>
      </c>
      <c r="AW166" s="16" t="s">
        <v>31</v>
      </c>
      <c r="AX166" s="16" t="s">
        <v>76</v>
      </c>
      <c r="AY166" s="306" t="s">
        <v>173</v>
      </c>
    </row>
    <row r="167" s="13" customFormat="1">
      <c r="A167" s="13"/>
      <c r="B167" s="252"/>
      <c r="C167" s="253"/>
      <c r="D167" s="254" t="s">
        <v>181</v>
      </c>
      <c r="E167" s="255" t="s">
        <v>1</v>
      </c>
      <c r="F167" s="256" t="s">
        <v>1220</v>
      </c>
      <c r="G167" s="253"/>
      <c r="H167" s="257">
        <v>14.4</v>
      </c>
      <c r="I167" s="258"/>
      <c r="J167" s="253"/>
      <c r="K167" s="253"/>
      <c r="L167" s="259"/>
      <c r="M167" s="260"/>
      <c r="N167" s="261"/>
      <c r="O167" s="261"/>
      <c r="P167" s="261"/>
      <c r="Q167" s="261"/>
      <c r="R167" s="261"/>
      <c r="S167" s="261"/>
      <c r="T167" s="26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3" t="s">
        <v>181</v>
      </c>
      <c r="AU167" s="263" t="s">
        <v>88</v>
      </c>
      <c r="AV167" s="13" t="s">
        <v>88</v>
      </c>
      <c r="AW167" s="13" t="s">
        <v>31</v>
      </c>
      <c r="AX167" s="13" t="s">
        <v>76</v>
      </c>
      <c r="AY167" s="263" t="s">
        <v>173</v>
      </c>
    </row>
    <row r="168" s="16" customFormat="1">
      <c r="A168" s="16"/>
      <c r="B168" s="297"/>
      <c r="C168" s="298"/>
      <c r="D168" s="254" t="s">
        <v>181</v>
      </c>
      <c r="E168" s="299" t="s">
        <v>1</v>
      </c>
      <c r="F168" s="300" t="s">
        <v>1199</v>
      </c>
      <c r="G168" s="298"/>
      <c r="H168" s="299" t="s">
        <v>1</v>
      </c>
      <c r="I168" s="301"/>
      <c r="J168" s="298"/>
      <c r="K168" s="298"/>
      <c r="L168" s="302"/>
      <c r="M168" s="303"/>
      <c r="N168" s="304"/>
      <c r="O168" s="304"/>
      <c r="P168" s="304"/>
      <c r="Q168" s="304"/>
      <c r="R168" s="304"/>
      <c r="S168" s="304"/>
      <c r="T168" s="305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306" t="s">
        <v>181</v>
      </c>
      <c r="AU168" s="306" t="s">
        <v>88</v>
      </c>
      <c r="AV168" s="16" t="s">
        <v>83</v>
      </c>
      <c r="AW168" s="16" t="s">
        <v>31</v>
      </c>
      <c r="AX168" s="16" t="s">
        <v>76</v>
      </c>
      <c r="AY168" s="306" t="s">
        <v>173</v>
      </c>
    </row>
    <row r="169" s="13" customFormat="1">
      <c r="A169" s="13"/>
      <c r="B169" s="252"/>
      <c r="C169" s="253"/>
      <c r="D169" s="254" t="s">
        <v>181</v>
      </c>
      <c r="E169" s="255" t="s">
        <v>1</v>
      </c>
      <c r="F169" s="256" t="s">
        <v>1221</v>
      </c>
      <c r="G169" s="253"/>
      <c r="H169" s="257">
        <v>1.8</v>
      </c>
      <c r="I169" s="258"/>
      <c r="J169" s="253"/>
      <c r="K169" s="253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181</v>
      </c>
      <c r="AU169" s="263" t="s">
        <v>88</v>
      </c>
      <c r="AV169" s="13" t="s">
        <v>88</v>
      </c>
      <c r="AW169" s="13" t="s">
        <v>31</v>
      </c>
      <c r="AX169" s="13" t="s">
        <v>76</v>
      </c>
      <c r="AY169" s="263" t="s">
        <v>173</v>
      </c>
    </row>
    <row r="170" s="16" customFormat="1">
      <c r="A170" s="16"/>
      <c r="B170" s="297"/>
      <c r="C170" s="298"/>
      <c r="D170" s="254" t="s">
        <v>181</v>
      </c>
      <c r="E170" s="299" t="s">
        <v>1</v>
      </c>
      <c r="F170" s="300" t="s">
        <v>1201</v>
      </c>
      <c r="G170" s="298"/>
      <c r="H170" s="299" t="s">
        <v>1</v>
      </c>
      <c r="I170" s="301"/>
      <c r="J170" s="298"/>
      <c r="K170" s="298"/>
      <c r="L170" s="302"/>
      <c r="M170" s="303"/>
      <c r="N170" s="304"/>
      <c r="O170" s="304"/>
      <c r="P170" s="304"/>
      <c r="Q170" s="304"/>
      <c r="R170" s="304"/>
      <c r="S170" s="304"/>
      <c r="T170" s="305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306" t="s">
        <v>181</v>
      </c>
      <c r="AU170" s="306" t="s">
        <v>88</v>
      </c>
      <c r="AV170" s="16" t="s">
        <v>83</v>
      </c>
      <c r="AW170" s="16" t="s">
        <v>31</v>
      </c>
      <c r="AX170" s="16" t="s">
        <v>76</v>
      </c>
      <c r="AY170" s="306" t="s">
        <v>173</v>
      </c>
    </row>
    <row r="171" s="13" customFormat="1">
      <c r="A171" s="13"/>
      <c r="B171" s="252"/>
      <c r="C171" s="253"/>
      <c r="D171" s="254" t="s">
        <v>181</v>
      </c>
      <c r="E171" s="255" t="s">
        <v>1</v>
      </c>
      <c r="F171" s="256" t="s">
        <v>1222</v>
      </c>
      <c r="G171" s="253"/>
      <c r="H171" s="257">
        <v>50.600000000000001</v>
      </c>
      <c r="I171" s="258"/>
      <c r="J171" s="253"/>
      <c r="K171" s="253"/>
      <c r="L171" s="259"/>
      <c r="M171" s="260"/>
      <c r="N171" s="261"/>
      <c r="O171" s="261"/>
      <c r="P171" s="261"/>
      <c r="Q171" s="261"/>
      <c r="R171" s="261"/>
      <c r="S171" s="261"/>
      <c r="T171" s="26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3" t="s">
        <v>181</v>
      </c>
      <c r="AU171" s="263" t="s">
        <v>88</v>
      </c>
      <c r="AV171" s="13" t="s">
        <v>88</v>
      </c>
      <c r="AW171" s="13" t="s">
        <v>31</v>
      </c>
      <c r="AX171" s="13" t="s">
        <v>76</v>
      </c>
      <c r="AY171" s="263" t="s">
        <v>173</v>
      </c>
    </row>
    <row r="172" s="16" customFormat="1">
      <c r="A172" s="16"/>
      <c r="B172" s="297"/>
      <c r="C172" s="298"/>
      <c r="D172" s="254" t="s">
        <v>181</v>
      </c>
      <c r="E172" s="299" t="s">
        <v>1</v>
      </c>
      <c r="F172" s="300" t="s">
        <v>695</v>
      </c>
      <c r="G172" s="298"/>
      <c r="H172" s="299" t="s">
        <v>1</v>
      </c>
      <c r="I172" s="301"/>
      <c r="J172" s="298"/>
      <c r="K172" s="298"/>
      <c r="L172" s="302"/>
      <c r="M172" s="303"/>
      <c r="N172" s="304"/>
      <c r="O172" s="304"/>
      <c r="P172" s="304"/>
      <c r="Q172" s="304"/>
      <c r="R172" s="304"/>
      <c r="S172" s="304"/>
      <c r="T172" s="30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6" t="s">
        <v>181</v>
      </c>
      <c r="AU172" s="306" t="s">
        <v>88</v>
      </c>
      <c r="AV172" s="16" t="s">
        <v>83</v>
      </c>
      <c r="AW172" s="16" t="s">
        <v>31</v>
      </c>
      <c r="AX172" s="16" t="s">
        <v>76</v>
      </c>
      <c r="AY172" s="306" t="s">
        <v>173</v>
      </c>
    </row>
    <row r="173" s="13" customFormat="1">
      <c r="A173" s="13"/>
      <c r="B173" s="252"/>
      <c r="C173" s="253"/>
      <c r="D173" s="254" t="s">
        <v>181</v>
      </c>
      <c r="E173" s="255" t="s">
        <v>1</v>
      </c>
      <c r="F173" s="256" t="s">
        <v>1223</v>
      </c>
      <c r="G173" s="253"/>
      <c r="H173" s="257">
        <v>10.800000000000001</v>
      </c>
      <c r="I173" s="258"/>
      <c r="J173" s="253"/>
      <c r="K173" s="253"/>
      <c r="L173" s="259"/>
      <c r="M173" s="260"/>
      <c r="N173" s="261"/>
      <c r="O173" s="261"/>
      <c r="P173" s="261"/>
      <c r="Q173" s="261"/>
      <c r="R173" s="261"/>
      <c r="S173" s="261"/>
      <c r="T173" s="26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3" t="s">
        <v>181</v>
      </c>
      <c r="AU173" s="263" t="s">
        <v>88</v>
      </c>
      <c r="AV173" s="13" t="s">
        <v>88</v>
      </c>
      <c r="AW173" s="13" t="s">
        <v>31</v>
      </c>
      <c r="AX173" s="13" t="s">
        <v>76</v>
      </c>
      <c r="AY173" s="263" t="s">
        <v>173</v>
      </c>
    </row>
    <row r="174" s="16" customFormat="1">
      <c r="A174" s="16"/>
      <c r="B174" s="297"/>
      <c r="C174" s="298"/>
      <c r="D174" s="254" t="s">
        <v>181</v>
      </c>
      <c r="E174" s="299" t="s">
        <v>1</v>
      </c>
      <c r="F174" s="300" t="s">
        <v>1224</v>
      </c>
      <c r="G174" s="298"/>
      <c r="H174" s="299" t="s">
        <v>1</v>
      </c>
      <c r="I174" s="301"/>
      <c r="J174" s="298"/>
      <c r="K174" s="298"/>
      <c r="L174" s="302"/>
      <c r="M174" s="303"/>
      <c r="N174" s="304"/>
      <c r="O174" s="304"/>
      <c r="P174" s="304"/>
      <c r="Q174" s="304"/>
      <c r="R174" s="304"/>
      <c r="S174" s="304"/>
      <c r="T174" s="305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306" t="s">
        <v>181</v>
      </c>
      <c r="AU174" s="306" t="s">
        <v>88</v>
      </c>
      <c r="AV174" s="16" t="s">
        <v>83</v>
      </c>
      <c r="AW174" s="16" t="s">
        <v>31</v>
      </c>
      <c r="AX174" s="16" t="s">
        <v>76</v>
      </c>
      <c r="AY174" s="306" t="s">
        <v>173</v>
      </c>
    </row>
    <row r="175" s="13" customFormat="1">
      <c r="A175" s="13"/>
      <c r="B175" s="252"/>
      <c r="C175" s="253"/>
      <c r="D175" s="254" t="s">
        <v>181</v>
      </c>
      <c r="E175" s="255" t="s">
        <v>1</v>
      </c>
      <c r="F175" s="256" t="s">
        <v>1225</v>
      </c>
      <c r="G175" s="253"/>
      <c r="H175" s="257">
        <v>9</v>
      </c>
      <c r="I175" s="258"/>
      <c r="J175" s="253"/>
      <c r="K175" s="253"/>
      <c r="L175" s="259"/>
      <c r="M175" s="260"/>
      <c r="N175" s="261"/>
      <c r="O175" s="261"/>
      <c r="P175" s="261"/>
      <c r="Q175" s="261"/>
      <c r="R175" s="261"/>
      <c r="S175" s="261"/>
      <c r="T175" s="26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3" t="s">
        <v>181</v>
      </c>
      <c r="AU175" s="263" t="s">
        <v>88</v>
      </c>
      <c r="AV175" s="13" t="s">
        <v>88</v>
      </c>
      <c r="AW175" s="13" t="s">
        <v>31</v>
      </c>
      <c r="AX175" s="13" t="s">
        <v>76</v>
      </c>
      <c r="AY175" s="263" t="s">
        <v>173</v>
      </c>
    </row>
    <row r="176" s="16" customFormat="1">
      <c r="A176" s="16"/>
      <c r="B176" s="297"/>
      <c r="C176" s="298"/>
      <c r="D176" s="254" t="s">
        <v>181</v>
      </c>
      <c r="E176" s="299" t="s">
        <v>1</v>
      </c>
      <c r="F176" s="300" t="s">
        <v>1206</v>
      </c>
      <c r="G176" s="298"/>
      <c r="H176" s="299" t="s">
        <v>1</v>
      </c>
      <c r="I176" s="301"/>
      <c r="J176" s="298"/>
      <c r="K176" s="298"/>
      <c r="L176" s="302"/>
      <c r="M176" s="303"/>
      <c r="N176" s="304"/>
      <c r="O176" s="304"/>
      <c r="P176" s="304"/>
      <c r="Q176" s="304"/>
      <c r="R176" s="304"/>
      <c r="S176" s="304"/>
      <c r="T176" s="305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306" t="s">
        <v>181</v>
      </c>
      <c r="AU176" s="306" t="s">
        <v>88</v>
      </c>
      <c r="AV176" s="16" t="s">
        <v>83</v>
      </c>
      <c r="AW176" s="16" t="s">
        <v>31</v>
      </c>
      <c r="AX176" s="16" t="s">
        <v>76</v>
      </c>
      <c r="AY176" s="306" t="s">
        <v>173</v>
      </c>
    </row>
    <row r="177" s="13" customFormat="1">
      <c r="A177" s="13"/>
      <c r="B177" s="252"/>
      <c r="C177" s="253"/>
      <c r="D177" s="254" t="s">
        <v>181</v>
      </c>
      <c r="E177" s="255" t="s">
        <v>1</v>
      </c>
      <c r="F177" s="256" t="s">
        <v>1226</v>
      </c>
      <c r="G177" s="253"/>
      <c r="H177" s="257">
        <v>3.6000000000000001</v>
      </c>
      <c r="I177" s="258"/>
      <c r="J177" s="253"/>
      <c r="K177" s="253"/>
      <c r="L177" s="259"/>
      <c r="M177" s="260"/>
      <c r="N177" s="261"/>
      <c r="O177" s="261"/>
      <c r="P177" s="261"/>
      <c r="Q177" s="261"/>
      <c r="R177" s="261"/>
      <c r="S177" s="261"/>
      <c r="T177" s="26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3" t="s">
        <v>181</v>
      </c>
      <c r="AU177" s="263" t="s">
        <v>88</v>
      </c>
      <c r="AV177" s="13" t="s">
        <v>88</v>
      </c>
      <c r="AW177" s="13" t="s">
        <v>31</v>
      </c>
      <c r="AX177" s="13" t="s">
        <v>76</v>
      </c>
      <c r="AY177" s="263" t="s">
        <v>173</v>
      </c>
    </row>
    <row r="178" s="16" customFormat="1">
      <c r="A178" s="16"/>
      <c r="B178" s="297"/>
      <c r="C178" s="298"/>
      <c r="D178" s="254" t="s">
        <v>181</v>
      </c>
      <c r="E178" s="299" t="s">
        <v>1</v>
      </c>
      <c r="F178" s="300" t="s">
        <v>642</v>
      </c>
      <c r="G178" s="298"/>
      <c r="H178" s="299" t="s">
        <v>1</v>
      </c>
      <c r="I178" s="301"/>
      <c r="J178" s="298"/>
      <c r="K178" s="298"/>
      <c r="L178" s="302"/>
      <c r="M178" s="303"/>
      <c r="N178" s="304"/>
      <c r="O178" s="304"/>
      <c r="P178" s="304"/>
      <c r="Q178" s="304"/>
      <c r="R178" s="304"/>
      <c r="S178" s="304"/>
      <c r="T178" s="305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306" t="s">
        <v>181</v>
      </c>
      <c r="AU178" s="306" t="s">
        <v>88</v>
      </c>
      <c r="AV178" s="16" t="s">
        <v>83</v>
      </c>
      <c r="AW178" s="16" t="s">
        <v>31</v>
      </c>
      <c r="AX178" s="16" t="s">
        <v>76</v>
      </c>
      <c r="AY178" s="306" t="s">
        <v>173</v>
      </c>
    </row>
    <row r="179" s="13" customFormat="1">
      <c r="A179" s="13"/>
      <c r="B179" s="252"/>
      <c r="C179" s="253"/>
      <c r="D179" s="254" t="s">
        <v>181</v>
      </c>
      <c r="E179" s="255" t="s">
        <v>1</v>
      </c>
      <c r="F179" s="256" t="s">
        <v>1227</v>
      </c>
      <c r="G179" s="253"/>
      <c r="H179" s="257">
        <v>6</v>
      </c>
      <c r="I179" s="258"/>
      <c r="J179" s="253"/>
      <c r="K179" s="253"/>
      <c r="L179" s="259"/>
      <c r="M179" s="260"/>
      <c r="N179" s="261"/>
      <c r="O179" s="261"/>
      <c r="P179" s="261"/>
      <c r="Q179" s="261"/>
      <c r="R179" s="261"/>
      <c r="S179" s="261"/>
      <c r="T179" s="26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3" t="s">
        <v>181</v>
      </c>
      <c r="AU179" s="263" t="s">
        <v>88</v>
      </c>
      <c r="AV179" s="13" t="s">
        <v>88</v>
      </c>
      <c r="AW179" s="13" t="s">
        <v>31</v>
      </c>
      <c r="AX179" s="13" t="s">
        <v>76</v>
      </c>
      <c r="AY179" s="263" t="s">
        <v>173</v>
      </c>
    </row>
    <row r="180" s="16" customFormat="1">
      <c r="A180" s="16"/>
      <c r="B180" s="297"/>
      <c r="C180" s="298"/>
      <c r="D180" s="254" t="s">
        <v>181</v>
      </c>
      <c r="E180" s="299" t="s">
        <v>1</v>
      </c>
      <c r="F180" s="300" t="s">
        <v>645</v>
      </c>
      <c r="G180" s="298"/>
      <c r="H180" s="299" t="s">
        <v>1</v>
      </c>
      <c r="I180" s="301"/>
      <c r="J180" s="298"/>
      <c r="K180" s="298"/>
      <c r="L180" s="302"/>
      <c r="M180" s="303"/>
      <c r="N180" s="304"/>
      <c r="O180" s="304"/>
      <c r="P180" s="304"/>
      <c r="Q180" s="304"/>
      <c r="R180" s="304"/>
      <c r="S180" s="304"/>
      <c r="T180" s="305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306" t="s">
        <v>181</v>
      </c>
      <c r="AU180" s="306" t="s">
        <v>88</v>
      </c>
      <c r="AV180" s="16" t="s">
        <v>83</v>
      </c>
      <c r="AW180" s="16" t="s">
        <v>31</v>
      </c>
      <c r="AX180" s="16" t="s">
        <v>76</v>
      </c>
      <c r="AY180" s="306" t="s">
        <v>173</v>
      </c>
    </row>
    <row r="181" s="13" customFormat="1">
      <c r="A181" s="13"/>
      <c r="B181" s="252"/>
      <c r="C181" s="253"/>
      <c r="D181" s="254" t="s">
        <v>181</v>
      </c>
      <c r="E181" s="255" t="s">
        <v>1</v>
      </c>
      <c r="F181" s="256" t="s">
        <v>1228</v>
      </c>
      <c r="G181" s="253"/>
      <c r="H181" s="257">
        <v>12.1</v>
      </c>
      <c r="I181" s="258"/>
      <c r="J181" s="253"/>
      <c r="K181" s="253"/>
      <c r="L181" s="259"/>
      <c r="M181" s="260"/>
      <c r="N181" s="261"/>
      <c r="O181" s="261"/>
      <c r="P181" s="261"/>
      <c r="Q181" s="261"/>
      <c r="R181" s="261"/>
      <c r="S181" s="261"/>
      <c r="T181" s="26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3" t="s">
        <v>181</v>
      </c>
      <c r="AU181" s="263" t="s">
        <v>88</v>
      </c>
      <c r="AV181" s="13" t="s">
        <v>88</v>
      </c>
      <c r="AW181" s="13" t="s">
        <v>31</v>
      </c>
      <c r="AX181" s="13" t="s">
        <v>76</v>
      </c>
      <c r="AY181" s="263" t="s">
        <v>173</v>
      </c>
    </row>
    <row r="182" s="14" customFormat="1">
      <c r="A182" s="14"/>
      <c r="B182" s="264"/>
      <c r="C182" s="265"/>
      <c r="D182" s="254" t="s">
        <v>181</v>
      </c>
      <c r="E182" s="266" t="s">
        <v>1</v>
      </c>
      <c r="F182" s="267" t="s">
        <v>184</v>
      </c>
      <c r="G182" s="265"/>
      <c r="H182" s="268">
        <v>108.29999999999998</v>
      </c>
      <c r="I182" s="269"/>
      <c r="J182" s="265"/>
      <c r="K182" s="265"/>
      <c r="L182" s="270"/>
      <c r="M182" s="271"/>
      <c r="N182" s="272"/>
      <c r="O182" s="272"/>
      <c r="P182" s="272"/>
      <c r="Q182" s="272"/>
      <c r="R182" s="272"/>
      <c r="S182" s="272"/>
      <c r="T182" s="27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4" t="s">
        <v>181</v>
      </c>
      <c r="AU182" s="274" t="s">
        <v>88</v>
      </c>
      <c r="AV182" s="14" t="s">
        <v>185</v>
      </c>
      <c r="AW182" s="14" t="s">
        <v>31</v>
      </c>
      <c r="AX182" s="14" t="s">
        <v>76</v>
      </c>
      <c r="AY182" s="274" t="s">
        <v>173</v>
      </c>
    </row>
    <row r="183" s="13" customFormat="1">
      <c r="A183" s="13"/>
      <c r="B183" s="252"/>
      <c r="C183" s="253"/>
      <c r="D183" s="254" t="s">
        <v>181</v>
      </c>
      <c r="E183" s="255" t="s">
        <v>1</v>
      </c>
      <c r="F183" s="256" t="s">
        <v>1229</v>
      </c>
      <c r="G183" s="253"/>
      <c r="H183" s="257">
        <v>0.69999999999999996</v>
      </c>
      <c r="I183" s="258"/>
      <c r="J183" s="253"/>
      <c r="K183" s="253"/>
      <c r="L183" s="259"/>
      <c r="M183" s="260"/>
      <c r="N183" s="261"/>
      <c r="O183" s="261"/>
      <c r="P183" s="261"/>
      <c r="Q183" s="261"/>
      <c r="R183" s="261"/>
      <c r="S183" s="261"/>
      <c r="T183" s="26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3" t="s">
        <v>181</v>
      </c>
      <c r="AU183" s="263" t="s">
        <v>88</v>
      </c>
      <c r="AV183" s="13" t="s">
        <v>88</v>
      </c>
      <c r="AW183" s="13" t="s">
        <v>31</v>
      </c>
      <c r="AX183" s="13" t="s">
        <v>76</v>
      </c>
      <c r="AY183" s="263" t="s">
        <v>173</v>
      </c>
    </row>
    <row r="184" s="15" customFormat="1">
      <c r="A184" s="15"/>
      <c r="B184" s="275"/>
      <c r="C184" s="276"/>
      <c r="D184" s="254" t="s">
        <v>181</v>
      </c>
      <c r="E184" s="277" t="s">
        <v>1</v>
      </c>
      <c r="F184" s="278" t="s">
        <v>187</v>
      </c>
      <c r="G184" s="276"/>
      <c r="H184" s="279">
        <v>108.99999999999999</v>
      </c>
      <c r="I184" s="280"/>
      <c r="J184" s="276"/>
      <c r="K184" s="276"/>
      <c r="L184" s="281"/>
      <c r="M184" s="282"/>
      <c r="N184" s="283"/>
      <c r="O184" s="283"/>
      <c r="P184" s="283"/>
      <c r="Q184" s="283"/>
      <c r="R184" s="283"/>
      <c r="S184" s="283"/>
      <c r="T184" s="28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5" t="s">
        <v>181</v>
      </c>
      <c r="AU184" s="285" t="s">
        <v>88</v>
      </c>
      <c r="AV184" s="15" t="s">
        <v>179</v>
      </c>
      <c r="AW184" s="15" t="s">
        <v>31</v>
      </c>
      <c r="AX184" s="15" t="s">
        <v>83</v>
      </c>
      <c r="AY184" s="285" t="s">
        <v>173</v>
      </c>
    </row>
    <row r="185" s="2" customFormat="1" ht="44.25" customHeight="1">
      <c r="A185" s="39"/>
      <c r="B185" s="40"/>
      <c r="C185" s="286" t="s">
        <v>223</v>
      </c>
      <c r="D185" s="286" t="s">
        <v>224</v>
      </c>
      <c r="E185" s="287" t="s">
        <v>709</v>
      </c>
      <c r="F185" s="288" t="s">
        <v>710</v>
      </c>
      <c r="G185" s="289" t="s">
        <v>178</v>
      </c>
      <c r="H185" s="290">
        <v>2.0299999999999998</v>
      </c>
      <c r="I185" s="291"/>
      <c r="J185" s="292">
        <f>ROUND(I185*H185,2)</f>
        <v>0</v>
      </c>
      <c r="K185" s="293"/>
      <c r="L185" s="294"/>
      <c r="M185" s="295" t="s">
        <v>1</v>
      </c>
      <c r="N185" s="296" t="s">
        <v>42</v>
      </c>
      <c r="O185" s="98"/>
      <c r="P185" s="248">
        <f>O185*H185</f>
        <v>0</v>
      </c>
      <c r="Q185" s="248">
        <v>0.54000000000000004</v>
      </c>
      <c r="R185" s="248">
        <f>Q185*H185</f>
        <v>1.0962000000000001</v>
      </c>
      <c r="S185" s="248">
        <v>0</v>
      </c>
      <c r="T185" s="24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0" t="s">
        <v>386</v>
      </c>
      <c r="AT185" s="250" t="s">
        <v>224</v>
      </c>
      <c r="AU185" s="250" t="s">
        <v>88</v>
      </c>
      <c r="AY185" s="18" t="s">
        <v>173</v>
      </c>
      <c r="BE185" s="251">
        <f>IF(N185="základná",J185,0)</f>
        <v>0</v>
      </c>
      <c r="BF185" s="251">
        <f>IF(N185="znížená",J185,0)</f>
        <v>0</v>
      </c>
      <c r="BG185" s="251">
        <f>IF(N185="zákl. prenesená",J185,0)</f>
        <v>0</v>
      </c>
      <c r="BH185" s="251">
        <f>IF(N185="zníž. prenesená",J185,0)</f>
        <v>0</v>
      </c>
      <c r="BI185" s="251">
        <f>IF(N185="nulová",J185,0)</f>
        <v>0</v>
      </c>
      <c r="BJ185" s="18" t="s">
        <v>88</v>
      </c>
      <c r="BK185" s="251">
        <f>ROUND(I185*H185,2)</f>
        <v>0</v>
      </c>
      <c r="BL185" s="18" t="s">
        <v>276</v>
      </c>
      <c r="BM185" s="250" t="s">
        <v>1230</v>
      </c>
    </row>
    <row r="186" s="16" customFormat="1">
      <c r="A186" s="16"/>
      <c r="B186" s="297"/>
      <c r="C186" s="298"/>
      <c r="D186" s="254" t="s">
        <v>181</v>
      </c>
      <c r="E186" s="299" t="s">
        <v>1</v>
      </c>
      <c r="F186" s="300" t="s">
        <v>1197</v>
      </c>
      <c r="G186" s="298"/>
      <c r="H186" s="299" t="s">
        <v>1</v>
      </c>
      <c r="I186" s="301"/>
      <c r="J186" s="298"/>
      <c r="K186" s="298"/>
      <c r="L186" s="302"/>
      <c r="M186" s="303"/>
      <c r="N186" s="304"/>
      <c r="O186" s="304"/>
      <c r="P186" s="304"/>
      <c r="Q186" s="304"/>
      <c r="R186" s="304"/>
      <c r="S186" s="304"/>
      <c r="T186" s="305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306" t="s">
        <v>181</v>
      </c>
      <c r="AU186" s="306" t="s">
        <v>88</v>
      </c>
      <c r="AV186" s="16" t="s">
        <v>83</v>
      </c>
      <c r="AW186" s="16" t="s">
        <v>31</v>
      </c>
      <c r="AX186" s="16" t="s">
        <v>76</v>
      </c>
      <c r="AY186" s="306" t="s">
        <v>173</v>
      </c>
    </row>
    <row r="187" s="13" customFormat="1">
      <c r="A187" s="13"/>
      <c r="B187" s="252"/>
      <c r="C187" s="253"/>
      <c r="D187" s="254" t="s">
        <v>181</v>
      </c>
      <c r="E187" s="255" t="s">
        <v>1</v>
      </c>
      <c r="F187" s="256" t="s">
        <v>1231</v>
      </c>
      <c r="G187" s="253"/>
      <c r="H187" s="257">
        <v>0.36899999999999999</v>
      </c>
      <c r="I187" s="258"/>
      <c r="J187" s="253"/>
      <c r="K187" s="253"/>
      <c r="L187" s="259"/>
      <c r="M187" s="260"/>
      <c r="N187" s="261"/>
      <c r="O187" s="261"/>
      <c r="P187" s="261"/>
      <c r="Q187" s="261"/>
      <c r="R187" s="261"/>
      <c r="S187" s="261"/>
      <c r="T187" s="26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3" t="s">
        <v>181</v>
      </c>
      <c r="AU187" s="263" t="s">
        <v>88</v>
      </c>
      <c r="AV187" s="13" t="s">
        <v>88</v>
      </c>
      <c r="AW187" s="13" t="s">
        <v>31</v>
      </c>
      <c r="AX187" s="13" t="s">
        <v>76</v>
      </c>
      <c r="AY187" s="263" t="s">
        <v>173</v>
      </c>
    </row>
    <row r="188" s="16" customFormat="1">
      <c r="A188" s="16"/>
      <c r="B188" s="297"/>
      <c r="C188" s="298"/>
      <c r="D188" s="254" t="s">
        <v>181</v>
      </c>
      <c r="E188" s="299" t="s">
        <v>1</v>
      </c>
      <c r="F188" s="300" t="s">
        <v>1199</v>
      </c>
      <c r="G188" s="298"/>
      <c r="H188" s="299" t="s">
        <v>1</v>
      </c>
      <c r="I188" s="301"/>
      <c r="J188" s="298"/>
      <c r="K188" s="298"/>
      <c r="L188" s="302"/>
      <c r="M188" s="303"/>
      <c r="N188" s="304"/>
      <c r="O188" s="304"/>
      <c r="P188" s="304"/>
      <c r="Q188" s="304"/>
      <c r="R188" s="304"/>
      <c r="S188" s="304"/>
      <c r="T188" s="30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306" t="s">
        <v>181</v>
      </c>
      <c r="AU188" s="306" t="s">
        <v>88</v>
      </c>
      <c r="AV188" s="16" t="s">
        <v>83</v>
      </c>
      <c r="AW188" s="16" t="s">
        <v>31</v>
      </c>
      <c r="AX188" s="16" t="s">
        <v>76</v>
      </c>
      <c r="AY188" s="306" t="s">
        <v>173</v>
      </c>
    </row>
    <row r="189" s="13" customFormat="1">
      <c r="A189" s="13"/>
      <c r="B189" s="252"/>
      <c r="C189" s="253"/>
      <c r="D189" s="254" t="s">
        <v>181</v>
      </c>
      <c r="E189" s="255" t="s">
        <v>1</v>
      </c>
      <c r="F189" s="256" t="s">
        <v>1232</v>
      </c>
      <c r="G189" s="253"/>
      <c r="H189" s="257">
        <v>0.027</v>
      </c>
      <c r="I189" s="258"/>
      <c r="J189" s="253"/>
      <c r="K189" s="253"/>
      <c r="L189" s="259"/>
      <c r="M189" s="260"/>
      <c r="N189" s="261"/>
      <c r="O189" s="261"/>
      <c r="P189" s="261"/>
      <c r="Q189" s="261"/>
      <c r="R189" s="261"/>
      <c r="S189" s="261"/>
      <c r="T189" s="26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3" t="s">
        <v>181</v>
      </c>
      <c r="AU189" s="263" t="s">
        <v>88</v>
      </c>
      <c r="AV189" s="13" t="s">
        <v>88</v>
      </c>
      <c r="AW189" s="13" t="s">
        <v>31</v>
      </c>
      <c r="AX189" s="13" t="s">
        <v>76</v>
      </c>
      <c r="AY189" s="263" t="s">
        <v>173</v>
      </c>
    </row>
    <row r="190" s="16" customFormat="1">
      <c r="A190" s="16"/>
      <c r="B190" s="297"/>
      <c r="C190" s="298"/>
      <c r="D190" s="254" t="s">
        <v>181</v>
      </c>
      <c r="E190" s="299" t="s">
        <v>1</v>
      </c>
      <c r="F190" s="300" t="s">
        <v>1201</v>
      </c>
      <c r="G190" s="298"/>
      <c r="H190" s="299" t="s">
        <v>1</v>
      </c>
      <c r="I190" s="301"/>
      <c r="J190" s="298"/>
      <c r="K190" s="298"/>
      <c r="L190" s="302"/>
      <c r="M190" s="303"/>
      <c r="N190" s="304"/>
      <c r="O190" s="304"/>
      <c r="P190" s="304"/>
      <c r="Q190" s="304"/>
      <c r="R190" s="304"/>
      <c r="S190" s="304"/>
      <c r="T190" s="305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306" t="s">
        <v>181</v>
      </c>
      <c r="AU190" s="306" t="s">
        <v>88</v>
      </c>
      <c r="AV190" s="16" t="s">
        <v>83</v>
      </c>
      <c r="AW190" s="16" t="s">
        <v>31</v>
      </c>
      <c r="AX190" s="16" t="s">
        <v>76</v>
      </c>
      <c r="AY190" s="306" t="s">
        <v>173</v>
      </c>
    </row>
    <row r="191" s="13" customFormat="1">
      <c r="A191" s="13"/>
      <c r="B191" s="252"/>
      <c r="C191" s="253"/>
      <c r="D191" s="254" t="s">
        <v>181</v>
      </c>
      <c r="E191" s="255" t="s">
        <v>1</v>
      </c>
      <c r="F191" s="256" t="s">
        <v>1233</v>
      </c>
      <c r="G191" s="253"/>
      <c r="H191" s="257">
        <v>0.75900000000000001</v>
      </c>
      <c r="I191" s="258"/>
      <c r="J191" s="253"/>
      <c r="K191" s="253"/>
      <c r="L191" s="259"/>
      <c r="M191" s="260"/>
      <c r="N191" s="261"/>
      <c r="O191" s="261"/>
      <c r="P191" s="261"/>
      <c r="Q191" s="261"/>
      <c r="R191" s="261"/>
      <c r="S191" s="261"/>
      <c r="T191" s="26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3" t="s">
        <v>181</v>
      </c>
      <c r="AU191" s="263" t="s">
        <v>88</v>
      </c>
      <c r="AV191" s="13" t="s">
        <v>88</v>
      </c>
      <c r="AW191" s="13" t="s">
        <v>31</v>
      </c>
      <c r="AX191" s="13" t="s">
        <v>76</v>
      </c>
      <c r="AY191" s="263" t="s">
        <v>173</v>
      </c>
    </row>
    <row r="192" s="16" customFormat="1">
      <c r="A192" s="16"/>
      <c r="B192" s="297"/>
      <c r="C192" s="298"/>
      <c r="D192" s="254" t="s">
        <v>181</v>
      </c>
      <c r="E192" s="299" t="s">
        <v>1</v>
      </c>
      <c r="F192" s="300" t="s">
        <v>695</v>
      </c>
      <c r="G192" s="298"/>
      <c r="H192" s="299" t="s">
        <v>1</v>
      </c>
      <c r="I192" s="301"/>
      <c r="J192" s="298"/>
      <c r="K192" s="298"/>
      <c r="L192" s="302"/>
      <c r="M192" s="303"/>
      <c r="N192" s="304"/>
      <c r="O192" s="304"/>
      <c r="P192" s="304"/>
      <c r="Q192" s="304"/>
      <c r="R192" s="304"/>
      <c r="S192" s="304"/>
      <c r="T192" s="305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306" t="s">
        <v>181</v>
      </c>
      <c r="AU192" s="306" t="s">
        <v>88</v>
      </c>
      <c r="AV192" s="16" t="s">
        <v>83</v>
      </c>
      <c r="AW192" s="16" t="s">
        <v>31</v>
      </c>
      <c r="AX192" s="16" t="s">
        <v>76</v>
      </c>
      <c r="AY192" s="306" t="s">
        <v>173</v>
      </c>
    </row>
    <row r="193" s="13" customFormat="1">
      <c r="A193" s="13"/>
      <c r="B193" s="252"/>
      <c r="C193" s="253"/>
      <c r="D193" s="254" t="s">
        <v>181</v>
      </c>
      <c r="E193" s="255" t="s">
        <v>1</v>
      </c>
      <c r="F193" s="256" t="s">
        <v>1234</v>
      </c>
      <c r="G193" s="253"/>
      <c r="H193" s="257">
        <v>0.24299999999999999</v>
      </c>
      <c r="I193" s="258"/>
      <c r="J193" s="253"/>
      <c r="K193" s="253"/>
      <c r="L193" s="259"/>
      <c r="M193" s="260"/>
      <c r="N193" s="261"/>
      <c r="O193" s="261"/>
      <c r="P193" s="261"/>
      <c r="Q193" s="261"/>
      <c r="R193" s="261"/>
      <c r="S193" s="261"/>
      <c r="T193" s="26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3" t="s">
        <v>181</v>
      </c>
      <c r="AU193" s="263" t="s">
        <v>88</v>
      </c>
      <c r="AV193" s="13" t="s">
        <v>88</v>
      </c>
      <c r="AW193" s="13" t="s">
        <v>31</v>
      </c>
      <c r="AX193" s="13" t="s">
        <v>76</v>
      </c>
      <c r="AY193" s="263" t="s">
        <v>173</v>
      </c>
    </row>
    <row r="194" s="16" customFormat="1">
      <c r="A194" s="16"/>
      <c r="B194" s="297"/>
      <c r="C194" s="298"/>
      <c r="D194" s="254" t="s">
        <v>181</v>
      </c>
      <c r="E194" s="299" t="s">
        <v>1</v>
      </c>
      <c r="F194" s="300" t="s">
        <v>1224</v>
      </c>
      <c r="G194" s="298"/>
      <c r="H194" s="299" t="s">
        <v>1</v>
      </c>
      <c r="I194" s="301"/>
      <c r="J194" s="298"/>
      <c r="K194" s="298"/>
      <c r="L194" s="302"/>
      <c r="M194" s="303"/>
      <c r="N194" s="304"/>
      <c r="O194" s="304"/>
      <c r="P194" s="304"/>
      <c r="Q194" s="304"/>
      <c r="R194" s="304"/>
      <c r="S194" s="304"/>
      <c r="T194" s="305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306" t="s">
        <v>181</v>
      </c>
      <c r="AU194" s="306" t="s">
        <v>88</v>
      </c>
      <c r="AV194" s="16" t="s">
        <v>83</v>
      </c>
      <c r="AW194" s="16" t="s">
        <v>31</v>
      </c>
      <c r="AX194" s="16" t="s">
        <v>76</v>
      </c>
      <c r="AY194" s="306" t="s">
        <v>173</v>
      </c>
    </row>
    <row r="195" s="13" customFormat="1">
      <c r="A195" s="13"/>
      <c r="B195" s="252"/>
      <c r="C195" s="253"/>
      <c r="D195" s="254" t="s">
        <v>181</v>
      </c>
      <c r="E195" s="255" t="s">
        <v>1</v>
      </c>
      <c r="F195" s="256" t="s">
        <v>1235</v>
      </c>
      <c r="G195" s="253"/>
      <c r="H195" s="257">
        <v>0.13500000000000001</v>
      </c>
      <c r="I195" s="258"/>
      <c r="J195" s="253"/>
      <c r="K195" s="253"/>
      <c r="L195" s="259"/>
      <c r="M195" s="260"/>
      <c r="N195" s="261"/>
      <c r="O195" s="261"/>
      <c r="P195" s="261"/>
      <c r="Q195" s="261"/>
      <c r="R195" s="261"/>
      <c r="S195" s="261"/>
      <c r="T195" s="26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3" t="s">
        <v>181</v>
      </c>
      <c r="AU195" s="263" t="s">
        <v>88</v>
      </c>
      <c r="AV195" s="13" t="s">
        <v>88</v>
      </c>
      <c r="AW195" s="13" t="s">
        <v>31</v>
      </c>
      <c r="AX195" s="13" t="s">
        <v>76</v>
      </c>
      <c r="AY195" s="263" t="s">
        <v>173</v>
      </c>
    </row>
    <row r="196" s="16" customFormat="1">
      <c r="A196" s="16"/>
      <c r="B196" s="297"/>
      <c r="C196" s="298"/>
      <c r="D196" s="254" t="s">
        <v>181</v>
      </c>
      <c r="E196" s="299" t="s">
        <v>1</v>
      </c>
      <c r="F196" s="300" t="s">
        <v>1206</v>
      </c>
      <c r="G196" s="298"/>
      <c r="H196" s="299" t="s">
        <v>1</v>
      </c>
      <c r="I196" s="301"/>
      <c r="J196" s="298"/>
      <c r="K196" s="298"/>
      <c r="L196" s="302"/>
      <c r="M196" s="303"/>
      <c r="N196" s="304"/>
      <c r="O196" s="304"/>
      <c r="P196" s="304"/>
      <c r="Q196" s="304"/>
      <c r="R196" s="304"/>
      <c r="S196" s="304"/>
      <c r="T196" s="30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306" t="s">
        <v>181</v>
      </c>
      <c r="AU196" s="306" t="s">
        <v>88</v>
      </c>
      <c r="AV196" s="16" t="s">
        <v>83</v>
      </c>
      <c r="AW196" s="16" t="s">
        <v>31</v>
      </c>
      <c r="AX196" s="16" t="s">
        <v>76</v>
      </c>
      <c r="AY196" s="306" t="s">
        <v>173</v>
      </c>
    </row>
    <row r="197" s="13" customFormat="1">
      <c r="A197" s="13"/>
      <c r="B197" s="252"/>
      <c r="C197" s="253"/>
      <c r="D197" s="254" t="s">
        <v>181</v>
      </c>
      <c r="E197" s="255" t="s">
        <v>1</v>
      </c>
      <c r="F197" s="256" t="s">
        <v>1236</v>
      </c>
      <c r="G197" s="253"/>
      <c r="H197" s="257">
        <v>0.081000000000000003</v>
      </c>
      <c r="I197" s="258"/>
      <c r="J197" s="253"/>
      <c r="K197" s="253"/>
      <c r="L197" s="259"/>
      <c r="M197" s="260"/>
      <c r="N197" s="261"/>
      <c r="O197" s="261"/>
      <c r="P197" s="261"/>
      <c r="Q197" s="261"/>
      <c r="R197" s="261"/>
      <c r="S197" s="261"/>
      <c r="T197" s="26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3" t="s">
        <v>181</v>
      </c>
      <c r="AU197" s="263" t="s">
        <v>88</v>
      </c>
      <c r="AV197" s="13" t="s">
        <v>88</v>
      </c>
      <c r="AW197" s="13" t="s">
        <v>31</v>
      </c>
      <c r="AX197" s="13" t="s">
        <v>76</v>
      </c>
      <c r="AY197" s="263" t="s">
        <v>173</v>
      </c>
    </row>
    <row r="198" s="16" customFormat="1">
      <c r="A198" s="16"/>
      <c r="B198" s="297"/>
      <c r="C198" s="298"/>
      <c r="D198" s="254" t="s">
        <v>181</v>
      </c>
      <c r="E198" s="299" t="s">
        <v>1</v>
      </c>
      <c r="F198" s="300" t="s">
        <v>642</v>
      </c>
      <c r="G198" s="298"/>
      <c r="H198" s="299" t="s">
        <v>1</v>
      </c>
      <c r="I198" s="301"/>
      <c r="J198" s="298"/>
      <c r="K198" s="298"/>
      <c r="L198" s="302"/>
      <c r="M198" s="303"/>
      <c r="N198" s="304"/>
      <c r="O198" s="304"/>
      <c r="P198" s="304"/>
      <c r="Q198" s="304"/>
      <c r="R198" s="304"/>
      <c r="S198" s="304"/>
      <c r="T198" s="305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306" t="s">
        <v>181</v>
      </c>
      <c r="AU198" s="306" t="s">
        <v>88</v>
      </c>
      <c r="AV198" s="16" t="s">
        <v>83</v>
      </c>
      <c r="AW198" s="16" t="s">
        <v>31</v>
      </c>
      <c r="AX198" s="16" t="s">
        <v>76</v>
      </c>
      <c r="AY198" s="306" t="s">
        <v>173</v>
      </c>
    </row>
    <row r="199" s="13" customFormat="1">
      <c r="A199" s="13"/>
      <c r="B199" s="252"/>
      <c r="C199" s="253"/>
      <c r="D199" s="254" t="s">
        <v>181</v>
      </c>
      <c r="E199" s="255" t="s">
        <v>1</v>
      </c>
      <c r="F199" s="256" t="s">
        <v>1237</v>
      </c>
      <c r="G199" s="253"/>
      <c r="H199" s="257">
        <v>0.044999999999999998</v>
      </c>
      <c r="I199" s="258"/>
      <c r="J199" s="253"/>
      <c r="K199" s="253"/>
      <c r="L199" s="259"/>
      <c r="M199" s="260"/>
      <c r="N199" s="261"/>
      <c r="O199" s="261"/>
      <c r="P199" s="261"/>
      <c r="Q199" s="261"/>
      <c r="R199" s="261"/>
      <c r="S199" s="261"/>
      <c r="T199" s="26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3" t="s">
        <v>181</v>
      </c>
      <c r="AU199" s="263" t="s">
        <v>88</v>
      </c>
      <c r="AV199" s="13" t="s">
        <v>88</v>
      </c>
      <c r="AW199" s="13" t="s">
        <v>31</v>
      </c>
      <c r="AX199" s="13" t="s">
        <v>76</v>
      </c>
      <c r="AY199" s="263" t="s">
        <v>173</v>
      </c>
    </row>
    <row r="200" s="16" customFormat="1">
      <c r="A200" s="16"/>
      <c r="B200" s="297"/>
      <c r="C200" s="298"/>
      <c r="D200" s="254" t="s">
        <v>181</v>
      </c>
      <c r="E200" s="299" t="s">
        <v>1</v>
      </c>
      <c r="F200" s="300" t="s">
        <v>645</v>
      </c>
      <c r="G200" s="298"/>
      <c r="H200" s="299" t="s">
        <v>1</v>
      </c>
      <c r="I200" s="301"/>
      <c r="J200" s="298"/>
      <c r="K200" s="298"/>
      <c r="L200" s="302"/>
      <c r="M200" s="303"/>
      <c r="N200" s="304"/>
      <c r="O200" s="304"/>
      <c r="P200" s="304"/>
      <c r="Q200" s="304"/>
      <c r="R200" s="304"/>
      <c r="S200" s="304"/>
      <c r="T200" s="305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306" t="s">
        <v>181</v>
      </c>
      <c r="AU200" s="306" t="s">
        <v>88</v>
      </c>
      <c r="AV200" s="16" t="s">
        <v>83</v>
      </c>
      <c r="AW200" s="16" t="s">
        <v>31</v>
      </c>
      <c r="AX200" s="16" t="s">
        <v>76</v>
      </c>
      <c r="AY200" s="306" t="s">
        <v>173</v>
      </c>
    </row>
    <row r="201" s="13" customFormat="1">
      <c r="A201" s="13"/>
      <c r="B201" s="252"/>
      <c r="C201" s="253"/>
      <c r="D201" s="254" t="s">
        <v>181</v>
      </c>
      <c r="E201" s="255" t="s">
        <v>1</v>
      </c>
      <c r="F201" s="256" t="s">
        <v>1238</v>
      </c>
      <c r="G201" s="253"/>
      <c r="H201" s="257">
        <v>0.182</v>
      </c>
      <c r="I201" s="258"/>
      <c r="J201" s="253"/>
      <c r="K201" s="253"/>
      <c r="L201" s="259"/>
      <c r="M201" s="260"/>
      <c r="N201" s="261"/>
      <c r="O201" s="261"/>
      <c r="P201" s="261"/>
      <c r="Q201" s="261"/>
      <c r="R201" s="261"/>
      <c r="S201" s="261"/>
      <c r="T201" s="26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3" t="s">
        <v>181</v>
      </c>
      <c r="AU201" s="263" t="s">
        <v>88</v>
      </c>
      <c r="AV201" s="13" t="s">
        <v>88</v>
      </c>
      <c r="AW201" s="13" t="s">
        <v>31</v>
      </c>
      <c r="AX201" s="13" t="s">
        <v>76</v>
      </c>
      <c r="AY201" s="263" t="s">
        <v>173</v>
      </c>
    </row>
    <row r="202" s="14" customFormat="1">
      <c r="A202" s="14"/>
      <c r="B202" s="264"/>
      <c r="C202" s="265"/>
      <c r="D202" s="254" t="s">
        <v>181</v>
      </c>
      <c r="E202" s="266" t="s">
        <v>1</v>
      </c>
      <c r="F202" s="267" t="s">
        <v>184</v>
      </c>
      <c r="G202" s="265"/>
      <c r="H202" s="268">
        <v>1.841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4" t="s">
        <v>181</v>
      </c>
      <c r="AU202" s="274" t="s">
        <v>88</v>
      </c>
      <c r="AV202" s="14" t="s">
        <v>185</v>
      </c>
      <c r="AW202" s="14" t="s">
        <v>31</v>
      </c>
      <c r="AX202" s="14" t="s">
        <v>76</v>
      </c>
      <c r="AY202" s="274" t="s">
        <v>173</v>
      </c>
    </row>
    <row r="203" s="13" customFormat="1">
      <c r="A203" s="13"/>
      <c r="B203" s="252"/>
      <c r="C203" s="253"/>
      <c r="D203" s="254" t="s">
        <v>181</v>
      </c>
      <c r="E203" s="255" t="s">
        <v>1</v>
      </c>
      <c r="F203" s="256" t="s">
        <v>1239</v>
      </c>
      <c r="G203" s="253"/>
      <c r="H203" s="257">
        <v>0.184</v>
      </c>
      <c r="I203" s="258"/>
      <c r="J203" s="253"/>
      <c r="K203" s="253"/>
      <c r="L203" s="259"/>
      <c r="M203" s="260"/>
      <c r="N203" s="261"/>
      <c r="O203" s="261"/>
      <c r="P203" s="261"/>
      <c r="Q203" s="261"/>
      <c r="R203" s="261"/>
      <c r="S203" s="261"/>
      <c r="T203" s="26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3" t="s">
        <v>181</v>
      </c>
      <c r="AU203" s="263" t="s">
        <v>88</v>
      </c>
      <c r="AV203" s="13" t="s">
        <v>88</v>
      </c>
      <c r="AW203" s="13" t="s">
        <v>31</v>
      </c>
      <c r="AX203" s="13" t="s">
        <v>76</v>
      </c>
      <c r="AY203" s="263" t="s">
        <v>173</v>
      </c>
    </row>
    <row r="204" s="13" customFormat="1">
      <c r="A204" s="13"/>
      <c r="B204" s="252"/>
      <c r="C204" s="253"/>
      <c r="D204" s="254" t="s">
        <v>181</v>
      </c>
      <c r="E204" s="255" t="s">
        <v>1</v>
      </c>
      <c r="F204" s="256" t="s">
        <v>275</v>
      </c>
      <c r="G204" s="253"/>
      <c r="H204" s="257">
        <v>0.0050000000000000001</v>
      </c>
      <c r="I204" s="258"/>
      <c r="J204" s="253"/>
      <c r="K204" s="253"/>
      <c r="L204" s="259"/>
      <c r="M204" s="260"/>
      <c r="N204" s="261"/>
      <c r="O204" s="261"/>
      <c r="P204" s="261"/>
      <c r="Q204" s="261"/>
      <c r="R204" s="261"/>
      <c r="S204" s="261"/>
      <c r="T204" s="26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3" t="s">
        <v>181</v>
      </c>
      <c r="AU204" s="263" t="s">
        <v>88</v>
      </c>
      <c r="AV204" s="13" t="s">
        <v>88</v>
      </c>
      <c r="AW204" s="13" t="s">
        <v>31</v>
      </c>
      <c r="AX204" s="13" t="s">
        <v>76</v>
      </c>
      <c r="AY204" s="263" t="s">
        <v>173</v>
      </c>
    </row>
    <row r="205" s="15" customFormat="1">
      <c r="A205" s="15"/>
      <c r="B205" s="275"/>
      <c r="C205" s="276"/>
      <c r="D205" s="254" t="s">
        <v>181</v>
      </c>
      <c r="E205" s="277" t="s">
        <v>1</v>
      </c>
      <c r="F205" s="278" t="s">
        <v>187</v>
      </c>
      <c r="G205" s="276"/>
      <c r="H205" s="279">
        <v>2.0299999999999998</v>
      </c>
      <c r="I205" s="280"/>
      <c r="J205" s="276"/>
      <c r="K205" s="276"/>
      <c r="L205" s="281"/>
      <c r="M205" s="282"/>
      <c r="N205" s="283"/>
      <c r="O205" s="283"/>
      <c r="P205" s="283"/>
      <c r="Q205" s="283"/>
      <c r="R205" s="283"/>
      <c r="S205" s="283"/>
      <c r="T205" s="28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85" t="s">
        <v>181</v>
      </c>
      <c r="AU205" s="285" t="s">
        <v>88</v>
      </c>
      <c r="AV205" s="15" t="s">
        <v>179</v>
      </c>
      <c r="AW205" s="15" t="s">
        <v>31</v>
      </c>
      <c r="AX205" s="15" t="s">
        <v>83</v>
      </c>
      <c r="AY205" s="285" t="s">
        <v>173</v>
      </c>
    </row>
    <row r="206" s="2" customFormat="1" ht="24.15" customHeight="1">
      <c r="A206" s="39"/>
      <c r="B206" s="40"/>
      <c r="C206" s="238" t="s">
        <v>232</v>
      </c>
      <c r="D206" s="238" t="s">
        <v>175</v>
      </c>
      <c r="E206" s="239" t="s">
        <v>1240</v>
      </c>
      <c r="F206" s="240" t="s">
        <v>1241</v>
      </c>
      <c r="G206" s="241" t="s">
        <v>235</v>
      </c>
      <c r="H206" s="242">
        <v>30</v>
      </c>
      <c r="I206" s="243"/>
      <c r="J206" s="244">
        <f>ROUND(I206*H206,2)</f>
        <v>0</v>
      </c>
      <c r="K206" s="245"/>
      <c r="L206" s="45"/>
      <c r="M206" s="246" t="s">
        <v>1</v>
      </c>
      <c r="N206" s="247" t="s">
        <v>42</v>
      </c>
      <c r="O206" s="98"/>
      <c r="P206" s="248">
        <f>O206*H206</f>
        <v>0</v>
      </c>
      <c r="Q206" s="248">
        <v>0</v>
      </c>
      <c r="R206" s="248">
        <f>Q206*H206</f>
        <v>0</v>
      </c>
      <c r="S206" s="248">
        <v>0</v>
      </c>
      <c r="T206" s="24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50" t="s">
        <v>276</v>
      </c>
      <c r="AT206" s="250" t="s">
        <v>175</v>
      </c>
      <c r="AU206" s="250" t="s">
        <v>88</v>
      </c>
      <c r="AY206" s="18" t="s">
        <v>173</v>
      </c>
      <c r="BE206" s="251">
        <f>IF(N206="základná",J206,0)</f>
        <v>0</v>
      </c>
      <c r="BF206" s="251">
        <f>IF(N206="znížená",J206,0)</f>
        <v>0</v>
      </c>
      <c r="BG206" s="251">
        <f>IF(N206="zákl. prenesená",J206,0)</f>
        <v>0</v>
      </c>
      <c r="BH206" s="251">
        <f>IF(N206="zníž. prenesená",J206,0)</f>
        <v>0</v>
      </c>
      <c r="BI206" s="251">
        <f>IF(N206="nulová",J206,0)</f>
        <v>0</v>
      </c>
      <c r="BJ206" s="18" t="s">
        <v>88</v>
      </c>
      <c r="BK206" s="251">
        <f>ROUND(I206*H206,2)</f>
        <v>0</v>
      </c>
      <c r="BL206" s="18" t="s">
        <v>276</v>
      </c>
      <c r="BM206" s="250" t="s">
        <v>1242</v>
      </c>
    </row>
    <row r="207" s="13" customFormat="1">
      <c r="A207" s="13"/>
      <c r="B207" s="252"/>
      <c r="C207" s="253"/>
      <c r="D207" s="254" t="s">
        <v>181</v>
      </c>
      <c r="E207" s="255" t="s">
        <v>1</v>
      </c>
      <c r="F207" s="256" t="s">
        <v>1243</v>
      </c>
      <c r="G207" s="253"/>
      <c r="H207" s="257">
        <v>17.25</v>
      </c>
      <c r="I207" s="258"/>
      <c r="J207" s="253"/>
      <c r="K207" s="253"/>
      <c r="L207" s="259"/>
      <c r="M207" s="260"/>
      <c r="N207" s="261"/>
      <c r="O207" s="261"/>
      <c r="P207" s="261"/>
      <c r="Q207" s="261"/>
      <c r="R207" s="261"/>
      <c r="S207" s="261"/>
      <c r="T207" s="26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3" t="s">
        <v>181</v>
      </c>
      <c r="AU207" s="263" t="s">
        <v>88</v>
      </c>
      <c r="AV207" s="13" t="s">
        <v>88</v>
      </c>
      <c r="AW207" s="13" t="s">
        <v>31</v>
      </c>
      <c r="AX207" s="13" t="s">
        <v>76</v>
      </c>
      <c r="AY207" s="263" t="s">
        <v>173</v>
      </c>
    </row>
    <row r="208" s="13" customFormat="1">
      <c r="A208" s="13"/>
      <c r="B208" s="252"/>
      <c r="C208" s="253"/>
      <c r="D208" s="254" t="s">
        <v>181</v>
      </c>
      <c r="E208" s="255" t="s">
        <v>1</v>
      </c>
      <c r="F208" s="256" t="s">
        <v>1244</v>
      </c>
      <c r="G208" s="253"/>
      <c r="H208" s="257">
        <v>7.5</v>
      </c>
      <c r="I208" s="258"/>
      <c r="J208" s="253"/>
      <c r="K208" s="253"/>
      <c r="L208" s="259"/>
      <c r="M208" s="260"/>
      <c r="N208" s="261"/>
      <c r="O208" s="261"/>
      <c r="P208" s="261"/>
      <c r="Q208" s="261"/>
      <c r="R208" s="261"/>
      <c r="S208" s="261"/>
      <c r="T208" s="26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3" t="s">
        <v>181</v>
      </c>
      <c r="AU208" s="263" t="s">
        <v>88</v>
      </c>
      <c r="AV208" s="13" t="s">
        <v>88</v>
      </c>
      <c r="AW208" s="13" t="s">
        <v>31</v>
      </c>
      <c r="AX208" s="13" t="s">
        <v>76</v>
      </c>
      <c r="AY208" s="263" t="s">
        <v>173</v>
      </c>
    </row>
    <row r="209" s="13" customFormat="1">
      <c r="A209" s="13"/>
      <c r="B209" s="252"/>
      <c r="C209" s="253"/>
      <c r="D209" s="254" t="s">
        <v>181</v>
      </c>
      <c r="E209" s="255" t="s">
        <v>1</v>
      </c>
      <c r="F209" s="256" t="s">
        <v>1245</v>
      </c>
      <c r="G209" s="253"/>
      <c r="H209" s="257">
        <v>5.25</v>
      </c>
      <c r="I209" s="258"/>
      <c r="J209" s="253"/>
      <c r="K209" s="253"/>
      <c r="L209" s="259"/>
      <c r="M209" s="260"/>
      <c r="N209" s="261"/>
      <c r="O209" s="261"/>
      <c r="P209" s="261"/>
      <c r="Q209" s="261"/>
      <c r="R209" s="261"/>
      <c r="S209" s="261"/>
      <c r="T209" s="26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3" t="s">
        <v>181</v>
      </c>
      <c r="AU209" s="263" t="s">
        <v>88</v>
      </c>
      <c r="AV209" s="13" t="s">
        <v>88</v>
      </c>
      <c r="AW209" s="13" t="s">
        <v>31</v>
      </c>
      <c r="AX209" s="13" t="s">
        <v>76</v>
      </c>
      <c r="AY209" s="263" t="s">
        <v>173</v>
      </c>
    </row>
    <row r="210" s="15" customFormat="1">
      <c r="A210" s="15"/>
      <c r="B210" s="275"/>
      <c r="C210" s="276"/>
      <c r="D210" s="254" t="s">
        <v>181</v>
      </c>
      <c r="E210" s="277" t="s">
        <v>1</v>
      </c>
      <c r="F210" s="278" t="s">
        <v>187</v>
      </c>
      <c r="G210" s="276"/>
      <c r="H210" s="279">
        <v>30</v>
      </c>
      <c r="I210" s="280"/>
      <c r="J210" s="276"/>
      <c r="K210" s="276"/>
      <c r="L210" s="281"/>
      <c r="M210" s="282"/>
      <c r="N210" s="283"/>
      <c r="O210" s="283"/>
      <c r="P210" s="283"/>
      <c r="Q210" s="283"/>
      <c r="R210" s="283"/>
      <c r="S210" s="283"/>
      <c r="T210" s="28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85" t="s">
        <v>181</v>
      </c>
      <c r="AU210" s="285" t="s">
        <v>88</v>
      </c>
      <c r="AV210" s="15" t="s">
        <v>179</v>
      </c>
      <c r="AW210" s="15" t="s">
        <v>31</v>
      </c>
      <c r="AX210" s="15" t="s">
        <v>83</v>
      </c>
      <c r="AY210" s="285" t="s">
        <v>173</v>
      </c>
    </row>
    <row r="211" s="2" customFormat="1" ht="24.15" customHeight="1">
      <c r="A211" s="39"/>
      <c r="B211" s="40"/>
      <c r="C211" s="286" t="s">
        <v>240</v>
      </c>
      <c r="D211" s="286" t="s">
        <v>224</v>
      </c>
      <c r="E211" s="287" t="s">
        <v>726</v>
      </c>
      <c r="F211" s="288" t="s">
        <v>727</v>
      </c>
      <c r="G211" s="289" t="s">
        <v>235</v>
      </c>
      <c r="H211" s="290">
        <v>33</v>
      </c>
      <c r="I211" s="291"/>
      <c r="J211" s="292">
        <f>ROUND(I211*H211,2)</f>
        <v>0</v>
      </c>
      <c r="K211" s="293"/>
      <c r="L211" s="294"/>
      <c r="M211" s="295" t="s">
        <v>1</v>
      </c>
      <c r="N211" s="296" t="s">
        <v>42</v>
      </c>
      <c r="O211" s="98"/>
      <c r="P211" s="248">
        <f>O211*H211</f>
        <v>0</v>
      </c>
      <c r="Q211" s="248">
        <v>0.0093600000000000003</v>
      </c>
      <c r="R211" s="248">
        <f>Q211*H211</f>
        <v>0.30887999999999999</v>
      </c>
      <c r="S211" s="248">
        <v>0</v>
      </c>
      <c r="T211" s="24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0" t="s">
        <v>386</v>
      </c>
      <c r="AT211" s="250" t="s">
        <v>224</v>
      </c>
      <c r="AU211" s="250" t="s">
        <v>88</v>
      </c>
      <c r="AY211" s="18" t="s">
        <v>173</v>
      </c>
      <c r="BE211" s="251">
        <f>IF(N211="základná",J211,0)</f>
        <v>0</v>
      </c>
      <c r="BF211" s="251">
        <f>IF(N211="znížená",J211,0)</f>
        <v>0</v>
      </c>
      <c r="BG211" s="251">
        <f>IF(N211="zákl. prenesená",J211,0)</f>
        <v>0</v>
      </c>
      <c r="BH211" s="251">
        <f>IF(N211="zníž. prenesená",J211,0)</f>
        <v>0</v>
      </c>
      <c r="BI211" s="251">
        <f>IF(N211="nulová",J211,0)</f>
        <v>0</v>
      </c>
      <c r="BJ211" s="18" t="s">
        <v>88</v>
      </c>
      <c r="BK211" s="251">
        <f>ROUND(I211*H211,2)</f>
        <v>0</v>
      </c>
      <c r="BL211" s="18" t="s">
        <v>276</v>
      </c>
      <c r="BM211" s="250" t="s">
        <v>1246</v>
      </c>
    </row>
    <row r="212" s="13" customFormat="1">
      <c r="A212" s="13"/>
      <c r="B212" s="252"/>
      <c r="C212" s="253"/>
      <c r="D212" s="254" t="s">
        <v>181</v>
      </c>
      <c r="E212" s="255" t="s">
        <v>1</v>
      </c>
      <c r="F212" s="256" t="s">
        <v>1247</v>
      </c>
      <c r="G212" s="253"/>
      <c r="H212" s="257">
        <v>33</v>
      </c>
      <c r="I212" s="258"/>
      <c r="J212" s="253"/>
      <c r="K212" s="253"/>
      <c r="L212" s="259"/>
      <c r="M212" s="260"/>
      <c r="N212" s="261"/>
      <c r="O212" s="261"/>
      <c r="P212" s="261"/>
      <c r="Q212" s="261"/>
      <c r="R212" s="261"/>
      <c r="S212" s="261"/>
      <c r="T212" s="26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3" t="s">
        <v>181</v>
      </c>
      <c r="AU212" s="263" t="s">
        <v>88</v>
      </c>
      <c r="AV212" s="13" t="s">
        <v>88</v>
      </c>
      <c r="AW212" s="13" t="s">
        <v>31</v>
      </c>
      <c r="AX212" s="13" t="s">
        <v>83</v>
      </c>
      <c r="AY212" s="263" t="s">
        <v>173</v>
      </c>
    </row>
    <row r="213" s="2" customFormat="1" ht="24.15" customHeight="1">
      <c r="A213" s="39"/>
      <c r="B213" s="40"/>
      <c r="C213" s="238" t="s">
        <v>245</v>
      </c>
      <c r="D213" s="238" t="s">
        <v>175</v>
      </c>
      <c r="E213" s="239" t="s">
        <v>731</v>
      </c>
      <c r="F213" s="240" t="s">
        <v>732</v>
      </c>
      <c r="G213" s="241" t="s">
        <v>332</v>
      </c>
      <c r="H213" s="242">
        <v>91</v>
      </c>
      <c r="I213" s="243"/>
      <c r="J213" s="244">
        <f>ROUND(I213*H213,2)</f>
        <v>0</v>
      </c>
      <c r="K213" s="245"/>
      <c r="L213" s="45"/>
      <c r="M213" s="246" t="s">
        <v>1</v>
      </c>
      <c r="N213" s="247" t="s">
        <v>42</v>
      </c>
      <c r="O213" s="98"/>
      <c r="P213" s="248">
        <f>O213*H213</f>
        <v>0</v>
      </c>
      <c r="Q213" s="248">
        <v>0</v>
      </c>
      <c r="R213" s="248">
        <f>Q213*H213</f>
        <v>0</v>
      </c>
      <c r="S213" s="248">
        <v>0</v>
      </c>
      <c r="T213" s="24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0" t="s">
        <v>276</v>
      </c>
      <c r="AT213" s="250" t="s">
        <v>175</v>
      </c>
      <c r="AU213" s="250" t="s">
        <v>88</v>
      </c>
      <c r="AY213" s="18" t="s">
        <v>173</v>
      </c>
      <c r="BE213" s="251">
        <f>IF(N213="základná",J213,0)</f>
        <v>0</v>
      </c>
      <c r="BF213" s="251">
        <f>IF(N213="znížená",J213,0)</f>
        <v>0</v>
      </c>
      <c r="BG213" s="251">
        <f>IF(N213="zákl. prenesená",J213,0)</f>
        <v>0</v>
      </c>
      <c r="BH213" s="251">
        <f>IF(N213="zníž. prenesená",J213,0)</f>
        <v>0</v>
      </c>
      <c r="BI213" s="251">
        <f>IF(N213="nulová",J213,0)</f>
        <v>0</v>
      </c>
      <c r="BJ213" s="18" t="s">
        <v>88</v>
      </c>
      <c r="BK213" s="251">
        <f>ROUND(I213*H213,2)</f>
        <v>0</v>
      </c>
      <c r="BL213" s="18" t="s">
        <v>276</v>
      </c>
      <c r="BM213" s="250" t="s">
        <v>1248</v>
      </c>
    </row>
    <row r="214" s="13" customFormat="1">
      <c r="A214" s="13"/>
      <c r="B214" s="252"/>
      <c r="C214" s="253"/>
      <c r="D214" s="254" t="s">
        <v>181</v>
      </c>
      <c r="E214" s="255" t="s">
        <v>1</v>
      </c>
      <c r="F214" s="256" t="s">
        <v>1249</v>
      </c>
      <c r="G214" s="253"/>
      <c r="H214" s="257">
        <v>90.909000000000006</v>
      </c>
      <c r="I214" s="258"/>
      <c r="J214" s="253"/>
      <c r="K214" s="253"/>
      <c r="L214" s="259"/>
      <c r="M214" s="260"/>
      <c r="N214" s="261"/>
      <c r="O214" s="261"/>
      <c r="P214" s="261"/>
      <c r="Q214" s="261"/>
      <c r="R214" s="261"/>
      <c r="S214" s="261"/>
      <c r="T214" s="26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3" t="s">
        <v>181</v>
      </c>
      <c r="AU214" s="263" t="s">
        <v>88</v>
      </c>
      <c r="AV214" s="13" t="s">
        <v>88</v>
      </c>
      <c r="AW214" s="13" t="s">
        <v>31</v>
      </c>
      <c r="AX214" s="13" t="s">
        <v>76</v>
      </c>
      <c r="AY214" s="263" t="s">
        <v>173</v>
      </c>
    </row>
    <row r="215" s="13" customFormat="1">
      <c r="A215" s="13"/>
      <c r="B215" s="252"/>
      <c r="C215" s="253"/>
      <c r="D215" s="254" t="s">
        <v>181</v>
      </c>
      <c r="E215" s="255" t="s">
        <v>1</v>
      </c>
      <c r="F215" s="256" t="s">
        <v>1250</v>
      </c>
      <c r="G215" s="253"/>
      <c r="H215" s="257">
        <v>0.090999999999999998</v>
      </c>
      <c r="I215" s="258"/>
      <c r="J215" s="253"/>
      <c r="K215" s="253"/>
      <c r="L215" s="259"/>
      <c r="M215" s="260"/>
      <c r="N215" s="261"/>
      <c r="O215" s="261"/>
      <c r="P215" s="261"/>
      <c r="Q215" s="261"/>
      <c r="R215" s="261"/>
      <c r="S215" s="261"/>
      <c r="T215" s="26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3" t="s">
        <v>181</v>
      </c>
      <c r="AU215" s="263" t="s">
        <v>88</v>
      </c>
      <c r="AV215" s="13" t="s">
        <v>88</v>
      </c>
      <c r="AW215" s="13" t="s">
        <v>31</v>
      </c>
      <c r="AX215" s="13" t="s">
        <v>76</v>
      </c>
      <c r="AY215" s="263" t="s">
        <v>173</v>
      </c>
    </row>
    <row r="216" s="15" customFormat="1">
      <c r="A216" s="15"/>
      <c r="B216" s="275"/>
      <c r="C216" s="276"/>
      <c r="D216" s="254" t="s">
        <v>181</v>
      </c>
      <c r="E216" s="277" t="s">
        <v>1</v>
      </c>
      <c r="F216" s="278" t="s">
        <v>187</v>
      </c>
      <c r="G216" s="276"/>
      <c r="H216" s="279">
        <v>91</v>
      </c>
      <c r="I216" s="280"/>
      <c r="J216" s="276"/>
      <c r="K216" s="276"/>
      <c r="L216" s="281"/>
      <c r="M216" s="282"/>
      <c r="N216" s="283"/>
      <c r="O216" s="283"/>
      <c r="P216" s="283"/>
      <c r="Q216" s="283"/>
      <c r="R216" s="283"/>
      <c r="S216" s="283"/>
      <c r="T216" s="28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85" t="s">
        <v>181</v>
      </c>
      <c r="AU216" s="285" t="s">
        <v>88</v>
      </c>
      <c r="AV216" s="15" t="s">
        <v>179</v>
      </c>
      <c r="AW216" s="15" t="s">
        <v>31</v>
      </c>
      <c r="AX216" s="15" t="s">
        <v>83</v>
      </c>
      <c r="AY216" s="285" t="s">
        <v>173</v>
      </c>
    </row>
    <row r="217" s="2" customFormat="1" ht="37.8" customHeight="1">
      <c r="A217" s="39"/>
      <c r="B217" s="40"/>
      <c r="C217" s="286" t="s">
        <v>252</v>
      </c>
      <c r="D217" s="286" t="s">
        <v>224</v>
      </c>
      <c r="E217" s="287" t="s">
        <v>737</v>
      </c>
      <c r="F217" s="288" t="s">
        <v>738</v>
      </c>
      <c r="G217" s="289" t="s">
        <v>332</v>
      </c>
      <c r="H217" s="290">
        <v>100.09999999999999</v>
      </c>
      <c r="I217" s="291"/>
      <c r="J217" s="292">
        <f>ROUND(I217*H217,2)</f>
        <v>0</v>
      </c>
      <c r="K217" s="293"/>
      <c r="L217" s="294"/>
      <c r="M217" s="295" t="s">
        <v>1</v>
      </c>
      <c r="N217" s="296" t="s">
        <v>42</v>
      </c>
      <c r="O217" s="98"/>
      <c r="P217" s="248">
        <f>O217*H217</f>
        <v>0</v>
      </c>
      <c r="Q217" s="248">
        <v>0.00125</v>
      </c>
      <c r="R217" s="248">
        <f>Q217*H217</f>
        <v>0.12512499999999999</v>
      </c>
      <c r="S217" s="248">
        <v>0</v>
      </c>
      <c r="T217" s="24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50" t="s">
        <v>386</v>
      </c>
      <c r="AT217" s="250" t="s">
        <v>224</v>
      </c>
      <c r="AU217" s="250" t="s">
        <v>88</v>
      </c>
      <c r="AY217" s="18" t="s">
        <v>173</v>
      </c>
      <c r="BE217" s="251">
        <f>IF(N217="základná",J217,0)</f>
        <v>0</v>
      </c>
      <c r="BF217" s="251">
        <f>IF(N217="znížená",J217,0)</f>
        <v>0</v>
      </c>
      <c r="BG217" s="251">
        <f>IF(N217="zákl. prenesená",J217,0)</f>
        <v>0</v>
      </c>
      <c r="BH217" s="251">
        <f>IF(N217="zníž. prenesená",J217,0)</f>
        <v>0</v>
      </c>
      <c r="BI217" s="251">
        <f>IF(N217="nulová",J217,0)</f>
        <v>0</v>
      </c>
      <c r="BJ217" s="18" t="s">
        <v>88</v>
      </c>
      <c r="BK217" s="251">
        <f>ROUND(I217*H217,2)</f>
        <v>0</v>
      </c>
      <c r="BL217" s="18" t="s">
        <v>276</v>
      </c>
      <c r="BM217" s="250" t="s">
        <v>1251</v>
      </c>
    </row>
    <row r="218" s="13" customFormat="1">
      <c r="A218" s="13"/>
      <c r="B218" s="252"/>
      <c r="C218" s="253"/>
      <c r="D218" s="254" t="s">
        <v>181</v>
      </c>
      <c r="E218" s="255" t="s">
        <v>1</v>
      </c>
      <c r="F218" s="256" t="s">
        <v>1252</v>
      </c>
      <c r="G218" s="253"/>
      <c r="H218" s="257">
        <v>100.09999999999999</v>
      </c>
      <c r="I218" s="258"/>
      <c r="J218" s="253"/>
      <c r="K218" s="253"/>
      <c r="L218" s="259"/>
      <c r="M218" s="260"/>
      <c r="N218" s="261"/>
      <c r="O218" s="261"/>
      <c r="P218" s="261"/>
      <c r="Q218" s="261"/>
      <c r="R218" s="261"/>
      <c r="S218" s="261"/>
      <c r="T218" s="26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3" t="s">
        <v>181</v>
      </c>
      <c r="AU218" s="263" t="s">
        <v>88</v>
      </c>
      <c r="AV218" s="13" t="s">
        <v>88</v>
      </c>
      <c r="AW218" s="13" t="s">
        <v>31</v>
      </c>
      <c r="AX218" s="13" t="s">
        <v>83</v>
      </c>
      <c r="AY218" s="263" t="s">
        <v>173</v>
      </c>
    </row>
    <row r="219" s="2" customFormat="1" ht="16.5" customHeight="1">
      <c r="A219" s="39"/>
      <c r="B219" s="40"/>
      <c r="C219" s="238" t="s">
        <v>258</v>
      </c>
      <c r="D219" s="238" t="s">
        <v>175</v>
      </c>
      <c r="E219" s="239" t="s">
        <v>1253</v>
      </c>
      <c r="F219" s="240" t="s">
        <v>1254</v>
      </c>
      <c r="G219" s="241" t="s">
        <v>332</v>
      </c>
      <c r="H219" s="242">
        <v>36</v>
      </c>
      <c r="I219" s="243"/>
      <c r="J219" s="244">
        <f>ROUND(I219*H219,2)</f>
        <v>0</v>
      </c>
      <c r="K219" s="245"/>
      <c r="L219" s="45"/>
      <c r="M219" s="246" t="s">
        <v>1</v>
      </c>
      <c r="N219" s="247" t="s">
        <v>42</v>
      </c>
      <c r="O219" s="98"/>
      <c r="P219" s="248">
        <f>O219*H219</f>
        <v>0</v>
      </c>
      <c r="Q219" s="248">
        <v>0</v>
      </c>
      <c r="R219" s="248">
        <f>Q219*H219</f>
        <v>0</v>
      </c>
      <c r="S219" s="248">
        <v>0</v>
      </c>
      <c r="T219" s="24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0" t="s">
        <v>276</v>
      </c>
      <c r="AT219" s="250" t="s">
        <v>175</v>
      </c>
      <c r="AU219" s="250" t="s">
        <v>88</v>
      </c>
      <c r="AY219" s="18" t="s">
        <v>173</v>
      </c>
      <c r="BE219" s="251">
        <f>IF(N219="základná",J219,0)</f>
        <v>0</v>
      </c>
      <c r="BF219" s="251">
        <f>IF(N219="znížená",J219,0)</f>
        <v>0</v>
      </c>
      <c r="BG219" s="251">
        <f>IF(N219="zákl. prenesená",J219,0)</f>
        <v>0</v>
      </c>
      <c r="BH219" s="251">
        <f>IF(N219="zníž. prenesená",J219,0)</f>
        <v>0</v>
      </c>
      <c r="BI219" s="251">
        <f>IF(N219="nulová",J219,0)</f>
        <v>0</v>
      </c>
      <c r="BJ219" s="18" t="s">
        <v>88</v>
      </c>
      <c r="BK219" s="251">
        <f>ROUND(I219*H219,2)</f>
        <v>0</v>
      </c>
      <c r="BL219" s="18" t="s">
        <v>276</v>
      </c>
      <c r="BM219" s="250" t="s">
        <v>1255</v>
      </c>
    </row>
    <row r="220" s="13" customFormat="1">
      <c r="A220" s="13"/>
      <c r="B220" s="252"/>
      <c r="C220" s="253"/>
      <c r="D220" s="254" t="s">
        <v>181</v>
      </c>
      <c r="E220" s="255" t="s">
        <v>1</v>
      </c>
      <c r="F220" s="256" t="s">
        <v>1256</v>
      </c>
      <c r="G220" s="253"/>
      <c r="H220" s="257">
        <v>35.293999999999997</v>
      </c>
      <c r="I220" s="258"/>
      <c r="J220" s="253"/>
      <c r="K220" s="253"/>
      <c r="L220" s="259"/>
      <c r="M220" s="260"/>
      <c r="N220" s="261"/>
      <c r="O220" s="261"/>
      <c r="P220" s="261"/>
      <c r="Q220" s="261"/>
      <c r="R220" s="261"/>
      <c r="S220" s="261"/>
      <c r="T220" s="26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3" t="s">
        <v>181</v>
      </c>
      <c r="AU220" s="263" t="s">
        <v>88</v>
      </c>
      <c r="AV220" s="13" t="s">
        <v>88</v>
      </c>
      <c r="AW220" s="13" t="s">
        <v>31</v>
      </c>
      <c r="AX220" s="13" t="s">
        <v>76</v>
      </c>
      <c r="AY220" s="263" t="s">
        <v>173</v>
      </c>
    </row>
    <row r="221" s="13" customFormat="1">
      <c r="A221" s="13"/>
      <c r="B221" s="252"/>
      <c r="C221" s="253"/>
      <c r="D221" s="254" t="s">
        <v>181</v>
      </c>
      <c r="E221" s="255" t="s">
        <v>1</v>
      </c>
      <c r="F221" s="256" t="s">
        <v>1257</v>
      </c>
      <c r="G221" s="253"/>
      <c r="H221" s="257">
        <v>0.70599999999999996</v>
      </c>
      <c r="I221" s="258"/>
      <c r="J221" s="253"/>
      <c r="K221" s="253"/>
      <c r="L221" s="259"/>
      <c r="M221" s="260"/>
      <c r="N221" s="261"/>
      <c r="O221" s="261"/>
      <c r="P221" s="261"/>
      <c r="Q221" s="261"/>
      <c r="R221" s="261"/>
      <c r="S221" s="261"/>
      <c r="T221" s="26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3" t="s">
        <v>181</v>
      </c>
      <c r="AU221" s="263" t="s">
        <v>88</v>
      </c>
      <c r="AV221" s="13" t="s">
        <v>88</v>
      </c>
      <c r="AW221" s="13" t="s">
        <v>31</v>
      </c>
      <c r="AX221" s="13" t="s">
        <v>76</v>
      </c>
      <c r="AY221" s="263" t="s">
        <v>173</v>
      </c>
    </row>
    <row r="222" s="15" customFormat="1">
      <c r="A222" s="15"/>
      <c r="B222" s="275"/>
      <c r="C222" s="276"/>
      <c r="D222" s="254" t="s">
        <v>181</v>
      </c>
      <c r="E222" s="277" t="s">
        <v>1</v>
      </c>
      <c r="F222" s="278" t="s">
        <v>187</v>
      </c>
      <c r="G222" s="276"/>
      <c r="H222" s="279">
        <v>36</v>
      </c>
      <c r="I222" s="280"/>
      <c r="J222" s="276"/>
      <c r="K222" s="276"/>
      <c r="L222" s="281"/>
      <c r="M222" s="282"/>
      <c r="N222" s="283"/>
      <c r="O222" s="283"/>
      <c r="P222" s="283"/>
      <c r="Q222" s="283"/>
      <c r="R222" s="283"/>
      <c r="S222" s="283"/>
      <c r="T222" s="28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85" t="s">
        <v>181</v>
      </c>
      <c r="AU222" s="285" t="s">
        <v>88</v>
      </c>
      <c r="AV222" s="15" t="s">
        <v>179</v>
      </c>
      <c r="AW222" s="15" t="s">
        <v>31</v>
      </c>
      <c r="AX222" s="15" t="s">
        <v>83</v>
      </c>
      <c r="AY222" s="285" t="s">
        <v>173</v>
      </c>
    </row>
    <row r="223" s="2" customFormat="1" ht="37.8" customHeight="1">
      <c r="A223" s="39"/>
      <c r="B223" s="40"/>
      <c r="C223" s="286" t="s">
        <v>262</v>
      </c>
      <c r="D223" s="286" t="s">
        <v>224</v>
      </c>
      <c r="E223" s="287" t="s">
        <v>737</v>
      </c>
      <c r="F223" s="288" t="s">
        <v>738</v>
      </c>
      <c r="G223" s="289" t="s">
        <v>332</v>
      </c>
      <c r="H223" s="290">
        <v>39.600000000000001</v>
      </c>
      <c r="I223" s="291"/>
      <c r="J223" s="292">
        <f>ROUND(I223*H223,2)</f>
        <v>0</v>
      </c>
      <c r="K223" s="293"/>
      <c r="L223" s="294"/>
      <c r="M223" s="295" t="s">
        <v>1</v>
      </c>
      <c r="N223" s="296" t="s">
        <v>42</v>
      </c>
      <c r="O223" s="98"/>
      <c r="P223" s="248">
        <f>O223*H223</f>
        <v>0</v>
      </c>
      <c r="Q223" s="248">
        <v>0.00125</v>
      </c>
      <c r="R223" s="248">
        <f>Q223*H223</f>
        <v>0.049500000000000002</v>
      </c>
      <c r="S223" s="248">
        <v>0</v>
      </c>
      <c r="T223" s="24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50" t="s">
        <v>386</v>
      </c>
      <c r="AT223" s="250" t="s">
        <v>224</v>
      </c>
      <c r="AU223" s="250" t="s">
        <v>88</v>
      </c>
      <c r="AY223" s="18" t="s">
        <v>173</v>
      </c>
      <c r="BE223" s="251">
        <f>IF(N223="základná",J223,0)</f>
        <v>0</v>
      </c>
      <c r="BF223" s="251">
        <f>IF(N223="znížená",J223,0)</f>
        <v>0</v>
      </c>
      <c r="BG223" s="251">
        <f>IF(N223="zákl. prenesená",J223,0)</f>
        <v>0</v>
      </c>
      <c r="BH223" s="251">
        <f>IF(N223="zníž. prenesená",J223,0)</f>
        <v>0</v>
      </c>
      <c r="BI223" s="251">
        <f>IF(N223="nulová",J223,0)</f>
        <v>0</v>
      </c>
      <c r="BJ223" s="18" t="s">
        <v>88</v>
      </c>
      <c r="BK223" s="251">
        <f>ROUND(I223*H223,2)</f>
        <v>0</v>
      </c>
      <c r="BL223" s="18" t="s">
        <v>276</v>
      </c>
      <c r="BM223" s="250" t="s">
        <v>1258</v>
      </c>
    </row>
    <row r="224" s="13" customFormat="1">
      <c r="A224" s="13"/>
      <c r="B224" s="252"/>
      <c r="C224" s="253"/>
      <c r="D224" s="254" t="s">
        <v>181</v>
      </c>
      <c r="E224" s="255" t="s">
        <v>1</v>
      </c>
      <c r="F224" s="256" t="s">
        <v>1259</v>
      </c>
      <c r="G224" s="253"/>
      <c r="H224" s="257">
        <v>39.600000000000001</v>
      </c>
      <c r="I224" s="258"/>
      <c r="J224" s="253"/>
      <c r="K224" s="253"/>
      <c r="L224" s="259"/>
      <c r="M224" s="260"/>
      <c r="N224" s="261"/>
      <c r="O224" s="261"/>
      <c r="P224" s="261"/>
      <c r="Q224" s="261"/>
      <c r="R224" s="261"/>
      <c r="S224" s="261"/>
      <c r="T224" s="26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3" t="s">
        <v>181</v>
      </c>
      <c r="AU224" s="263" t="s">
        <v>88</v>
      </c>
      <c r="AV224" s="13" t="s">
        <v>88</v>
      </c>
      <c r="AW224" s="13" t="s">
        <v>31</v>
      </c>
      <c r="AX224" s="13" t="s">
        <v>83</v>
      </c>
      <c r="AY224" s="263" t="s">
        <v>173</v>
      </c>
    </row>
    <row r="225" s="2" customFormat="1" ht="44.25" customHeight="1">
      <c r="A225" s="39"/>
      <c r="B225" s="40"/>
      <c r="C225" s="238" t="s">
        <v>270</v>
      </c>
      <c r="D225" s="238" t="s">
        <v>175</v>
      </c>
      <c r="E225" s="239" t="s">
        <v>751</v>
      </c>
      <c r="F225" s="240" t="s">
        <v>752</v>
      </c>
      <c r="G225" s="241" t="s">
        <v>178</v>
      </c>
      <c r="H225" s="242">
        <v>2.8799999999999999</v>
      </c>
      <c r="I225" s="243"/>
      <c r="J225" s="244">
        <f>ROUND(I225*H225,2)</f>
        <v>0</v>
      </c>
      <c r="K225" s="245"/>
      <c r="L225" s="45"/>
      <c r="M225" s="246" t="s">
        <v>1</v>
      </c>
      <c r="N225" s="247" t="s">
        <v>42</v>
      </c>
      <c r="O225" s="98"/>
      <c r="P225" s="248">
        <f>O225*H225</f>
        <v>0</v>
      </c>
      <c r="Q225" s="248">
        <v>0.022349999999999998</v>
      </c>
      <c r="R225" s="248">
        <f>Q225*H225</f>
        <v>0.064367999999999995</v>
      </c>
      <c r="S225" s="248">
        <v>0</v>
      </c>
      <c r="T225" s="24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50" t="s">
        <v>276</v>
      </c>
      <c r="AT225" s="250" t="s">
        <v>175</v>
      </c>
      <c r="AU225" s="250" t="s">
        <v>88</v>
      </c>
      <c r="AY225" s="18" t="s">
        <v>173</v>
      </c>
      <c r="BE225" s="251">
        <f>IF(N225="základná",J225,0)</f>
        <v>0</v>
      </c>
      <c r="BF225" s="251">
        <f>IF(N225="znížená",J225,0)</f>
        <v>0</v>
      </c>
      <c r="BG225" s="251">
        <f>IF(N225="zákl. prenesená",J225,0)</f>
        <v>0</v>
      </c>
      <c r="BH225" s="251">
        <f>IF(N225="zníž. prenesená",J225,0)</f>
        <v>0</v>
      </c>
      <c r="BI225" s="251">
        <f>IF(N225="nulová",J225,0)</f>
        <v>0</v>
      </c>
      <c r="BJ225" s="18" t="s">
        <v>88</v>
      </c>
      <c r="BK225" s="251">
        <f>ROUND(I225*H225,2)</f>
        <v>0</v>
      </c>
      <c r="BL225" s="18" t="s">
        <v>276</v>
      </c>
      <c r="BM225" s="250" t="s">
        <v>1260</v>
      </c>
    </row>
    <row r="226" s="13" customFormat="1">
      <c r="A226" s="13"/>
      <c r="B226" s="252"/>
      <c r="C226" s="253"/>
      <c r="D226" s="254" t="s">
        <v>181</v>
      </c>
      <c r="E226" s="255" t="s">
        <v>1</v>
      </c>
      <c r="F226" s="256" t="s">
        <v>1261</v>
      </c>
      <c r="G226" s="253"/>
      <c r="H226" s="257">
        <v>2.0299999999999998</v>
      </c>
      <c r="I226" s="258"/>
      <c r="J226" s="253"/>
      <c r="K226" s="253"/>
      <c r="L226" s="259"/>
      <c r="M226" s="260"/>
      <c r="N226" s="261"/>
      <c r="O226" s="261"/>
      <c r="P226" s="261"/>
      <c r="Q226" s="261"/>
      <c r="R226" s="261"/>
      <c r="S226" s="261"/>
      <c r="T226" s="26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3" t="s">
        <v>181</v>
      </c>
      <c r="AU226" s="263" t="s">
        <v>88</v>
      </c>
      <c r="AV226" s="13" t="s">
        <v>88</v>
      </c>
      <c r="AW226" s="13" t="s">
        <v>31</v>
      </c>
      <c r="AX226" s="13" t="s">
        <v>76</v>
      </c>
      <c r="AY226" s="263" t="s">
        <v>173</v>
      </c>
    </row>
    <row r="227" s="13" customFormat="1">
      <c r="A227" s="13"/>
      <c r="B227" s="252"/>
      <c r="C227" s="253"/>
      <c r="D227" s="254" t="s">
        <v>181</v>
      </c>
      <c r="E227" s="255" t="s">
        <v>1</v>
      </c>
      <c r="F227" s="256" t="s">
        <v>1262</v>
      </c>
      <c r="G227" s="253"/>
      <c r="H227" s="257">
        <v>0.495</v>
      </c>
      <c r="I227" s="258"/>
      <c r="J227" s="253"/>
      <c r="K227" s="253"/>
      <c r="L227" s="259"/>
      <c r="M227" s="260"/>
      <c r="N227" s="261"/>
      <c r="O227" s="261"/>
      <c r="P227" s="261"/>
      <c r="Q227" s="261"/>
      <c r="R227" s="261"/>
      <c r="S227" s="261"/>
      <c r="T227" s="26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3" t="s">
        <v>181</v>
      </c>
      <c r="AU227" s="263" t="s">
        <v>88</v>
      </c>
      <c r="AV227" s="13" t="s">
        <v>88</v>
      </c>
      <c r="AW227" s="13" t="s">
        <v>31</v>
      </c>
      <c r="AX227" s="13" t="s">
        <v>76</v>
      </c>
      <c r="AY227" s="263" t="s">
        <v>173</v>
      </c>
    </row>
    <row r="228" s="13" customFormat="1">
      <c r="A228" s="13"/>
      <c r="B228" s="252"/>
      <c r="C228" s="253"/>
      <c r="D228" s="254" t="s">
        <v>181</v>
      </c>
      <c r="E228" s="255" t="s">
        <v>1</v>
      </c>
      <c r="F228" s="256" t="s">
        <v>1263</v>
      </c>
      <c r="G228" s="253"/>
      <c r="H228" s="257">
        <v>0.34899999999999998</v>
      </c>
      <c r="I228" s="258"/>
      <c r="J228" s="253"/>
      <c r="K228" s="253"/>
      <c r="L228" s="259"/>
      <c r="M228" s="260"/>
      <c r="N228" s="261"/>
      <c r="O228" s="261"/>
      <c r="P228" s="261"/>
      <c r="Q228" s="261"/>
      <c r="R228" s="261"/>
      <c r="S228" s="261"/>
      <c r="T228" s="26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3" t="s">
        <v>181</v>
      </c>
      <c r="AU228" s="263" t="s">
        <v>88</v>
      </c>
      <c r="AV228" s="13" t="s">
        <v>88</v>
      </c>
      <c r="AW228" s="13" t="s">
        <v>31</v>
      </c>
      <c r="AX228" s="13" t="s">
        <v>76</v>
      </c>
      <c r="AY228" s="263" t="s">
        <v>173</v>
      </c>
    </row>
    <row r="229" s="14" customFormat="1">
      <c r="A229" s="14"/>
      <c r="B229" s="264"/>
      <c r="C229" s="265"/>
      <c r="D229" s="254" t="s">
        <v>181</v>
      </c>
      <c r="E229" s="266" t="s">
        <v>1</v>
      </c>
      <c r="F229" s="267" t="s">
        <v>184</v>
      </c>
      <c r="G229" s="265"/>
      <c r="H229" s="268">
        <v>2.8739999999999997</v>
      </c>
      <c r="I229" s="269"/>
      <c r="J229" s="265"/>
      <c r="K229" s="265"/>
      <c r="L229" s="270"/>
      <c r="M229" s="271"/>
      <c r="N229" s="272"/>
      <c r="O229" s="272"/>
      <c r="P229" s="272"/>
      <c r="Q229" s="272"/>
      <c r="R229" s="272"/>
      <c r="S229" s="272"/>
      <c r="T229" s="27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74" t="s">
        <v>181</v>
      </c>
      <c r="AU229" s="274" t="s">
        <v>88</v>
      </c>
      <c r="AV229" s="14" t="s">
        <v>185</v>
      </c>
      <c r="AW229" s="14" t="s">
        <v>31</v>
      </c>
      <c r="AX229" s="14" t="s">
        <v>76</v>
      </c>
      <c r="AY229" s="274" t="s">
        <v>173</v>
      </c>
    </row>
    <row r="230" s="13" customFormat="1">
      <c r="A230" s="13"/>
      <c r="B230" s="252"/>
      <c r="C230" s="253"/>
      <c r="D230" s="254" t="s">
        <v>181</v>
      </c>
      <c r="E230" s="255" t="s">
        <v>1</v>
      </c>
      <c r="F230" s="256" t="s">
        <v>1264</v>
      </c>
      <c r="G230" s="253"/>
      <c r="H230" s="257">
        <v>0.0060000000000000001</v>
      </c>
      <c r="I230" s="258"/>
      <c r="J230" s="253"/>
      <c r="K230" s="253"/>
      <c r="L230" s="259"/>
      <c r="M230" s="260"/>
      <c r="N230" s="261"/>
      <c r="O230" s="261"/>
      <c r="P230" s="261"/>
      <c r="Q230" s="261"/>
      <c r="R230" s="261"/>
      <c r="S230" s="261"/>
      <c r="T230" s="26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3" t="s">
        <v>181</v>
      </c>
      <c r="AU230" s="263" t="s">
        <v>88</v>
      </c>
      <c r="AV230" s="13" t="s">
        <v>88</v>
      </c>
      <c r="AW230" s="13" t="s">
        <v>31</v>
      </c>
      <c r="AX230" s="13" t="s">
        <v>76</v>
      </c>
      <c r="AY230" s="263" t="s">
        <v>173</v>
      </c>
    </row>
    <row r="231" s="15" customFormat="1">
      <c r="A231" s="15"/>
      <c r="B231" s="275"/>
      <c r="C231" s="276"/>
      <c r="D231" s="254" t="s">
        <v>181</v>
      </c>
      <c r="E231" s="277" t="s">
        <v>1</v>
      </c>
      <c r="F231" s="278" t="s">
        <v>187</v>
      </c>
      <c r="G231" s="276"/>
      <c r="H231" s="279">
        <v>2.8799999999999994</v>
      </c>
      <c r="I231" s="280"/>
      <c r="J231" s="276"/>
      <c r="K231" s="276"/>
      <c r="L231" s="281"/>
      <c r="M231" s="282"/>
      <c r="N231" s="283"/>
      <c r="O231" s="283"/>
      <c r="P231" s="283"/>
      <c r="Q231" s="283"/>
      <c r="R231" s="283"/>
      <c r="S231" s="283"/>
      <c r="T231" s="28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5" t="s">
        <v>181</v>
      </c>
      <c r="AU231" s="285" t="s">
        <v>88</v>
      </c>
      <c r="AV231" s="15" t="s">
        <v>179</v>
      </c>
      <c r="AW231" s="15" t="s">
        <v>31</v>
      </c>
      <c r="AX231" s="15" t="s">
        <v>83</v>
      </c>
      <c r="AY231" s="285" t="s">
        <v>173</v>
      </c>
    </row>
    <row r="232" s="2" customFormat="1" ht="24.15" customHeight="1">
      <c r="A232" s="39"/>
      <c r="B232" s="40"/>
      <c r="C232" s="238" t="s">
        <v>276</v>
      </c>
      <c r="D232" s="238" t="s">
        <v>175</v>
      </c>
      <c r="E232" s="239" t="s">
        <v>1265</v>
      </c>
      <c r="F232" s="240" t="s">
        <v>1266</v>
      </c>
      <c r="G232" s="241" t="s">
        <v>235</v>
      </c>
      <c r="H232" s="242">
        <v>28.800000000000001</v>
      </c>
      <c r="I232" s="243"/>
      <c r="J232" s="244">
        <f>ROUND(I232*H232,2)</f>
        <v>0</v>
      </c>
      <c r="K232" s="245"/>
      <c r="L232" s="45"/>
      <c r="M232" s="246" t="s">
        <v>1</v>
      </c>
      <c r="N232" s="247" t="s">
        <v>42</v>
      </c>
      <c r="O232" s="98"/>
      <c r="P232" s="248">
        <f>O232*H232</f>
        <v>0</v>
      </c>
      <c r="Q232" s="248">
        <v>0</v>
      </c>
      <c r="R232" s="248">
        <f>Q232*H232</f>
        <v>0</v>
      </c>
      <c r="S232" s="248">
        <v>0</v>
      </c>
      <c r="T232" s="24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50" t="s">
        <v>276</v>
      </c>
      <c r="AT232" s="250" t="s">
        <v>175</v>
      </c>
      <c r="AU232" s="250" t="s">
        <v>88</v>
      </c>
      <c r="AY232" s="18" t="s">
        <v>173</v>
      </c>
      <c r="BE232" s="251">
        <f>IF(N232="základná",J232,0)</f>
        <v>0</v>
      </c>
      <c r="BF232" s="251">
        <f>IF(N232="znížená",J232,0)</f>
        <v>0</v>
      </c>
      <c r="BG232" s="251">
        <f>IF(N232="zákl. prenesená",J232,0)</f>
        <v>0</v>
      </c>
      <c r="BH232" s="251">
        <f>IF(N232="zníž. prenesená",J232,0)</f>
        <v>0</v>
      </c>
      <c r="BI232" s="251">
        <f>IF(N232="nulová",J232,0)</f>
        <v>0</v>
      </c>
      <c r="BJ232" s="18" t="s">
        <v>88</v>
      </c>
      <c r="BK232" s="251">
        <f>ROUND(I232*H232,2)</f>
        <v>0</v>
      </c>
      <c r="BL232" s="18" t="s">
        <v>276</v>
      </c>
      <c r="BM232" s="250" t="s">
        <v>1267</v>
      </c>
    </row>
    <row r="233" s="13" customFormat="1">
      <c r="A233" s="13"/>
      <c r="B233" s="252"/>
      <c r="C233" s="253"/>
      <c r="D233" s="254" t="s">
        <v>181</v>
      </c>
      <c r="E233" s="255" t="s">
        <v>1</v>
      </c>
      <c r="F233" s="256" t="s">
        <v>1192</v>
      </c>
      <c r="G233" s="253"/>
      <c r="H233" s="257">
        <v>28.800000000000001</v>
      </c>
      <c r="I233" s="258"/>
      <c r="J233" s="253"/>
      <c r="K233" s="253"/>
      <c r="L233" s="259"/>
      <c r="M233" s="260"/>
      <c r="N233" s="261"/>
      <c r="O233" s="261"/>
      <c r="P233" s="261"/>
      <c r="Q233" s="261"/>
      <c r="R233" s="261"/>
      <c r="S233" s="261"/>
      <c r="T233" s="26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3" t="s">
        <v>181</v>
      </c>
      <c r="AU233" s="263" t="s">
        <v>88</v>
      </c>
      <c r="AV233" s="13" t="s">
        <v>88</v>
      </c>
      <c r="AW233" s="13" t="s">
        <v>31</v>
      </c>
      <c r="AX233" s="13" t="s">
        <v>76</v>
      </c>
      <c r="AY233" s="263" t="s">
        <v>173</v>
      </c>
    </row>
    <row r="234" s="15" customFormat="1">
      <c r="A234" s="15"/>
      <c r="B234" s="275"/>
      <c r="C234" s="276"/>
      <c r="D234" s="254" t="s">
        <v>181</v>
      </c>
      <c r="E234" s="277" t="s">
        <v>1</v>
      </c>
      <c r="F234" s="278" t="s">
        <v>1268</v>
      </c>
      <c r="G234" s="276"/>
      <c r="H234" s="279">
        <v>28.800000000000001</v>
      </c>
      <c r="I234" s="280"/>
      <c r="J234" s="276"/>
      <c r="K234" s="276"/>
      <c r="L234" s="281"/>
      <c r="M234" s="282"/>
      <c r="N234" s="283"/>
      <c r="O234" s="283"/>
      <c r="P234" s="283"/>
      <c r="Q234" s="283"/>
      <c r="R234" s="283"/>
      <c r="S234" s="283"/>
      <c r="T234" s="28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85" t="s">
        <v>181</v>
      </c>
      <c r="AU234" s="285" t="s">
        <v>88</v>
      </c>
      <c r="AV234" s="15" t="s">
        <v>179</v>
      </c>
      <c r="AW234" s="15" t="s">
        <v>31</v>
      </c>
      <c r="AX234" s="15" t="s">
        <v>83</v>
      </c>
      <c r="AY234" s="285" t="s">
        <v>173</v>
      </c>
    </row>
    <row r="235" s="2" customFormat="1" ht="37.8" customHeight="1">
      <c r="A235" s="39"/>
      <c r="B235" s="40"/>
      <c r="C235" s="286" t="s">
        <v>283</v>
      </c>
      <c r="D235" s="286" t="s">
        <v>224</v>
      </c>
      <c r="E235" s="287" t="s">
        <v>795</v>
      </c>
      <c r="F235" s="288" t="s">
        <v>796</v>
      </c>
      <c r="G235" s="289" t="s">
        <v>235</v>
      </c>
      <c r="H235" s="290">
        <v>31.100000000000001</v>
      </c>
      <c r="I235" s="291"/>
      <c r="J235" s="292">
        <f>ROUND(I235*H235,2)</f>
        <v>0</v>
      </c>
      <c r="K235" s="293"/>
      <c r="L235" s="294"/>
      <c r="M235" s="295" t="s">
        <v>1</v>
      </c>
      <c r="N235" s="296" t="s">
        <v>42</v>
      </c>
      <c r="O235" s="98"/>
      <c r="P235" s="248">
        <f>O235*H235</f>
        <v>0</v>
      </c>
      <c r="Q235" s="248">
        <v>0.0132</v>
      </c>
      <c r="R235" s="248">
        <f>Q235*H235</f>
        <v>0.41052</v>
      </c>
      <c r="S235" s="248">
        <v>0</v>
      </c>
      <c r="T235" s="24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0" t="s">
        <v>386</v>
      </c>
      <c r="AT235" s="250" t="s">
        <v>224</v>
      </c>
      <c r="AU235" s="250" t="s">
        <v>88</v>
      </c>
      <c r="AY235" s="18" t="s">
        <v>173</v>
      </c>
      <c r="BE235" s="251">
        <f>IF(N235="základná",J235,0)</f>
        <v>0</v>
      </c>
      <c r="BF235" s="251">
        <f>IF(N235="znížená",J235,0)</f>
        <v>0</v>
      </c>
      <c r="BG235" s="251">
        <f>IF(N235="zákl. prenesená",J235,0)</f>
        <v>0</v>
      </c>
      <c r="BH235" s="251">
        <f>IF(N235="zníž. prenesená",J235,0)</f>
        <v>0</v>
      </c>
      <c r="BI235" s="251">
        <f>IF(N235="nulová",J235,0)</f>
        <v>0</v>
      </c>
      <c r="BJ235" s="18" t="s">
        <v>88</v>
      </c>
      <c r="BK235" s="251">
        <f>ROUND(I235*H235,2)</f>
        <v>0</v>
      </c>
      <c r="BL235" s="18" t="s">
        <v>276</v>
      </c>
      <c r="BM235" s="250" t="s">
        <v>1269</v>
      </c>
    </row>
    <row r="236" s="13" customFormat="1">
      <c r="A236" s="13"/>
      <c r="B236" s="252"/>
      <c r="C236" s="253"/>
      <c r="D236" s="254" t="s">
        <v>181</v>
      </c>
      <c r="E236" s="255" t="s">
        <v>1</v>
      </c>
      <c r="F236" s="256" t="s">
        <v>1270</v>
      </c>
      <c r="G236" s="253"/>
      <c r="H236" s="257">
        <v>31.103999999999999</v>
      </c>
      <c r="I236" s="258"/>
      <c r="J236" s="253"/>
      <c r="K236" s="253"/>
      <c r="L236" s="259"/>
      <c r="M236" s="260"/>
      <c r="N236" s="261"/>
      <c r="O236" s="261"/>
      <c r="P236" s="261"/>
      <c r="Q236" s="261"/>
      <c r="R236" s="261"/>
      <c r="S236" s="261"/>
      <c r="T236" s="26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3" t="s">
        <v>181</v>
      </c>
      <c r="AU236" s="263" t="s">
        <v>88</v>
      </c>
      <c r="AV236" s="13" t="s">
        <v>88</v>
      </c>
      <c r="AW236" s="13" t="s">
        <v>31</v>
      </c>
      <c r="AX236" s="13" t="s">
        <v>76</v>
      </c>
      <c r="AY236" s="263" t="s">
        <v>173</v>
      </c>
    </row>
    <row r="237" s="13" customFormat="1">
      <c r="A237" s="13"/>
      <c r="B237" s="252"/>
      <c r="C237" s="253"/>
      <c r="D237" s="254" t="s">
        <v>181</v>
      </c>
      <c r="E237" s="255" t="s">
        <v>1</v>
      </c>
      <c r="F237" s="256" t="s">
        <v>1271</v>
      </c>
      <c r="G237" s="253"/>
      <c r="H237" s="257">
        <v>-0.0040000000000000001</v>
      </c>
      <c r="I237" s="258"/>
      <c r="J237" s="253"/>
      <c r="K237" s="253"/>
      <c r="L237" s="259"/>
      <c r="M237" s="260"/>
      <c r="N237" s="261"/>
      <c r="O237" s="261"/>
      <c r="P237" s="261"/>
      <c r="Q237" s="261"/>
      <c r="R237" s="261"/>
      <c r="S237" s="261"/>
      <c r="T237" s="26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3" t="s">
        <v>181</v>
      </c>
      <c r="AU237" s="263" t="s">
        <v>88</v>
      </c>
      <c r="AV237" s="13" t="s">
        <v>88</v>
      </c>
      <c r="AW237" s="13" t="s">
        <v>31</v>
      </c>
      <c r="AX237" s="13" t="s">
        <v>76</v>
      </c>
      <c r="AY237" s="263" t="s">
        <v>173</v>
      </c>
    </row>
    <row r="238" s="15" customFormat="1">
      <c r="A238" s="15"/>
      <c r="B238" s="275"/>
      <c r="C238" s="276"/>
      <c r="D238" s="254" t="s">
        <v>181</v>
      </c>
      <c r="E238" s="277" t="s">
        <v>1</v>
      </c>
      <c r="F238" s="278" t="s">
        <v>187</v>
      </c>
      <c r="G238" s="276"/>
      <c r="H238" s="279">
        <v>31.099999999999998</v>
      </c>
      <c r="I238" s="280"/>
      <c r="J238" s="276"/>
      <c r="K238" s="276"/>
      <c r="L238" s="281"/>
      <c r="M238" s="282"/>
      <c r="N238" s="283"/>
      <c r="O238" s="283"/>
      <c r="P238" s="283"/>
      <c r="Q238" s="283"/>
      <c r="R238" s="283"/>
      <c r="S238" s="283"/>
      <c r="T238" s="28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85" t="s">
        <v>181</v>
      </c>
      <c r="AU238" s="285" t="s">
        <v>88</v>
      </c>
      <c r="AV238" s="15" t="s">
        <v>179</v>
      </c>
      <c r="AW238" s="15" t="s">
        <v>31</v>
      </c>
      <c r="AX238" s="15" t="s">
        <v>83</v>
      </c>
      <c r="AY238" s="285" t="s">
        <v>173</v>
      </c>
    </row>
    <row r="239" s="2" customFormat="1" ht="24.15" customHeight="1">
      <c r="A239" s="39"/>
      <c r="B239" s="40"/>
      <c r="C239" s="238" t="s">
        <v>297</v>
      </c>
      <c r="D239" s="238" t="s">
        <v>175</v>
      </c>
      <c r="E239" s="239" t="s">
        <v>1272</v>
      </c>
      <c r="F239" s="240" t="s">
        <v>1273</v>
      </c>
      <c r="G239" s="241" t="s">
        <v>178</v>
      </c>
      <c r="H239" s="242">
        <v>1.5600000000000001</v>
      </c>
      <c r="I239" s="243"/>
      <c r="J239" s="244">
        <f>ROUND(I239*H239,2)</f>
        <v>0</v>
      </c>
      <c r="K239" s="245"/>
      <c r="L239" s="45"/>
      <c r="M239" s="246" t="s">
        <v>1</v>
      </c>
      <c r="N239" s="247" t="s">
        <v>42</v>
      </c>
      <c r="O239" s="98"/>
      <c r="P239" s="248">
        <f>O239*H239</f>
        <v>0</v>
      </c>
      <c r="Q239" s="248">
        <v>0.0025899999999999999</v>
      </c>
      <c r="R239" s="248">
        <f>Q239*H239</f>
        <v>0.0040403999999999995</v>
      </c>
      <c r="S239" s="248">
        <v>0</v>
      </c>
      <c r="T239" s="24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0" t="s">
        <v>276</v>
      </c>
      <c r="AT239" s="250" t="s">
        <v>175</v>
      </c>
      <c r="AU239" s="250" t="s">
        <v>88</v>
      </c>
      <c r="AY239" s="18" t="s">
        <v>173</v>
      </c>
      <c r="BE239" s="251">
        <f>IF(N239="základná",J239,0)</f>
        <v>0</v>
      </c>
      <c r="BF239" s="251">
        <f>IF(N239="znížená",J239,0)</f>
        <v>0</v>
      </c>
      <c r="BG239" s="251">
        <f>IF(N239="zákl. prenesená",J239,0)</f>
        <v>0</v>
      </c>
      <c r="BH239" s="251">
        <f>IF(N239="zníž. prenesená",J239,0)</f>
        <v>0</v>
      </c>
      <c r="BI239" s="251">
        <f>IF(N239="nulová",J239,0)</f>
        <v>0</v>
      </c>
      <c r="BJ239" s="18" t="s">
        <v>88</v>
      </c>
      <c r="BK239" s="251">
        <f>ROUND(I239*H239,2)</f>
        <v>0</v>
      </c>
      <c r="BL239" s="18" t="s">
        <v>276</v>
      </c>
      <c r="BM239" s="250" t="s">
        <v>1274</v>
      </c>
    </row>
    <row r="240" s="13" customFormat="1">
      <c r="A240" s="13"/>
      <c r="B240" s="252"/>
      <c r="C240" s="253"/>
      <c r="D240" s="254" t="s">
        <v>181</v>
      </c>
      <c r="E240" s="255" t="s">
        <v>1</v>
      </c>
      <c r="F240" s="256" t="s">
        <v>1275</v>
      </c>
      <c r="G240" s="253"/>
      <c r="H240" s="257">
        <v>1.5549999999999999</v>
      </c>
      <c r="I240" s="258"/>
      <c r="J240" s="253"/>
      <c r="K240" s="253"/>
      <c r="L240" s="259"/>
      <c r="M240" s="260"/>
      <c r="N240" s="261"/>
      <c r="O240" s="261"/>
      <c r="P240" s="261"/>
      <c r="Q240" s="261"/>
      <c r="R240" s="261"/>
      <c r="S240" s="261"/>
      <c r="T240" s="26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3" t="s">
        <v>181</v>
      </c>
      <c r="AU240" s="263" t="s">
        <v>88</v>
      </c>
      <c r="AV240" s="13" t="s">
        <v>88</v>
      </c>
      <c r="AW240" s="13" t="s">
        <v>31</v>
      </c>
      <c r="AX240" s="13" t="s">
        <v>76</v>
      </c>
      <c r="AY240" s="263" t="s">
        <v>173</v>
      </c>
    </row>
    <row r="241" s="13" customFormat="1">
      <c r="A241" s="13"/>
      <c r="B241" s="252"/>
      <c r="C241" s="253"/>
      <c r="D241" s="254" t="s">
        <v>181</v>
      </c>
      <c r="E241" s="255" t="s">
        <v>1</v>
      </c>
      <c r="F241" s="256" t="s">
        <v>275</v>
      </c>
      <c r="G241" s="253"/>
      <c r="H241" s="257">
        <v>0.0050000000000000001</v>
      </c>
      <c r="I241" s="258"/>
      <c r="J241" s="253"/>
      <c r="K241" s="253"/>
      <c r="L241" s="259"/>
      <c r="M241" s="260"/>
      <c r="N241" s="261"/>
      <c r="O241" s="261"/>
      <c r="P241" s="261"/>
      <c r="Q241" s="261"/>
      <c r="R241" s="261"/>
      <c r="S241" s="261"/>
      <c r="T241" s="26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3" t="s">
        <v>181</v>
      </c>
      <c r="AU241" s="263" t="s">
        <v>88</v>
      </c>
      <c r="AV241" s="13" t="s">
        <v>88</v>
      </c>
      <c r="AW241" s="13" t="s">
        <v>31</v>
      </c>
      <c r="AX241" s="13" t="s">
        <v>76</v>
      </c>
      <c r="AY241" s="263" t="s">
        <v>173</v>
      </c>
    </row>
    <row r="242" s="15" customFormat="1">
      <c r="A242" s="15"/>
      <c r="B242" s="275"/>
      <c r="C242" s="276"/>
      <c r="D242" s="254" t="s">
        <v>181</v>
      </c>
      <c r="E242" s="277" t="s">
        <v>1</v>
      </c>
      <c r="F242" s="278" t="s">
        <v>187</v>
      </c>
      <c r="G242" s="276"/>
      <c r="H242" s="279">
        <v>1.5599999999999998</v>
      </c>
      <c r="I242" s="280"/>
      <c r="J242" s="276"/>
      <c r="K242" s="276"/>
      <c r="L242" s="281"/>
      <c r="M242" s="282"/>
      <c r="N242" s="283"/>
      <c r="O242" s="283"/>
      <c r="P242" s="283"/>
      <c r="Q242" s="283"/>
      <c r="R242" s="283"/>
      <c r="S242" s="283"/>
      <c r="T242" s="28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85" t="s">
        <v>181</v>
      </c>
      <c r="AU242" s="285" t="s">
        <v>88</v>
      </c>
      <c r="AV242" s="15" t="s">
        <v>179</v>
      </c>
      <c r="AW242" s="15" t="s">
        <v>31</v>
      </c>
      <c r="AX242" s="15" t="s">
        <v>83</v>
      </c>
      <c r="AY242" s="285" t="s">
        <v>173</v>
      </c>
    </row>
    <row r="243" s="2" customFormat="1" ht="33" customHeight="1">
      <c r="A243" s="39"/>
      <c r="B243" s="40"/>
      <c r="C243" s="238" t="s">
        <v>303</v>
      </c>
      <c r="D243" s="238" t="s">
        <v>175</v>
      </c>
      <c r="E243" s="239" t="s">
        <v>1276</v>
      </c>
      <c r="F243" s="240" t="s">
        <v>1277</v>
      </c>
      <c r="G243" s="241" t="s">
        <v>332</v>
      </c>
      <c r="H243" s="242">
        <v>84.200000000000003</v>
      </c>
      <c r="I243" s="243"/>
      <c r="J243" s="244">
        <f>ROUND(I243*H243,2)</f>
        <v>0</v>
      </c>
      <c r="K243" s="245"/>
      <c r="L243" s="45"/>
      <c r="M243" s="246" t="s">
        <v>1</v>
      </c>
      <c r="N243" s="247" t="s">
        <v>42</v>
      </c>
      <c r="O243" s="98"/>
      <c r="P243" s="248">
        <f>O243*H243</f>
        <v>0</v>
      </c>
      <c r="Q243" s="248">
        <v>0.00021000000000000001</v>
      </c>
      <c r="R243" s="248">
        <f>Q243*H243</f>
        <v>0.017682</v>
      </c>
      <c r="S243" s="248">
        <v>0</v>
      </c>
      <c r="T243" s="24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0" t="s">
        <v>276</v>
      </c>
      <c r="AT243" s="250" t="s">
        <v>175</v>
      </c>
      <c r="AU243" s="250" t="s">
        <v>88</v>
      </c>
      <c r="AY243" s="18" t="s">
        <v>173</v>
      </c>
      <c r="BE243" s="251">
        <f>IF(N243="základná",J243,0)</f>
        <v>0</v>
      </c>
      <c r="BF243" s="251">
        <f>IF(N243="znížená",J243,0)</f>
        <v>0</v>
      </c>
      <c r="BG243" s="251">
        <f>IF(N243="zákl. prenesená",J243,0)</f>
        <v>0</v>
      </c>
      <c r="BH243" s="251">
        <f>IF(N243="zníž. prenesená",J243,0)</f>
        <v>0</v>
      </c>
      <c r="BI243" s="251">
        <f>IF(N243="nulová",J243,0)</f>
        <v>0</v>
      </c>
      <c r="BJ243" s="18" t="s">
        <v>88</v>
      </c>
      <c r="BK243" s="251">
        <f>ROUND(I243*H243,2)</f>
        <v>0</v>
      </c>
      <c r="BL243" s="18" t="s">
        <v>276</v>
      </c>
      <c r="BM243" s="250" t="s">
        <v>1278</v>
      </c>
    </row>
    <row r="244" s="16" customFormat="1">
      <c r="A244" s="16"/>
      <c r="B244" s="297"/>
      <c r="C244" s="298"/>
      <c r="D244" s="254" t="s">
        <v>181</v>
      </c>
      <c r="E244" s="299" t="s">
        <v>1</v>
      </c>
      <c r="F244" s="300" t="s">
        <v>1279</v>
      </c>
      <c r="G244" s="298"/>
      <c r="H244" s="299" t="s">
        <v>1</v>
      </c>
      <c r="I244" s="301"/>
      <c r="J244" s="298"/>
      <c r="K244" s="298"/>
      <c r="L244" s="302"/>
      <c r="M244" s="303"/>
      <c r="N244" s="304"/>
      <c r="O244" s="304"/>
      <c r="P244" s="304"/>
      <c r="Q244" s="304"/>
      <c r="R244" s="304"/>
      <c r="S244" s="304"/>
      <c r="T244" s="305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306" t="s">
        <v>181</v>
      </c>
      <c r="AU244" s="306" t="s">
        <v>88</v>
      </c>
      <c r="AV244" s="16" t="s">
        <v>83</v>
      </c>
      <c r="AW244" s="16" t="s">
        <v>31</v>
      </c>
      <c r="AX244" s="16" t="s">
        <v>76</v>
      </c>
      <c r="AY244" s="306" t="s">
        <v>173</v>
      </c>
    </row>
    <row r="245" s="13" customFormat="1">
      <c r="A245" s="13"/>
      <c r="B245" s="252"/>
      <c r="C245" s="253"/>
      <c r="D245" s="254" t="s">
        <v>181</v>
      </c>
      <c r="E245" s="255" t="s">
        <v>1</v>
      </c>
      <c r="F245" s="256" t="s">
        <v>1280</v>
      </c>
      <c r="G245" s="253"/>
      <c r="H245" s="257">
        <v>16.5</v>
      </c>
      <c r="I245" s="258"/>
      <c r="J245" s="253"/>
      <c r="K245" s="253"/>
      <c r="L245" s="259"/>
      <c r="M245" s="260"/>
      <c r="N245" s="261"/>
      <c r="O245" s="261"/>
      <c r="P245" s="261"/>
      <c r="Q245" s="261"/>
      <c r="R245" s="261"/>
      <c r="S245" s="261"/>
      <c r="T245" s="26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3" t="s">
        <v>181</v>
      </c>
      <c r="AU245" s="263" t="s">
        <v>88</v>
      </c>
      <c r="AV245" s="13" t="s">
        <v>88</v>
      </c>
      <c r="AW245" s="13" t="s">
        <v>31</v>
      </c>
      <c r="AX245" s="13" t="s">
        <v>76</v>
      </c>
      <c r="AY245" s="263" t="s">
        <v>173</v>
      </c>
    </row>
    <row r="246" s="16" customFormat="1">
      <c r="A246" s="16"/>
      <c r="B246" s="297"/>
      <c r="C246" s="298"/>
      <c r="D246" s="254" t="s">
        <v>181</v>
      </c>
      <c r="E246" s="299" t="s">
        <v>1</v>
      </c>
      <c r="F246" s="300" t="s">
        <v>1281</v>
      </c>
      <c r="G246" s="298"/>
      <c r="H246" s="299" t="s">
        <v>1</v>
      </c>
      <c r="I246" s="301"/>
      <c r="J246" s="298"/>
      <c r="K246" s="298"/>
      <c r="L246" s="302"/>
      <c r="M246" s="303"/>
      <c r="N246" s="304"/>
      <c r="O246" s="304"/>
      <c r="P246" s="304"/>
      <c r="Q246" s="304"/>
      <c r="R246" s="304"/>
      <c r="S246" s="304"/>
      <c r="T246" s="305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306" t="s">
        <v>181</v>
      </c>
      <c r="AU246" s="306" t="s">
        <v>88</v>
      </c>
      <c r="AV246" s="16" t="s">
        <v>83</v>
      </c>
      <c r="AW246" s="16" t="s">
        <v>31</v>
      </c>
      <c r="AX246" s="16" t="s">
        <v>76</v>
      </c>
      <c r="AY246" s="306" t="s">
        <v>173</v>
      </c>
    </row>
    <row r="247" s="13" customFormat="1">
      <c r="A247" s="13"/>
      <c r="B247" s="252"/>
      <c r="C247" s="253"/>
      <c r="D247" s="254" t="s">
        <v>181</v>
      </c>
      <c r="E247" s="255" t="s">
        <v>1</v>
      </c>
      <c r="F247" s="256" t="s">
        <v>1282</v>
      </c>
      <c r="G247" s="253"/>
      <c r="H247" s="257">
        <v>26.699999999999999</v>
      </c>
      <c r="I247" s="258"/>
      <c r="J247" s="253"/>
      <c r="K247" s="253"/>
      <c r="L247" s="259"/>
      <c r="M247" s="260"/>
      <c r="N247" s="261"/>
      <c r="O247" s="261"/>
      <c r="P247" s="261"/>
      <c r="Q247" s="261"/>
      <c r="R247" s="261"/>
      <c r="S247" s="261"/>
      <c r="T247" s="26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3" t="s">
        <v>181</v>
      </c>
      <c r="AU247" s="263" t="s">
        <v>88</v>
      </c>
      <c r="AV247" s="13" t="s">
        <v>88</v>
      </c>
      <c r="AW247" s="13" t="s">
        <v>31</v>
      </c>
      <c r="AX247" s="13" t="s">
        <v>76</v>
      </c>
      <c r="AY247" s="263" t="s">
        <v>173</v>
      </c>
    </row>
    <row r="248" s="16" customFormat="1">
      <c r="A248" s="16"/>
      <c r="B248" s="297"/>
      <c r="C248" s="298"/>
      <c r="D248" s="254" t="s">
        <v>181</v>
      </c>
      <c r="E248" s="299" t="s">
        <v>1</v>
      </c>
      <c r="F248" s="300" t="s">
        <v>1283</v>
      </c>
      <c r="G248" s="298"/>
      <c r="H248" s="299" t="s">
        <v>1</v>
      </c>
      <c r="I248" s="301"/>
      <c r="J248" s="298"/>
      <c r="K248" s="298"/>
      <c r="L248" s="302"/>
      <c r="M248" s="303"/>
      <c r="N248" s="304"/>
      <c r="O248" s="304"/>
      <c r="P248" s="304"/>
      <c r="Q248" s="304"/>
      <c r="R248" s="304"/>
      <c r="S248" s="304"/>
      <c r="T248" s="305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306" t="s">
        <v>181</v>
      </c>
      <c r="AU248" s="306" t="s">
        <v>88</v>
      </c>
      <c r="AV248" s="16" t="s">
        <v>83</v>
      </c>
      <c r="AW248" s="16" t="s">
        <v>31</v>
      </c>
      <c r="AX248" s="16" t="s">
        <v>76</v>
      </c>
      <c r="AY248" s="306" t="s">
        <v>173</v>
      </c>
    </row>
    <row r="249" s="13" customFormat="1">
      <c r="A249" s="13"/>
      <c r="B249" s="252"/>
      <c r="C249" s="253"/>
      <c r="D249" s="254" t="s">
        <v>181</v>
      </c>
      <c r="E249" s="255" t="s">
        <v>1</v>
      </c>
      <c r="F249" s="256" t="s">
        <v>1284</v>
      </c>
      <c r="G249" s="253"/>
      <c r="H249" s="257">
        <v>40.950000000000003</v>
      </c>
      <c r="I249" s="258"/>
      <c r="J249" s="253"/>
      <c r="K249" s="253"/>
      <c r="L249" s="259"/>
      <c r="M249" s="260"/>
      <c r="N249" s="261"/>
      <c r="O249" s="261"/>
      <c r="P249" s="261"/>
      <c r="Q249" s="261"/>
      <c r="R249" s="261"/>
      <c r="S249" s="261"/>
      <c r="T249" s="26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3" t="s">
        <v>181</v>
      </c>
      <c r="AU249" s="263" t="s">
        <v>88</v>
      </c>
      <c r="AV249" s="13" t="s">
        <v>88</v>
      </c>
      <c r="AW249" s="13" t="s">
        <v>31</v>
      </c>
      <c r="AX249" s="13" t="s">
        <v>76</v>
      </c>
      <c r="AY249" s="263" t="s">
        <v>173</v>
      </c>
    </row>
    <row r="250" s="14" customFormat="1">
      <c r="A250" s="14"/>
      <c r="B250" s="264"/>
      <c r="C250" s="265"/>
      <c r="D250" s="254" t="s">
        <v>181</v>
      </c>
      <c r="E250" s="266" t="s">
        <v>1</v>
      </c>
      <c r="F250" s="267" t="s">
        <v>184</v>
      </c>
      <c r="G250" s="265"/>
      <c r="H250" s="268">
        <v>84.150000000000006</v>
      </c>
      <c r="I250" s="269"/>
      <c r="J250" s="265"/>
      <c r="K250" s="265"/>
      <c r="L250" s="270"/>
      <c r="M250" s="271"/>
      <c r="N250" s="272"/>
      <c r="O250" s="272"/>
      <c r="P250" s="272"/>
      <c r="Q250" s="272"/>
      <c r="R250" s="272"/>
      <c r="S250" s="272"/>
      <c r="T250" s="27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4" t="s">
        <v>181</v>
      </c>
      <c r="AU250" s="274" t="s">
        <v>88</v>
      </c>
      <c r="AV250" s="14" t="s">
        <v>185</v>
      </c>
      <c r="AW250" s="14" t="s">
        <v>31</v>
      </c>
      <c r="AX250" s="14" t="s">
        <v>76</v>
      </c>
      <c r="AY250" s="274" t="s">
        <v>173</v>
      </c>
    </row>
    <row r="251" s="13" customFormat="1">
      <c r="A251" s="13"/>
      <c r="B251" s="252"/>
      <c r="C251" s="253"/>
      <c r="D251" s="254" t="s">
        <v>181</v>
      </c>
      <c r="E251" s="255" t="s">
        <v>1</v>
      </c>
      <c r="F251" s="256" t="s">
        <v>463</v>
      </c>
      <c r="G251" s="253"/>
      <c r="H251" s="257">
        <v>0.050000000000000003</v>
      </c>
      <c r="I251" s="258"/>
      <c r="J251" s="253"/>
      <c r="K251" s="253"/>
      <c r="L251" s="259"/>
      <c r="M251" s="260"/>
      <c r="N251" s="261"/>
      <c r="O251" s="261"/>
      <c r="P251" s="261"/>
      <c r="Q251" s="261"/>
      <c r="R251" s="261"/>
      <c r="S251" s="261"/>
      <c r="T251" s="26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3" t="s">
        <v>181</v>
      </c>
      <c r="AU251" s="263" t="s">
        <v>88</v>
      </c>
      <c r="AV251" s="13" t="s">
        <v>88</v>
      </c>
      <c r="AW251" s="13" t="s">
        <v>31</v>
      </c>
      <c r="AX251" s="13" t="s">
        <v>76</v>
      </c>
      <c r="AY251" s="263" t="s">
        <v>173</v>
      </c>
    </row>
    <row r="252" s="15" customFormat="1">
      <c r="A252" s="15"/>
      <c r="B252" s="275"/>
      <c r="C252" s="276"/>
      <c r="D252" s="254" t="s">
        <v>181</v>
      </c>
      <c r="E252" s="277" t="s">
        <v>1</v>
      </c>
      <c r="F252" s="278" t="s">
        <v>187</v>
      </c>
      <c r="G252" s="276"/>
      <c r="H252" s="279">
        <v>84.200000000000003</v>
      </c>
      <c r="I252" s="280"/>
      <c r="J252" s="276"/>
      <c r="K252" s="276"/>
      <c r="L252" s="281"/>
      <c r="M252" s="282"/>
      <c r="N252" s="283"/>
      <c r="O252" s="283"/>
      <c r="P252" s="283"/>
      <c r="Q252" s="283"/>
      <c r="R252" s="283"/>
      <c r="S252" s="283"/>
      <c r="T252" s="28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85" t="s">
        <v>181</v>
      </c>
      <c r="AU252" s="285" t="s">
        <v>88</v>
      </c>
      <c r="AV252" s="15" t="s">
        <v>179</v>
      </c>
      <c r="AW252" s="15" t="s">
        <v>31</v>
      </c>
      <c r="AX252" s="15" t="s">
        <v>83</v>
      </c>
      <c r="AY252" s="285" t="s">
        <v>173</v>
      </c>
    </row>
    <row r="253" s="2" customFormat="1" ht="16.5" customHeight="1">
      <c r="A253" s="39"/>
      <c r="B253" s="40"/>
      <c r="C253" s="286" t="s">
        <v>7</v>
      </c>
      <c r="D253" s="286" t="s">
        <v>224</v>
      </c>
      <c r="E253" s="287" t="s">
        <v>1285</v>
      </c>
      <c r="F253" s="288" t="s">
        <v>1286</v>
      </c>
      <c r="G253" s="289" t="s">
        <v>178</v>
      </c>
      <c r="H253" s="290">
        <v>2.1299999999999999</v>
      </c>
      <c r="I253" s="291"/>
      <c r="J253" s="292">
        <f>ROUND(I253*H253,2)</f>
        <v>0</v>
      </c>
      <c r="K253" s="293"/>
      <c r="L253" s="294"/>
      <c r="M253" s="295" t="s">
        <v>1</v>
      </c>
      <c r="N253" s="296" t="s">
        <v>42</v>
      </c>
      <c r="O253" s="98"/>
      <c r="P253" s="248">
        <f>O253*H253</f>
        <v>0</v>
      </c>
      <c r="Q253" s="248">
        <v>0.45000000000000001</v>
      </c>
      <c r="R253" s="248">
        <f>Q253*H253</f>
        <v>0.95850000000000002</v>
      </c>
      <c r="S253" s="248">
        <v>0</v>
      </c>
      <c r="T253" s="24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0" t="s">
        <v>386</v>
      </c>
      <c r="AT253" s="250" t="s">
        <v>224</v>
      </c>
      <c r="AU253" s="250" t="s">
        <v>88</v>
      </c>
      <c r="AY253" s="18" t="s">
        <v>173</v>
      </c>
      <c r="BE253" s="251">
        <f>IF(N253="základná",J253,0)</f>
        <v>0</v>
      </c>
      <c r="BF253" s="251">
        <f>IF(N253="znížená",J253,0)</f>
        <v>0</v>
      </c>
      <c r="BG253" s="251">
        <f>IF(N253="zákl. prenesená",J253,0)</f>
        <v>0</v>
      </c>
      <c r="BH253" s="251">
        <f>IF(N253="zníž. prenesená",J253,0)</f>
        <v>0</v>
      </c>
      <c r="BI253" s="251">
        <f>IF(N253="nulová",J253,0)</f>
        <v>0</v>
      </c>
      <c r="BJ253" s="18" t="s">
        <v>88</v>
      </c>
      <c r="BK253" s="251">
        <f>ROUND(I253*H253,2)</f>
        <v>0</v>
      </c>
      <c r="BL253" s="18" t="s">
        <v>276</v>
      </c>
      <c r="BM253" s="250" t="s">
        <v>1287</v>
      </c>
    </row>
    <row r="254" s="16" customFormat="1">
      <c r="A254" s="16"/>
      <c r="B254" s="297"/>
      <c r="C254" s="298"/>
      <c r="D254" s="254" t="s">
        <v>181</v>
      </c>
      <c r="E254" s="299" t="s">
        <v>1</v>
      </c>
      <c r="F254" s="300" t="s">
        <v>1279</v>
      </c>
      <c r="G254" s="298"/>
      <c r="H254" s="299" t="s">
        <v>1</v>
      </c>
      <c r="I254" s="301"/>
      <c r="J254" s="298"/>
      <c r="K254" s="298"/>
      <c r="L254" s="302"/>
      <c r="M254" s="303"/>
      <c r="N254" s="304"/>
      <c r="O254" s="304"/>
      <c r="P254" s="304"/>
      <c r="Q254" s="304"/>
      <c r="R254" s="304"/>
      <c r="S254" s="304"/>
      <c r="T254" s="305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306" t="s">
        <v>181</v>
      </c>
      <c r="AU254" s="306" t="s">
        <v>88</v>
      </c>
      <c r="AV254" s="16" t="s">
        <v>83</v>
      </c>
      <c r="AW254" s="16" t="s">
        <v>31</v>
      </c>
      <c r="AX254" s="16" t="s">
        <v>76</v>
      </c>
      <c r="AY254" s="306" t="s">
        <v>173</v>
      </c>
    </row>
    <row r="255" s="13" customFormat="1">
      <c r="A255" s="13"/>
      <c r="B255" s="252"/>
      <c r="C255" s="253"/>
      <c r="D255" s="254" t="s">
        <v>181</v>
      </c>
      <c r="E255" s="255" t="s">
        <v>1</v>
      </c>
      <c r="F255" s="256" t="s">
        <v>1288</v>
      </c>
      <c r="G255" s="253"/>
      <c r="H255" s="257">
        <v>0.51800000000000002</v>
      </c>
      <c r="I255" s="258"/>
      <c r="J255" s="253"/>
      <c r="K255" s="253"/>
      <c r="L255" s="259"/>
      <c r="M255" s="260"/>
      <c r="N255" s="261"/>
      <c r="O255" s="261"/>
      <c r="P255" s="261"/>
      <c r="Q255" s="261"/>
      <c r="R255" s="261"/>
      <c r="S255" s="261"/>
      <c r="T255" s="26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3" t="s">
        <v>181</v>
      </c>
      <c r="AU255" s="263" t="s">
        <v>88</v>
      </c>
      <c r="AV255" s="13" t="s">
        <v>88</v>
      </c>
      <c r="AW255" s="13" t="s">
        <v>31</v>
      </c>
      <c r="AX255" s="13" t="s">
        <v>76</v>
      </c>
      <c r="AY255" s="263" t="s">
        <v>173</v>
      </c>
    </row>
    <row r="256" s="16" customFormat="1">
      <c r="A256" s="16"/>
      <c r="B256" s="297"/>
      <c r="C256" s="298"/>
      <c r="D256" s="254" t="s">
        <v>181</v>
      </c>
      <c r="E256" s="299" t="s">
        <v>1</v>
      </c>
      <c r="F256" s="300" t="s">
        <v>1281</v>
      </c>
      <c r="G256" s="298"/>
      <c r="H256" s="299" t="s">
        <v>1</v>
      </c>
      <c r="I256" s="301"/>
      <c r="J256" s="298"/>
      <c r="K256" s="298"/>
      <c r="L256" s="302"/>
      <c r="M256" s="303"/>
      <c r="N256" s="304"/>
      <c r="O256" s="304"/>
      <c r="P256" s="304"/>
      <c r="Q256" s="304"/>
      <c r="R256" s="304"/>
      <c r="S256" s="304"/>
      <c r="T256" s="305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306" t="s">
        <v>181</v>
      </c>
      <c r="AU256" s="306" t="s">
        <v>88</v>
      </c>
      <c r="AV256" s="16" t="s">
        <v>83</v>
      </c>
      <c r="AW256" s="16" t="s">
        <v>31</v>
      </c>
      <c r="AX256" s="16" t="s">
        <v>76</v>
      </c>
      <c r="AY256" s="306" t="s">
        <v>173</v>
      </c>
    </row>
    <row r="257" s="13" customFormat="1">
      <c r="A257" s="13"/>
      <c r="B257" s="252"/>
      <c r="C257" s="253"/>
      <c r="D257" s="254" t="s">
        <v>181</v>
      </c>
      <c r="E257" s="255" t="s">
        <v>1</v>
      </c>
      <c r="F257" s="256" t="s">
        <v>1289</v>
      </c>
      <c r="G257" s="253"/>
      <c r="H257" s="257">
        <v>0.80100000000000005</v>
      </c>
      <c r="I257" s="258"/>
      <c r="J257" s="253"/>
      <c r="K257" s="253"/>
      <c r="L257" s="259"/>
      <c r="M257" s="260"/>
      <c r="N257" s="261"/>
      <c r="O257" s="261"/>
      <c r="P257" s="261"/>
      <c r="Q257" s="261"/>
      <c r="R257" s="261"/>
      <c r="S257" s="261"/>
      <c r="T257" s="26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63" t="s">
        <v>181</v>
      </c>
      <c r="AU257" s="263" t="s">
        <v>88</v>
      </c>
      <c r="AV257" s="13" t="s">
        <v>88</v>
      </c>
      <c r="AW257" s="13" t="s">
        <v>31</v>
      </c>
      <c r="AX257" s="13" t="s">
        <v>76</v>
      </c>
      <c r="AY257" s="263" t="s">
        <v>173</v>
      </c>
    </row>
    <row r="258" s="16" customFormat="1">
      <c r="A258" s="16"/>
      <c r="B258" s="297"/>
      <c r="C258" s="298"/>
      <c r="D258" s="254" t="s">
        <v>181</v>
      </c>
      <c r="E258" s="299" t="s">
        <v>1</v>
      </c>
      <c r="F258" s="300" t="s">
        <v>1283</v>
      </c>
      <c r="G258" s="298"/>
      <c r="H258" s="299" t="s">
        <v>1</v>
      </c>
      <c r="I258" s="301"/>
      <c r="J258" s="298"/>
      <c r="K258" s="298"/>
      <c r="L258" s="302"/>
      <c r="M258" s="303"/>
      <c r="N258" s="304"/>
      <c r="O258" s="304"/>
      <c r="P258" s="304"/>
      <c r="Q258" s="304"/>
      <c r="R258" s="304"/>
      <c r="S258" s="304"/>
      <c r="T258" s="30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306" t="s">
        <v>181</v>
      </c>
      <c r="AU258" s="306" t="s">
        <v>88</v>
      </c>
      <c r="AV258" s="16" t="s">
        <v>83</v>
      </c>
      <c r="AW258" s="16" t="s">
        <v>31</v>
      </c>
      <c r="AX258" s="16" t="s">
        <v>76</v>
      </c>
      <c r="AY258" s="306" t="s">
        <v>173</v>
      </c>
    </row>
    <row r="259" s="13" customFormat="1">
      <c r="A259" s="13"/>
      <c r="B259" s="252"/>
      <c r="C259" s="253"/>
      <c r="D259" s="254" t="s">
        <v>181</v>
      </c>
      <c r="E259" s="255" t="s">
        <v>1</v>
      </c>
      <c r="F259" s="256" t="s">
        <v>1290</v>
      </c>
      <c r="G259" s="253"/>
      <c r="H259" s="257">
        <v>0.61399999999999999</v>
      </c>
      <c r="I259" s="258"/>
      <c r="J259" s="253"/>
      <c r="K259" s="253"/>
      <c r="L259" s="259"/>
      <c r="M259" s="260"/>
      <c r="N259" s="261"/>
      <c r="O259" s="261"/>
      <c r="P259" s="261"/>
      <c r="Q259" s="261"/>
      <c r="R259" s="261"/>
      <c r="S259" s="261"/>
      <c r="T259" s="26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3" t="s">
        <v>181</v>
      </c>
      <c r="AU259" s="263" t="s">
        <v>88</v>
      </c>
      <c r="AV259" s="13" t="s">
        <v>88</v>
      </c>
      <c r="AW259" s="13" t="s">
        <v>31</v>
      </c>
      <c r="AX259" s="13" t="s">
        <v>76</v>
      </c>
      <c r="AY259" s="263" t="s">
        <v>173</v>
      </c>
    </row>
    <row r="260" s="14" customFormat="1">
      <c r="A260" s="14"/>
      <c r="B260" s="264"/>
      <c r="C260" s="265"/>
      <c r="D260" s="254" t="s">
        <v>181</v>
      </c>
      <c r="E260" s="266" t="s">
        <v>1</v>
      </c>
      <c r="F260" s="267" t="s">
        <v>184</v>
      </c>
      <c r="G260" s="265"/>
      <c r="H260" s="268">
        <v>1.9329999999999998</v>
      </c>
      <c r="I260" s="269"/>
      <c r="J260" s="265"/>
      <c r="K260" s="265"/>
      <c r="L260" s="270"/>
      <c r="M260" s="271"/>
      <c r="N260" s="272"/>
      <c r="O260" s="272"/>
      <c r="P260" s="272"/>
      <c r="Q260" s="272"/>
      <c r="R260" s="272"/>
      <c r="S260" s="272"/>
      <c r="T260" s="27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74" t="s">
        <v>181</v>
      </c>
      <c r="AU260" s="274" t="s">
        <v>88</v>
      </c>
      <c r="AV260" s="14" t="s">
        <v>185</v>
      </c>
      <c r="AW260" s="14" t="s">
        <v>31</v>
      </c>
      <c r="AX260" s="14" t="s">
        <v>76</v>
      </c>
      <c r="AY260" s="274" t="s">
        <v>173</v>
      </c>
    </row>
    <row r="261" s="13" customFormat="1">
      <c r="A261" s="13"/>
      <c r="B261" s="252"/>
      <c r="C261" s="253"/>
      <c r="D261" s="254" t="s">
        <v>181</v>
      </c>
      <c r="E261" s="255" t="s">
        <v>1</v>
      </c>
      <c r="F261" s="256" t="s">
        <v>1291</v>
      </c>
      <c r="G261" s="253"/>
      <c r="H261" s="257">
        <v>0.19300000000000001</v>
      </c>
      <c r="I261" s="258"/>
      <c r="J261" s="253"/>
      <c r="K261" s="253"/>
      <c r="L261" s="259"/>
      <c r="M261" s="260"/>
      <c r="N261" s="261"/>
      <c r="O261" s="261"/>
      <c r="P261" s="261"/>
      <c r="Q261" s="261"/>
      <c r="R261" s="261"/>
      <c r="S261" s="261"/>
      <c r="T261" s="26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3" t="s">
        <v>181</v>
      </c>
      <c r="AU261" s="263" t="s">
        <v>88</v>
      </c>
      <c r="AV261" s="13" t="s">
        <v>88</v>
      </c>
      <c r="AW261" s="13" t="s">
        <v>31</v>
      </c>
      <c r="AX261" s="13" t="s">
        <v>76</v>
      </c>
      <c r="AY261" s="263" t="s">
        <v>173</v>
      </c>
    </row>
    <row r="262" s="13" customFormat="1">
      <c r="A262" s="13"/>
      <c r="B262" s="252"/>
      <c r="C262" s="253"/>
      <c r="D262" s="254" t="s">
        <v>181</v>
      </c>
      <c r="E262" s="255" t="s">
        <v>1</v>
      </c>
      <c r="F262" s="256" t="s">
        <v>302</v>
      </c>
      <c r="G262" s="253"/>
      <c r="H262" s="257">
        <v>0.0040000000000000001</v>
      </c>
      <c r="I262" s="258"/>
      <c r="J262" s="253"/>
      <c r="K262" s="253"/>
      <c r="L262" s="259"/>
      <c r="M262" s="260"/>
      <c r="N262" s="261"/>
      <c r="O262" s="261"/>
      <c r="P262" s="261"/>
      <c r="Q262" s="261"/>
      <c r="R262" s="261"/>
      <c r="S262" s="261"/>
      <c r="T262" s="26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3" t="s">
        <v>181</v>
      </c>
      <c r="AU262" s="263" t="s">
        <v>88</v>
      </c>
      <c r="AV262" s="13" t="s">
        <v>88</v>
      </c>
      <c r="AW262" s="13" t="s">
        <v>31</v>
      </c>
      <c r="AX262" s="13" t="s">
        <v>76</v>
      </c>
      <c r="AY262" s="263" t="s">
        <v>173</v>
      </c>
    </row>
    <row r="263" s="15" customFormat="1">
      <c r="A263" s="15"/>
      <c r="B263" s="275"/>
      <c r="C263" s="276"/>
      <c r="D263" s="254" t="s">
        <v>181</v>
      </c>
      <c r="E263" s="277" t="s">
        <v>1</v>
      </c>
      <c r="F263" s="278" t="s">
        <v>187</v>
      </c>
      <c r="G263" s="276"/>
      <c r="H263" s="279">
        <v>2.1299999999999999</v>
      </c>
      <c r="I263" s="280"/>
      <c r="J263" s="276"/>
      <c r="K263" s="276"/>
      <c r="L263" s="281"/>
      <c r="M263" s="282"/>
      <c r="N263" s="283"/>
      <c r="O263" s="283"/>
      <c r="P263" s="283"/>
      <c r="Q263" s="283"/>
      <c r="R263" s="283"/>
      <c r="S263" s="283"/>
      <c r="T263" s="28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85" t="s">
        <v>181</v>
      </c>
      <c r="AU263" s="285" t="s">
        <v>88</v>
      </c>
      <c r="AV263" s="15" t="s">
        <v>179</v>
      </c>
      <c r="AW263" s="15" t="s">
        <v>31</v>
      </c>
      <c r="AX263" s="15" t="s">
        <v>83</v>
      </c>
      <c r="AY263" s="285" t="s">
        <v>173</v>
      </c>
    </row>
    <row r="264" s="2" customFormat="1" ht="24.15" customHeight="1">
      <c r="A264" s="39"/>
      <c r="B264" s="40"/>
      <c r="C264" s="238" t="s">
        <v>314</v>
      </c>
      <c r="D264" s="238" t="s">
        <v>175</v>
      </c>
      <c r="E264" s="239" t="s">
        <v>1292</v>
      </c>
      <c r="F264" s="240" t="s">
        <v>1293</v>
      </c>
      <c r="G264" s="241" t="s">
        <v>178</v>
      </c>
      <c r="H264" s="242">
        <v>2.1299999999999999</v>
      </c>
      <c r="I264" s="243"/>
      <c r="J264" s="244">
        <f>ROUND(I264*H264,2)</f>
        <v>0</v>
      </c>
      <c r="K264" s="245"/>
      <c r="L264" s="45"/>
      <c r="M264" s="246" t="s">
        <v>1</v>
      </c>
      <c r="N264" s="247" t="s">
        <v>42</v>
      </c>
      <c r="O264" s="98"/>
      <c r="P264" s="248">
        <f>O264*H264</f>
        <v>0</v>
      </c>
      <c r="Q264" s="248">
        <v>0.025776</v>
      </c>
      <c r="R264" s="248">
        <f>Q264*H264</f>
        <v>0.054902880000000001</v>
      </c>
      <c r="S264" s="248">
        <v>0</v>
      </c>
      <c r="T264" s="24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0" t="s">
        <v>276</v>
      </c>
      <c r="AT264" s="250" t="s">
        <v>175</v>
      </c>
      <c r="AU264" s="250" t="s">
        <v>88</v>
      </c>
      <c r="AY264" s="18" t="s">
        <v>173</v>
      </c>
      <c r="BE264" s="251">
        <f>IF(N264="základná",J264,0)</f>
        <v>0</v>
      </c>
      <c r="BF264" s="251">
        <f>IF(N264="znížená",J264,0)</f>
        <v>0</v>
      </c>
      <c r="BG264" s="251">
        <f>IF(N264="zákl. prenesená",J264,0)</f>
        <v>0</v>
      </c>
      <c r="BH264" s="251">
        <f>IF(N264="zníž. prenesená",J264,0)</f>
        <v>0</v>
      </c>
      <c r="BI264" s="251">
        <f>IF(N264="nulová",J264,0)</f>
        <v>0</v>
      </c>
      <c r="BJ264" s="18" t="s">
        <v>88</v>
      </c>
      <c r="BK264" s="251">
        <f>ROUND(I264*H264,2)</f>
        <v>0</v>
      </c>
      <c r="BL264" s="18" t="s">
        <v>276</v>
      </c>
      <c r="BM264" s="250" t="s">
        <v>1294</v>
      </c>
    </row>
    <row r="265" s="2" customFormat="1" ht="24.15" customHeight="1">
      <c r="A265" s="39"/>
      <c r="B265" s="40"/>
      <c r="C265" s="238" t="s">
        <v>320</v>
      </c>
      <c r="D265" s="238" t="s">
        <v>175</v>
      </c>
      <c r="E265" s="239" t="s">
        <v>818</v>
      </c>
      <c r="F265" s="240" t="s">
        <v>819</v>
      </c>
      <c r="G265" s="241" t="s">
        <v>227</v>
      </c>
      <c r="H265" s="242">
        <v>3.2370000000000001</v>
      </c>
      <c r="I265" s="243"/>
      <c r="J265" s="244">
        <f>ROUND(I265*H265,2)</f>
        <v>0</v>
      </c>
      <c r="K265" s="245"/>
      <c r="L265" s="45"/>
      <c r="M265" s="246" t="s">
        <v>1</v>
      </c>
      <c r="N265" s="247" t="s">
        <v>42</v>
      </c>
      <c r="O265" s="98"/>
      <c r="P265" s="248">
        <f>O265*H265</f>
        <v>0</v>
      </c>
      <c r="Q265" s="248">
        <v>0</v>
      </c>
      <c r="R265" s="248">
        <f>Q265*H265</f>
        <v>0</v>
      </c>
      <c r="S265" s="248">
        <v>0</v>
      </c>
      <c r="T265" s="24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0" t="s">
        <v>276</v>
      </c>
      <c r="AT265" s="250" t="s">
        <v>175</v>
      </c>
      <c r="AU265" s="250" t="s">
        <v>88</v>
      </c>
      <c r="AY265" s="18" t="s">
        <v>173</v>
      </c>
      <c r="BE265" s="251">
        <f>IF(N265="základná",J265,0)</f>
        <v>0</v>
      </c>
      <c r="BF265" s="251">
        <f>IF(N265="znížená",J265,0)</f>
        <v>0</v>
      </c>
      <c r="BG265" s="251">
        <f>IF(N265="zákl. prenesená",J265,0)</f>
        <v>0</v>
      </c>
      <c r="BH265" s="251">
        <f>IF(N265="zníž. prenesená",J265,0)</f>
        <v>0</v>
      </c>
      <c r="BI265" s="251">
        <f>IF(N265="nulová",J265,0)</f>
        <v>0</v>
      </c>
      <c r="BJ265" s="18" t="s">
        <v>88</v>
      </c>
      <c r="BK265" s="251">
        <f>ROUND(I265*H265,2)</f>
        <v>0</v>
      </c>
      <c r="BL265" s="18" t="s">
        <v>276</v>
      </c>
      <c r="BM265" s="250" t="s">
        <v>1295</v>
      </c>
    </row>
    <row r="266" s="12" customFormat="1" ht="22.8" customHeight="1">
      <c r="A266" s="12"/>
      <c r="B266" s="222"/>
      <c r="C266" s="223"/>
      <c r="D266" s="224" t="s">
        <v>75</v>
      </c>
      <c r="E266" s="236" t="s">
        <v>861</v>
      </c>
      <c r="F266" s="236" t="s">
        <v>862</v>
      </c>
      <c r="G266" s="223"/>
      <c r="H266" s="223"/>
      <c r="I266" s="226"/>
      <c r="J266" s="237">
        <f>BK266</f>
        <v>0</v>
      </c>
      <c r="K266" s="223"/>
      <c r="L266" s="228"/>
      <c r="M266" s="229"/>
      <c r="N266" s="230"/>
      <c r="O266" s="230"/>
      <c r="P266" s="231">
        <f>SUM(P267:P270)</f>
        <v>0</v>
      </c>
      <c r="Q266" s="230"/>
      <c r="R266" s="231">
        <f>SUM(R267:R270)</f>
        <v>0.021466840000000001</v>
      </c>
      <c r="S266" s="230"/>
      <c r="T266" s="232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33" t="s">
        <v>88</v>
      </c>
      <c r="AT266" s="234" t="s">
        <v>75</v>
      </c>
      <c r="AU266" s="234" t="s">
        <v>83</v>
      </c>
      <c r="AY266" s="233" t="s">
        <v>173</v>
      </c>
      <c r="BK266" s="235">
        <f>SUM(BK267:BK270)</f>
        <v>0</v>
      </c>
    </row>
    <row r="267" s="2" customFormat="1" ht="24.15" customHeight="1">
      <c r="A267" s="39"/>
      <c r="B267" s="40"/>
      <c r="C267" s="238" t="s">
        <v>329</v>
      </c>
      <c r="D267" s="238" t="s">
        <v>175</v>
      </c>
      <c r="E267" s="239" t="s">
        <v>864</v>
      </c>
      <c r="F267" s="240" t="s">
        <v>865</v>
      </c>
      <c r="G267" s="241" t="s">
        <v>332</v>
      </c>
      <c r="H267" s="242">
        <v>7.5</v>
      </c>
      <c r="I267" s="243"/>
      <c r="J267" s="244">
        <f>ROUND(I267*H267,2)</f>
        <v>0</v>
      </c>
      <c r="K267" s="245"/>
      <c r="L267" s="45"/>
      <c r="M267" s="246" t="s">
        <v>1</v>
      </c>
      <c r="N267" s="247" t="s">
        <v>42</v>
      </c>
      <c r="O267" s="98"/>
      <c r="P267" s="248">
        <f>O267*H267</f>
        <v>0</v>
      </c>
      <c r="Q267" s="248">
        <v>0.00216</v>
      </c>
      <c r="R267" s="248">
        <f>Q267*H267</f>
        <v>0.016199999999999999</v>
      </c>
      <c r="S267" s="248">
        <v>0</v>
      </c>
      <c r="T267" s="24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0" t="s">
        <v>276</v>
      </c>
      <c r="AT267" s="250" t="s">
        <v>175</v>
      </c>
      <c r="AU267" s="250" t="s">
        <v>88</v>
      </c>
      <c r="AY267" s="18" t="s">
        <v>173</v>
      </c>
      <c r="BE267" s="251">
        <f>IF(N267="základná",J267,0)</f>
        <v>0</v>
      </c>
      <c r="BF267" s="251">
        <f>IF(N267="znížená",J267,0)</f>
        <v>0</v>
      </c>
      <c r="BG267" s="251">
        <f>IF(N267="zákl. prenesená",J267,0)</f>
        <v>0</v>
      </c>
      <c r="BH267" s="251">
        <f>IF(N267="zníž. prenesená",J267,0)</f>
        <v>0</v>
      </c>
      <c r="BI267" s="251">
        <f>IF(N267="nulová",J267,0)</f>
        <v>0</v>
      </c>
      <c r="BJ267" s="18" t="s">
        <v>88</v>
      </c>
      <c r="BK267" s="251">
        <f>ROUND(I267*H267,2)</f>
        <v>0</v>
      </c>
      <c r="BL267" s="18" t="s">
        <v>276</v>
      </c>
      <c r="BM267" s="250" t="s">
        <v>1296</v>
      </c>
    </row>
    <row r="268" s="13" customFormat="1">
      <c r="A268" s="13"/>
      <c r="B268" s="252"/>
      <c r="C268" s="253"/>
      <c r="D268" s="254" t="s">
        <v>181</v>
      </c>
      <c r="E268" s="255" t="s">
        <v>1</v>
      </c>
      <c r="F268" s="256" t="s">
        <v>1297</v>
      </c>
      <c r="G268" s="253"/>
      <c r="H268" s="257">
        <v>7.5</v>
      </c>
      <c r="I268" s="258"/>
      <c r="J268" s="253"/>
      <c r="K268" s="253"/>
      <c r="L268" s="259"/>
      <c r="M268" s="260"/>
      <c r="N268" s="261"/>
      <c r="O268" s="261"/>
      <c r="P268" s="261"/>
      <c r="Q268" s="261"/>
      <c r="R268" s="261"/>
      <c r="S268" s="261"/>
      <c r="T268" s="26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3" t="s">
        <v>181</v>
      </c>
      <c r="AU268" s="263" t="s">
        <v>88</v>
      </c>
      <c r="AV268" s="13" t="s">
        <v>88</v>
      </c>
      <c r="AW268" s="13" t="s">
        <v>31</v>
      </c>
      <c r="AX268" s="13" t="s">
        <v>83</v>
      </c>
      <c r="AY268" s="263" t="s">
        <v>173</v>
      </c>
    </row>
    <row r="269" s="2" customFormat="1" ht="33" customHeight="1">
      <c r="A269" s="39"/>
      <c r="B269" s="40"/>
      <c r="C269" s="238" t="s">
        <v>337</v>
      </c>
      <c r="D269" s="238" t="s">
        <v>175</v>
      </c>
      <c r="E269" s="239" t="s">
        <v>1298</v>
      </c>
      <c r="F269" s="240" t="s">
        <v>1299</v>
      </c>
      <c r="G269" s="241" t="s">
        <v>311</v>
      </c>
      <c r="H269" s="242">
        <v>2</v>
      </c>
      <c r="I269" s="243"/>
      <c r="J269" s="244">
        <f>ROUND(I269*H269,2)</f>
        <v>0</v>
      </c>
      <c r="K269" s="245"/>
      <c r="L269" s="45"/>
      <c r="M269" s="246" t="s">
        <v>1</v>
      </c>
      <c r="N269" s="247" t="s">
        <v>42</v>
      </c>
      <c r="O269" s="98"/>
      <c r="P269" s="248">
        <f>O269*H269</f>
        <v>0</v>
      </c>
      <c r="Q269" s="248">
        <v>0.00263342</v>
      </c>
      <c r="R269" s="248">
        <f>Q269*H269</f>
        <v>0.0052668400000000001</v>
      </c>
      <c r="S269" s="248">
        <v>0</v>
      </c>
      <c r="T269" s="24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50" t="s">
        <v>276</v>
      </c>
      <c r="AT269" s="250" t="s">
        <v>175</v>
      </c>
      <c r="AU269" s="250" t="s">
        <v>88</v>
      </c>
      <c r="AY269" s="18" t="s">
        <v>173</v>
      </c>
      <c r="BE269" s="251">
        <f>IF(N269="základná",J269,0)</f>
        <v>0</v>
      </c>
      <c r="BF269" s="251">
        <f>IF(N269="znížená",J269,0)</f>
        <v>0</v>
      </c>
      <c r="BG269" s="251">
        <f>IF(N269="zákl. prenesená",J269,0)</f>
        <v>0</v>
      </c>
      <c r="BH269" s="251">
        <f>IF(N269="zníž. prenesená",J269,0)</f>
        <v>0</v>
      </c>
      <c r="BI269" s="251">
        <f>IF(N269="nulová",J269,0)</f>
        <v>0</v>
      </c>
      <c r="BJ269" s="18" t="s">
        <v>88</v>
      </c>
      <c r="BK269" s="251">
        <f>ROUND(I269*H269,2)</f>
        <v>0</v>
      </c>
      <c r="BL269" s="18" t="s">
        <v>276</v>
      </c>
      <c r="BM269" s="250" t="s">
        <v>1300</v>
      </c>
    </row>
    <row r="270" s="2" customFormat="1" ht="24.15" customHeight="1">
      <c r="A270" s="39"/>
      <c r="B270" s="40"/>
      <c r="C270" s="238" t="s">
        <v>341</v>
      </c>
      <c r="D270" s="238" t="s">
        <v>175</v>
      </c>
      <c r="E270" s="239" t="s">
        <v>883</v>
      </c>
      <c r="F270" s="240" t="s">
        <v>884</v>
      </c>
      <c r="G270" s="241" t="s">
        <v>227</v>
      </c>
      <c r="H270" s="242">
        <v>0.021000000000000001</v>
      </c>
      <c r="I270" s="243"/>
      <c r="J270" s="244">
        <f>ROUND(I270*H270,2)</f>
        <v>0</v>
      </c>
      <c r="K270" s="245"/>
      <c r="L270" s="45"/>
      <c r="M270" s="246" t="s">
        <v>1</v>
      </c>
      <c r="N270" s="247" t="s">
        <v>42</v>
      </c>
      <c r="O270" s="98"/>
      <c r="P270" s="248">
        <f>O270*H270</f>
        <v>0</v>
      </c>
      <c r="Q270" s="248">
        <v>0</v>
      </c>
      <c r="R270" s="248">
        <f>Q270*H270</f>
        <v>0</v>
      </c>
      <c r="S270" s="248">
        <v>0</v>
      </c>
      <c r="T270" s="24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0" t="s">
        <v>276</v>
      </c>
      <c r="AT270" s="250" t="s">
        <v>175</v>
      </c>
      <c r="AU270" s="250" t="s">
        <v>88</v>
      </c>
      <c r="AY270" s="18" t="s">
        <v>173</v>
      </c>
      <c r="BE270" s="251">
        <f>IF(N270="základná",J270,0)</f>
        <v>0</v>
      </c>
      <c r="BF270" s="251">
        <f>IF(N270="znížená",J270,0)</f>
        <v>0</v>
      </c>
      <c r="BG270" s="251">
        <f>IF(N270="zákl. prenesená",J270,0)</f>
        <v>0</v>
      </c>
      <c r="BH270" s="251">
        <f>IF(N270="zníž. prenesená",J270,0)</f>
        <v>0</v>
      </c>
      <c r="BI270" s="251">
        <f>IF(N270="nulová",J270,0)</f>
        <v>0</v>
      </c>
      <c r="BJ270" s="18" t="s">
        <v>88</v>
      </c>
      <c r="BK270" s="251">
        <f>ROUND(I270*H270,2)</f>
        <v>0</v>
      </c>
      <c r="BL270" s="18" t="s">
        <v>276</v>
      </c>
      <c r="BM270" s="250" t="s">
        <v>1301</v>
      </c>
    </row>
    <row r="271" s="12" customFormat="1" ht="22.8" customHeight="1">
      <c r="A271" s="12"/>
      <c r="B271" s="222"/>
      <c r="C271" s="223"/>
      <c r="D271" s="224" t="s">
        <v>75</v>
      </c>
      <c r="E271" s="236" t="s">
        <v>886</v>
      </c>
      <c r="F271" s="236" t="s">
        <v>887</v>
      </c>
      <c r="G271" s="223"/>
      <c r="H271" s="223"/>
      <c r="I271" s="226"/>
      <c r="J271" s="237">
        <f>BK271</f>
        <v>0</v>
      </c>
      <c r="K271" s="223"/>
      <c r="L271" s="228"/>
      <c r="M271" s="229"/>
      <c r="N271" s="230"/>
      <c r="O271" s="230"/>
      <c r="P271" s="231">
        <f>SUM(P272:P285)</f>
        <v>0</v>
      </c>
      <c r="Q271" s="230"/>
      <c r="R271" s="231">
        <f>SUM(R272:R285)</f>
        <v>1.31414184</v>
      </c>
      <c r="S271" s="230"/>
      <c r="T271" s="232">
        <f>SUM(T272:T285)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33" t="s">
        <v>88</v>
      </c>
      <c r="AT271" s="234" t="s">
        <v>75</v>
      </c>
      <c r="AU271" s="234" t="s">
        <v>83</v>
      </c>
      <c r="AY271" s="233" t="s">
        <v>173</v>
      </c>
      <c r="BK271" s="235">
        <f>SUM(BK272:BK285)</f>
        <v>0</v>
      </c>
    </row>
    <row r="272" s="2" customFormat="1" ht="37.8" customHeight="1">
      <c r="A272" s="39"/>
      <c r="B272" s="40"/>
      <c r="C272" s="238" t="s">
        <v>350</v>
      </c>
      <c r="D272" s="238" t="s">
        <v>175</v>
      </c>
      <c r="E272" s="239" t="s">
        <v>1302</v>
      </c>
      <c r="F272" s="240" t="s">
        <v>1303</v>
      </c>
      <c r="G272" s="241" t="s">
        <v>235</v>
      </c>
      <c r="H272" s="242">
        <v>30</v>
      </c>
      <c r="I272" s="243"/>
      <c r="J272" s="244">
        <f>ROUND(I272*H272,2)</f>
        <v>0</v>
      </c>
      <c r="K272" s="245"/>
      <c r="L272" s="45"/>
      <c r="M272" s="246" t="s">
        <v>1</v>
      </c>
      <c r="N272" s="247" t="s">
        <v>42</v>
      </c>
      <c r="O272" s="98"/>
      <c r="P272" s="248">
        <f>O272*H272</f>
        <v>0</v>
      </c>
      <c r="Q272" s="248">
        <v>0.038237399999999998</v>
      </c>
      <c r="R272" s="248">
        <f>Q272*H272</f>
        <v>1.147122</v>
      </c>
      <c r="S272" s="248">
        <v>0</v>
      </c>
      <c r="T272" s="24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50" t="s">
        <v>276</v>
      </c>
      <c r="AT272" s="250" t="s">
        <v>175</v>
      </c>
      <c r="AU272" s="250" t="s">
        <v>88</v>
      </c>
      <c r="AY272" s="18" t="s">
        <v>173</v>
      </c>
      <c r="BE272" s="251">
        <f>IF(N272="základná",J272,0)</f>
        <v>0</v>
      </c>
      <c r="BF272" s="251">
        <f>IF(N272="znížená",J272,0)</f>
        <v>0</v>
      </c>
      <c r="BG272" s="251">
        <f>IF(N272="zákl. prenesená",J272,0)</f>
        <v>0</v>
      </c>
      <c r="BH272" s="251">
        <f>IF(N272="zníž. prenesená",J272,0)</f>
        <v>0</v>
      </c>
      <c r="BI272" s="251">
        <f>IF(N272="nulová",J272,0)</f>
        <v>0</v>
      </c>
      <c r="BJ272" s="18" t="s">
        <v>88</v>
      </c>
      <c r="BK272" s="251">
        <f>ROUND(I272*H272,2)</f>
        <v>0</v>
      </c>
      <c r="BL272" s="18" t="s">
        <v>276</v>
      </c>
      <c r="BM272" s="250" t="s">
        <v>1304</v>
      </c>
    </row>
    <row r="273" s="13" customFormat="1">
      <c r="A273" s="13"/>
      <c r="B273" s="252"/>
      <c r="C273" s="253"/>
      <c r="D273" s="254" t="s">
        <v>181</v>
      </c>
      <c r="E273" s="255" t="s">
        <v>1</v>
      </c>
      <c r="F273" s="256" t="s">
        <v>1243</v>
      </c>
      <c r="G273" s="253"/>
      <c r="H273" s="257">
        <v>17.25</v>
      </c>
      <c r="I273" s="258"/>
      <c r="J273" s="253"/>
      <c r="K273" s="253"/>
      <c r="L273" s="259"/>
      <c r="M273" s="260"/>
      <c r="N273" s="261"/>
      <c r="O273" s="261"/>
      <c r="P273" s="261"/>
      <c r="Q273" s="261"/>
      <c r="R273" s="261"/>
      <c r="S273" s="261"/>
      <c r="T273" s="26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3" t="s">
        <v>181</v>
      </c>
      <c r="AU273" s="263" t="s">
        <v>88</v>
      </c>
      <c r="AV273" s="13" t="s">
        <v>88</v>
      </c>
      <c r="AW273" s="13" t="s">
        <v>31</v>
      </c>
      <c r="AX273" s="13" t="s">
        <v>76</v>
      </c>
      <c r="AY273" s="263" t="s">
        <v>173</v>
      </c>
    </row>
    <row r="274" s="13" customFormat="1">
      <c r="A274" s="13"/>
      <c r="B274" s="252"/>
      <c r="C274" s="253"/>
      <c r="D274" s="254" t="s">
        <v>181</v>
      </c>
      <c r="E274" s="255" t="s">
        <v>1</v>
      </c>
      <c r="F274" s="256" t="s">
        <v>1244</v>
      </c>
      <c r="G274" s="253"/>
      <c r="H274" s="257">
        <v>7.5</v>
      </c>
      <c r="I274" s="258"/>
      <c r="J274" s="253"/>
      <c r="K274" s="253"/>
      <c r="L274" s="259"/>
      <c r="M274" s="260"/>
      <c r="N274" s="261"/>
      <c r="O274" s="261"/>
      <c r="P274" s="261"/>
      <c r="Q274" s="261"/>
      <c r="R274" s="261"/>
      <c r="S274" s="261"/>
      <c r="T274" s="26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3" t="s">
        <v>181</v>
      </c>
      <c r="AU274" s="263" t="s">
        <v>88</v>
      </c>
      <c r="AV274" s="13" t="s">
        <v>88</v>
      </c>
      <c r="AW274" s="13" t="s">
        <v>31</v>
      </c>
      <c r="AX274" s="13" t="s">
        <v>76</v>
      </c>
      <c r="AY274" s="263" t="s">
        <v>173</v>
      </c>
    </row>
    <row r="275" s="13" customFormat="1">
      <c r="A275" s="13"/>
      <c r="B275" s="252"/>
      <c r="C275" s="253"/>
      <c r="D275" s="254" t="s">
        <v>181</v>
      </c>
      <c r="E275" s="255" t="s">
        <v>1</v>
      </c>
      <c r="F275" s="256" t="s">
        <v>1245</v>
      </c>
      <c r="G275" s="253"/>
      <c r="H275" s="257">
        <v>5.25</v>
      </c>
      <c r="I275" s="258"/>
      <c r="J275" s="253"/>
      <c r="K275" s="253"/>
      <c r="L275" s="259"/>
      <c r="M275" s="260"/>
      <c r="N275" s="261"/>
      <c r="O275" s="261"/>
      <c r="P275" s="261"/>
      <c r="Q275" s="261"/>
      <c r="R275" s="261"/>
      <c r="S275" s="261"/>
      <c r="T275" s="26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3" t="s">
        <v>181</v>
      </c>
      <c r="AU275" s="263" t="s">
        <v>88</v>
      </c>
      <c r="AV275" s="13" t="s">
        <v>88</v>
      </c>
      <c r="AW275" s="13" t="s">
        <v>31</v>
      </c>
      <c r="AX275" s="13" t="s">
        <v>76</v>
      </c>
      <c r="AY275" s="263" t="s">
        <v>173</v>
      </c>
    </row>
    <row r="276" s="15" customFormat="1">
      <c r="A276" s="15"/>
      <c r="B276" s="275"/>
      <c r="C276" s="276"/>
      <c r="D276" s="254" t="s">
        <v>181</v>
      </c>
      <c r="E276" s="277" t="s">
        <v>1</v>
      </c>
      <c r="F276" s="278" t="s">
        <v>187</v>
      </c>
      <c r="G276" s="276"/>
      <c r="H276" s="279">
        <v>30</v>
      </c>
      <c r="I276" s="280"/>
      <c r="J276" s="276"/>
      <c r="K276" s="276"/>
      <c r="L276" s="281"/>
      <c r="M276" s="282"/>
      <c r="N276" s="283"/>
      <c r="O276" s="283"/>
      <c r="P276" s="283"/>
      <c r="Q276" s="283"/>
      <c r="R276" s="283"/>
      <c r="S276" s="283"/>
      <c r="T276" s="28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5" t="s">
        <v>181</v>
      </c>
      <c r="AU276" s="285" t="s">
        <v>88</v>
      </c>
      <c r="AV276" s="15" t="s">
        <v>179</v>
      </c>
      <c r="AW276" s="15" t="s">
        <v>31</v>
      </c>
      <c r="AX276" s="15" t="s">
        <v>83</v>
      </c>
      <c r="AY276" s="285" t="s">
        <v>173</v>
      </c>
    </row>
    <row r="277" s="2" customFormat="1" ht="37.8" customHeight="1">
      <c r="A277" s="39"/>
      <c r="B277" s="40"/>
      <c r="C277" s="238" t="s">
        <v>357</v>
      </c>
      <c r="D277" s="238" t="s">
        <v>175</v>
      </c>
      <c r="E277" s="239" t="s">
        <v>1305</v>
      </c>
      <c r="F277" s="240" t="s">
        <v>1306</v>
      </c>
      <c r="G277" s="241" t="s">
        <v>332</v>
      </c>
      <c r="H277" s="242">
        <v>3.6000000000000001</v>
      </c>
      <c r="I277" s="243"/>
      <c r="J277" s="244">
        <f>ROUND(I277*H277,2)</f>
        <v>0</v>
      </c>
      <c r="K277" s="245"/>
      <c r="L277" s="45"/>
      <c r="M277" s="246" t="s">
        <v>1</v>
      </c>
      <c r="N277" s="247" t="s">
        <v>42</v>
      </c>
      <c r="O277" s="98"/>
      <c r="P277" s="248">
        <f>O277*H277</f>
        <v>0</v>
      </c>
      <c r="Q277" s="248">
        <v>0.0082903999999999999</v>
      </c>
      <c r="R277" s="248">
        <f>Q277*H277</f>
        <v>0.029845440000000001</v>
      </c>
      <c r="S277" s="248">
        <v>0</v>
      </c>
      <c r="T277" s="24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0" t="s">
        <v>276</v>
      </c>
      <c r="AT277" s="250" t="s">
        <v>175</v>
      </c>
      <c r="AU277" s="250" t="s">
        <v>88</v>
      </c>
      <c r="AY277" s="18" t="s">
        <v>173</v>
      </c>
      <c r="BE277" s="251">
        <f>IF(N277="základná",J277,0)</f>
        <v>0</v>
      </c>
      <c r="BF277" s="251">
        <f>IF(N277="znížená",J277,0)</f>
        <v>0</v>
      </c>
      <c r="BG277" s="251">
        <f>IF(N277="zákl. prenesená",J277,0)</f>
        <v>0</v>
      </c>
      <c r="BH277" s="251">
        <f>IF(N277="zníž. prenesená",J277,0)</f>
        <v>0</v>
      </c>
      <c r="BI277" s="251">
        <f>IF(N277="nulová",J277,0)</f>
        <v>0</v>
      </c>
      <c r="BJ277" s="18" t="s">
        <v>88</v>
      </c>
      <c r="BK277" s="251">
        <f>ROUND(I277*H277,2)</f>
        <v>0</v>
      </c>
      <c r="BL277" s="18" t="s">
        <v>276</v>
      </c>
      <c r="BM277" s="250" t="s">
        <v>1307</v>
      </c>
    </row>
    <row r="278" s="2" customFormat="1" ht="24.15" customHeight="1">
      <c r="A278" s="39"/>
      <c r="B278" s="40"/>
      <c r="C278" s="238" t="s">
        <v>366</v>
      </c>
      <c r="D278" s="238" t="s">
        <v>175</v>
      </c>
      <c r="E278" s="239" t="s">
        <v>899</v>
      </c>
      <c r="F278" s="240" t="s">
        <v>1308</v>
      </c>
      <c r="G278" s="241" t="s">
        <v>332</v>
      </c>
      <c r="H278" s="242">
        <v>10</v>
      </c>
      <c r="I278" s="243"/>
      <c r="J278" s="244">
        <f>ROUND(I278*H278,2)</f>
        <v>0</v>
      </c>
      <c r="K278" s="245"/>
      <c r="L278" s="45"/>
      <c r="M278" s="246" t="s">
        <v>1</v>
      </c>
      <c r="N278" s="247" t="s">
        <v>42</v>
      </c>
      <c r="O278" s="98"/>
      <c r="P278" s="248">
        <f>O278*H278</f>
        <v>0</v>
      </c>
      <c r="Q278" s="248">
        <v>0.012051600000000001</v>
      </c>
      <c r="R278" s="248">
        <f>Q278*H278</f>
        <v>0.12051600000000001</v>
      </c>
      <c r="S278" s="248">
        <v>0</v>
      </c>
      <c r="T278" s="24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0" t="s">
        <v>276</v>
      </c>
      <c r="AT278" s="250" t="s">
        <v>175</v>
      </c>
      <c r="AU278" s="250" t="s">
        <v>88</v>
      </c>
      <c r="AY278" s="18" t="s">
        <v>173</v>
      </c>
      <c r="BE278" s="251">
        <f>IF(N278="základná",J278,0)</f>
        <v>0</v>
      </c>
      <c r="BF278" s="251">
        <f>IF(N278="znížená",J278,0)</f>
        <v>0</v>
      </c>
      <c r="BG278" s="251">
        <f>IF(N278="zákl. prenesená",J278,0)</f>
        <v>0</v>
      </c>
      <c r="BH278" s="251">
        <f>IF(N278="zníž. prenesená",J278,0)</f>
        <v>0</v>
      </c>
      <c r="BI278" s="251">
        <f>IF(N278="nulová",J278,0)</f>
        <v>0</v>
      </c>
      <c r="BJ278" s="18" t="s">
        <v>88</v>
      </c>
      <c r="BK278" s="251">
        <f>ROUND(I278*H278,2)</f>
        <v>0</v>
      </c>
      <c r="BL278" s="18" t="s">
        <v>276</v>
      </c>
      <c r="BM278" s="250" t="s">
        <v>1309</v>
      </c>
    </row>
    <row r="279" s="13" customFormat="1">
      <c r="A279" s="13"/>
      <c r="B279" s="252"/>
      <c r="C279" s="253"/>
      <c r="D279" s="254" t="s">
        <v>181</v>
      </c>
      <c r="E279" s="255" t="s">
        <v>1</v>
      </c>
      <c r="F279" s="256" t="s">
        <v>1310</v>
      </c>
      <c r="G279" s="253"/>
      <c r="H279" s="257">
        <v>5</v>
      </c>
      <c r="I279" s="258"/>
      <c r="J279" s="253"/>
      <c r="K279" s="253"/>
      <c r="L279" s="259"/>
      <c r="M279" s="260"/>
      <c r="N279" s="261"/>
      <c r="O279" s="261"/>
      <c r="P279" s="261"/>
      <c r="Q279" s="261"/>
      <c r="R279" s="261"/>
      <c r="S279" s="261"/>
      <c r="T279" s="26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3" t="s">
        <v>181</v>
      </c>
      <c r="AU279" s="263" t="s">
        <v>88</v>
      </c>
      <c r="AV279" s="13" t="s">
        <v>88</v>
      </c>
      <c r="AW279" s="13" t="s">
        <v>31</v>
      </c>
      <c r="AX279" s="13" t="s">
        <v>76</v>
      </c>
      <c r="AY279" s="263" t="s">
        <v>173</v>
      </c>
    </row>
    <row r="280" s="13" customFormat="1">
      <c r="A280" s="13"/>
      <c r="B280" s="252"/>
      <c r="C280" s="253"/>
      <c r="D280" s="254" t="s">
        <v>181</v>
      </c>
      <c r="E280" s="255" t="s">
        <v>1</v>
      </c>
      <c r="F280" s="256" t="s">
        <v>1311</v>
      </c>
      <c r="G280" s="253"/>
      <c r="H280" s="257">
        <v>5</v>
      </c>
      <c r="I280" s="258"/>
      <c r="J280" s="253"/>
      <c r="K280" s="253"/>
      <c r="L280" s="259"/>
      <c r="M280" s="260"/>
      <c r="N280" s="261"/>
      <c r="O280" s="261"/>
      <c r="P280" s="261"/>
      <c r="Q280" s="261"/>
      <c r="R280" s="261"/>
      <c r="S280" s="261"/>
      <c r="T280" s="26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3" t="s">
        <v>181</v>
      </c>
      <c r="AU280" s="263" t="s">
        <v>88</v>
      </c>
      <c r="AV280" s="13" t="s">
        <v>88</v>
      </c>
      <c r="AW280" s="13" t="s">
        <v>31</v>
      </c>
      <c r="AX280" s="13" t="s">
        <v>76</v>
      </c>
      <c r="AY280" s="263" t="s">
        <v>173</v>
      </c>
    </row>
    <row r="281" s="15" customFormat="1">
      <c r="A281" s="15"/>
      <c r="B281" s="275"/>
      <c r="C281" s="276"/>
      <c r="D281" s="254" t="s">
        <v>181</v>
      </c>
      <c r="E281" s="277" t="s">
        <v>1</v>
      </c>
      <c r="F281" s="278" t="s">
        <v>187</v>
      </c>
      <c r="G281" s="276"/>
      <c r="H281" s="279">
        <v>10</v>
      </c>
      <c r="I281" s="280"/>
      <c r="J281" s="276"/>
      <c r="K281" s="276"/>
      <c r="L281" s="281"/>
      <c r="M281" s="282"/>
      <c r="N281" s="283"/>
      <c r="O281" s="283"/>
      <c r="P281" s="283"/>
      <c r="Q281" s="283"/>
      <c r="R281" s="283"/>
      <c r="S281" s="283"/>
      <c r="T281" s="28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85" t="s">
        <v>181</v>
      </c>
      <c r="AU281" s="285" t="s">
        <v>88</v>
      </c>
      <c r="AV281" s="15" t="s">
        <v>179</v>
      </c>
      <c r="AW281" s="15" t="s">
        <v>31</v>
      </c>
      <c r="AX281" s="15" t="s">
        <v>83</v>
      </c>
      <c r="AY281" s="285" t="s">
        <v>173</v>
      </c>
    </row>
    <row r="282" s="2" customFormat="1" ht="33" customHeight="1">
      <c r="A282" s="39"/>
      <c r="B282" s="40"/>
      <c r="C282" s="238" t="s">
        <v>370</v>
      </c>
      <c r="D282" s="238" t="s">
        <v>175</v>
      </c>
      <c r="E282" s="239" t="s">
        <v>904</v>
      </c>
      <c r="F282" s="240" t="s">
        <v>905</v>
      </c>
      <c r="G282" s="241" t="s">
        <v>332</v>
      </c>
      <c r="H282" s="242">
        <v>7.5</v>
      </c>
      <c r="I282" s="243"/>
      <c r="J282" s="244">
        <f>ROUND(I282*H282,2)</f>
        <v>0</v>
      </c>
      <c r="K282" s="245"/>
      <c r="L282" s="45"/>
      <c r="M282" s="246" t="s">
        <v>1</v>
      </c>
      <c r="N282" s="247" t="s">
        <v>42</v>
      </c>
      <c r="O282" s="98"/>
      <c r="P282" s="248">
        <f>O282*H282</f>
        <v>0</v>
      </c>
      <c r="Q282" s="248">
        <v>0.00147</v>
      </c>
      <c r="R282" s="248">
        <f>Q282*H282</f>
        <v>0.011025</v>
      </c>
      <c r="S282" s="248">
        <v>0</v>
      </c>
      <c r="T282" s="24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50" t="s">
        <v>276</v>
      </c>
      <c r="AT282" s="250" t="s">
        <v>175</v>
      </c>
      <c r="AU282" s="250" t="s">
        <v>88</v>
      </c>
      <c r="AY282" s="18" t="s">
        <v>173</v>
      </c>
      <c r="BE282" s="251">
        <f>IF(N282="základná",J282,0)</f>
        <v>0</v>
      </c>
      <c r="BF282" s="251">
        <f>IF(N282="znížená",J282,0)</f>
        <v>0</v>
      </c>
      <c r="BG282" s="251">
        <f>IF(N282="zákl. prenesená",J282,0)</f>
        <v>0</v>
      </c>
      <c r="BH282" s="251">
        <f>IF(N282="zníž. prenesená",J282,0)</f>
        <v>0</v>
      </c>
      <c r="BI282" s="251">
        <f>IF(N282="nulová",J282,0)</f>
        <v>0</v>
      </c>
      <c r="BJ282" s="18" t="s">
        <v>88</v>
      </c>
      <c r="BK282" s="251">
        <f>ROUND(I282*H282,2)</f>
        <v>0</v>
      </c>
      <c r="BL282" s="18" t="s">
        <v>276</v>
      </c>
      <c r="BM282" s="250" t="s">
        <v>1312</v>
      </c>
    </row>
    <row r="283" s="13" customFormat="1">
      <c r="A283" s="13"/>
      <c r="B283" s="252"/>
      <c r="C283" s="253"/>
      <c r="D283" s="254" t="s">
        <v>181</v>
      </c>
      <c r="E283" s="255" t="s">
        <v>1</v>
      </c>
      <c r="F283" s="256" t="s">
        <v>1297</v>
      </c>
      <c r="G283" s="253"/>
      <c r="H283" s="257">
        <v>7.5</v>
      </c>
      <c r="I283" s="258"/>
      <c r="J283" s="253"/>
      <c r="K283" s="253"/>
      <c r="L283" s="259"/>
      <c r="M283" s="260"/>
      <c r="N283" s="261"/>
      <c r="O283" s="261"/>
      <c r="P283" s="261"/>
      <c r="Q283" s="261"/>
      <c r="R283" s="261"/>
      <c r="S283" s="261"/>
      <c r="T283" s="26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3" t="s">
        <v>181</v>
      </c>
      <c r="AU283" s="263" t="s">
        <v>88</v>
      </c>
      <c r="AV283" s="13" t="s">
        <v>88</v>
      </c>
      <c r="AW283" s="13" t="s">
        <v>31</v>
      </c>
      <c r="AX283" s="13" t="s">
        <v>83</v>
      </c>
      <c r="AY283" s="263" t="s">
        <v>173</v>
      </c>
    </row>
    <row r="284" s="2" customFormat="1" ht="24.15" customHeight="1">
      <c r="A284" s="39"/>
      <c r="B284" s="40"/>
      <c r="C284" s="238" t="s">
        <v>376</v>
      </c>
      <c r="D284" s="238" t="s">
        <v>175</v>
      </c>
      <c r="E284" s="239" t="s">
        <v>1313</v>
      </c>
      <c r="F284" s="240" t="s">
        <v>1314</v>
      </c>
      <c r="G284" s="241" t="s">
        <v>235</v>
      </c>
      <c r="H284" s="242">
        <v>30</v>
      </c>
      <c r="I284" s="243"/>
      <c r="J284" s="244">
        <f>ROUND(I284*H284,2)</f>
        <v>0</v>
      </c>
      <c r="K284" s="245"/>
      <c r="L284" s="45"/>
      <c r="M284" s="246" t="s">
        <v>1</v>
      </c>
      <c r="N284" s="247" t="s">
        <v>42</v>
      </c>
      <c r="O284" s="98"/>
      <c r="P284" s="248">
        <f>O284*H284</f>
        <v>0</v>
      </c>
      <c r="Q284" s="248">
        <v>0.00018777999999999999</v>
      </c>
      <c r="R284" s="248">
        <f>Q284*H284</f>
        <v>0.0056334000000000002</v>
      </c>
      <c r="S284" s="248">
        <v>0</v>
      </c>
      <c r="T284" s="24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0" t="s">
        <v>276</v>
      </c>
      <c r="AT284" s="250" t="s">
        <v>175</v>
      </c>
      <c r="AU284" s="250" t="s">
        <v>88</v>
      </c>
      <c r="AY284" s="18" t="s">
        <v>173</v>
      </c>
      <c r="BE284" s="251">
        <f>IF(N284="základná",J284,0)</f>
        <v>0</v>
      </c>
      <c r="BF284" s="251">
        <f>IF(N284="znížená",J284,0)</f>
        <v>0</v>
      </c>
      <c r="BG284" s="251">
        <f>IF(N284="zákl. prenesená",J284,0)</f>
        <v>0</v>
      </c>
      <c r="BH284" s="251">
        <f>IF(N284="zníž. prenesená",J284,0)</f>
        <v>0</v>
      </c>
      <c r="BI284" s="251">
        <f>IF(N284="nulová",J284,0)</f>
        <v>0</v>
      </c>
      <c r="BJ284" s="18" t="s">
        <v>88</v>
      </c>
      <c r="BK284" s="251">
        <f>ROUND(I284*H284,2)</f>
        <v>0</v>
      </c>
      <c r="BL284" s="18" t="s">
        <v>276</v>
      </c>
      <c r="BM284" s="250" t="s">
        <v>1315</v>
      </c>
    </row>
    <row r="285" s="2" customFormat="1" ht="24.15" customHeight="1">
      <c r="A285" s="39"/>
      <c r="B285" s="40"/>
      <c r="C285" s="238" t="s">
        <v>382</v>
      </c>
      <c r="D285" s="238" t="s">
        <v>175</v>
      </c>
      <c r="E285" s="239" t="s">
        <v>912</v>
      </c>
      <c r="F285" s="240" t="s">
        <v>913</v>
      </c>
      <c r="G285" s="241" t="s">
        <v>227</v>
      </c>
      <c r="H285" s="242">
        <v>1.3140000000000001</v>
      </c>
      <c r="I285" s="243"/>
      <c r="J285" s="244">
        <f>ROUND(I285*H285,2)</f>
        <v>0</v>
      </c>
      <c r="K285" s="245"/>
      <c r="L285" s="45"/>
      <c r="M285" s="246" t="s">
        <v>1</v>
      </c>
      <c r="N285" s="247" t="s">
        <v>42</v>
      </c>
      <c r="O285" s="98"/>
      <c r="P285" s="248">
        <f>O285*H285</f>
        <v>0</v>
      </c>
      <c r="Q285" s="248">
        <v>0</v>
      </c>
      <c r="R285" s="248">
        <f>Q285*H285</f>
        <v>0</v>
      </c>
      <c r="S285" s="248">
        <v>0</v>
      </c>
      <c r="T285" s="24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50" t="s">
        <v>276</v>
      </c>
      <c r="AT285" s="250" t="s">
        <v>175</v>
      </c>
      <c r="AU285" s="250" t="s">
        <v>88</v>
      </c>
      <c r="AY285" s="18" t="s">
        <v>173</v>
      </c>
      <c r="BE285" s="251">
        <f>IF(N285="základná",J285,0)</f>
        <v>0</v>
      </c>
      <c r="BF285" s="251">
        <f>IF(N285="znížená",J285,0)</f>
        <v>0</v>
      </c>
      <c r="BG285" s="251">
        <f>IF(N285="zákl. prenesená",J285,0)</f>
        <v>0</v>
      </c>
      <c r="BH285" s="251">
        <f>IF(N285="zníž. prenesená",J285,0)</f>
        <v>0</v>
      </c>
      <c r="BI285" s="251">
        <f>IF(N285="nulová",J285,0)</f>
        <v>0</v>
      </c>
      <c r="BJ285" s="18" t="s">
        <v>88</v>
      </c>
      <c r="BK285" s="251">
        <f>ROUND(I285*H285,2)</f>
        <v>0</v>
      </c>
      <c r="BL285" s="18" t="s">
        <v>276</v>
      </c>
      <c r="BM285" s="250" t="s">
        <v>1316</v>
      </c>
    </row>
    <row r="286" s="12" customFormat="1" ht="22.8" customHeight="1">
      <c r="A286" s="12"/>
      <c r="B286" s="222"/>
      <c r="C286" s="223"/>
      <c r="D286" s="224" t="s">
        <v>75</v>
      </c>
      <c r="E286" s="236" t="s">
        <v>1129</v>
      </c>
      <c r="F286" s="236" t="s">
        <v>1130</v>
      </c>
      <c r="G286" s="223"/>
      <c r="H286" s="223"/>
      <c r="I286" s="226"/>
      <c r="J286" s="237">
        <f>BK286</f>
        <v>0</v>
      </c>
      <c r="K286" s="223"/>
      <c r="L286" s="228"/>
      <c r="M286" s="229"/>
      <c r="N286" s="230"/>
      <c r="O286" s="230"/>
      <c r="P286" s="231">
        <f>SUM(P287:P308)</f>
        <v>0</v>
      </c>
      <c r="Q286" s="230"/>
      <c r="R286" s="231">
        <f>SUM(R287:R308)</f>
        <v>0.013014</v>
      </c>
      <c r="S286" s="230"/>
      <c r="T286" s="232">
        <f>SUM(T287:T308)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33" t="s">
        <v>88</v>
      </c>
      <c r="AT286" s="234" t="s">
        <v>75</v>
      </c>
      <c r="AU286" s="234" t="s">
        <v>83</v>
      </c>
      <c r="AY286" s="233" t="s">
        <v>173</v>
      </c>
      <c r="BK286" s="235">
        <f>SUM(BK287:BK308)</f>
        <v>0</v>
      </c>
    </row>
    <row r="287" s="2" customFormat="1" ht="49.05" customHeight="1">
      <c r="A287" s="39"/>
      <c r="B287" s="40"/>
      <c r="C287" s="238" t="s">
        <v>386</v>
      </c>
      <c r="D287" s="238" t="s">
        <v>175</v>
      </c>
      <c r="E287" s="239" t="s">
        <v>1152</v>
      </c>
      <c r="F287" s="240" t="s">
        <v>1153</v>
      </c>
      <c r="G287" s="241" t="s">
        <v>235</v>
      </c>
      <c r="H287" s="242">
        <v>144.59999999999999</v>
      </c>
      <c r="I287" s="243"/>
      <c r="J287" s="244">
        <f>ROUND(I287*H287,2)</f>
        <v>0</v>
      </c>
      <c r="K287" s="245"/>
      <c r="L287" s="45"/>
      <c r="M287" s="246" t="s">
        <v>1</v>
      </c>
      <c r="N287" s="247" t="s">
        <v>42</v>
      </c>
      <c r="O287" s="98"/>
      <c r="P287" s="248">
        <f>O287*H287</f>
        <v>0</v>
      </c>
      <c r="Q287" s="248">
        <v>9.0000000000000006E-05</v>
      </c>
      <c r="R287" s="248">
        <f>Q287*H287</f>
        <v>0.013014</v>
      </c>
      <c r="S287" s="248">
        <v>0</v>
      </c>
      <c r="T287" s="24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50" t="s">
        <v>276</v>
      </c>
      <c r="AT287" s="250" t="s">
        <v>175</v>
      </c>
      <c r="AU287" s="250" t="s">
        <v>88</v>
      </c>
      <c r="AY287" s="18" t="s">
        <v>173</v>
      </c>
      <c r="BE287" s="251">
        <f>IF(N287="základná",J287,0)</f>
        <v>0</v>
      </c>
      <c r="BF287" s="251">
        <f>IF(N287="znížená",J287,0)</f>
        <v>0</v>
      </c>
      <c r="BG287" s="251">
        <f>IF(N287="zákl. prenesená",J287,0)</f>
        <v>0</v>
      </c>
      <c r="BH287" s="251">
        <f>IF(N287="zníž. prenesená",J287,0)</f>
        <v>0</v>
      </c>
      <c r="BI287" s="251">
        <f>IF(N287="nulová",J287,0)</f>
        <v>0</v>
      </c>
      <c r="BJ287" s="18" t="s">
        <v>88</v>
      </c>
      <c r="BK287" s="251">
        <f>ROUND(I287*H287,2)</f>
        <v>0</v>
      </c>
      <c r="BL287" s="18" t="s">
        <v>276</v>
      </c>
      <c r="BM287" s="250" t="s">
        <v>1317</v>
      </c>
    </row>
    <row r="288" s="16" customFormat="1">
      <c r="A288" s="16"/>
      <c r="B288" s="297"/>
      <c r="C288" s="298"/>
      <c r="D288" s="254" t="s">
        <v>181</v>
      </c>
      <c r="E288" s="299" t="s">
        <v>1</v>
      </c>
      <c r="F288" s="300" t="s">
        <v>1197</v>
      </c>
      <c r="G288" s="298"/>
      <c r="H288" s="299" t="s">
        <v>1</v>
      </c>
      <c r="I288" s="301"/>
      <c r="J288" s="298"/>
      <c r="K288" s="298"/>
      <c r="L288" s="302"/>
      <c r="M288" s="303"/>
      <c r="N288" s="304"/>
      <c r="O288" s="304"/>
      <c r="P288" s="304"/>
      <c r="Q288" s="304"/>
      <c r="R288" s="304"/>
      <c r="S288" s="304"/>
      <c r="T288" s="305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T288" s="306" t="s">
        <v>181</v>
      </c>
      <c r="AU288" s="306" t="s">
        <v>88</v>
      </c>
      <c r="AV288" s="16" t="s">
        <v>83</v>
      </c>
      <c r="AW288" s="16" t="s">
        <v>31</v>
      </c>
      <c r="AX288" s="16" t="s">
        <v>76</v>
      </c>
      <c r="AY288" s="306" t="s">
        <v>173</v>
      </c>
    </row>
    <row r="289" s="13" customFormat="1">
      <c r="A289" s="13"/>
      <c r="B289" s="252"/>
      <c r="C289" s="253"/>
      <c r="D289" s="254" t="s">
        <v>181</v>
      </c>
      <c r="E289" s="255" t="s">
        <v>1</v>
      </c>
      <c r="F289" s="256" t="s">
        <v>1198</v>
      </c>
      <c r="G289" s="253"/>
      <c r="H289" s="257">
        <v>9.2159999999999993</v>
      </c>
      <c r="I289" s="258"/>
      <c r="J289" s="253"/>
      <c r="K289" s="253"/>
      <c r="L289" s="259"/>
      <c r="M289" s="260"/>
      <c r="N289" s="261"/>
      <c r="O289" s="261"/>
      <c r="P289" s="261"/>
      <c r="Q289" s="261"/>
      <c r="R289" s="261"/>
      <c r="S289" s="261"/>
      <c r="T289" s="26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3" t="s">
        <v>181</v>
      </c>
      <c r="AU289" s="263" t="s">
        <v>88</v>
      </c>
      <c r="AV289" s="13" t="s">
        <v>88</v>
      </c>
      <c r="AW289" s="13" t="s">
        <v>31</v>
      </c>
      <c r="AX289" s="13" t="s">
        <v>76</v>
      </c>
      <c r="AY289" s="263" t="s">
        <v>173</v>
      </c>
    </row>
    <row r="290" s="16" customFormat="1">
      <c r="A290" s="16"/>
      <c r="B290" s="297"/>
      <c r="C290" s="298"/>
      <c r="D290" s="254" t="s">
        <v>181</v>
      </c>
      <c r="E290" s="299" t="s">
        <v>1</v>
      </c>
      <c r="F290" s="300" t="s">
        <v>1199</v>
      </c>
      <c r="G290" s="298"/>
      <c r="H290" s="299" t="s">
        <v>1</v>
      </c>
      <c r="I290" s="301"/>
      <c r="J290" s="298"/>
      <c r="K290" s="298"/>
      <c r="L290" s="302"/>
      <c r="M290" s="303"/>
      <c r="N290" s="304"/>
      <c r="O290" s="304"/>
      <c r="P290" s="304"/>
      <c r="Q290" s="304"/>
      <c r="R290" s="304"/>
      <c r="S290" s="304"/>
      <c r="T290" s="305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306" t="s">
        <v>181</v>
      </c>
      <c r="AU290" s="306" t="s">
        <v>88</v>
      </c>
      <c r="AV290" s="16" t="s">
        <v>83</v>
      </c>
      <c r="AW290" s="16" t="s">
        <v>31</v>
      </c>
      <c r="AX290" s="16" t="s">
        <v>76</v>
      </c>
      <c r="AY290" s="306" t="s">
        <v>173</v>
      </c>
    </row>
    <row r="291" s="13" customFormat="1">
      <c r="A291" s="13"/>
      <c r="B291" s="252"/>
      <c r="C291" s="253"/>
      <c r="D291" s="254" t="s">
        <v>181</v>
      </c>
      <c r="E291" s="255" t="s">
        <v>1</v>
      </c>
      <c r="F291" s="256" t="s">
        <v>1200</v>
      </c>
      <c r="G291" s="253"/>
      <c r="H291" s="257">
        <v>0.90000000000000002</v>
      </c>
      <c r="I291" s="258"/>
      <c r="J291" s="253"/>
      <c r="K291" s="253"/>
      <c r="L291" s="259"/>
      <c r="M291" s="260"/>
      <c r="N291" s="261"/>
      <c r="O291" s="261"/>
      <c r="P291" s="261"/>
      <c r="Q291" s="261"/>
      <c r="R291" s="261"/>
      <c r="S291" s="261"/>
      <c r="T291" s="26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3" t="s">
        <v>181</v>
      </c>
      <c r="AU291" s="263" t="s">
        <v>88</v>
      </c>
      <c r="AV291" s="13" t="s">
        <v>88</v>
      </c>
      <c r="AW291" s="13" t="s">
        <v>31</v>
      </c>
      <c r="AX291" s="13" t="s">
        <v>76</v>
      </c>
      <c r="AY291" s="263" t="s">
        <v>173</v>
      </c>
    </row>
    <row r="292" s="16" customFormat="1">
      <c r="A292" s="16"/>
      <c r="B292" s="297"/>
      <c r="C292" s="298"/>
      <c r="D292" s="254" t="s">
        <v>181</v>
      </c>
      <c r="E292" s="299" t="s">
        <v>1</v>
      </c>
      <c r="F292" s="300" t="s">
        <v>1201</v>
      </c>
      <c r="G292" s="298"/>
      <c r="H292" s="299" t="s">
        <v>1</v>
      </c>
      <c r="I292" s="301"/>
      <c r="J292" s="298"/>
      <c r="K292" s="298"/>
      <c r="L292" s="302"/>
      <c r="M292" s="303"/>
      <c r="N292" s="304"/>
      <c r="O292" s="304"/>
      <c r="P292" s="304"/>
      <c r="Q292" s="304"/>
      <c r="R292" s="304"/>
      <c r="S292" s="304"/>
      <c r="T292" s="305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306" t="s">
        <v>181</v>
      </c>
      <c r="AU292" s="306" t="s">
        <v>88</v>
      </c>
      <c r="AV292" s="16" t="s">
        <v>83</v>
      </c>
      <c r="AW292" s="16" t="s">
        <v>31</v>
      </c>
      <c r="AX292" s="16" t="s">
        <v>76</v>
      </c>
      <c r="AY292" s="306" t="s">
        <v>173</v>
      </c>
    </row>
    <row r="293" s="13" customFormat="1">
      <c r="A293" s="13"/>
      <c r="B293" s="252"/>
      <c r="C293" s="253"/>
      <c r="D293" s="254" t="s">
        <v>181</v>
      </c>
      <c r="E293" s="255" t="s">
        <v>1</v>
      </c>
      <c r="F293" s="256" t="s">
        <v>1202</v>
      </c>
      <c r="G293" s="253"/>
      <c r="H293" s="257">
        <v>25.300000000000001</v>
      </c>
      <c r="I293" s="258"/>
      <c r="J293" s="253"/>
      <c r="K293" s="253"/>
      <c r="L293" s="259"/>
      <c r="M293" s="260"/>
      <c r="N293" s="261"/>
      <c r="O293" s="261"/>
      <c r="P293" s="261"/>
      <c r="Q293" s="261"/>
      <c r="R293" s="261"/>
      <c r="S293" s="261"/>
      <c r="T293" s="26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3" t="s">
        <v>181</v>
      </c>
      <c r="AU293" s="263" t="s">
        <v>88</v>
      </c>
      <c r="AV293" s="13" t="s">
        <v>88</v>
      </c>
      <c r="AW293" s="13" t="s">
        <v>31</v>
      </c>
      <c r="AX293" s="13" t="s">
        <v>76</v>
      </c>
      <c r="AY293" s="263" t="s">
        <v>173</v>
      </c>
    </row>
    <row r="294" s="16" customFormat="1">
      <c r="A294" s="16"/>
      <c r="B294" s="297"/>
      <c r="C294" s="298"/>
      <c r="D294" s="254" t="s">
        <v>181</v>
      </c>
      <c r="E294" s="299" t="s">
        <v>1</v>
      </c>
      <c r="F294" s="300" t="s">
        <v>695</v>
      </c>
      <c r="G294" s="298"/>
      <c r="H294" s="299" t="s">
        <v>1</v>
      </c>
      <c r="I294" s="301"/>
      <c r="J294" s="298"/>
      <c r="K294" s="298"/>
      <c r="L294" s="302"/>
      <c r="M294" s="303"/>
      <c r="N294" s="304"/>
      <c r="O294" s="304"/>
      <c r="P294" s="304"/>
      <c r="Q294" s="304"/>
      <c r="R294" s="304"/>
      <c r="S294" s="304"/>
      <c r="T294" s="305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306" t="s">
        <v>181</v>
      </c>
      <c r="AU294" s="306" t="s">
        <v>88</v>
      </c>
      <c r="AV294" s="16" t="s">
        <v>83</v>
      </c>
      <c r="AW294" s="16" t="s">
        <v>31</v>
      </c>
      <c r="AX294" s="16" t="s">
        <v>76</v>
      </c>
      <c r="AY294" s="306" t="s">
        <v>173</v>
      </c>
    </row>
    <row r="295" s="13" customFormat="1">
      <c r="A295" s="13"/>
      <c r="B295" s="252"/>
      <c r="C295" s="253"/>
      <c r="D295" s="254" t="s">
        <v>181</v>
      </c>
      <c r="E295" s="255" t="s">
        <v>1</v>
      </c>
      <c r="F295" s="256" t="s">
        <v>1203</v>
      </c>
      <c r="G295" s="253"/>
      <c r="H295" s="257">
        <v>6.4800000000000004</v>
      </c>
      <c r="I295" s="258"/>
      <c r="J295" s="253"/>
      <c r="K295" s="253"/>
      <c r="L295" s="259"/>
      <c r="M295" s="260"/>
      <c r="N295" s="261"/>
      <c r="O295" s="261"/>
      <c r="P295" s="261"/>
      <c r="Q295" s="261"/>
      <c r="R295" s="261"/>
      <c r="S295" s="261"/>
      <c r="T295" s="26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3" t="s">
        <v>181</v>
      </c>
      <c r="AU295" s="263" t="s">
        <v>88</v>
      </c>
      <c r="AV295" s="13" t="s">
        <v>88</v>
      </c>
      <c r="AW295" s="13" t="s">
        <v>31</v>
      </c>
      <c r="AX295" s="13" t="s">
        <v>76</v>
      </c>
      <c r="AY295" s="263" t="s">
        <v>173</v>
      </c>
    </row>
    <row r="296" s="16" customFormat="1">
      <c r="A296" s="16"/>
      <c r="B296" s="297"/>
      <c r="C296" s="298"/>
      <c r="D296" s="254" t="s">
        <v>181</v>
      </c>
      <c r="E296" s="299" t="s">
        <v>1</v>
      </c>
      <c r="F296" s="300" t="s">
        <v>1204</v>
      </c>
      <c r="G296" s="298"/>
      <c r="H296" s="299" t="s">
        <v>1</v>
      </c>
      <c r="I296" s="301"/>
      <c r="J296" s="298"/>
      <c r="K296" s="298"/>
      <c r="L296" s="302"/>
      <c r="M296" s="303"/>
      <c r="N296" s="304"/>
      <c r="O296" s="304"/>
      <c r="P296" s="304"/>
      <c r="Q296" s="304"/>
      <c r="R296" s="304"/>
      <c r="S296" s="304"/>
      <c r="T296" s="305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306" t="s">
        <v>181</v>
      </c>
      <c r="AU296" s="306" t="s">
        <v>88</v>
      </c>
      <c r="AV296" s="16" t="s">
        <v>83</v>
      </c>
      <c r="AW296" s="16" t="s">
        <v>31</v>
      </c>
      <c r="AX296" s="16" t="s">
        <v>76</v>
      </c>
      <c r="AY296" s="306" t="s">
        <v>173</v>
      </c>
    </row>
    <row r="297" s="13" customFormat="1">
      <c r="A297" s="13"/>
      <c r="B297" s="252"/>
      <c r="C297" s="253"/>
      <c r="D297" s="254" t="s">
        <v>181</v>
      </c>
      <c r="E297" s="255" t="s">
        <v>1</v>
      </c>
      <c r="F297" s="256" t="s">
        <v>1205</v>
      </c>
      <c r="G297" s="253"/>
      <c r="H297" s="257">
        <v>4.5</v>
      </c>
      <c r="I297" s="258"/>
      <c r="J297" s="253"/>
      <c r="K297" s="253"/>
      <c r="L297" s="259"/>
      <c r="M297" s="260"/>
      <c r="N297" s="261"/>
      <c r="O297" s="261"/>
      <c r="P297" s="261"/>
      <c r="Q297" s="261"/>
      <c r="R297" s="261"/>
      <c r="S297" s="261"/>
      <c r="T297" s="26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3" t="s">
        <v>181</v>
      </c>
      <c r="AU297" s="263" t="s">
        <v>88</v>
      </c>
      <c r="AV297" s="13" t="s">
        <v>88</v>
      </c>
      <c r="AW297" s="13" t="s">
        <v>31</v>
      </c>
      <c r="AX297" s="13" t="s">
        <v>76</v>
      </c>
      <c r="AY297" s="263" t="s">
        <v>173</v>
      </c>
    </row>
    <row r="298" s="16" customFormat="1">
      <c r="A298" s="16"/>
      <c r="B298" s="297"/>
      <c r="C298" s="298"/>
      <c r="D298" s="254" t="s">
        <v>181</v>
      </c>
      <c r="E298" s="299" t="s">
        <v>1</v>
      </c>
      <c r="F298" s="300" t="s">
        <v>1206</v>
      </c>
      <c r="G298" s="298"/>
      <c r="H298" s="299" t="s">
        <v>1</v>
      </c>
      <c r="I298" s="301"/>
      <c r="J298" s="298"/>
      <c r="K298" s="298"/>
      <c r="L298" s="302"/>
      <c r="M298" s="303"/>
      <c r="N298" s="304"/>
      <c r="O298" s="304"/>
      <c r="P298" s="304"/>
      <c r="Q298" s="304"/>
      <c r="R298" s="304"/>
      <c r="S298" s="304"/>
      <c r="T298" s="305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306" t="s">
        <v>181</v>
      </c>
      <c r="AU298" s="306" t="s">
        <v>88</v>
      </c>
      <c r="AV298" s="16" t="s">
        <v>83</v>
      </c>
      <c r="AW298" s="16" t="s">
        <v>31</v>
      </c>
      <c r="AX298" s="16" t="s">
        <v>76</v>
      </c>
      <c r="AY298" s="306" t="s">
        <v>173</v>
      </c>
    </row>
    <row r="299" s="13" customFormat="1">
      <c r="A299" s="13"/>
      <c r="B299" s="252"/>
      <c r="C299" s="253"/>
      <c r="D299" s="254" t="s">
        <v>181</v>
      </c>
      <c r="E299" s="255" t="s">
        <v>1</v>
      </c>
      <c r="F299" s="256" t="s">
        <v>1207</v>
      </c>
      <c r="G299" s="253"/>
      <c r="H299" s="257">
        <v>2.1600000000000001</v>
      </c>
      <c r="I299" s="258"/>
      <c r="J299" s="253"/>
      <c r="K299" s="253"/>
      <c r="L299" s="259"/>
      <c r="M299" s="260"/>
      <c r="N299" s="261"/>
      <c r="O299" s="261"/>
      <c r="P299" s="261"/>
      <c r="Q299" s="261"/>
      <c r="R299" s="261"/>
      <c r="S299" s="261"/>
      <c r="T299" s="26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3" t="s">
        <v>181</v>
      </c>
      <c r="AU299" s="263" t="s">
        <v>88</v>
      </c>
      <c r="AV299" s="13" t="s">
        <v>88</v>
      </c>
      <c r="AW299" s="13" t="s">
        <v>31</v>
      </c>
      <c r="AX299" s="13" t="s">
        <v>76</v>
      </c>
      <c r="AY299" s="263" t="s">
        <v>173</v>
      </c>
    </row>
    <row r="300" s="16" customFormat="1">
      <c r="A300" s="16"/>
      <c r="B300" s="297"/>
      <c r="C300" s="298"/>
      <c r="D300" s="254" t="s">
        <v>181</v>
      </c>
      <c r="E300" s="299" t="s">
        <v>1</v>
      </c>
      <c r="F300" s="300" t="s">
        <v>642</v>
      </c>
      <c r="G300" s="298"/>
      <c r="H300" s="299" t="s">
        <v>1</v>
      </c>
      <c r="I300" s="301"/>
      <c r="J300" s="298"/>
      <c r="K300" s="298"/>
      <c r="L300" s="302"/>
      <c r="M300" s="303"/>
      <c r="N300" s="304"/>
      <c r="O300" s="304"/>
      <c r="P300" s="304"/>
      <c r="Q300" s="304"/>
      <c r="R300" s="304"/>
      <c r="S300" s="304"/>
      <c r="T300" s="305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306" t="s">
        <v>181</v>
      </c>
      <c r="AU300" s="306" t="s">
        <v>88</v>
      </c>
      <c r="AV300" s="16" t="s">
        <v>83</v>
      </c>
      <c r="AW300" s="16" t="s">
        <v>31</v>
      </c>
      <c r="AX300" s="16" t="s">
        <v>76</v>
      </c>
      <c r="AY300" s="306" t="s">
        <v>173</v>
      </c>
    </row>
    <row r="301" s="13" customFormat="1">
      <c r="A301" s="13"/>
      <c r="B301" s="252"/>
      <c r="C301" s="253"/>
      <c r="D301" s="254" t="s">
        <v>181</v>
      </c>
      <c r="E301" s="255" t="s">
        <v>1</v>
      </c>
      <c r="F301" s="256" t="s">
        <v>1208</v>
      </c>
      <c r="G301" s="253"/>
      <c r="H301" s="257">
        <v>2.3999999999999999</v>
      </c>
      <c r="I301" s="258"/>
      <c r="J301" s="253"/>
      <c r="K301" s="253"/>
      <c r="L301" s="259"/>
      <c r="M301" s="260"/>
      <c r="N301" s="261"/>
      <c r="O301" s="261"/>
      <c r="P301" s="261"/>
      <c r="Q301" s="261"/>
      <c r="R301" s="261"/>
      <c r="S301" s="261"/>
      <c r="T301" s="26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3" t="s">
        <v>181</v>
      </c>
      <c r="AU301" s="263" t="s">
        <v>88</v>
      </c>
      <c r="AV301" s="13" t="s">
        <v>88</v>
      </c>
      <c r="AW301" s="13" t="s">
        <v>31</v>
      </c>
      <c r="AX301" s="13" t="s">
        <v>76</v>
      </c>
      <c r="AY301" s="263" t="s">
        <v>173</v>
      </c>
    </row>
    <row r="302" s="16" customFormat="1">
      <c r="A302" s="16"/>
      <c r="B302" s="297"/>
      <c r="C302" s="298"/>
      <c r="D302" s="254" t="s">
        <v>181</v>
      </c>
      <c r="E302" s="299" t="s">
        <v>1</v>
      </c>
      <c r="F302" s="300" t="s">
        <v>645</v>
      </c>
      <c r="G302" s="298"/>
      <c r="H302" s="299" t="s">
        <v>1</v>
      </c>
      <c r="I302" s="301"/>
      <c r="J302" s="298"/>
      <c r="K302" s="298"/>
      <c r="L302" s="302"/>
      <c r="M302" s="303"/>
      <c r="N302" s="304"/>
      <c r="O302" s="304"/>
      <c r="P302" s="304"/>
      <c r="Q302" s="304"/>
      <c r="R302" s="304"/>
      <c r="S302" s="304"/>
      <c r="T302" s="305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306" t="s">
        <v>181</v>
      </c>
      <c r="AU302" s="306" t="s">
        <v>88</v>
      </c>
      <c r="AV302" s="16" t="s">
        <v>83</v>
      </c>
      <c r="AW302" s="16" t="s">
        <v>31</v>
      </c>
      <c r="AX302" s="16" t="s">
        <v>76</v>
      </c>
      <c r="AY302" s="306" t="s">
        <v>173</v>
      </c>
    </row>
    <row r="303" s="13" customFormat="1">
      <c r="A303" s="13"/>
      <c r="B303" s="252"/>
      <c r="C303" s="253"/>
      <c r="D303" s="254" t="s">
        <v>181</v>
      </c>
      <c r="E303" s="255" t="s">
        <v>1</v>
      </c>
      <c r="F303" s="256" t="s">
        <v>1209</v>
      </c>
      <c r="G303" s="253"/>
      <c r="H303" s="257">
        <v>6.0499999999999998</v>
      </c>
      <c r="I303" s="258"/>
      <c r="J303" s="253"/>
      <c r="K303" s="253"/>
      <c r="L303" s="259"/>
      <c r="M303" s="260"/>
      <c r="N303" s="261"/>
      <c r="O303" s="261"/>
      <c r="P303" s="261"/>
      <c r="Q303" s="261"/>
      <c r="R303" s="261"/>
      <c r="S303" s="261"/>
      <c r="T303" s="26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3" t="s">
        <v>181</v>
      </c>
      <c r="AU303" s="263" t="s">
        <v>88</v>
      </c>
      <c r="AV303" s="13" t="s">
        <v>88</v>
      </c>
      <c r="AW303" s="13" t="s">
        <v>31</v>
      </c>
      <c r="AX303" s="13" t="s">
        <v>76</v>
      </c>
      <c r="AY303" s="263" t="s">
        <v>173</v>
      </c>
    </row>
    <row r="304" s="14" customFormat="1">
      <c r="A304" s="14"/>
      <c r="B304" s="264"/>
      <c r="C304" s="265"/>
      <c r="D304" s="254" t="s">
        <v>181</v>
      </c>
      <c r="E304" s="266" t="s">
        <v>1</v>
      </c>
      <c r="F304" s="267" t="s">
        <v>1149</v>
      </c>
      <c r="G304" s="265"/>
      <c r="H304" s="268">
        <v>57.005999999999993</v>
      </c>
      <c r="I304" s="269"/>
      <c r="J304" s="265"/>
      <c r="K304" s="265"/>
      <c r="L304" s="270"/>
      <c r="M304" s="271"/>
      <c r="N304" s="272"/>
      <c r="O304" s="272"/>
      <c r="P304" s="272"/>
      <c r="Q304" s="272"/>
      <c r="R304" s="272"/>
      <c r="S304" s="272"/>
      <c r="T304" s="27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4" t="s">
        <v>181</v>
      </c>
      <c r="AU304" s="274" t="s">
        <v>88</v>
      </c>
      <c r="AV304" s="14" t="s">
        <v>185</v>
      </c>
      <c r="AW304" s="14" t="s">
        <v>31</v>
      </c>
      <c r="AX304" s="14" t="s">
        <v>76</v>
      </c>
      <c r="AY304" s="274" t="s">
        <v>173</v>
      </c>
    </row>
    <row r="305" s="13" customFormat="1">
      <c r="A305" s="13"/>
      <c r="B305" s="252"/>
      <c r="C305" s="253"/>
      <c r="D305" s="254" t="s">
        <v>181</v>
      </c>
      <c r="E305" s="255" t="s">
        <v>1</v>
      </c>
      <c r="F305" s="256" t="s">
        <v>1210</v>
      </c>
      <c r="G305" s="253"/>
      <c r="H305" s="257">
        <v>57.600000000000001</v>
      </c>
      <c r="I305" s="258"/>
      <c r="J305" s="253"/>
      <c r="K305" s="253"/>
      <c r="L305" s="259"/>
      <c r="M305" s="260"/>
      <c r="N305" s="261"/>
      <c r="O305" s="261"/>
      <c r="P305" s="261"/>
      <c r="Q305" s="261"/>
      <c r="R305" s="261"/>
      <c r="S305" s="261"/>
      <c r="T305" s="26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63" t="s">
        <v>181</v>
      </c>
      <c r="AU305" s="263" t="s">
        <v>88</v>
      </c>
      <c r="AV305" s="13" t="s">
        <v>88</v>
      </c>
      <c r="AW305" s="13" t="s">
        <v>31</v>
      </c>
      <c r="AX305" s="13" t="s">
        <v>76</v>
      </c>
      <c r="AY305" s="263" t="s">
        <v>173</v>
      </c>
    </row>
    <row r="306" s="13" customFormat="1">
      <c r="A306" s="13"/>
      <c r="B306" s="252"/>
      <c r="C306" s="253"/>
      <c r="D306" s="254" t="s">
        <v>181</v>
      </c>
      <c r="E306" s="255" t="s">
        <v>1</v>
      </c>
      <c r="F306" s="256" t="s">
        <v>1318</v>
      </c>
      <c r="G306" s="253"/>
      <c r="H306" s="257">
        <v>30</v>
      </c>
      <c r="I306" s="258"/>
      <c r="J306" s="253"/>
      <c r="K306" s="253"/>
      <c r="L306" s="259"/>
      <c r="M306" s="260"/>
      <c r="N306" s="261"/>
      <c r="O306" s="261"/>
      <c r="P306" s="261"/>
      <c r="Q306" s="261"/>
      <c r="R306" s="261"/>
      <c r="S306" s="261"/>
      <c r="T306" s="26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3" t="s">
        <v>181</v>
      </c>
      <c r="AU306" s="263" t="s">
        <v>88</v>
      </c>
      <c r="AV306" s="13" t="s">
        <v>88</v>
      </c>
      <c r="AW306" s="13" t="s">
        <v>31</v>
      </c>
      <c r="AX306" s="13" t="s">
        <v>76</v>
      </c>
      <c r="AY306" s="263" t="s">
        <v>173</v>
      </c>
    </row>
    <row r="307" s="13" customFormat="1">
      <c r="A307" s="13"/>
      <c r="B307" s="252"/>
      <c r="C307" s="253"/>
      <c r="D307" s="254" t="s">
        <v>181</v>
      </c>
      <c r="E307" s="255" t="s">
        <v>1</v>
      </c>
      <c r="F307" s="256" t="s">
        <v>1211</v>
      </c>
      <c r="G307" s="253"/>
      <c r="H307" s="257">
        <v>-0.0060000000000000001</v>
      </c>
      <c r="I307" s="258"/>
      <c r="J307" s="253"/>
      <c r="K307" s="253"/>
      <c r="L307" s="259"/>
      <c r="M307" s="260"/>
      <c r="N307" s="261"/>
      <c r="O307" s="261"/>
      <c r="P307" s="261"/>
      <c r="Q307" s="261"/>
      <c r="R307" s="261"/>
      <c r="S307" s="261"/>
      <c r="T307" s="26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3" t="s">
        <v>181</v>
      </c>
      <c r="AU307" s="263" t="s">
        <v>88</v>
      </c>
      <c r="AV307" s="13" t="s">
        <v>88</v>
      </c>
      <c r="AW307" s="13" t="s">
        <v>31</v>
      </c>
      <c r="AX307" s="13" t="s">
        <v>76</v>
      </c>
      <c r="AY307" s="263" t="s">
        <v>173</v>
      </c>
    </row>
    <row r="308" s="15" customFormat="1">
      <c r="A308" s="15"/>
      <c r="B308" s="275"/>
      <c r="C308" s="276"/>
      <c r="D308" s="254" t="s">
        <v>181</v>
      </c>
      <c r="E308" s="277" t="s">
        <v>1</v>
      </c>
      <c r="F308" s="278" t="s">
        <v>187</v>
      </c>
      <c r="G308" s="276"/>
      <c r="H308" s="279">
        <v>144.59999999999999</v>
      </c>
      <c r="I308" s="280"/>
      <c r="J308" s="276"/>
      <c r="K308" s="276"/>
      <c r="L308" s="281"/>
      <c r="M308" s="307"/>
      <c r="N308" s="308"/>
      <c r="O308" s="308"/>
      <c r="P308" s="308"/>
      <c r="Q308" s="308"/>
      <c r="R308" s="308"/>
      <c r="S308" s="308"/>
      <c r="T308" s="309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85" t="s">
        <v>181</v>
      </c>
      <c r="AU308" s="285" t="s">
        <v>88</v>
      </c>
      <c r="AV308" s="15" t="s">
        <v>179</v>
      </c>
      <c r="AW308" s="15" t="s">
        <v>31</v>
      </c>
      <c r="AX308" s="15" t="s">
        <v>83</v>
      </c>
      <c r="AY308" s="285" t="s">
        <v>173</v>
      </c>
    </row>
    <row r="309" s="2" customFormat="1" ht="6.96" customHeight="1">
      <c r="A309" s="39"/>
      <c r="B309" s="73"/>
      <c r="C309" s="74"/>
      <c r="D309" s="74"/>
      <c r="E309" s="74"/>
      <c r="F309" s="74"/>
      <c r="G309" s="74"/>
      <c r="H309" s="74"/>
      <c r="I309" s="74"/>
      <c r="J309" s="74"/>
      <c r="K309" s="74"/>
      <c r="L309" s="45"/>
      <c r="M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sheetProtection sheet="1" autoFilter="0" formatColumns="0" formatRows="0" objects="1" scenarios="1" spinCount="100000" saltValue="TiXzNUi2x/At5/rvq2vfSMmgGPoijNX/XE6qLaIaa8k40NRQinBYKG39OFxljq71YIapPHEw+87BYMRENE6Wmg==" hashValue="QpRaVxiT6cJotJKgFNX2Z22+pYVdkkbUubGv8RQPXZpfNRmndepgawhCA1nHI0LkYEG/5r4J0FCcX2ux7Ia/ig==" algorithmName="SHA-512" password="CC35"/>
  <autoFilter ref="C127:K3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128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1319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ROUND(J129,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ROUND((SUM(BE129:BE291)),  2)</f>
        <v>0</v>
      </c>
      <c r="G35" s="172"/>
      <c r="H35" s="172"/>
      <c r="I35" s="173">
        <v>0.20000000000000001</v>
      </c>
      <c r="J35" s="171">
        <f>ROUND(((SUM(BE129:BE291))*I35),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ROUND((SUM(BF129:BF291)),  2)</f>
        <v>0</v>
      </c>
      <c r="G36" s="172"/>
      <c r="H36" s="172"/>
      <c r="I36" s="173">
        <v>0.20000000000000001</v>
      </c>
      <c r="J36" s="171">
        <f>ROUND(((SUM(BF129:BF291))*I36),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ROUND((SUM(BG129:BG291)),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ROUND((SUM(BH129:BH291)),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ROUND((SUM(BI129:BI291)),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128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03 - SO-01.3  Zdravotechnika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J129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J130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1320</v>
      </c>
      <c r="E100" s="207"/>
      <c r="F100" s="207"/>
      <c r="G100" s="207"/>
      <c r="H100" s="207"/>
      <c r="I100" s="207"/>
      <c r="J100" s="208">
        <f>J131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142</v>
      </c>
      <c r="E101" s="207"/>
      <c r="F101" s="207"/>
      <c r="G101" s="207"/>
      <c r="H101" s="207"/>
      <c r="I101" s="207"/>
      <c r="J101" s="208">
        <f>J145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9"/>
      <c r="C102" s="200"/>
      <c r="D102" s="201" t="s">
        <v>143</v>
      </c>
      <c r="E102" s="202"/>
      <c r="F102" s="202"/>
      <c r="G102" s="202"/>
      <c r="H102" s="202"/>
      <c r="I102" s="202"/>
      <c r="J102" s="203">
        <f>J147</f>
        <v>0</v>
      </c>
      <c r="K102" s="200"/>
      <c r="L102" s="20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5"/>
      <c r="C103" s="140"/>
      <c r="D103" s="206" t="s">
        <v>146</v>
      </c>
      <c r="E103" s="207"/>
      <c r="F103" s="207"/>
      <c r="G103" s="207"/>
      <c r="H103" s="207"/>
      <c r="I103" s="207"/>
      <c r="J103" s="208">
        <f>J148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1321</v>
      </c>
      <c r="E104" s="207"/>
      <c r="F104" s="207"/>
      <c r="G104" s="207"/>
      <c r="H104" s="207"/>
      <c r="I104" s="207"/>
      <c r="J104" s="208">
        <f>J161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5"/>
      <c r="C105" s="140"/>
      <c r="D105" s="206" t="s">
        <v>147</v>
      </c>
      <c r="E105" s="207"/>
      <c r="F105" s="207"/>
      <c r="G105" s="207"/>
      <c r="H105" s="207"/>
      <c r="I105" s="207"/>
      <c r="J105" s="208">
        <f>J220</f>
        <v>0</v>
      </c>
      <c r="K105" s="140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5"/>
      <c r="C106" s="140"/>
      <c r="D106" s="206" t="s">
        <v>1322</v>
      </c>
      <c r="E106" s="207"/>
      <c r="F106" s="207"/>
      <c r="G106" s="207"/>
      <c r="H106" s="207"/>
      <c r="I106" s="207"/>
      <c r="J106" s="208">
        <f>J257</f>
        <v>0</v>
      </c>
      <c r="K106" s="140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9"/>
      <c r="C107" s="200"/>
      <c r="D107" s="201" t="s">
        <v>1323</v>
      </c>
      <c r="E107" s="202"/>
      <c r="F107" s="202"/>
      <c r="G107" s="202"/>
      <c r="H107" s="202"/>
      <c r="I107" s="202"/>
      <c r="J107" s="203">
        <f>J289</f>
        <v>0</v>
      </c>
      <c r="K107" s="200"/>
      <c r="L107" s="20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159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94" t="str">
        <f>E7</f>
        <v>Rekreačná chata</v>
      </c>
      <c r="F117" s="33"/>
      <c r="G117" s="33"/>
      <c r="H117" s="33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127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94" t="s">
        <v>128</v>
      </c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129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83" t="str">
        <f>E11</f>
        <v xml:space="preserve">03 - SO-01.3  Zdravotechnika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F14</f>
        <v>Martovce, p. č. 6231/1, 6231/2</v>
      </c>
      <c r="G123" s="41"/>
      <c r="H123" s="41"/>
      <c r="I123" s="33" t="s">
        <v>21</v>
      </c>
      <c r="J123" s="86" t="str">
        <f>IF(J14="","",J14)</f>
        <v>15. 1. 2024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23</v>
      </c>
      <c r="D125" s="41"/>
      <c r="E125" s="41"/>
      <c r="F125" s="28" t="str">
        <f>E17</f>
        <v>MARTEVENT s.r.o., Martovce č. 14</v>
      </c>
      <c r="G125" s="41"/>
      <c r="H125" s="41"/>
      <c r="I125" s="33" t="s">
        <v>29</v>
      </c>
      <c r="J125" s="37" t="str">
        <f>E23</f>
        <v>Szilvia Vörös Dócza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27</v>
      </c>
      <c r="D126" s="41"/>
      <c r="E126" s="41"/>
      <c r="F126" s="28" t="str">
        <f>IF(E20="","",E20)</f>
        <v>Vyplň údaj</v>
      </c>
      <c r="G126" s="41"/>
      <c r="H126" s="41"/>
      <c r="I126" s="33" t="s">
        <v>32</v>
      </c>
      <c r="J126" s="37" t="str">
        <f>E26</f>
        <v xml:space="preserve"> 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10"/>
      <c r="B128" s="211"/>
      <c r="C128" s="212" t="s">
        <v>160</v>
      </c>
      <c r="D128" s="213" t="s">
        <v>61</v>
      </c>
      <c r="E128" s="213" t="s">
        <v>57</v>
      </c>
      <c r="F128" s="213" t="s">
        <v>58</v>
      </c>
      <c r="G128" s="213" t="s">
        <v>161</v>
      </c>
      <c r="H128" s="213" t="s">
        <v>162</v>
      </c>
      <c r="I128" s="213" t="s">
        <v>163</v>
      </c>
      <c r="J128" s="214" t="s">
        <v>134</v>
      </c>
      <c r="K128" s="215" t="s">
        <v>164</v>
      </c>
      <c r="L128" s="216"/>
      <c r="M128" s="107" t="s">
        <v>1</v>
      </c>
      <c r="N128" s="108" t="s">
        <v>40</v>
      </c>
      <c r="O128" s="108" t="s">
        <v>165</v>
      </c>
      <c r="P128" s="108" t="s">
        <v>166</v>
      </c>
      <c r="Q128" s="108" t="s">
        <v>167</v>
      </c>
      <c r="R128" s="108" t="s">
        <v>168</v>
      </c>
      <c r="S128" s="108" t="s">
        <v>169</v>
      </c>
      <c r="T128" s="109" t="s">
        <v>170</v>
      </c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</row>
    <row r="129" s="2" customFormat="1" ht="22.8" customHeight="1">
      <c r="A129" s="39"/>
      <c r="B129" s="40"/>
      <c r="C129" s="114" t="s">
        <v>135</v>
      </c>
      <c r="D129" s="41"/>
      <c r="E129" s="41"/>
      <c r="F129" s="41"/>
      <c r="G129" s="41"/>
      <c r="H129" s="41"/>
      <c r="I129" s="41"/>
      <c r="J129" s="217">
        <f>BK129</f>
        <v>0</v>
      </c>
      <c r="K129" s="41"/>
      <c r="L129" s="45"/>
      <c r="M129" s="110"/>
      <c r="N129" s="218"/>
      <c r="O129" s="111"/>
      <c r="P129" s="219">
        <f>P130+P147+P289</f>
        <v>0</v>
      </c>
      <c r="Q129" s="111"/>
      <c r="R129" s="219">
        <f>R130+R147+R289</f>
        <v>0.31502295999999996</v>
      </c>
      <c r="S129" s="111"/>
      <c r="T129" s="220">
        <f>T130+T147+T289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136</v>
      </c>
      <c r="BK129" s="221">
        <f>BK130+BK147+BK289</f>
        <v>0</v>
      </c>
    </row>
    <row r="130" s="12" customFormat="1" ht="25.92" customHeight="1">
      <c r="A130" s="12"/>
      <c r="B130" s="222"/>
      <c r="C130" s="223"/>
      <c r="D130" s="224" t="s">
        <v>75</v>
      </c>
      <c r="E130" s="225" t="s">
        <v>171</v>
      </c>
      <c r="F130" s="225" t="s">
        <v>172</v>
      </c>
      <c r="G130" s="223"/>
      <c r="H130" s="223"/>
      <c r="I130" s="226"/>
      <c r="J130" s="227">
        <f>BK130</f>
        <v>0</v>
      </c>
      <c r="K130" s="223"/>
      <c r="L130" s="228"/>
      <c r="M130" s="229"/>
      <c r="N130" s="230"/>
      <c r="O130" s="230"/>
      <c r="P130" s="231">
        <f>P131+P145</f>
        <v>0</v>
      </c>
      <c r="Q130" s="230"/>
      <c r="R130" s="231">
        <f>R131+R145</f>
        <v>0.034188000000000003</v>
      </c>
      <c r="S130" s="230"/>
      <c r="T130" s="232">
        <f>T131+T145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3" t="s">
        <v>83</v>
      </c>
      <c r="AT130" s="234" t="s">
        <v>75</v>
      </c>
      <c r="AU130" s="234" t="s">
        <v>76</v>
      </c>
      <c r="AY130" s="233" t="s">
        <v>173</v>
      </c>
      <c r="BK130" s="235">
        <f>BK131+BK145</f>
        <v>0</v>
      </c>
    </row>
    <row r="131" s="12" customFormat="1" ht="22.8" customHeight="1">
      <c r="A131" s="12"/>
      <c r="B131" s="222"/>
      <c r="C131" s="223"/>
      <c r="D131" s="224" t="s">
        <v>75</v>
      </c>
      <c r="E131" s="236" t="s">
        <v>223</v>
      </c>
      <c r="F131" s="236" t="s">
        <v>1324</v>
      </c>
      <c r="G131" s="223"/>
      <c r="H131" s="223"/>
      <c r="I131" s="226"/>
      <c r="J131" s="237">
        <f>BK131</f>
        <v>0</v>
      </c>
      <c r="K131" s="223"/>
      <c r="L131" s="228"/>
      <c r="M131" s="229"/>
      <c r="N131" s="230"/>
      <c r="O131" s="230"/>
      <c r="P131" s="231">
        <f>SUM(P132:P144)</f>
        <v>0</v>
      </c>
      <c r="Q131" s="230"/>
      <c r="R131" s="231">
        <f>SUM(R132:R144)</f>
        <v>0.034188000000000003</v>
      </c>
      <c r="S131" s="230"/>
      <c r="T131" s="232">
        <f>SUM(T132:T144)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3" t="s">
        <v>83</v>
      </c>
      <c r="AT131" s="234" t="s">
        <v>75</v>
      </c>
      <c r="AU131" s="234" t="s">
        <v>83</v>
      </c>
      <c r="AY131" s="233" t="s">
        <v>173</v>
      </c>
      <c r="BK131" s="235">
        <f>SUM(BK132:BK144)</f>
        <v>0</v>
      </c>
    </row>
    <row r="132" s="2" customFormat="1" ht="33" customHeight="1">
      <c r="A132" s="39"/>
      <c r="B132" s="40"/>
      <c r="C132" s="238" t="s">
        <v>83</v>
      </c>
      <c r="D132" s="238" t="s">
        <v>175</v>
      </c>
      <c r="E132" s="239" t="s">
        <v>1325</v>
      </c>
      <c r="F132" s="240" t="s">
        <v>1326</v>
      </c>
      <c r="G132" s="241" t="s">
        <v>332</v>
      </c>
      <c r="H132" s="242">
        <v>5.2000000000000002</v>
      </c>
      <c r="I132" s="243"/>
      <c r="J132" s="244">
        <f>ROUND(I132*H132,2)</f>
        <v>0</v>
      </c>
      <c r="K132" s="245"/>
      <c r="L132" s="45"/>
      <c r="M132" s="246" t="s">
        <v>1</v>
      </c>
      <c r="N132" s="247" t="s">
        <v>42</v>
      </c>
      <c r="O132" s="98"/>
      <c r="P132" s="248">
        <f>O132*H132</f>
        <v>0</v>
      </c>
      <c r="Q132" s="248">
        <v>0</v>
      </c>
      <c r="R132" s="248">
        <f>Q132*H132</f>
        <v>0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179</v>
      </c>
      <c r="AT132" s="250" t="s">
        <v>175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179</v>
      </c>
      <c r="BM132" s="250" t="s">
        <v>1327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1328</v>
      </c>
      <c r="G133" s="253"/>
      <c r="H133" s="257">
        <v>2.7999999999999998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76</v>
      </c>
      <c r="AY133" s="263" t="s">
        <v>173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1329</v>
      </c>
      <c r="G134" s="253"/>
      <c r="H134" s="257">
        <v>2.3999999999999999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76</v>
      </c>
      <c r="AY134" s="263" t="s">
        <v>173</v>
      </c>
    </row>
    <row r="135" s="15" customFormat="1">
      <c r="A135" s="15"/>
      <c r="B135" s="275"/>
      <c r="C135" s="276"/>
      <c r="D135" s="254" t="s">
        <v>181</v>
      </c>
      <c r="E135" s="277" t="s">
        <v>1</v>
      </c>
      <c r="F135" s="278" t="s">
        <v>187</v>
      </c>
      <c r="G135" s="276"/>
      <c r="H135" s="279">
        <v>5.1999999999999993</v>
      </c>
      <c r="I135" s="280"/>
      <c r="J135" s="276"/>
      <c r="K135" s="276"/>
      <c r="L135" s="281"/>
      <c r="M135" s="282"/>
      <c r="N135" s="283"/>
      <c r="O135" s="283"/>
      <c r="P135" s="283"/>
      <c r="Q135" s="283"/>
      <c r="R135" s="283"/>
      <c r="S135" s="283"/>
      <c r="T135" s="28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85" t="s">
        <v>181</v>
      </c>
      <c r="AU135" s="285" t="s">
        <v>88</v>
      </c>
      <c r="AV135" s="15" t="s">
        <v>179</v>
      </c>
      <c r="AW135" s="15" t="s">
        <v>31</v>
      </c>
      <c r="AX135" s="15" t="s">
        <v>83</v>
      </c>
      <c r="AY135" s="285" t="s">
        <v>173</v>
      </c>
    </row>
    <row r="136" s="2" customFormat="1" ht="24.15" customHeight="1">
      <c r="A136" s="39"/>
      <c r="B136" s="40"/>
      <c r="C136" s="286" t="s">
        <v>88</v>
      </c>
      <c r="D136" s="286" t="s">
        <v>224</v>
      </c>
      <c r="E136" s="287" t="s">
        <v>1330</v>
      </c>
      <c r="F136" s="288" t="s">
        <v>1331</v>
      </c>
      <c r="G136" s="289" t="s">
        <v>332</v>
      </c>
      <c r="H136" s="290">
        <v>5.5</v>
      </c>
      <c r="I136" s="291"/>
      <c r="J136" s="292">
        <f>ROUND(I136*H136,2)</f>
        <v>0</v>
      </c>
      <c r="K136" s="293"/>
      <c r="L136" s="294"/>
      <c r="M136" s="295" t="s">
        <v>1</v>
      </c>
      <c r="N136" s="296" t="s">
        <v>42</v>
      </c>
      <c r="O136" s="98"/>
      <c r="P136" s="248">
        <f>O136*H136</f>
        <v>0</v>
      </c>
      <c r="Q136" s="248">
        <v>0.00027999999999999998</v>
      </c>
      <c r="R136" s="248">
        <f>Q136*H136</f>
        <v>0.0015399999999999999</v>
      </c>
      <c r="S136" s="248">
        <v>0</v>
      </c>
      <c r="T136" s="24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0" t="s">
        <v>223</v>
      </c>
      <c r="AT136" s="250" t="s">
        <v>224</v>
      </c>
      <c r="AU136" s="250" t="s">
        <v>88</v>
      </c>
      <c r="AY136" s="18" t="s">
        <v>173</v>
      </c>
      <c r="BE136" s="251">
        <f>IF(N136="základná",J136,0)</f>
        <v>0</v>
      </c>
      <c r="BF136" s="251">
        <f>IF(N136="znížená",J136,0)</f>
        <v>0</v>
      </c>
      <c r="BG136" s="251">
        <f>IF(N136="zákl. prenesená",J136,0)</f>
        <v>0</v>
      </c>
      <c r="BH136" s="251">
        <f>IF(N136="zníž. prenesená",J136,0)</f>
        <v>0</v>
      </c>
      <c r="BI136" s="251">
        <f>IF(N136="nulová",J136,0)</f>
        <v>0</v>
      </c>
      <c r="BJ136" s="18" t="s">
        <v>88</v>
      </c>
      <c r="BK136" s="251">
        <f>ROUND(I136*H136,2)</f>
        <v>0</v>
      </c>
      <c r="BL136" s="18" t="s">
        <v>179</v>
      </c>
      <c r="BM136" s="250" t="s">
        <v>1332</v>
      </c>
    </row>
    <row r="137" s="13" customFormat="1">
      <c r="A137" s="13"/>
      <c r="B137" s="252"/>
      <c r="C137" s="253"/>
      <c r="D137" s="254" t="s">
        <v>181</v>
      </c>
      <c r="E137" s="255" t="s">
        <v>1</v>
      </c>
      <c r="F137" s="256" t="s">
        <v>1333</v>
      </c>
      <c r="G137" s="253"/>
      <c r="H137" s="257">
        <v>5.46</v>
      </c>
      <c r="I137" s="258"/>
      <c r="J137" s="253"/>
      <c r="K137" s="253"/>
      <c r="L137" s="259"/>
      <c r="M137" s="260"/>
      <c r="N137" s="261"/>
      <c r="O137" s="261"/>
      <c r="P137" s="261"/>
      <c r="Q137" s="261"/>
      <c r="R137" s="261"/>
      <c r="S137" s="261"/>
      <c r="T137" s="26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3" t="s">
        <v>181</v>
      </c>
      <c r="AU137" s="263" t="s">
        <v>88</v>
      </c>
      <c r="AV137" s="13" t="s">
        <v>88</v>
      </c>
      <c r="AW137" s="13" t="s">
        <v>31</v>
      </c>
      <c r="AX137" s="13" t="s">
        <v>76</v>
      </c>
      <c r="AY137" s="263" t="s">
        <v>173</v>
      </c>
    </row>
    <row r="138" s="13" customFormat="1">
      <c r="A138" s="13"/>
      <c r="B138" s="252"/>
      <c r="C138" s="253"/>
      <c r="D138" s="254" t="s">
        <v>181</v>
      </c>
      <c r="E138" s="255" t="s">
        <v>1</v>
      </c>
      <c r="F138" s="256" t="s">
        <v>480</v>
      </c>
      <c r="G138" s="253"/>
      <c r="H138" s="257">
        <v>0.040000000000000001</v>
      </c>
      <c r="I138" s="258"/>
      <c r="J138" s="253"/>
      <c r="K138" s="253"/>
      <c r="L138" s="259"/>
      <c r="M138" s="260"/>
      <c r="N138" s="261"/>
      <c r="O138" s="261"/>
      <c r="P138" s="261"/>
      <c r="Q138" s="261"/>
      <c r="R138" s="261"/>
      <c r="S138" s="261"/>
      <c r="T138" s="26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63" t="s">
        <v>181</v>
      </c>
      <c r="AU138" s="263" t="s">
        <v>88</v>
      </c>
      <c r="AV138" s="13" t="s">
        <v>88</v>
      </c>
      <c r="AW138" s="13" t="s">
        <v>31</v>
      </c>
      <c r="AX138" s="13" t="s">
        <v>76</v>
      </c>
      <c r="AY138" s="263" t="s">
        <v>173</v>
      </c>
    </row>
    <row r="139" s="15" customFormat="1">
      <c r="A139" s="15"/>
      <c r="B139" s="275"/>
      <c r="C139" s="276"/>
      <c r="D139" s="254" t="s">
        <v>181</v>
      </c>
      <c r="E139" s="277" t="s">
        <v>1</v>
      </c>
      <c r="F139" s="278" t="s">
        <v>187</v>
      </c>
      <c r="G139" s="276"/>
      <c r="H139" s="279">
        <v>5.5</v>
      </c>
      <c r="I139" s="280"/>
      <c r="J139" s="276"/>
      <c r="K139" s="276"/>
      <c r="L139" s="281"/>
      <c r="M139" s="282"/>
      <c r="N139" s="283"/>
      <c r="O139" s="283"/>
      <c r="P139" s="283"/>
      <c r="Q139" s="283"/>
      <c r="R139" s="283"/>
      <c r="S139" s="283"/>
      <c r="T139" s="28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85" t="s">
        <v>181</v>
      </c>
      <c r="AU139" s="285" t="s">
        <v>88</v>
      </c>
      <c r="AV139" s="15" t="s">
        <v>179</v>
      </c>
      <c r="AW139" s="15" t="s">
        <v>31</v>
      </c>
      <c r="AX139" s="15" t="s">
        <v>83</v>
      </c>
      <c r="AY139" s="285" t="s">
        <v>173</v>
      </c>
    </row>
    <row r="140" s="2" customFormat="1" ht="24.15" customHeight="1">
      <c r="A140" s="39"/>
      <c r="B140" s="40"/>
      <c r="C140" s="238" t="s">
        <v>185</v>
      </c>
      <c r="D140" s="238" t="s">
        <v>175</v>
      </c>
      <c r="E140" s="239" t="s">
        <v>1334</v>
      </c>
      <c r="F140" s="240" t="s">
        <v>1335</v>
      </c>
      <c r="G140" s="241" t="s">
        <v>332</v>
      </c>
      <c r="H140" s="242">
        <v>5.2000000000000002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179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179</v>
      </c>
      <c r="BM140" s="250" t="s">
        <v>1336</v>
      </c>
    </row>
    <row r="141" s="2" customFormat="1" ht="24.15" customHeight="1">
      <c r="A141" s="39"/>
      <c r="B141" s="40"/>
      <c r="C141" s="238" t="s">
        <v>179</v>
      </c>
      <c r="D141" s="238" t="s">
        <v>175</v>
      </c>
      <c r="E141" s="239" t="s">
        <v>1337</v>
      </c>
      <c r="F141" s="240" t="s">
        <v>1338</v>
      </c>
      <c r="G141" s="241" t="s">
        <v>332</v>
      </c>
      <c r="H141" s="242">
        <v>5.2000000000000002</v>
      </c>
      <c r="I141" s="243"/>
      <c r="J141" s="244">
        <f>ROUND(I141*H141,2)</f>
        <v>0</v>
      </c>
      <c r="K141" s="245"/>
      <c r="L141" s="45"/>
      <c r="M141" s="246" t="s">
        <v>1</v>
      </c>
      <c r="N141" s="247" t="s">
        <v>42</v>
      </c>
      <c r="O141" s="98"/>
      <c r="P141" s="248">
        <f>O141*H141</f>
        <v>0</v>
      </c>
      <c r="Q141" s="248">
        <v>0</v>
      </c>
      <c r="R141" s="248">
        <f>Q141*H141</f>
        <v>0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179</v>
      </c>
      <c r="AT141" s="250" t="s">
        <v>175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179</v>
      </c>
      <c r="BM141" s="250" t="s">
        <v>1339</v>
      </c>
    </row>
    <row r="142" s="2" customFormat="1" ht="24.15" customHeight="1">
      <c r="A142" s="39"/>
      <c r="B142" s="40"/>
      <c r="C142" s="238" t="s">
        <v>204</v>
      </c>
      <c r="D142" s="238" t="s">
        <v>175</v>
      </c>
      <c r="E142" s="239" t="s">
        <v>1340</v>
      </c>
      <c r="F142" s="240" t="s">
        <v>1341</v>
      </c>
      <c r="G142" s="241" t="s">
        <v>311</v>
      </c>
      <c r="H142" s="242">
        <v>2</v>
      </c>
      <c r="I142" s="243"/>
      <c r="J142" s="244">
        <f>ROUND(I142*H142,2)</f>
        <v>0</v>
      </c>
      <c r="K142" s="245"/>
      <c r="L142" s="45"/>
      <c r="M142" s="246" t="s">
        <v>1</v>
      </c>
      <c r="N142" s="247" t="s">
        <v>42</v>
      </c>
      <c r="O142" s="98"/>
      <c r="P142" s="248">
        <f>O142*H142</f>
        <v>0</v>
      </c>
      <c r="Q142" s="248">
        <v>0.01583</v>
      </c>
      <c r="R142" s="248">
        <f>Q142*H142</f>
        <v>0.031660000000000001</v>
      </c>
      <c r="S142" s="248">
        <v>0</v>
      </c>
      <c r="T142" s="24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0" t="s">
        <v>179</v>
      </c>
      <c r="AT142" s="250" t="s">
        <v>175</v>
      </c>
      <c r="AU142" s="250" t="s">
        <v>88</v>
      </c>
      <c r="AY142" s="18" t="s">
        <v>173</v>
      </c>
      <c r="BE142" s="251">
        <f>IF(N142="základná",J142,0)</f>
        <v>0</v>
      </c>
      <c r="BF142" s="251">
        <f>IF(N142="znížená",J142,0)</f>
        <v>0</v>
      </c>
      <c r="BG142" s="251">
        <f>IF(N142="zákl. prenesená",J142,0)</f>
        <v>0</v>
      </c>
      <c r="BH142" s="251">
        <f>IF(N142="zníž. prenesená",J142,0)</f>
        <v>0</v>
      </c>
      <c r="BI142" s="251">
        <f>IF(N142="nulová",J142,0)</f>
        <v>0</v>
      </c>
      <c r="BJ142" s="18" t="s">
        <v>88</v>
      </c>
      <c r="BK142" s="251">
        <f>ROUND(I142*H142,2)</f>
        <v>0</v>
      </c>
      <c r="BL142" s="18" t="s">
        <v>179</v>
      </c>
      <c r="BM142" s="250" t="s">
        <v>1342</v>
      </c>
    </row>
    <row r="143" s="2" customFormat="1" ht="16.5" customHeight="1">
      <c r="A143" s="39"/>
      <c r="B143" s="40"/>
      <c r="C143" s="238" t="s">
        <v>210</v>
      </c>
      <c r="D143" s="238" t="s">
        <v>175</v>
      </c>
      <c r="E143" s="239" t="s">
        <v>1343</v>
      </c>
      <c r="F143" s="240" t="s">
        <v>1344</v>
      </c>
      <c r="G143" s="241" t="s">
        <v>332</v>
      </c>
      <c r="H143" s="242">
        <v>5.2000000000000002</v>
      </c>
      <c r="I143" s="243"/>
      <c r="J143" s="244">
        <f>ROUND(I143*H143,2)</f>
        <v>0</v>
      </c>
      <c r="K143" s="245"/>
      <c r="L143" s="45"/>
      <c r="M143" s="246" t="s">
        <v>1</v>
      </c>
      <c r="N143" s="247" t="s">
        <v>42</v>
      </c>
      <c r="O143" s="98"/>
      <c r="P143" s="248">
        <f>O143*H143</f>
        <v>0</v>
      </c>
      <c r="Q143" s="248">
        <v>9.0000000000000006E-05</v>
      </c>
      <c r="R143" s="248">
        <f>Q143*H143</f>
        <v>0.00046800000000000005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179</v>
      </c>
      <c r="AT143" s="250" t="s">
        <v>175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179</v>
      </c>
      <c r="BM143" s="250" t="s">
        <v>1345</v>
      </c>
    </row>
    <row r="144" s="2" customFormat="1" ht="24.15" customHeight="1">
      <c r="A144" s="39"/>
      <c r="B144" s="40"/>
      <c r="C144" s="238" t="s">
        <v>214</v>
      </c>
      <c r="D144" s="238" t="s">
        <v>175</v>
      </c>
      <c r="E144" s="239" t="s">
        <v>1346</v>
      </c>
      <c r="F144" s="240" t="s">
        <v>1347</v>
      </c>
      <c r="G144" s="241" t="s">
        <v>332</v>
      </c>
      <c r="H144" s="242">
        <v>5.2000000000000002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0.00010000000000000001</v>
      </c>
      <c r="R144" s="248">
        <f>Q144*H144</f>
        <v>0.00052000000000000006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179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179</v>
      </c>
      <c r="BM144" s="250" t="s">
        <v>1348</v>
      </c>
    </row>
    <row r="145" s="12" customFormat="1" ht="22.8" customHeight="1">
      <c r="A145" s="12"/>
      <c r="B145" s="222"/>
      <c r="C145" s="223"/>
      <c r="D145" s="224" t="s">
        <v>75</v>
      </c>
      <c r="E145" s="236" t="s">
        <v>438</v>
      </c>
      <c r="F145" s="236" t="s">
        <v>439</v>
      </c>
      <c r="G145" s="223"/>
      <c r="H145" s="223"/>
      <c r="I145" s="226"/>
      <c r="J145" s="237">
        <f>BK145</f>
        <v>0</v>
      </c>
      <c r="K145" s="223"/>
      <c r="L145" s="228"/>
      <c r="M145" s="229"/>
      <c r="N145" s="230"/>
      <c r="O145" s="230"/>
      <c r="P145" s="231">
        <f>P146</f>
        <v>0</v>
      </c>
      <c r="Q145" s="230"/>
      <c r="R145" s="231">
        <f>R146</f>
        <v>0</v>
      </c>
      <c r="S145" s="230"/>
      <c r="T145" s="232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3" t="s">
        <v>83</v>
      </c>
      <c r="AT145" s="234" t="s">
        <v>75</v>
      </c>
      <c r="AU145" s="234" t="s">
        <v>83</v>
      </c>
      <c r="AY145" s="233" t="s">
        <v>173</v>
      </c>
      <c r="BK145" s="235">
        <f>BK146</f>
        <v>0</v>
      </c>
    </row>
    <row r="146" s="2" customFormat="1" ht="33" customHeight="1">
      <c r="A146" s="39"/>
      <c r="B146" s="40"/>
      <c r="C146" s="238" t="s">
        <v>223</v>
      </c>
      <c r="D146" s="238" t="s">
        <v>175</v>
      </c>
      <c r="E146" s="239" t="s">
        <v>1349</v>
      </c>
      <c r="F146" s="240" t="s">
        <v>1350</v>
      </c>
      <c r="G146" s="241" t="s">
        <v>227</v>
      </c>
      <c r="H146" s="242">
        <v>0.034000000000000002</v>
      </c>
      <c r="I146" s="243"/>
      <c r="J146" s="244">
        <f>ROUND(I146*H146,2)</f>
        <v>0</v>
      </c>
      <c r="K146" s="245"/>
      <c r="L146" s="45"/>
      <c r="M146" s="246" t="s">
        <v>1</v>
      </c>
      <c r="N146" s="247" t="s">
        <v>42</v>
      </c>
      <c r="O146" s="98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0" t="s">
        <v>179</v>
      </c>
      <c r="AT146" s="250" t="s">
        <v>175</v>
      </c>
      <c r="AU146" s="250" t="s">
        <v>88</v>
      </c>
      <c r="AY146" s="18" t="s">
        <v>173</v>
      </c>
      <c r="BE146" s="251">
        <f>IF(N146="základná",J146,0)</f>
        <v>0</v>
      </c>
      <c r="BF146" s="251">
        <f>IF(N146="znížená",J146,0)</f>
        <v>0</v>
      </c>
      <c r="BG146" s="251">
        <f>IF(N146="zákl. prenesená",J146,0)</f>
        <v>0</v>
      </c>
      <c r="BH146" s="251">
        <f>IF(N146="zníž. prenesená",J146,0)</f>
        <v>0</v>
      </c>
      <c r="BI146" s="251">
        <f>IF(N146="nulová",J146,0)</f>
        <v>0</v>
      </c>
      <c r="BJ146" s="18" t="s">
        <v>88</v>
      </c>
      <c r="BK146" s="251">
        <f>ROUND(I146*H146,2)</f>
        <v>0</v>
      </c>
      <c r="BL146" s="18" t="s">
        <v>179</v>
      </c>
      <c r="BM146" s="250" t="s">
        <v>1351</v>
      </c>
    </row>
    <row r="147" s="12" customFormat="1" ht="25.92" customHeight="1">
      <c r="A147" s="12"/>
      <c r="B147" s="222"/>
      <c r="C147" s="223"/>
      <c r="D147" s="224" t="s">
        <v>75</v>
      </c>
      <c r="E147" s="225" t="s">
        <v>444</v>
      </c>
      <c r="F147" s="225" t="s">
        <v>445</v>
      </c>
      <c r="G147" s="223"/>
      <c r="H147" s="223"/>
      <c r="I147" s="226"/>
      <c r="J147" s="227">
        <f>BK147</f>
        <v>0</v>
      </c>
      <c r="K147" s="223"/>
      <c r="L147" s="228"/>
      <c r="M147" s="229"/>
      <c r="N147" s="230"/>
      <c r="O147" s="230"/>
      <c r="P147" s="231">
        <f>P148+P161+P220+P257</f>
        <v>0</v>
      </c>
      <c r="Q147" s="230"/>
      <c r="R147" s="231">
        <f>R148+R161+R220+R257</f>
        <v>0.28083495999999997</v>
      </c>
      <c r="S147" s="230"/>
      <c r="T147" s="232">
        <f>T148+T161+T220+T257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3" t="s">
        <v>88</v>
      </c>
      <c r="AT147" s="234" t="s">
        <v>75</v>
      </c>
      <c r="AU147" s="234" t="s">
        <v>76</v>
      </c>
      <c r="AY147" s="233" t="s">
        <v>173</v>
      </c>
      <c r="BK147" s="235">
        <f>BK148+BK161+BK220+BK257</f>
        <v>0</v>
      </c>
    </row>
    <row r="148" s="12" customFormat="1" ht="22.8" customHeight="1">
      <c r="A148" s="12"/>
      <c r="B148" s="222"/>
      <c r="C148" s="223"/>
      <c r="D148" s="224" t="s">
        <v>75</v>
      </c>
      <c r="E148" s="236" t="s">
        <v>529</v>
      </c>
      <c r="F148" s="236" t="s">
        <v>530</v>
      </c>
      <c r="G148" s="223"/>
      <c r="H148" s="223"/>
      <c r="I148" s="226"/>
      <c r="J148" s="237">
        <f>BK148</f>
        <v>0</v>
      </c>
      <c r="K148" s="223"/>
      <c r="L148" s="228"/>
      <c r="M148" s="229"/>
      <c r="N148" s="230"/>
      <c r="O148" s="230"/>
      <c r="P148" s="231">
        <f>SUM(P149:P160)</f>
        <v>0</v>
      </c>
      <c r="Q148" s="230"/>
      <c r="R148" s="231">
        <f>SUM(R149:R160)</f>
        <v>0.0024039999999999999</v>
      </c>
      <c r="S148" s="230"/>
      <c r="T148" s="232">
        <f>SUM(T149:T160)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3" t="s">
        <v>88</v>
      </c>
      <c r="AT148" s="234" t="s">
        <v>75</v>
      </c>
      <c r="AU148" s="234" t="s">
        <v>83</v>
      </c>
      <c r="AY148" s="233" t="s">
        <v>173</v>
      </c>
      <c r="BK148" s="235">
        <f>SUM(BK149:BK160)</f>
        <v>0</v>
      </c>
    </row>
    <row r="149" s="2" customFormat="1" ht="24.15" customHeight="1">
      <c r="A149" s="39"/>
      <c r="B149" s="40"/>
      <c r="C149" s="238" t="s">
        <v>232</v>
      </c>
      <c r="D149" s="238" t="s">
        <v>175</v>
      </c>
      <c r="E149" s="239" t="s">
        <v>1352</v>
      </c>
      <c r="F149" s="240" t="s">
        <v>1353</v>
      </c>
      <c r="G149" s="241" t="s">
        <v>332</v>
      </c>
      <c r="H149" s="242">
        <v>32</v>
      </c>
      <c r="I149" s="243"/>
      <c r="J149" s="244">
        <f>ROUND(I149*H149,2)</f>
        <v>0</v>
      </c>
      <c r="K149" s="245"/>
      <c r="L149" s="45"/>
      <c r="M149" s="246" t="s">
        <v>1</v>
      </c>
      <c r="N149" s="247" t="s">
        <v>42</v>
      </c>
      <c r="O149" s="98"/>
      <c r="P149" s="248">
        <f>O149*H149</f>
        <v>0</v>
      </c>
      <c r="Q149" s="248">
        <v>2.0000000000000002E-05</v>
      </c>
      <c r="R149" s="248">
        <f>Q149*H149</f>
        <v>0.00064000000000000005</v>
      </c>
      <c r="S149" s="248">
        <v>0</v>
      </c>
      <c r="T149" s="24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0" t="s">
        <v>276</v>
      </c>
      <c r="AT149" s="250" t="s">
        <v>175</v>
      </c>
      <c r="AU149" s="250" t="s">
        <v>88</v>
      </c>
      <c r="AY149" s="18" t="s">
        <v>173</v>
      </c>
      <c r="BE149" s="251">
        <f>IF(N149="základná",J149,0)</f>
        <v>0</v>
      </c>
      <c r="BF149" s="251">
        <f>IF(N149="znížená",J149,0)</f>
        <v>0</v>
      </c>
      <c r="BG149" s="251">
        <f>IF(N149="zákl. prenesená",J149,0)</f>
        <v>0</v>
      </c>
      <c r="BH149" s="251">
        <f>IF(N149="zníž. prenesená",J149,0)</f>
        <v>0</v>
      </c>
      <c r="BI149" s="251">
        <f>IF(N149="nulová",J149,0)</f>
        <v>0</v>
      </c>
      <c r="BJ149" s="18" t="s">
        <v>88</v>
      </c>
      <c r="BK149" s="251">
        <f>ROUND(I149*H149,2)</f>
        <v>0</v>
      </c>
      <c r="BL149" s="18" t="s">
        <v>276</v>
      </c>
      <c r="BM149" s="250" t="s">
        <v>1354</v>
      </c>
    </row>
    <row r="150" s="2" customFormat="1" ht="24.15" customHeight="1">
      <c r="A150" s="39"/>
      <c r="B150" s="40"/>
      <c r="C150" s="286" t="s">
        <v>240</v>
      </c>
      <c r="D150" s="286" t="s">
        <v>224</v>
      </c>
      <c r="E150" s="287" t="s">
        <v>1355</v>
      </c>
      <c r="F150" s="288" t="s">
        <v>1356</v>
      </c>
      <c r="G150" s="289" t="s">
        <v>332</v>
      </c>
      <c r="H150" s="290">
        <v>10.199999999999999</v>
      </c>
      <c r="I150" s="291"/>
      <c r="J150" s="292">
        <f>ROUND(I150*H150,2)</f>
        <v>0</v>
      </c>
      <c r="K150" s="293"/>
      <c r="L150" s="294"/>
      <c r="M150" s="295" t="s">
        <v>1</v>
      </c>
      <c r="N150" s="296" t="s">
        <v>42</v>
      </c>
      <c r="O150" s="98"/>
      <c r="P150" s="248">
        <f>O150*H150</f>
        <v>0</v>
      </c>
      <c r="Q150" s="248">
        <v>0.00013999999999999999</v>
      </c>
      <c r="R150" s="248">
        <f>Q150*H150</f>
        <v>0.0014279999999999998</v>
      </c>
      <c r="S150" s="248">
        <v>0</v>
      </c>
      <c r="T150" s="24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0" t="s">
        <v>386</v>
      </c>
      <c r="AT150" s="250" t="s">
        <v>224</v>
      </c>
      <c r="AU150" s="250" t="s">
        <v>88</v>
      </c>
      <c r="AY150" s="18" t="s">
        <v>173</v>
      </c>
      <c r="BE150" s="251">
        <f>IF(N150="základná",J150,0)</f>
        <v>0</v>
      </c>
      <c r="BF150" s="251">
        <f>IF(N150="znížená",J150,0)</f>
        <v>0</v>
      </c>
      <c r="BG150" s="251">
        <f>IF(N150="zákl. prenesená",J150,0)</f>
        <v>0</v>
      </c>
      <c r="BH150" s="251">
        <f>IF(N150="zníž. prenesená",J150,0)</f>
        <v>0</v>
      </c>
      <c r="BI150" s="251">
        <f>IF(N150="nulová",J150,0)</f>
        <v>0</v>
      </c>
      <c r="BJ150" s="18" t="s">
        <v>88</v>
      </c>
      <c r="BK150" s="251">
        <f>ROUND(I150*H150,2)</f>
        <v>0</v>
      </c>
      <c r="BL150" s="18" t="s">
        <v>276</v>
      </c>
      <c r="BM150" s="250" t="s">
        <v>1357</v>
      </c>
    </row>
    <row r="151" s="13" customFormat="1">
      <c r="A151" s="13"/>
      <c r="B151" s="252"/>
      <c r="C151" s="253"/>
      <c r="D151" s="254" t="s">
        <v>181</v>
      </c>
      <c r="E151" s="255" t="s">
        <v>1</v>
      </c>
      <c r="F151" s="256" t="s">
        <v>1358</v>
      </c>
      <c r="G151" s="253"/>
      <c r="H151" s="257">
        <v>10.199999999999999</v>
      </c>
      <c r="I151" s="258"/>
      <c r="J151" s="253"/>
      <c r="K151" s="253"/>
      <c r="L151" s="259"/>
      <c r="M151" s="260"/>
      <c r="N151" s="261"/>
      <c r="O151" s="261"/>
      <c r="P151" s="261"/>
      <c r="Q151" s="261"/>
      <c r="R151" s="261"/>
      <c r="S151" s="261"/>
      <c r="T151" s="26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3" t="s">
        <v>181</v>
      </c>
      <c r="AU151" s="263" t="s">
        <v>88</v>
      </c>
      <c r="AV151" s="13" t="s">
        <v>88</v>
      </c>
      <c r="AW151" s="13" t="s">
        <v>31</v>
      </c>
      <c r="AX151" s="13" t="s">
        <v>83</v>
      </c>
      <c r="AY151" s="263" t="s">
        <v>173</v>
      </c>
    </row>
    <row r="152" s="2" customFormat="1" ht="24.15" customHeight="1">
      <c r="A152" s="39"/>
      <c r="B152" s="40"/>
      <c r="C152" s="286" t="s">
        <v>245</v>
      </c>
      <c r="D152" s="286" t="s">
        <v>224</v>
      </c>
      <c r="E152" s="287" t="s">
        <v>1359</v>
      </c>
      <c r="F152" s="288" t="s">
        <v>1360</v>
      </c>
      <c r="G152" s="289" t="s">
        <v>332</v>
      </c>
      <c r="H152" s="290">
        <v>11.199999999999999</v>
      </c>
      <c r="I152" s="291"/>
      <c r="J152" s="292">
        <f>ROUND(I152*H152,2)</f>
        <v>0</v>
      </c>
      <c r="K152" s="293"/>
      <c r="L152" s="294"/>
      <c r="M152" s="295" t="s">
        <v>1</v>
      </c>
      <c r="N152" s="296" t="s">
        <v>42</v>
      </c>
      <c r="O152" s="98"/>
      <c r="P152" s="248">
        <f>O152*H152</f>
        <v>0</v>
      </c>
      <c r="Q152" s="248">
        <v>1.0000000000000001E-05</v>
      </c>
      <c r="R152" s="248">
        <f>Q152*H152</f>
        <v>0.000112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386</v>
      </c>
      <c r="AT152" s="250" t="s">
        <v>224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276</v>
      </c>
      <c r="BM152" s="250" t="s">
        <v>1361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1362</v>
      </c>
      <c r="G153" s="253"/>
      <c r="H153" s="257">
        <v>11.220000000000001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221</v>
      </c>
      <c r="G154" s="253"/>
      <c r="H154" s="257">
        <v>-0.02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76</v>
      </c>
      <c r="AY154" s="263" t="s">
        <v>173</v>
      </c>
    </row>
    <row r="155" s="15" customFormat="1">
      <c r="A155" s="15"/>
      <c r="B155" s="275"/>
      <c r="C155" s="276"/>
      <c r="D155" s="254" t="s">
        <v>181</v>
      </c>
      <c r="E155" s="277" t="s">
        <v>1</v>
      </c>
      <c r="F155" s="278" t="s">
        <v>187</v>
      </c>
      <c r="G155" s="276"/>
      <c r="H155" s="279">
        <v>11.200000000000001</v>
      </c>
      <c r="I155" s="280"/>
      <c r="J155" s="276"/>
      <c r="K155" s="276"/>
      <c r="L155" s="281"/>
      <c r="M155" s="282"/>
      <c r="N155" s="283"/>
      <c r="O155" s="283"/>
      <c r="P155" s="283"/>
      <c r="Q155" s="283"/>
      <c r="R155" s="283"/>
      <c r="S155" s="283"/>
      <c r="T155" s="28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85" t="s">
        <v>181</v>
      </c>
      <c r="AU155" s="285" t="s">
        <v>88</v>
      </c>
      <c r="AV155" s="15" t="s">
        <v>179</v>
      </c>
      <c r="AW155" s="15" t="s">
        <v>31</v>
      </c>
      <c r="AX155" s="15" t="s">
        <v>83</v>
      </c>
      <c r="AY155" s="285" t="s">
        <v>173</v>
      </c>
    </row>
    <row r="156" s="2" customFormat="1" ht="24.15" customHeight="1">
      <c r="A156" s="39"/>
      <c r="B156" s="40"/>
      <c r="C156" s="286" t="s">
        <v>252</v>
      </c>
      <c r="D156" s="286" t="s">
        <v>224</v>
      </c>
      <c r="E156" s="287" t="s">
        <v>1363</v>
      </c>
      <c r="F156" s="288" t="s">
        <v>1364</v>
      </c>
      <c r="G156" s="289" t="s">
        <v>332</v>
      </c>
      <c r="H156" s="290">
        <v>11.199999999999999</v>
      </c>
      <c r="I156" s="291"/>
      <c r="J156" s="292">
        <f>ROUND(I156*H156,2)</f>
        <v>0</v>
      </c>
      <c r="K156" s="293"/>
      <c r="L156" s="294"/>
      <c r="M156" s="295" t="s">
        <v>1</v>
      </c>
      <c r="N156" s="296" t="s">
        <v>42</v>
      </c>
      <c r="O156" s="98"/>
      <c r="P156" s="248">
        <f>O156*H156</f>
        <v>0</v>
      </c>
      <c r="Q156" s="248">
        <v>2.0000000000000002E-05</v>
      </c>
      <c r="R156" s="248">
        <f>Q156*H156</f>
        <v>0.000224</v>
      </c>
      <c r="S156" s="248">
        <v>0</v>
      </c>
      <c r="T156" s="24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386</v>
      </c>
      <c r="AT156" s="250" t="s">
        <v>224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276</v>
      </c>
      <c r="BM156" s="250" t="s">
        <v>1365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1362</v>
      </c>
      <c r="G157" s="253"/>
      <c r="H157" s="257">
        <v>11.220000000000001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221</v>
      </c>
      <c r="G158" s="253"/>
      <c r="H158" s="257">
        <v>-0.02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5" customFormat="1">
      <c r="A159" s="15"/>
      <c r="B159" s="275"/>
      <c r="C159" s="276"/>
      <c r="D159" s="254" t="s">
        <v>181</v>
      </c>
      <c r="E159" s="277" t="s">
        <v>1</v>
      </c>
      <c r="F159" s="278" t="s">
        <v>187</v>
      </c>
      <c r="G159" s="276"/>
      <c r="H159" s="279">
        <v>11.200000000000001</v>
      </c>
      <c r="I159" s="280"/>
      <c r="J159" s="276"/>
      <c r="K159" s="276"/>
      <c r="L159" s="281"/>
      <c r="M159" s="282"/>
      <c r="N159" s="283"/>
      <c r="O159" s="283"/>
      <c r="P159" s="283"/>
      <c r="Q159" s="283"/>
      <c r="R159" s="283"/>
      <c r="S159" s="283"/>
      <c r="T159" s="28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5" t="s">
        <v>181</v>
      </c>
      <c r="AU159" s="285" t="s">
        <v>88</v>
      </c>
      <c r="AV159" s="15" t="s">
        <v>179</v>
      </c>
      <c r="AW159" s="15" t="s">
        <v>31</v>
      </c>
      <c r="AX159" s="15" t="s">
        <v>83</v>
      </c>
      <c r="AY159" s="285" t="s">
        <v>173</v>
      </c>
    </row>
    <row r="160" s="2" customFormat="1" ht="24.15" customHeight="1">
      <c r="A160" s="39"/>
      <c r="B160" s="40"/>
      <c r="C160" s="238" t="s">
        <v>258</v>
      </c>
      <c r="D160" s="238" t="s">
        <v>175</v>
      </c>
      <c r="E160" s="239" t="s">
        <v>617</v>
      </c>
      <c r="F160" s="240" t="s">
        <v>618</v>
      </c>
      <c r="G160" s="241" t="s">
        <v>227</v>
      </c>
      <c r="H160" s="242">
        <v>0.002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0</v>
      </c>
      <c r="R160" s="248">
        <f>Q160*H160</f>
        <v>0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276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276</v>
      </c>
      <c r="BM160" s="250" t="s">
        <v>1366</v>
      </c>
    </row>
    <row r="161" s="12" customFormat="1" ht="22.8" customHeight="1">
      <c r="A161" s="12"/>
      <c r="B161" s="222"/>
      <c r="C161" s="223"/>
      <c r="D161" s="224" t="s">
        <v>75</v>
      </c>
      <c r="E161" s="236" t="s">
        <v>1367</v>
      </c>
      <c r="F161" s="236" t="s">
        <v>1368</v>
      </c>
      <c r="G161" s="223"/>
      <c r="H161" s="223"/>
      <c r="I161" s="226"/>
      <c r="J161" s="237">
        <f>BK161</f>
        <v>0</v>
      </c>
      <c r="K161" s="223"/>
      <c r="L161" s="228"/>
      <c r="M161" s="229"/>
      <c r="N161" s="230"/>
      <c r="O161" s="230"/>
      <c r="P161" s="231">
        <f>SUM(P162:P219)</f>
        <v>0</v>
      </c>
      <c r="Q161" s="230"/>
      <c r="R161" s="231">
        <f>SUM(R162:R219)</f>
        <v>0.045056890000000002</v>
      </c>
      <c r="S161" s="230"/>
      <c r="T161" s="232">
        <f>SUM(T162:T219)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3" t="s">
        <v>88</v>
      </c>
      <c r="AT161" s="234" t="s">
        <v>75</v>
      </c>
      <c r="AU161" s="234" t="s">
        <v>83</v>
      </c>
      <c r="AY161" s="233" t="s">
        <v>173</v>
      </c>
      <c r="BK161" s="235">
        <f>SUM(BK162:BK219)</f>
        <v>0</v>
      </c>
    </row>
    <row r="162" s="2" customFormat="1" ht="24.15" customHeight="1">
      <c r="A162" s="39"/>
      <c r="B162" s="40"/>
      <c r="C162" s="238" t="s">
        <v>262</v>
      </c>
      <c r="D162" s="238" t="s">
        <v>175</v>
      </c>
      <c r="E162" s="239" t="s">
        <v>1369</v>
      </c>
      <c r="F162" s="240" t="s">
        <v>1370</v>
      </c>
      <c r="G162" s="241" t="s">
        <v>332</v>
      </c>
      <c r="H162" s="242">
        <v>3.5</v>
      </c>
      <c r="I162" s="243"/>
      <c r="J162" s="244">
        <f>ROUND(I162*H162,2)</f>
        <v>0</v>
      </c>
      <c r="K162" s="245"/>
      <c r="L162" s="45"/>
      <c r="M162" s="246" t="s">
        <v>1</v>
      </c>
      <c r="N162" s="247" t="s">
        <v>42</v>
      </c>
      <c r="O162" s="98"/>
      <c r="P162" s="248">
        <f>O162*H162</f>
        <v>0</v>
      </c>
      <c r="Q162" s="248">
        <v>0.00157</v>
      </c>
      <c r="R162" s="248">
        <f>Q162*H162</f>
        <v>0.0054949999999999999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276</v>
      </c>
      <c r="AT162" s="250" t="s">
        <v>175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276</v>
      </c>
      <c r="BM162" s="250" t="s">
        <v>1371</v>
      </c>
    </row>
    <row r="163" s="13" customFormat="1">
      <c r="A163" s="13"/>
      <c r="B163" s="252"/>
      <c r="C163" s="253"/>
      <c r="D163" s="254" t="s">
        <v>181</v>
      </c>
      <c r="E163" s="255" t="s">
        <v>1</v>
      </c>
      <c r="F163" s="256" t="s">
        <v>1372</v>
      </c>
      <c r="G163" s="253"/>
      <c r="H163" s="257">
        <v>1.5</v>
      </c>
      <c r="I163" s="258"/>
      <c r="J163" s="253"/>
      <c r="K163" s="253"/>
      <c r="L163" s="259"/>
      <c r="M163" s="260"/>
      <c r="N163" s="261"/>
      <c r="O163" s="261"/>
      <c r="P163" s="261"/>
      <c r="Q163" s="261"/>
      <c r="R163" s="261"/>
      <c r="S163" s="261"/>
      <c r="T163" s="26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3" t="s">
        <v>181</v>
      </c>
      <c r="AU163" s="263" t="s">
        <v>88</v>
      </c>
      <c r="AV163" s="13" t="s">
        <v>88</v>
      </c>
      <c r="AW163" s="13" t="s">
        <v>31</v>
      </c>
      <c r="AX163" s="13" t="s">
        <v>76</v>
      </c>
      <c r="AY163" s="263" t="s">
        <v>173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1373</v>
      </c>
      <c r="G164" s="253"/>
      <c r="H164" s="257">
        <v>0.90000000000000002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1374</v>
      </c>
      <c r="G165" s="253"/>
      <c r="H165" s="257">
        <v>0.90000000000000002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4" customFormat="1">
      <c r="A166" s="14"/>
      <c r="B166" s="264"/>
      <c r="C166" s="265"/>
      <c r="D166" s="254" t="s">
        <v>181</v>
      </c>
      <c r="E166" s="266" t="s">
        <v>1</v>
      </c>
      <c r="F166" s="267" t="s">
        <v>184</v>
      </c>
      <c r="G166" s="265"/>
      <c r="H166" s="268">
        <v>3.2999999999999998</v>
      </c>
      <c r="I166" s="269"/>
      <c r="J166" s="265"/>
      <c r="K166" s="265"/>
      <c r="L166" s="270"/>
      <c r="M166" s="271"/>
      <c r="N166" s="272"/>
      <c r="O166" s="272"/>
      <c r="P166" s="272"/>
      <c r="Q166" s="272"/>
      <c r="R166" s="272"/>
      <c r="S166" s="272"/>
      <c r="T166" s="27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4" t="s">
        <v>181</v>
      </c>
      <c r="AU166" s="274" t="s">
        <v>88</v>
      </c>
      <c r="AV166" s="14" t="s">
        <v>185</v>
      </c>
      <c r="AW166" s="14" t="s">
        <v>31</v>
      </c>
      <c r="AX166" s="14" t="s">
        <v>76</v>
      </c>
      <c r="AY166" s="274" t="s">
        <v>173</v>
      </c>
    </row>
    <row r="167" s="13" customFormat="1">
      <c r="A167" s="13"/>
      <c r="B167" s="252"/>
      <c r="C167" s="253"/>
      <c r="D167" s="254" t="s">
        <v>181</v>
      </c>
      <c r="E167" s="255" t="s">
        <v>1</v>
      </c>
      <c r="F167" s="256" t="s">
        <v>1375</v>
      </c>
      <c r="G167" s="253"/>
      <c r="H167" s="257">
        <v>0.20000000000000001</v>
      </c>
      <c r="I167" s="258"/>
      <c r="J167" s="253"/>
      <c r="K167" s="253"/>
      <c r="L167" s="259"/>
      <c r="M167" s="260"/>
      <c r="N167" s="261"/>
      <c r="O167" s="261"/>
      <c r="P167" s="261"/>
      <c r="Q167" s="261"/>
      <c r="R167" s="261"/>
      <c r="S167" s="261"/>
      <c r="T167" s="26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3" t="s">
        <v>181</v>
      </c>
      <c r="AU167" s="263" t="s">
        <v>88</v>
      </c>
      <c r="AV167" s="13" t="s">
        <v>88</v>
      </c>
      <c r="AW167" s="13" t="s">
        <v>31</v>
      </c>
      <c r="AX167" s="13" t="s">
        <v>76</v>
      </c>
      <c r="AY167" s="263" t="s">
        <v>173</v>
      </c>
    </row>
    <row r="168" s="15" customFormat="1">
      <c r="A168" s="15"/>
      <c r="B168" s="275"/>
      <c r="C168" s="276"/>
      <c r="D168" s="254" t="s">
        <v>181</v>
      </c>
      <c r="E168" s="277" t="s">
        <v>1</v>
      </c>
      <c r="F168" s="278" t="s">
        <v>1376</v>
      </c>
      <c r="G168" s="276"/>
      <c r="H168" s="279">
        <v>3.5</v>
      </c>
      <c r="I168" s="280"/>
      <c r="J168" s="276"/>
      <c r="K168" s="276"/>
      <c r="L168" s="281"/>
      <c r="M168" s="282"/>
      <c r="N168" s="283"/>
      <c r="O168" s="283"/>
      <c r="P168" s="283"/>
      <c r="Q168" s="283"/>
      <c r="R168" s="283"/>
      <c r="S168" s="283"/>
      <c r="T168" s="28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5" t="s">
        <v>181</v>
      </c>
      <c r="AU168" s="285" t="s">
        <v>88</v>
      </c>
      <c r="AV168" s="15" t="s">
        <v>179</v>
      </c>
      <c r="AW168" s="15" t="s">
        <v>31</v>
      </c>
      <c r="AX168" s="15" t="s">
        <v>83</v>
      </c>
      <c r="AY168" s="285" t="s">
        <v>173</v>
      </c>
    </row>
    <row r="169" s="2" customFormat="1" ht="24.15" customHeight="1">
      <c r="A169" s="39"/>
      <c r="B169" s="40"/>
      <c r="C169" s="238" t="s">
        <v>270</v>
      </c>
      <c r="D169" s="238" t="s">
        <v>175</v>
      </c>
      <c r="E169" s="239" t="s">
        <v>1377</v>
      </c>
      <c r="F169" s="240" t="s">
        <v>1378</v>
      </c>
      <c r="G169" s="241" t="s">
        <v>332</v>
      </c>
      <c r="H169" s="242">
        <v>9.5</v>
      </c>
      <c r="I169" s="243"/>
      <c r="J169" s="244">
        <f>ROUND(I169*H169,2)</f>
        <v>0</v>
      </c>
      <c r="K169" s="245"/>
      <c r="L169" s="45"/>
      <c r="M169" s="246" t="s">
        <v>1</v>
      </c>
      <c r="N169" s="247" t="s">
        <v>42</v>
      </c>
      <c r="O169" s="98"/>
      <c r="P169" s="248">
        <f>O169*H169</f>
        <v>0</v>
      </c>
      <c r="Q169" s="248">
        <v>0.00170262</v>
      </c>
      <c r="R169" s="248">
        <f>Q169*H169</f>
        <v>0.016174890000000001</v>
      </c>
      <c r="S169" s="248">
        <v>0</v>
      </c>
      <c r="T169" s="24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0" t="s">
        <v>276</v>
      </c>
      <c r="AT169" s="250" t="s">
        <v>175</v>
      </c>
      <c r="AU169" s="250" t="s">
        <v>88</v>
      </c>
      <c r="AY169" s="18" t="s">
        <v>173</v>
      </c>
      <c r="BE169" s="251">
        <f>IF(N169="základná",J169,0)</f>
        <v>0</v>
      </c>
      <c r="BF169" s="251">
        <f>IF(N169="znížená",J169,0)</f>
        <v>0</v>
      </c>
      <c r="BG169" s="251">
        <f>IF(N169="zákl. prenesená",J169,0)</f>
        <v>0</v>
      </c>
      <c r="BH169" s="251">
        <f>IF(N169="zníž. prenesená",J169,0)</f>
        <v>0</v>
      </c>
      <c r="BI169" s="251">
        <f>IF(N169="nulová",J169,0)</f>
        <v>0</v>
      </c>
      <c r="BJ169" s="18" t="s">
        <v>88</v>
      </c>
      <c r="BK169" s="251">
        <f>ROUND(I169*H169,2)</f>
        <v>0</v>
      </c>
      <c r="BL169" s="18" t="s">
        <v>276</v>
      </c>
      <c r="BM169" s="250" t="s">
        <v>1379</v>
      </c>
    </row>
    <row r="170" s="13" customFormat="1">
      <c r="A170" s="13"/>
      <c r="B170" s="252"/>
      <c r="C170" s="253"/>
      <c r="D170" s="254" t="s">
        <v>181</v>
      </c>
      <c r="E170" s="255" t="s">
        <v>1</v>
      </c>
      <c r="F170" s="256" t="s">
        <v>1380</v>
      </c>
      <c r="G170" s="253"/>
      <c r="H170" s="257">
        <v>1.3</v>
      </c>
      <c r="I170" s="258"/>
      <c r="J170" s="253"/>
      <c r="K170" s="253"/>
      <c r="L170" s="259"/>
      <c r="M170" s="260"/>
      <c r="N170" s="261"/>
      <c r="O170" s="261"/>
      <c r="P170" s="261"/>
      <c r="Q170" s="261"/>
      <c r="R170" s="261"/>
      <c r="S170" s="261"/>
      <c r="T170" s="26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3" t="s">
        <v>181</v>
      </c>
      <c r="AU170" s="263" t="s">
        <v>88</v>
      </c>
      <c r="AV170" s="13" t="s">
        <v>88</v>
      </c>
      <c r="AW170" s="13" t="s">
        <v>31</v>
      </c>
      <c r="AX170" s="13" t="s">
        <v>76</v>
      </c>
      <c r="AY170" s="263" t="s">
        <v>173</v>
      </c>
    </row>
    <row r="171" s="13" customFormat="1">
      <c r="A171" s="13"/>
      <c r="B171" s="252"/>
      <c r="C171" s="253"/>
      <c r="D171" s="254" t="s">
        <v>181</v>
      </c>
      <c r="E171" s="255" t="s">
        <v>1</v>
      </c>
      <c r="F171" s="256" t="s">
        <v>1381</v>
      </c>
      <c r="G171" s="253"/>
      <c r="H171" s="257">
        <v>8</v>
      </c>
      <c r="I171" s="258"/>
      <c r="J171" s="253"/>
      <c r="K171" s="253"/>
      <c r="L171" s="259"/>
      <c r="M171" s="260"/>
      <c r="N171" s="261"/>
      <c r="O171" s="261"/>
      <c r="P171" s="261"/>
      <c r="Q171" s="261"/>
      <c r="R171" s="261"/>
      <c r="S171" s="261"/>
      <c r="T171" s="26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3" t="s">
        <v>181</v>
      </c>
      <c r="AU171" s="263" t="s">
        <v>88</v>
      </c>
      <c r="AV171" s="13" t="s">
        <v>88</v>
      </c>
      <c r="AW171" s="13" t="s">
        <v>31</v>
      </c>
      <c r="AX171" s="13" t="s">
        <v>76</v>
      </c>
      <c r="AY171" s="263" t="s">
        <v>173</v>
      </c>
    </row>
    <row r="172" s="14" customFormat="1">
      <c r="A172" s="14"/>
      <c r="B172" s="264"/>
      <c r="C172" s="265"/>
      <c r="D172" s="254" t="s">
        <v>181</v>
      </c>
      <c r="E172" s="266" t="s">
        <v>1</v>
      </c>
      <c r="F172" s="267" t="s">
        <v>184</v>
      </c>
      <c r="G172" s="265"/>
      <c r="H172" s="268">
        <v>9.3000000000000007</v>
      </c>
      <c r="I172" s="269"/>
      <c r="J172" s="265"/>
      <c r="K172" s="265"/>
      <c r="L172" s="270"/>
      <c r="M172" s="271"/>
      <c r="N172" s="272"/>
      <c r="O172" s="272"/>
      <c r="P172" s="272"/>
      <c r="Q172" s="272"/>
      <c r="R172" s="272"/>
      <c r="S172" s="272"/>
      <c r="T172" s="27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4" t="s">
        <v>181</v>
      </c>
      <c r="AU172" s="274" t="s">
        <v>88</v>
      </c>
      <c r="AV172" s="14" t="s">
        <v>185</v>
      </c>
      <c r="AW172" s="14" t="s">
        <v>31</v>
      </c>
      <c r="AX172" s="14" t="s">
        <v>76</v>
      </c>
      <c r="AY172" s="274" t="s">
        <v>173</v>
      </c>
    </row>
    <row r="173" s="13" customFormat="1">
      <c r="A173" s="13"/>
      <c r="B173" s="252"/>
      <c r="C173" s="253"/>
      <c r="D173" s="254" t="s">
        <v>181</v>
      </c>
      <c r="E173" s="255" t="s">
        <v>1</v>
      </c>
      <c r="F173" s="256" t="s">
        <v>1375</v>
      </c>
      <c r="G173" s="253"/>
      <c r="H173" s="257">
        <v>0.20000000000000001</v>
      </c>
      <c r="I173" s="258"/>
      <c r="J173" s="253"/>
      <c r="K173" s="253"/>
      <c r="L173" s="259"/>
      <c r="M173" s="260"/>
      <c r="N173" s="261"/>
      <c r="O173" s="261"/>
      <c r="P173" s="261"/>
      <c r="Q173" s="261"/>
      <c r="R173" s="261"/>
      <c r="S173" s="261"/>
      <c r="T173" s="26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3" t="s">
        <v>181</v>
      </c>
      <c r="AU173" s="263" t="s">
        <v>88</v>
      </c>
      <c r="AV173" s="13" t="s">
        <v>88</v>
      </c>
      <c r="AW173" s="13" t="s">
        <v>31</v>
      </c>
      <c r="AX173" s="13" t="s">
        <v>76</v>
      </c>
      <c r="AY173" s="263" t="s">
        <v>173</v>
      </c>
    </row>
    <row r="174" s="15" customFormat="1">
      <c r="A174" s="15"/>
      <c r="B174" s="275"/>
      <c r="C174" s="276"/>
      <c r="D174" s="254" t="s">
        <v>181</v>
      </c>
      <c r="E174" s="277" t="s">
        <v>1</v>
      </c>
      <c r="F174" s="278" t="s">
        <v>1376</v>
      </c>
      <c r="G174" s="276"/>
      <c r="H174" s="279">
        <v>9.5</v>
      </c>
      <c r="I174" s="280"/>
      <c r="J174" s="276"/>
      <c r="K174" s="276"/>
      <c r="L174" s="281"/>
      <c r="M174" s="282"/>
      <c r="N174" s="283"/>
      <c r="O174" s="283"/>
      <c r="P174" s="283"/>
      <c r="Q174" s="283"/>
      <c r="R174" s="283"/>
      <c r="S174" s="283"/>
      <c r="T174" s="28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5" t="s">
        <v>181</v>
      </c>
      <c r="AU174" s="285" t="s">
        <v>88</v>
      </c>
      <c r="AV174" s="15" t="s">
        <v>179</v>
      </c>
      <c r="AW174" s="15" t="s">
        <v>31</v>
      </c>
      <c r="AX174" s="15" t="s">
        <v>83</v>
      </c>
      <c r="AY174" s="285" t="s">
        <v>173</v>
      </c>
    </row>
    <row r="175" s="2" customFormat="1" ht="24.15" customHeight="1">
      <c r="A175" s="39"/>
      <c r="B175" s="40"/>
      <c r="C175" s="238" t="s">
        <v>276</v>
      </c>
      <c r="D175" s="238" t="s">
        <v>175</v>
      </c>
      <c r="E175" s="239" t="s">
        <v>1382</v>
      </c>
      <c r="F175" s="240" t="s">
        <v>1383</v>
      </c>
      <c r="G175" s="241" t="s">
        <v>332</v>
      </c>
      <c r="H175" s="242">
        <v>3.5</v>
      </c>
      <c r="I175" s="243"/>
      <c r="J175" s="244">
        <f>ROUND(I175*H175,2)</f>
        <v>0</v>
      </c>
      <c r="K175" s="245"/>
      <c r="L175" s="45"/>
      <c r="M175" s="246" t="s">
        <v>1</v>
      </c>
      <c r="N175" s="247" t="s">
        <v>42</v>
      </c>
      <c r="O175" s="98"/>
      <c r="P175" s="248">
        <f>O175*H175</f>
        <v>0</v>
      </c>
      <c r="Q175" s="248">
        <v>0.0010300000000000001</v>
      </c>
      <c r="R175" s="248">
        <f>Q175*H175</f>
        <v>0.0036050000000000006</v>
      </c>
      <c r="S175" s="248">
        <v>0</v>
      </c>
      <c r="T175" s="24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0" t="s">
        <v>276</v>
      </c>
      <c r="AT175" s="250" t="s">
        <v>175</v>
      </c>
      <c r="AU175" s="250" t="s">
        <v>88</v>
      </c>
      <c r="AY175" s="18" t="s">
        <v>173</v>
      </c>
      <c r="BE175" s="251">
        <f>IF(N175="základná",J175,0)</f>
        <v>0</v>
      </c>
      <c r="BF175" s="251">
        <f>IF(N175="znížená",J175,0)</f>
        <v>0</v>
      </c>
      <c r="BG175" s="251">
        <f>IF(N175="zákl. prenesená",J175,0)</f>
        <v>0</v>
      </c>
      <c r="BH175" s="251">
        <f>IF(N175="zníž. prenesená",J175,0)</f>
        <v>0</v>
      </c>
      <c r="BI175" s="251">
        <f>IF(N175="nulová",J175,0)</f>
        <v>0</v>
      </c>
      <c r="BJ175" s="18" t="s">
        <v>88</v>
      </c>
      <c r="BK175" s="251">
        <f>ROUND(I175*H175,2)</f>
        <v>0</v>
      </c>
      <c r="BL175" s="18" t="s">
        <v>276</v>
      </c>
      <c r="BM175" s="250" t="s">
        <v>1384</v>
      </c>
    </row>
    <row r="176" s="13" customFormat="1">
      <c r="A176" s="13"/>
      <c r="B176" s="252"/>
      <c r="C176" s="253"/>
      <c r="D176" s="254" t="s">
        <v>181</v>
      </c>
      <c r="E176" s="255" t="s">
        <v>1</v>
      </c>
      <c r="F176" s="256" t="s">
        <v>1385</v>
      </c>
      <c r="G176" s="253"/>
      <c r="H176" s="257">
        <v>3.2999999999999998</v>
      </c>
      <c r="I176" s="258"/>
      <c r="J176" s="253"/>
      <c r="K176" s="253"/>
      <c r="L176" s="259"/>
      <c r="M176" s="260"/>
      <c r="N176" s="261"/>
      <c r="O176" s="261"/>
      <c r="P176" s="261"/>
      <c r="Q176" s="261"/>
      <c r="R176" s="261"/>
      <c r="S176" s="261"/>
      <c r="T176" s="26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3" t="s">
        <v>181</v>
      </c>
      <c r="AU176" s="263" t="s">
        <v>88</v>
      </c>
      <c r="AV176" s="13" t="s">
        <v>88</v>
      </c>
      <c r="AW176" s="13" t="s">
        <v>31</v>
      </c>
      <c r="AX176" s="13" t="s">
        <v>76</v>
      </c>
      <c r="AY176" s="263" t="s">
        <v>173</v>
      </c>
    </row>
    <row r="177" s="13" customFormat="1">
      <c r="A177" s="13"/>
      <c r="B177" s="252"/>
      <c r="C177" s="253"/>
      <c r="D177" s="254" t="s">
        <v>181</v>
      </c>
      <c r="E177" s="255" t="s">
        <v>1</v>
      </c>
      <c r="F177" s="256" t="s">
        <v>1375</v>
      </c>
      <c r="G177" s="253"/>
      <c r="H177" s="257">
        <v>0.20000000000000001</v>
      </c>
      <c r="I177" s="258"/>
      <c r="J177" s="253"/>
      <c r="K177" s="253"/>
      <c r="L177" s="259"/>
      <c r="M177" s="260"/>
      <c r="N177" s="261"/>
      <c r="O177" s="261"/>
      <c r="P177" s="261"/>
      <c r="Q177" s="261"/>
      <c r="R177" s="261"/>
      <c r="S177" s="261"/>
      <c r="T177" s="26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3" t="s">
        <v>181</v>
      </c>
      <c r="AU177" s="263" t="s">
        <v>88</v>
      </c>
      <c r="AV177" s="13" t="s">
        <v>88</v>
      </c>
      <c r="AW177" s="13" t="s">
        <v>31</v>
      </c>
      <c r="AX177" s="13" t="s">
        <v>76</v>
      </c>
      <c r="AY177" s="263" t="s">
        <v>173</v>
      </c>
    </row>
    <row r="178" s="15" customFormat="1">
      <c r="A178" s="15"/>
      <c r="B178" s="275"/>
      <c r="C178" s="276"/>
      <c r="D178" s="254" t="s">
        <v>181</v>
      </c>
      <c r="E178" s="277" t="s">
        <v>1</v>
      </c>
      <c r="F178" s="278" t="s">
        <v>187</v>
      </c>
      <c r="G178" s="276"/>
      <c r="H178" s="279">
        <v>3.5</v>
      </c>
      <c r="I178" s="280"/>
      <c r="J178" s="276"/>
      <c r="K178" s="276"/>
      <c r="L178" s="281"/>
      <c r="M178" s="282"/>
      <c r="N178" s="283"/>
      <c r="O178" s="283"/>
      <c r="P178" s="283"/>
      <c r="Q178" s="283"/>
      <c r="R178" s="283"/>
      <c r="S178" s="283"/>
      <c r="T178" s="28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5" t="s">
        <v>181</v>
      </c>
      <c r="AU178" s="285" t="s">
        <v>88</v>
      </c>
      <c r="AV178" s="15" t="s">
        <v>179</v>
      </c>
      <c r="AW178" s="15" t="s">
        <v>31</v>
      </c>
      <c r="AX178" s="15" t="s">
        <v>83</v>
      </c>
      <c r="AY178" s="285" t="s">
        <v>173</v>
      </c>
    </row>
    <row r="179" s="2" customFormat="1" ht="24.15" customHeight="1">
      <c r="A179" s="39"/>
      <c r="B179" s="40"/>
      <c r="C179" s="286" t="s">
        <v>283</v>
      </c>
      <c r="D179" s="286" t="s">
        <v>224</v>
      </c>
      <c r="E179" s="287" t="s">
        <v>1386</v>
      </c>
      <c r="F179" s="288" t="s">
        <v>1387</v>
      </c>
      <c r="G179" s="289" t="s">
        <v>311</v>
      </c>
      <c r="H179" s="290">
        <v>1</v>
      </c>
      <c r="I179" s="291"/>
      <c r="J179" s="292">
        <f>ROUND(I179*H179,2)</f>
        <v>0</v>
      </c>
      <c r="K179" s="293"/>
      <c r="L179" s="294"/>
      <c r="M179" s="295" t="s">
        <v>1</v>
      </c>
      <c r="N179" s="296" t="s">
        <v>42</v>
      </c>
      <c r="O179" s="98"/>
      <c r="P179" s="248">
        <f>O179*H179</f>
        <v>0</v>
      </c>
      <c r="Q179" s="248">
        <v>0.00067000000000000002</v>
      </c>
      <c r="R179" s="248">
        <f>Q179*H179</f>
        <v>0.00067000000000000002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386</v>
      </c>
      <c r="AT179" s="250" t="s">
        <v>224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276</v>
      </c>
      <c r="BM179" s="250" t="s">
        <v>1388</v>
      </c>
    </row>
    <row r="180" s="2" customFormat="1" ht="24.15" customHeight="1">
      <c r="A180" s="39"/>
      <c r="B180" s="40"/>
      <c r="C180" s="238" t="s">
        <v>297</v>
      </c>
      <c r="D180" s="238" t="s">
        <v>175</v>
      </c>
      <c r="E180" s="239" t="s">
        <v>1389</v>
      </c>
      <c r="F180" s="240" t="s">
        <v>1390</v>
      </c>
      <c r="G180" s="241" t="s">
        <v>332</v>
      </c>
      <c r="H180" s="242">
        <v>3.5</v>
      </c>
      <c r="I180" s="243"/>
      <c r="J180" s="244">
        <f>ROUND(I180*H180,2)</f>
        <v>0</v>
      </c>
      <c r="K180" s="245"/>
      <c r="L180" s="45"/>
      <c r="M180" s="246" t="s">
        <v>1</v>
      </c>
      <c r="N180" s="247" t="s">
        <v>42</v>
      </c>
      <c r="O180" s="98"/>
      <c r="P180" s="248">
        <f>O180*H180</f>
        <v>0</v>
      </c>
      <c r="Q180" s="248">
        <v>0.00164</v>
      </c>
      <c r="R180" s="248">
        <f>Q180*H180</f>
        <v>0.0057400000000000003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276</v>
      </c>
      <c r="AT180" s="250" t="s">
        <v>175</v>
      </c>
      <c r="AU180" s="250" t="s">
        <v>88</v>
      </c>
      <c r="AY180" s="18" t="s">
        <v>173</v>
      </c>
      <c r="BE180" s="251">
        <f>IF(N180="základná",J180,0)</f>
        <v>0</v>
      </c>
      <c r="BF180" s="251">
        <f>IF(N180="znížená",J180,0)</f>
        <v>0</v>
      </c>
      <c r="BG180" s="251">
        <f>IF(N180="zákl. prenesená",J180,0)</f>
        <v>0</v>
      </c>
      <c r="BH180" s="251">
        <f>IF(N180="zníž. prenesená",J180,0)</f>
        <v>0</v>
      </c>
      <c r="BI180" s="251">
        <f>IF(N180="nulová",J180,0)</f>
        <v>0</v>
      </c>
      <c r="BJ180" s="18" t="s">
        <v>88</v>
      </c>
      <c r="BK180" s="251">
        <f>ROUND(I180*H180,2)</f>
        <v>0</v>
      </c>
      <c r="BL180" s="18" t="s">
        <v>276</v>
      </c>
      <c r="BM180" s="250" t="s">
        <v>1391</v>
      </c>
    </row>
    <row r="181" s="13" customFormat="1">
      <c r="A181" s="13"/>
      <c r="B181" s="252"/>
      <c r="C181" s="253"/>
      <c r="D181" s="254" t="s">
        <v>181</v>
      </c>
      <c r="E181" s="255" t="s">
        <v>1</v>
      </c>
      <c r="F181" s="256" t="s">
        <v>1392</v>
      </c>
      <c r="G181" s="253"/>
      <c r="H181" s="257">
        <v>3.2999999999999998</v>
      </c>
      <c r="I181" s="258"/>
      <c r="J181" s="253"/>
      <c r="K181" s="253"/>
      <c r="L181" s="259"/>
      <c r="M181" s="260"/>
      <c r="N181" s="261"/>
      <c r="O181" s="261"/>
      <c r="P181" s="261"/>
      <c r="Q181" s="261"/>
      <c r="R181" s="261"/>
      <c r="S181" s="261"/>
      <c r="T181" s="26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3" t="s">
        <v>181</v>
      </c>
      <c r="AU181" s="263" t="s">
        <v>88</v>
      </c>
      <c r="AV181" s="13" t="s">
        <v>88</v>
      </c>
      <c r="AW181" s="13" t="s">
        <v>31</v>
      </c>
      <c r="AX181" s="13" t="s">
        <v>76</v>
      </c>
      <c r="AY181" s="263" t="s">
        <v>173</v>
      </c>
    </row>
    <row r="182" s="13" customFormat="1">
      <c r="A182" s="13"/>
      <c r="B182" s="252"/>
      <c r="C182" s="253"/>
      <c r="D182" s="254" t="s">
        <v>181</v>
      </c>
      <c r="E182" s="255" t="s">
        <v>1</v>
      </c>
      <c r="F182" s="256" t="s">
        <v>1375</v>
      </c>
      <c r="G182" s="253"/>
      <c r="H182" s="257">
        <v>0.20000000000000001</v>
      </c>
      <c r="I182" s="258"/>
      <c r="J182" s="253"/>
      <c r="K182" s="253"/>
      <c r="L182" s="259"/>
      <c r="M182" s="260"/>
      <c r="N182" s="261"/>
      <c r="O182" s="261"/>
      <c r="P182" s="261"/>
      <c r="Q182" s="261"/>
      <c r="R182" s="261"/>
      <c r="S182" s="261"/>
      <c r="T182" s="26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3" t="s">
        <v>181</v>
      </c>
      <c r="AU182" s="263" t="s">
        <v>88</v>
      </c>
      <c r="AV182" s="13" t="s">
        <v>88</v>
      </c>
      <c r="AW182" s="13" t="s">
        <v>31</v>
      </c>
      <c r="AX182" s="13" t="s">
        <v>76</v>
      </c>
      <c r="AY182" s="263" t="s">
        <v>173</v>
      </c>
    </row>
    <row r="183" s="15" customFormat="1">
      <c r="A183" s="15"/>
      <c r="B183" s="275"/>
      <c r="C183" s="276"/>
      <c r="D183" s="254" t="s">
        <v>181</v>
      </c>
      <c r="E183" s="277" t="s">
        <v>1</v>
      </c>
      <c r="F183" s="278" t="s">
        <v>187</v>
      </c>
      <c r="G183" s="276"/>
      <c r="H183" s="279">
        <v>3.5</v>
      </c>
      <c r="I183" s="280"/>
      <c r="J183" s="276"/>
      <c r="K183" s="276"/>
      <c r="L183" s="281"/>
      <c r="M183" s="282"/>
      <c r="N183" s="283"/>
      <c r="O183" s="283"/>
      <c r="P183" s="283"/>
      <c r="Q183" s="283"/>
      <c r="R183" s="283"/>
      <c r="S183" s="283"/>
      <c r="T183" s="28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85" t="s">
        <v>181</v>
      </c>
      <c r="AU183" s="285" t="s">
        <v>88</v>
      </c>
      <c r="AV183" s="15" t="s">
        <v>179</v>
      </c>
      <c r="AW183" s="15" t="s">
        <v>31</v>
      </c>
      <c r="AX183" s="15" t="s">
        <v>83</v>
      </c>
      <c r="AY183" s="285" t="s">
        <v>173</v>
      </c>
    </row>
    <row r="184" s="2" customFormat="1" ht="24.15" customHeight="1">
      <c r="A184" s="39"/>
      <c r="B184" s="40"/>
      <c r="C184" s="286" t="s">
        <v>303</v>
      </c>
      <c r="D184" s="286" t="s">
        <v>224</v>
      </c>
      <c r="E184" s="287" t="s">
        <v>1393</v>
      </c>
      <c r="F184" s="288" t="s">
        <v>1394</v>
      </c>
      <c r="G184" s="289" t="s">
        <v>311</v>
      </c>
      <c r="H184" s="290">
        <v>1</v>
      </c>
      <c r="I184" s="291"/>
      <c r="J184" s="292">
        <f>ROUND(I184*H184,2)</f>
        <v>0</v>
      </c>
      <c r="K184" s="293"/>
      <c r="L184" s="294"/>
      <c r="M184" s="295" t="s">
        <v>1</v>
      </c>
      <c r="N184" s="296" t="s">
        <v>42</v>
      </c>
      <c r="O184" s="98"/>
      <c r="P184" s="248">
        <f>O184*H184</f>
        <v>0</v>
      </c>
      <c r="Q184" s="248">
        <v>0.00067000000000000002</v>
      </c>
      <c r="R184" s="248">
        <f>Q184*H184</f>
        <v>0.00067000000000000002</v>
      </c>
      <c r="S184" s="248">
        <v>0</v>
      </c>
      <c r="T184" s="24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0" t="s">
        <v>386</v>
      </c>
      <c r="AT184" s="250" t="s">
        <v>224</v>
      </c>
      <c r="AU184" s="250" t="s">
        <v>88</v>
      </c>
      <c r="AY184" s="18" t="s">
        <v>173</v>
      </c>
      <c r="BE184" s="251">
        <f>IF(N184="základná",J184,0)</f>
        <v>0</v>
      </c>
      <c r="BF184" s="251">
        <f>IF(N184="znížená",J184,0)</f>
        <v>0</v>
      </c>
      <c r="BG184" s="251">
        <f>IF(N184="zákl. prenesená",J184,0)</f>
        <v>0</v>
      </c>
      <c r="BH184" s="251">
        <f>IF(N184="zníž. prenesená",J184,0)</f>
        <v>0</v>
      </c>
      <c r="BI184" s="251">
        <f>IF(N184="nulová",J184,0)</f>
        <v>0</v>
      </c>
      <c r="BJ184" s="18" t="s">
        <v>88</v>
      </c>
      <c r="BK184" s="251">
        <f>ROUND(I184*H184,2)</f>
        <v>0</v>
      </c>
      <c r="BL184" s="18" t="s">
        <v>276</v>
      </c>
      <c r="BM184" s="250" t="s">
        <v>1395</v>
      </c>
    </row>
    <row r="185" s="2" customFormat="1" ht="21.75" customHeight="1">
      <c r="A185" s="39"/>
      <c r="B185" s="40"/>
      <c r="C185" s="238" t="s">
        <v>7</v>
      </c>
      <c r="D185" s="238" t="s">
        <v>175</v>
      </c>
      <c r="E185" s="239" t="s">
        <v>1396</v>
      </c>
      <c r="F185" s="240" t="s">
        <v>1397</v>
      </c>
      <c r="G185" s="241" t="s">
        <v>332</v>
      </c>
      <c r="H185" s="242">
        <v>1</v>
      </c>
      <c r="I185" s="243"/>
      <c r="J185" s="244">
        <f>ROUND(I185*H185,2)</f>
        <v>0</v>
      </c>
      <c r="K185" s="245"/>
      <c r="L185" s="45"/>
      <c r="M185" s="246" t="s">
        <v>1</v>
      </c>
      <c r="N185" s="247" t="s">
        <v>42</v>
      </c>
      <c r="O185" s="98"/>
      <c r="P185" s="248">
        <f>O185*H185</f>
        <v>0</v>
      </c>
      <c r="Q185" s="248">
        <v>0.00046999999999999999</v>
      </c>
      <c r="R185" s="248">
        <f>Q185*H185</f>
        <v>0.00046999999999999999</v>
      </c>
      <c r="S185" s="248">
        <v>0</v>
      </c>
      <c r="T185" s="24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50" t="s">
        <v>276</v>
      </c>
      <c r="AT185" s="250" t="s">
        <v>175</v>
      </c>
      <c r="AU185" s="250" t="s">
        <v>88</v>
      </c>
      <c r="AY185" s="18" t="s">
        <v>173</v>
      </c>
      <c r="BE185" s="251">
        <f>IF(N185="základná",J185,0)</f>
        <v>0</v>
      </c>
      <c r="BF185" s="251">
        <f>IF(N185="znížená",J185,0)</f>
        <v>0</v>
      </c>
      <c r="BG185" s="251">
        <f>IF(N185="zákl. prenesená",J185,0)</f>
        <v>0</v>
      </c>
      <c r="BH185" s="251">
        <f>IF(N185="zníž. prenesená",J185,0)</f>
        <v>0</v>
      </c>
      <c r="BI185" s="251">
        <f>IF(N185="nulová",J185,0)</f>
        <v>0</v>
      </c>
      <c r="BJ185" s="18" t="s">
        <v>88</v>
      </c>
      <c r="BK185" s="251">
        <f>ROUND(I185*H185,2)</f>
        <v>0</v>
      </c>
      <c r="BL185" s="18" t="s">
        <v>276</v>
      </c>
      <c r="BM185" s="250" t="s">
        <v>1398</v>
      </c>
    </row>
    <row r="186" s="13" customFormat="1">
      <c r="A186" s="13"/>
      <c r="B186" s="252"/>
      <c r="C186" s="253"/>
      <c r="D186" s="254" t="s">
        <v>181</v>
      </c>
      <c r="E186" s="255" t="s">
        <v>1</v>
      </c>
      <c r="F186" s="256" t="s">
        <v>1399</v>
      </c>
      <c r="G186" s="253"/>
      <c r="H186" s="257">
        <v>0.90000000000000002</v>
      </c>
      <c r="I186" s="258"/>
      <c r="J186" s="253"/>
      <c r="K186" s="253"/>
      <c r="L186" s="259"/>
      <c r="M186" s="260"/>
      <c r="N186" s="261"/>
      <c r="O186" s="261"/>
      <c r="P186" s="261"/>
      <c r="Q186" s="261"/>
      <c r="R186" s="261"/>
      <c r="S186" s="261"/>
      <c r="T186" s="26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3" t="s">
        <v>181</v>
      </c>
      <c r="AU186" s="263" t="s">
        <v>88</v>
      </c>
      <c r="AV186" s="13" t="s">
        <v>88</v>
      </c>
      <c r="AW186" s="13" t="s">
        <v>31</v>
      </c>
      <c r="AX186" s="13" t="s">
        <v>76</v>
      </c>
      <c r="AY186" s="263" t="s">
        <v>173</v>
      </c>
    </row>
    <row r="187" s="13" customFormat="1">
      <c r="A187" s="13"/>
      <c r="B187" s="252"/>
      <c r="C187" s="253"/>
      <c r="D187" s="254" t="s">
        <v>181</v>
      </c>
      <c r="E187" s="255" t="s">
        <v>1</v>
      </c>
      <c r="F187" s="256" t="s">
        <v>1400</v>
      </c>
      <c r="G187" s="253"/>
      <c r="H187" s="257">
        <v>0.10000000000000001</v>
      </c>
      <c r="I187" s="258"/>
      <c r="J187" s="253"/>
      <c r="K187" s="253"/>
      <c r="L187" s="259"/>
      <c r="M187" s="260"/>
      <c r="N187" s="261"/>
      <c r="O187" s="261"/>
      <c r="P187" s="261"/>
      <c r="Q187" s="261"/>
      <c r="R187" s="261"/>
      <c r="S187" s="261"/>
      <c r="T187" s="26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3" t="s">
        <v>181</v>
      </c>
      <c r="AU187" s="263" t="s">
        <v>88</v>
      </c>
      <c r="AV187" s="13" t="s">
        <v>88</v>
      </c>
      <c r="AW187" s="13" t="s">
        <v>31</v>
      </c>
      <c r="AX187" s="13" t="s">
        <v>76</v>
      </c>
      <c r="AY187" s="263" t="s">
        <v>173</v>
      </c>
    </row>
    <row r="188" s="15" customFormat="1">
      <c r="A188" s="15"/>
      <c r="B188" s="275"/>
      <c r="C188" s="276"/>
      <c r="D188" s="254" t="s">
        <v>181</v>
      </c>
      <c r="E188" s="277" t="s">
        <v>1</v>
      </c>
      <c r="F188" s="278" t="s">
        <v>187</v>
      </c>
      <c r="G188" s="276"/>
      <c r="H188" s="279">
        <v>1</v>
      </c>
      <c r="I188" s="280"/>
      <c r="J188" s="276"/>
      <c r="K188" s="276"/>
      <c r="L188" s="281"/>
      <c r="M188" s="282"/>
      <c r="N188" s="283"/>
      <c r="O188" s="283"/>
      <c r="P188" s="283"/>
      <c r="Q188" s="283"/>
      <c r="R188" s="283"/>
      <c r="S188" s="283"/>
      <c r="T188" s="28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5" t="s">
        <v>181</v>
      </c>
      <c r="AU188" s="285" t="s">
        <v>88</v>
      </c>
      <c r="AV188" s="15" t="s">
        <v>179</v>
      </c>
      <c r="AW188" s="15" t="s">
        <v>31</v>
      </c>
      <c r="AX188" s="15" t="s">
        <v>83</v>
      </c>
      <c r="AY188" s="285" t="s">
        <v>173</v>
      </c>
    </row>
    <row r="189" s="2" customFormat="1" ht="21.75" customHeight="1">
      <c r="A189" s="39"/>
      <c r="B189" s="40"/>
      <c r="C189" s="238" t="s">
        <v>314</v>
      </c>
      <c r="D189" s="238" t="s">
        <v>175</v>
      </c>
      <c r="E189" s="239" t="s">
        <v>1401</v>
      </c>
      <c r="F189" s="240" t="s">
        <v>1402</v>
      </c>
      <c r="G189" s="241" t="s">
        <v>332</v>
      </c>
      <c r="H189" s="242">
        <v>8.5</v>
      </c>
      <c r="I189" s="243"/>
      <c r="J189" s="244">
        <f>ROUND(I189*H189,2)</f>
        <v>0</v>
      </c>
      <c r="K189" s="245"/>
      <c r="L189" s="45"/>
      <c r="M189" s="246" t="s">
        <v>1</v>
      </c>
      <c r="N189" s="247" t="s">
        <v>42</v>
      </c>
      <c r="O189" s="98"/>
      <c r="P189" s="248">
        <f>O189*H189</f>
        <v>0</v>
      </c>
      <c r="Q189" s="248">
        <v>0.00064000000000000005</v>
      </c>
      <c r="R189" s="248">
        <f>Q189*H189</f>
        <v>0.0054400000000000004</v>
      </c>
      <c r="S189" s="248">
        <v>0</v>
      </c>
      <c r="T189" s="24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50" t="s">
        <v>276</v>
      </c>
      <c r="AT189" s="250" t="s">
        <v>175</v>
      </c>
      <c r="AU189" s="250" t="s">
        <v>88</v>
      </c>
      <c r="AY189" s="18" t="s">
        <v>173</v>
      </c>
      <c r="BE189" s="251">
        <f>IF(N189="základná",J189,0)</f>
        <v>0</v>
      </c>
      <c r="BF189" s="251">
        <f>IF(N189="znížená",J189,0)</f>
        <v>0</v>
      </c>
      <c r="BG189" s="251">
        <f>IF(N189="zákl. prenesená",J189,0)</f>
        <v>0</v>
      </c>
      <c r="BH189" s="251">
        <f>IF(N189="zníž. prenesená",J189,0)</f>
        <v>0</v>
      </c>
      <c r="BI189" s="251">
        <f>IF(N189="nulová",J189,0)</f>
        <v>0</v>
      </c>
      <c r="BJ189" s="18" t="s">
        <v>88</v>
      </c>
      <c r="BK189" s="251">
        <f>ROUND(I189*H189,2)</f>
        <v>0</v>
      </c>
      <c r="BL189" s="18" t="s">
        <v>276</v>
      </c>
      <c r="BM189" s="250" t="s">
        <v>1403</v>
      </c>
    </row>
    <row r="190" s="13" customFormat="1">
      <c r="A190" s="13"/>
      <c r="B190" s="252"/>
      <c r="C190" s="253"/>
      <c r="D190" s="254" t="s">
        <v>181</v>
      </c>
      <c r="E190" s="255" t="s">
        <v>1</v>
      </c>
      <c r="F190" s="256" t="s">
        <v>1404</v>
      </c>
      <c r="G190" s="253"/>
      <c r="H190" s="257">
        <v>2.7999999999999998</v>
      </c>
      <c r="I190" s="258"/>
      <c r="J190" s="253"/>
      <c r="K190" s="253"/>
      <c r="L190" s="259"/>
      <c r="M190" s="260"/>
      <c r="N190" s="261"/>
      <c r="O190" s="261"/>
      <c r="P190" s="261"/>
      <c r="Q190" s="261"/>
      <c r="R190" s="261"/>
      <c r="S190" s="261"/>
      <c r="T190" s="26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3" t="s">
        <v>181</v>
      </c>
      <c r="AU190" s="263" t="s">
        <v>88</v>
      </c>
      <c r="AV190" s="13" t="s">
        <v>88</v>
      </c>
      <c r="AW190" s="13" t="s">
        <v>31</v>
      </c>
      <c r="AX190" s="13" t="s">
        <v>76</v>
      </c>
      <c r="AY190" s="263" t="s">
        <v>173</v>
      </c>
    </row>
    <row r="191" s="13" customFormat="1">
      <c r="A191" s="13"/>
      <c r="B191" s="252"/>
      <c r="C191" s="253"/>
      <c r="D191" s="254" t="s">
        <v>181</v>
      </c>
      <c r="E191" s="255" t="s">
        <v>1</v>
      </c>
      <c r="F191" s="256" t="s">
        <v>1405</v>
      </c>
      <c r="G191" s="253"/>
      <c r="H191" s="257">
        <v>5.2999999999999998</v>
      </c>
      <c r="I191" s="258"/>
      <c r="J191" s="253"/>
      <c r="K191" s="253"/>
      <c r="L191" s="259"/>
      <c r="M191" s="260"/>
      <c r="N191" s="261"/>
      <c r="O191" s="261"/>
      <c r="P191" s="261"/>
      <c r="Q191" s="261"/>
      <c r="R191" s="261"/>
      <c r="S191" s="261"/>
      <c r="T191" s="26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3" t="s">
        <v>181</v>
      </c>
      <c r="AU191" s="263" t="s">
        <v>88</v>
      </c>
      <c r="AV191" s="13" t="s">
        <v>88</v>
      </c>
      <c r="AW191" s="13" t="s">
        <v>31</v>
      </c>
      <c r="AX191" s="13" t="s">
        <v>76</v>
      </c>
      <c r="AY191" s="263" t="s">
        <v>173</v>
      </c>
    </row>
    <row r="192" s="14" customFormat="1">
      <c r="A192" s="14"/>
      <c r="B192" s="264"/>
      <c r="C192" s="265"/>
      <c r="D192" s="254" t="s">
        <v>181</v>
      </c>
      <c r="E192" s="266" t="s">
        <v>1</v>
      </c>
      <c r="F192" s="267" t="s">
        <v>184</v>
      </c>
      <c r="G192" s="265"/>
      <c r="H192" s="268">
        <v>8.0999999999999996</v>
      </c>
      <c r="I192" s="269"/>
      <c r="J192" s="265"/>
      <c r="K192" s="265"/>
      <c r="L192" s="270"/>
      <c r="M192" s="271"/>
      <c r="N192" s="272"/>
      <c r="O192" s="272"/>
      <c r="P192" s="272"/>
      <c r="Q192" s="272"/>
      <c r="R192" s="272"/>
      <c r="S192" s="272"/>
      <c r="T192" s="27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4" t="s">
        <v>181</v>
      </c>
      <c r="AU192" s="274" t="s">
        <v>88</v>
      </c>
      <c r="AV192" s="14" t="s">
        <v>185</v>
      </c>
      <c r="AW192" s="14" t="s">
        <v>31</v>
      </c>
      <c r="AX192" s="14" t="s">
        <v>76</v>
      </c>
      <c r="AY192" s="274" t="s">
        <v>173</v>
      </c>
    </row>
    <row r="193" s="13" customFormat="1">
      <c r="A193" s="13"/>
      <c r="B193" s="252"/>
      <c r="C193" s="253"/>
      <c r="D193" s="254" t="s">
        <v>181</v>
      </c>
      <c r="E193" s="255" t="s">
        <v>1</v>
      </c>
      <c r="F193" s="256" t="s">
        <v>1406</v>
      </c>
      <c r="G193" s="253"/>
      <c r="H193" s="257">
        <v>0.40000000000000002</v>
      </c>
      <c r="I193" s="258"/>
      <c r="J193" s="253"/>
      <c r="K193" s="253"/>
      <c r="L193" s="259"/>
      <c r="M193" s="260"/>
      <c r="N193" s="261"/>
      <c r="O193" s="261"/>
      <c r="P193" s="261"/>
      <c r="Q193" s="261"/>
      <c r="R193" s="261"/>
      <c r="S193" s="261"/>
      <c r="T193" s="26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3" t="s">
        <v>181</v>
      </c>
      <c r="AU193" s="263" t="s">
        <v>88</v>
      </c>
      <c r="AV193" s="13" t="s">
        <v>88</v>
      </c>
      <c r="AW193" s="13" t="s">
        <v>31</v>
      </c>
      <c r="AX193" s="13" t="s">
        <v>76</v>
      </c>
      <c r="AY193" s="263" t="s">
        <v>173</v>
      </c>
    </row>
    <row r="194" s="15" customFormat="1">
      <c r="A194" s="15"/>
      <c r="B194" s="275"/>
      <c r="C194" s="276"/>
      <c r="D194" s="254" t="s">
        <v>181</v>
      </c>
      <c r="E194" s="277" t="s">
        <v>1</v>
      </c>
      <c r="F194" s="278" t="s">
        <v>187</v>
      </c>
      <c r="G194" s="276"/>
      <c r="H194" s="279">
        <v>8.5</v>
      </c>
      <c r="I194" s="280"/>
      <c r="J194" s="276"/>
      <c r="K194" s="276"/>
      <c r="L194" s="281"/>
      <c r="M194" s="282"/>
      <c r="N194" s="283"/>
      <c r="O194" s="283"/>
      <c r="P194" s="283"/>
      <c r="Q194" s="283"/>
      <c r="R194" s="283"/>
      <c r="S194" s="283"/>
      <c r="T194" s="28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85" t="s">
        <v>181</v>
      </c>
      <c r="AU194" s="285" t="s">
        <v>88</v>
      </c>
      <c r="AV194" s="15" t="s">
        <v>179</v>
      </c>
      <c r="AW194" s="15" t="s">
        <v>31</v>
      </c>
      <c r="AX194" s="15" t="s">
        <v>83</v>
      </c>
      <c r="AY194" s="285" t="s">
        <v>173</v>
      </c>
    </row>
    <row r="195" s="2" customFormat="1" ht="21.75" customHeight="1">
      <c r="A195" s="39"/>
      <c r="B195" s="40"/>
      <c r="C195" s="238" t="s">
        <v>320</v>
      </c>
      <c r="D195" s="238" t="s">
        <v>175</v>
      </c>
      <c r="E195" s="239" t="s">
        <v>1407</v>
      </c>
      <c r="F195" s="240" t="s">
        <v>1408</v>
      </c>
      <c r="G195" s="241" t="s">
        <v>332</v>
      </c>
      <c r="H195" s="242">
        <v>2</v>
      </c>
      <c r="I195" s="243"/>
      <c r="J195" s="244">
        <f>ROUND(I195*H195,2)</f>
        <v>0</v>
      </c>
      <c r="K195" s="245"/>
      <c r="L195" s="45"/>
      <c r="M195" s="246" t="s">
        <v>1</v>
      </c>
      <c r="N195" s="247" t="s">
        <v>42</v>
      </c>
      <c r="O195" s="98"/>
      <c r="P195" s="248">
        <f>O195*H195</f>
        <v>0</v>
      </c>
      <c r="Q195" s="248">
        <v>0.00157</v>
      </c>
      <c r="R195" s="248">
        <f>Q195*H195</f>
        <v>0.00314</v>
      </c>
      <c r="S195" s="248">
        <v>0</v>
      </c>
      <c r="T195" s="24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50" t="s">
        <v>276</v>
      </c>
      <c r="AT195" s="250" t="s">
        <v>175</v>
      </c>
      <c r="AU195" s="250" t="s">
        <v>88</v>
      </c>
      <c r="AY195" s="18" t="s">
        <v>173</v>
      </c>
      <c r="BE195" s="251">
        <f>IF(N195="základná",J195,0)</f>
        <v>0</v>
      </c>
      <c r="BF195" s="251">
        <f>IF(N195="znížená",J195,0)</f>
        <v>0</v>
      </c>
      <c r="BG195" s="251">
        <f>IF(N195="zákl. prenesená",J195,0)</f>
        <v>0</v>
      </c>
      <c r="BH195" s="251">
        <f>IF(N195="zníž. prenesená",J195,0)</f>
        <v>0</v>
      </c>
      <c r="BI195" s="251">
        <f>IF(N195="nulová",J195,0)</f>
        <v>0</v>
      </c>
      <c r="BJ195" s="18" t="s">
        <v>88</v>
      </c>
      <c r="BK195" s="251">
        <f>ROUND(I195*H195,2)</f>
        <v>0</v>
      </c>
      <c r="BL195" s="18" t="s">
        <v>276</v>
      </c>
      <c r="BM195" s="250" t="s">
        <v>1409</v>
      </c>
    </row>
    <row r="196" s="13" customFormat="1">
      <c r="A196" s="13"/>
      <c r="B196" s="252"/>
      <c r="C196" s="253"/>
      <c r="D196" s="254" t="s">
        <v>181</v>
      </c>
      <c r="E196" s="255" t="s">
        <v>1</v>
      </c>
      <c r="F196" s="256" t="s">
        <v>1410</v>
      </c>
      <c r="G196" s="253"/>
      <c r="H196" s="257">
        <v>1</v>
      </c>
      <c r="I196" s="258"/>
      <c r="J196" s="253"/>
      <c r="K196" s="253"/>
      <c r="L196" s="259"/>
      <c r="M196" s="260"/>
      <c r="N196" s="261"/>
      <c r="O196" s="261"/>
      <c r="P196" s="261"/>
      <c r="Q196" s="261"/>
      <c r="R196" s="261"/>
      <c r="S196" s="261"/>
      <c r="T196" s="26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3" t="s">
        <v>181</v>
      </c>
      <c r="AU196" s="263" t="s">
        <v>88</v>
      </c>
      <c r="AV196" s="13" t="s">
        <v>88</v>
      </c>
      <c r="AW196" s="13" t="s">
        <v>31</v>
      </c>
      <c r="AX196" s="13" t="s">
        <v>76</v>
      </c>
      <c r="AY196" s="263" t="s">
        <v>173</v>
      </c>
    </row>
    <row r="197" s="13" customFormat="1">
      <c r="A197" s="13"/>
      <c r="B197" s="252"/>
      <c r="C197" s="253"/>
      <c r="D197" s="254" t="s">
        <v>181</v>
      </c>
      <c r="E197" s="255" t="s">
        <v>1</v>
      </c>
      <c r="F197" s="256" t="s">
        <v>1411</v>
      </c>
      <c r="G197" s="253"/>
      <c r="H197" s="257">
        <v>0.80000000000000004</v>
      </c>
      <c r="I197" s="258"/>
      <c r="J197" s="253"/>
      <c r="K197" s="253"/>
      <c r="L197" s="259"/>
      <c r="M197" s="260"/>
      <c r="N197" s="261"/>
      <c r="O197" s="261"/>
      <c r="P197" s="261"/>
      <c r="Q197" s="261"/>
      <c r="R197" s="261"/>
      <c r="S197" s="261"/>
      <c r="T197" s="26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3" t="s">
        <v>181</v>
      </c>
      <c r="AU197" s="263" t="s">
        <v>88</v>
      </c>
      <c r="AV197" s="13" t="s">
        <v>88</v>
      </c>
      <c r="AW197" s="13" t="s">
        <v>31</v>
      </c>
      <c r="AX197" s="13" t="s">
        <v>76</v>
      </c>
      <c r="AY197" s="263" t="s">
        <v>173</v>
      </c>
    </row>
    <row r="198" s="14" customFormat="1">
      <c r="A198" s="14"/>
      <c r="B198" s="264"/>
      <c r="C198" s="265"/>
      <c r="D198" s="254" t="s">
        <v>181</v>
      </c>
      <c r="E198" s="266" t="s">
        <v>1</v>
      </c>
      <c r="F198" s="267" t="s">
        <v>184</v>
      </c>
      <c r="G198" s="265"/>
      <c r="H198" s="268">
        <v>1.8</v>
      </c>
      <c r="I198" s="269"/>
      <c r="J198" s="265"/>
      <c r="K198" s="265"/>
      <c r="L198" s="270"/>
      <c r="M198" s="271"/>
      <c r="N198" s="272"/>
      <c r="O198" s="272"/>
      <c r="P198" s="272"/>
      <c r="Q198" s="272"/>
      <c r="R198" s="272"/>
      <c r="S198" s="272"/>
      <c r="T198" s="27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4" t="s">
        <v>181</v>
      </c>
      <c r="AU198" s="274" t="s">
        <v>88</v>
      </c>
      <c r="AV198" s="14" t="s">
        <v>185</v>
      </c>
      <c r="AW198" s="14" t="s">
        <v>31</v>
      </c>
      <c r="AX198" s="14" t="s">
        <v>76</v>
      </c>
      <c r="AY198" s="274" t="s">
        <v>173</v>
      </c>
    </row>
    <row r="199" s="13" customFormat="1">
      <c r="A199" s="13"/>
      <c r="B199" s="252"/>
      <c r="C199" s="253"/>
      <c r="D199" s="254" t="s">
        <v>181</v>
      </c>
      <c r="E199" s="255" t="s">
        <v>1</v>
      </c>
      <c r="F199" s="256" t="s">
        <v>1375</v>
      </c>
      <c r="G199" s="253"/>
      <c r="H199" s="257">
        <v>0.20000000000000001</v>
      </c>
      <c r="I199" s="258"/>
      <c r="J199" s="253"/>
      <c r="K199" s="253"/>
      <c r="L199" s="259"/>
      <c r="M199" s="260"/>
      <c r="N199" s="261"/>
      <c r="O199" s="261"/>
      <c r="P199" s="261"/>
      <c r="Q199" s="261"/>
      <c r="R199" s="261"/>
      <c r="S199" s="261"/>
      <c r="T199" s="26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3" t="s">
        <v>181</v>
      </c>
      <c r="AU199" s="263" t="s">
        <v>88</v>
      </c>
      <c r="AV199" s="13" t="s">
        <v>88</v>
      </c>
      <c r="AW199" s="13" t="s">
        <v>31</v>
      </c>
      <c r="AX199" s="13" t="s">
        <v>76</v>
      </c>
      <c r="AY199" s="263" t="s">
        <v>173</v>
      </c>
    </row>
    <row r="200" s="15" customFormat="1">
      <c r="A200" s="15"/>
      <c r="B200" s="275"/>
      <c r="C200" s="276"/>
      <c r="D200" s="254" t="s">
        <v>181</v>
      </c>
      <c r="E200" s="277" t="s">
        <v>1</v>
      </c>
      <c r="F200" s="278" t="s">
        <v>187</v>
      </c>
      <c r="G200" s="276"/>
      <c r="H200" s="279">
        <v>2</v>
      </c>
      <c r="I200" s="280"/>
      <c r="J200" s="276"/>
      <c r="K200" s="276"/>
      <c r="L200" s="281"/>
      <c r="M200" s="282"/>
      <c r="N200" s="283"/>
      <c r="O200" s="283"/>
      <c r="P200" s="283"/>
      <c r="Q200" s="283"/>
      <c r="R200" s="283"/>
      <c r="S200" s="283"/>
      <c r="T200" s="28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85" t="s">
        <v>181</v>
      </c>
      <c r="AU200" s="285" t="s">
        <v>88</v>
      </c>
      <c r="AV200" s="15" t="s">
        <v>179</v>
      </c>
      <c r="AW200" s="15" t="s">
        <v>31</v>
      </c>
      <c r="AX200" s="15" t="s">
        <v>83</v>
      </c>
      <c r="AY200" s="285" t="s">
        <v>173</v>
      </c>
    </row>
    <row r="201" s="2" customFormat="1" ht="24.15" customHeight="1">
      <c r="A201" s="39"/>
      <c r="B201" s="40"/>
      <c r="C201" s="238" t="s">
        <v>329</v>
      </c>
      <c r="D201" s="238" t="s">
        <v>175</v>
      </c>
      <c r="E201" s="239" t="s">
        <v>1412</v>
      </c>
      <c r="F201" s="240" t="s">
        <v>1413</v>
      </c>
      <c r="G201" s="241" t="s">
        <v>311</v>
      </c>
      <c r="H201" s="242">
        <v>1</v>
      </c>
      <c r="I201" s="243"/>
      <c r="J201" s="244">
        <f>ROUND(I201*H201,2)</f>
        <v>0</v>
      </c>
      <c r="K201" s="245"/>
      <c r="L201" s="45"/>
      <c r="M201" s="246" t="s">
        <v>1</v>
      </c>
      <c r="N201" s="247" t="s">
        <v>42</v>
      </c>
      <c r="O201" s="98"/>
      <c r="P201" s="248">
        <f>O201*H201</f>
        <v>0</v>
      </c>
      <c r="Q201" s="248">
        <v>0</v>
      </c>
      <c r="R201" s="248">
        <f>Q201*H201</f>
        <v>0</v>
      </c>
      <c r="S201" s="248">
        <v>0</v>
      </c>
      <c r="T201" s="24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50" t="s">
        <v>276</v>
      </c>
      <c r="AT201" s="250" t="s">
        <v>175</v>
      </c>
      <c r="AU201" s="250" t="s">
        <v>88</v>
      </c>
      <c r="AY201" s="18" t="s">
        <v>173</v>
      </c>
      <c r="BE201" s="251">
        <f>IF(N201="základná",J201,0)</f>
        <v>0</v>
      </c>
      <c r="BF201" s="251">
        <f>IF(N201="znížená",J201,0)</f>
        <v>0</v>
      </c>
      <c r="BG201" s="251">
        <f>IF(N201="zákl. prenesená",J201,0)</f>
        <v>0</v>
      </c>
      <c r="BH201" s="251">
        <f>IF(N201="zníž. prenesená",J201,0)</f>
        <v>0</v>
      </c>
      <c r="BI201" s="251">
        <f>IF(N201="nulová",J201,0)</f>
        <v>0</v>
      </c>
      <c r="BJ201" s="18" t="s">
        <v>88</v>
      </c>
      <c r="BK201" s="251">
        <f>ROUND(I201*H201,2)</f>
        <v>0</v>
      </c>
      <c r="BL201" s="18" t="s">
        <v>276</v>
      </c>
      <c r="BM201" s="250" t="s">
        <v>1414</v>
      </c>
    </row>
    <row r="202" s="13" customFormat="1">
      <c r="A202" s="13"/>
      <c r="B202" s="252"/>
      <c r="C202" s="253"/>
      <c r="D202" s="254" t="s">
        <v>181</v>
      </c>
      <c r="E202" s="255" t="s">
        <v>1</v>
      </c>
      <c r="F202" s="256" t="s">
        <v>1415</v>
      </c>
      <c r="G202" s="253"/>
      <c r="H202" s="257">
        <v>1</v>
      </c>
      <c r="I202" s="258"/>
      <c r="J202" s="253"/>
      <c r="K202" s="253"/>
      <c r="L202" s="259"/>
      <c r="M202" s="260"/>
      <c r="N202" s="261"/>
      <c r="O202" s="261"/>
      <c r="P202" s="261"/>
      <c r="Q202" s="261"/>
      <c r="R202" s="261"/>
      <c r="S202" s="261"/>
      <c r="T202" s="26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3" t="s">
        <v>181</v>
      </c>
      <c r="AU202" s="263" t="s">
        <v>88</v>
      </c>
      <c r="AV202" s="13" t="s">
        <v>88</v>
      </c>
      <c r="AW202" s="13" t="s">
        <v>31</v>
      </c>
      <c r="AX202" s="13" t="s">
        <v>83</v>
      </c>
      <c r="AY202" s="263" t="s">
        <v>173</v>
      </c>
    </row>
    <row r="203" s="2" customFormat="1" ht="24.15" customHeight="1">
      <c r="A203" s="39"/>
      <c r="B203" s="40"/>
      <c r="C203" s="238" t="s">
        <v>337</v>
      </c>
      <c r="D203" s="238" t="s">
        <v>175</v>
      </c>
      <c r="E203" s="239" t="s">
        <v>1416</v>
      </c>
      <c r="F203" s="240" t="s">
        <v>1417</v>
      </c>
      <c r="G203" s="241" t="s">
        <v>311</v>
      </c>
      <c r="H203" s="242">
        <v>4</v>
      </c>
      <c r="I203" s="243"/>
      <c r="J203" s="244">
        <f>ROUND(I203*H203,2)</f>
        <v>0</v>
      </c>
      <c r="K203" s="245"/>
      <c r="L203" s="45"/>
      <c r="M203" s="246" t="s">
        <v>1</v>
      </c>
      <c r="N203" s="247" t="s">
        <v>42</v>
      </c>
      <c r="O203" s="98"/>
      <c r="P203" s="248">
        <f>O203*H203</f>
        <v>0</v>
      </c>
      <c r="Q203" s="248">
        <v>0</v>
      </c>
      <c r="R203" s="248">
        <f>Q203*H203</f>
        <v>0</v>
      </c>
      <c r="S203" s="248">
        <v>0</v>
      </c>
      <c r="T203" s="24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50" t="s">
        <v>276</v>
      </c>
      <c r="AT203" s="250" t="s">
        <v>175</v>
      </c>
      <c r="AU203" s="250" t="s">
        <v>88</v>
      </c>
      <c r="AY203" s="18" t="s">
        <v>173</v>
      </c>
      <c r="BE203" s="251">
        <f>IF(N203="základná",J203,0)</f>
        <v>0</v>
      </c>
      <c r="BF203" s="251">
        <f>IF(N203="znížená",J203,0)</f>
        <v>0</v>
      </c>
      <c r="BG203" s="251">
        <f>IF(N203="zákl. prenesená",J203,0)</f>
        <v>0</v>
      </c>
      <c r="BH203" s="251">
        <f>IF(N203="zníž. prenesená",J203,0)</f>
        <v>0</v>
      </c>
      <c r="BI203" s="251">
        <f>IF(N203="nulová",J203,0)</f>
        <v>0</v>
      </c>
      <c r="BJ203" s="18" t="s">
        <v>88</v>
      </c>
      <c r="BK203" s="251">
        <f>ROUND(I203*H203,2)</f>
        <v>0</v>
      </c>
      <c r="BL203" s="18" t="s">
        <v>276</v>
      </c>
      <c r="BM203" s="250" t="s">
        <v>1418</v>
      </c>
    </row>
    <row r="204" s="13" customFormat="1">
      <c r="A204" s="13"/>
      <c r="B204" s="252"/>
      <c r="C204" s="253"/>
      <c r="D204" s="254" t="s">
        <v>181</v>
      </c>
      <c r="E204" s="255" t="s">
        <v>1</v>
      </c>
      <c r="F204" s="256" t="s">
        <v>1419</v>
      </c>
      <c r="G204" s="253"/>
      <c r="H204" s="257">
        <v>4</v>
      </c>
      <c r="I204" s="258"/>
      <c r="J204" s="253"/>
      <c r="K204" s="253"/>
      <c r="L204" s="259"/>
      <c r="M204" s="260"/>
      <c r="N204" s="261"/>
      <c r="O204" s="261"/>
      <c r="P204" s="261"/>
      <c r="Q204" s="261"/>
      <c r="R204" s="261"/>
      <c r="S204" s="261"/>
      <c r="T204" s="26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3" t="s">
        <v>181</v>
      </c>
      <c r="AU204" s="263" t="s">
        <v>88</v>
      </c>
      <c r="AV204" s="13" t="s">
        <v>88</v>
      </c>
      <c r="AW204" s="13" t="s">
        <v>31</v>
      </c>
      <c r="AX204" s="13" t="s">
        <v>83</v>
      </c>
      <c r="AY204" s="263" t="s">
        <v>173</v>
      </c>
    </row>
    <row r="205" s="2" customFormat="1" ht="24.15" customHeight="1">
      <c r="A205" s="39"/>
      <c r="B205" s="40"/>
      <c r="C205" s="238" t="s">
        <v>341</v>
      </c>
      <c r="D205" s="238" t="s">
        <v>175</v>
      </c>
      <c r="E205" s="239" t="s">
        <v>1420</v>
      </c>
      <c r="F205" s="240" t="s">
        <v>1421</v>
      </c>
      <c r="G205" s="241" t="s">
        <v>311</v>
      </c>
      <c r="H205" s="242">
        <v>2</v>
      </c>
      <c r="I205" s="243"/>
      <c r="J205" s="244">
        <f>ROUND(I205*H205,2)</f>
        <v>0</v>
      </c>
      <c r="K205" s="245"/>
      <c r="L205" s="45"/>
      <c r="M205" s="246" t="s">
        <v>1</v>
      </c>
      <c r="N205" s="247" t="s">
        <v>42</v>
      </c>
      <c r="O205" s="98"/>
      <c r="P205" s="248">
        <f>O205*H205</f>
        <v>0</v>
      </c>
      <c r="Q205" s="248">
        <v>0</v>
      </c>
      <c r="R205" s="248">
        <f>Q205*H205</f>
        <v>0</v>
      </c>
      <c r="S205" s="248">
        <v>0</v>
      </c>
      <c r="T205" s="24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50" t="s">
        <v>276</v>
      </c>
      <c r="AT205" s="250" t="s">
        <v>175</v>
      </c>
      <c r="AU205" s="250" t="s">
        <v>88</v>
      </c>
      <c r="AY205" s="18" t="s">
        <v>173</v>
      </c>
      <c r="BE205" s="251">
        <f>IF(N205="základná",J205,0)</f>
        <v>0</v>
      </c>
      <c r="BF205" s="251">
        <f>IF(N205="znížená",J205,0)</f>
        <v>0</v>
      </c>
      <c r="BG205" s="251">
        <f>IF(N205="zákl. prenesená",J205,0)</f>
        <v>0</v>
      </c>
      <c r="BH205" s="251">
        <f>IF(N205="zníž. prenesená",J205,0)</f>
        <v>0</v>
      </c>
      <c r="BI205" s="251">
        <f>IF(N205="nulová",J205,0)</f>
        <v>0</v>
      </c>
      <c r="BJ205" s="18" t="s">
        <v>88</v>
      </c>
      <c r="BK205" s="251">
        <f>ROUND(I205*H205,2)</f>
        <v>0</v>
      </c>
      <c r="BL205" s="18" t="s">
        <v>276</v>
      </c>
      <c r="BM205" s="250" t="s">
        <v>1422</v>
      </c>
    </row>
    <row r="206" s="13" customFormat="1">
      <c r="A206" s="13"/>
      <c r="B206" s="252"/>
      <c r="C206" s="253"/>
      <c r="D206" s="254" t="s">
        <v>181</v>
      </c>
      <c r="E206" s="255" t="s">
        <v>1</v>
      </c>
      <c r="F206" s="256" t="s">
        <v>1423</v>
      </c>
      <c r="G206" s="253"/>
      <c r="H206" s="257">
        <v>2</v>
      </c>
      <c r="I206" s="258"/>
      <c r="J206" s="253"/>
      <c r="K206" s="253"/>
      <c r="L206" s="259"/>
      <c r="M206" s="260"/>
      <c r="N206" s="261"/>
      <c r="O206" s="261"/>
      <c r="P206" s="261"/>
      <c r="Q206" s="261"/>
      <c r="R206" s="261"/>
      <c r="S206" s="261"/>
      <c r="T206" s="26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3" t="s">
        <v>181</v>
      </c>
      <c r="AU206" s="263" t="s">
        <v>88</v>
      </c>
      <c r="AV206" s="13" t="s">
        <v>88</v>
      </c>
      <c r="AW206" s="13" t="s">
        <v>31</v>
      </c>
      <c r="AX206" s="13" t="s">
        <v>83</v>
      </c>
      <c r="AY206" s="263" t="s">
        <v>173</v>
      </c>
    </row>
    <row r="207" s="2" customFormat="1" ht="24.15" customHeight="1">
      <c r="A207" s="39"/>
      <c r="B207" s="40"/>
      <c r="C207" s="238" t="s">
        <v>350</v>
      </c>
      <c r="D207" s="238" t="s">
        <v>175</v>
      </c>
      <c r="E207" s="239" t="s">
        <v>1424</v>
      </c>
      <c r="F207" s="240" t="s">
        <v>1425</v>
      </c>
      <c r="G207" s="241" t="s">
        <v>311</v>
      </c>
      <c r="H207" s="242">
        <v>2</v>
      </c>
      <c r="I207" s="243"/>
      <c r="J207" s="244">
        <f>ROUND(I207*H207,2)</f>
        <v>0</v>
      </c>
      <c r="K207" s="245"/>
      <c r="L207" s="45"/>
      <c r="M207" s="246" t="s">
        <v>1</v>
      </c>
      <c r="N207" s="247" t="s">
        <v>42</v>
      </c>
      <c r="O207" s="98"/>
      <c r="P207" s="248">
        <f>O207*H207</f>
        <v>0</v>
      </c>
      <c r="Q207" s="248">
        <v>0.00010000000000000001</v>
      </c>
      <c r="R207" s="248">
        <f>Q207*H207</f>
        <v>0.00020000000000000001</v>
      </c>
      <c r="S207" s="248">
        <v>0</v>
      </c>
      <c r="T207" s="24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50" t="s">
        <v>276</v>
      </c>
      <c r="AT207" s="250" t="s">
        <v>175</v>
      </c>
      <c r="AU207" s="250" t="s">
        <v>88</v>
      </c>
      <c r="AY207" s="18" t="s">
        <v>173</v>
      </c>
      <c r="BE207" s="251">
        <f>IF(N207="základná",J207,0)</f>
        <v>0</v>
      </c>
      <c r="BF207" s="251">
        <f>IF(N207="znížená",J207,0)</f>
        <v>0</v>
      </c>
      <c r="BG207" s="251">
        <f>IF(N207="zákl. prenesená",J207,0)</f>
        <v>0</v>
      </c>
      <c r="BH207" s="251">
        <f>IF(N207="zníž. prenesená",J207,0)</f>
        <v>0</v>
      </c>
      <c r="BI207" s="251">
        <f>IF(N207="nulová",J207,0)</f>
        <v>0</v>
      </c>
      <c r="BJ207" s="18" t="s">
        <v>88</v>
      </c>
      <c r="BK207" s="251">
        <f>ROUND(I207*H207,2)</f>
        <v>0</v>
      </c>
      <c r="BL207" s="18" t="s">
        <v>276</v>
      </c>
      <c r="BM207" s="250" t="s">
        <v>1426</v>
      </c>
    </row>
    <row r="208" s="13" customFormat="1">
      <c r="A208" s="13"/>
      <c r="B208" s="252"/>
      <c r="C208" s="253"/>
      <c r="D208" s="254" t="s">
        <v>181</v>
      </c>
      <c r="E208" s="255" t="s">
        <v>1</v>
      </c>
      <c r="F208" s="256" t="s">
        <v>1427</v>
      </c>
      <c r="G208" s="253"/>
      <c r="H208" s="257">
        <v>2</v>
      </c>
      <c r="I208" s="258"/>
      <c r="J208" s="253"/>
      <c r="K208" s="253"/>
      <c r="L208" s="259"/>
      <c r="M208" s="260"/>
      <c r="N208" s="261"/>
      <c r="O208" s="261"/>
      <c r="P208" s="261"/>
      <c r="Q208" s="261"/>
      <c r="R208" s="261"/>
      <c r="S208" s="261"/>
      <c r="T208" s="26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3" t="s">
        <v>181</v>
      </c>
      <c r="AU208" s="263" t="s">
        <v>88</v>
      </c>
      <c r="AV208" s="13" t="s">
        <v>88</v>
      </c>
      <c r="AW208" s="13" t="s">
        <v>31</v>
      </c>
      <c r="AX208" s="13" t="s">
        <v>83</v>
      </c>
      <c r="AY208" s="263" t="s">
        <v>173</v>
      </c>
    </row>
    <row r="209" s="2" customFormat="1" ht="24.15" customHeight="1">
      <c r="A209" s="39"/>
      <c r="B209" s="40"/>
      <c r="C209" s="286" t="s">
        <v>357</v>
      </c>
      <c r="D209" s="286" t="s">
        <v>224</v>
      </c>
      <c r="E209" s="287" t="s">
        <v>1428</v>
      </c>
      <c r="F209" s="288" t="s">
        <v>1429</v>
      </c>
      <c r="G209" s="289" t="s">
        <v>311</v>
      </c>
      <c r="H209" s="290">
        <v>2</v>
      </c>
      <c r="I209" s="291"/>
      <c r="J209" s="292">
        <f>ROUND(I209*H209,2)</f>
        <v>0</v>
      </c>
      <c r="K209" s="293"/>
      <c r="L209" s="294"/>
      <c r="M209" s="295" t="s">
        <v>1</v>
      </c>
      <c r="N209" s="296" t="s">
        <v>42</v>
      </c>
      <c r="O209" s="98"/>
      <c r="P209" s="248">
        <f>O209*H209</f>
        <v>0</v>
      </c>
      <c r="Q209" s="248">
        <v>0.00071000000000000002</v>
      </c>
      <c r="R209" s="248">
        <f>Q209*H209</f>
        <v>0.00142</v>
      </c>
      <c r="S209" s="248">
        <v>0</v>
      </c>
      <c r="T209" s="24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50" t="s">
        <v>386</v>
      </c>
      <c r="AT209" s="250" t="s">
        <v>224</v>
      </c>
      <c r="AU209" s="250" t="s">
        <v>88</v>
      </c>
      <c r="AY209" s="18" t="s">
        <v>173</v>
      </c>
      <c r="BE209" s="251">
        <f>IF(N209="základná",J209,0)</f>
        <v>0</v>
      </c>
      <c r="BF209" s="251">
        <f>IF(N209="znížená",J209,0)</f>
        <v>0</v>
      </c>
      <c r="BG209" s="251">
        <f>IF(N209="zákl. prenesená",J209,0)</f>
        <v>0</v>
      </c>
      <c r="BH209" s="251">
        <f>IF(N209="zníž. prenesená",J209,0)</f>
        <v>0</v>
      </c>
      <c r="BI209" s="251">
        <f>IF(N209="nulová",J209,0)</f>
        <v>0</v>
      </c>
      <c r="BJ209" s="18" t="s">
        <v>88</v>
      </c>
      <c r="BK209" s="251">
        <f>ROUND(I209*H209,2)</f>
        <v>0</v>
      </c>
      <c r="BL209" s="18" t="s">
        <v>276</v>
      </c>
      <c r="BM209" s="250" t="s">
        <v>1430</v>
      </c>
    </row>
    <row r="210" s="2" customFormat="1" ht="21.75" customHeight="1">
      <c r="A210" s="39"/>
      <c r="B210" s="40"/>
      <c r="C210" s="238" t="s">
        <v>366</v>
      </c>
      <c r="D210" s="238" t="s">
        <v>175</v>
      </c>
      <c r="E210" s="239" t="s">
        <v>1431</v>
      </c>
      <c r="F210" s="240" t="s">
        <v>1432</v>
      </c>
      <c r="G210" s="241" t="s">
        <v>311</v>
      </c>
      <c r="H210" s="242">
        <v>1</v>
      </c>
      <c r="I210" s="243"/>
      <c r="J210" s="244">
        <f>ROUND(I210*H210,2)</f>
        <v>0</v>
      </c>
      <c r="K210" s="245"/>
      <c r="L210" s="45"/>
      <c r="M210" s="246" t="s">
        <v>1</v>
      </c>
      <c r="N210" s="247" t="s">
        <v>42</v>
      </c>
      <c r="O210" s="98"/>
      <c r="P210" s="248">
        <f>O210*H210</f>
        <v>0</v>
      </c>
      <c r="Q210" s="248">
        <v>0.00046200000000000001</v>
      </c>
      <c r="R210" s="248">
        <f>Q210*H210</f>
        <v>0.00046200000000000001</v>
      </c>
      <c r="S210" s="248">
        <v>0</v>
      </c>
      <c r="T210" s="24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50" t="s">
        <v>276</v>
      </c>
      <c r="AT210" s="250" t="s">
        <v>175</v>
      </c>
      <c r="AU210" s="250" t="s">
        <v>88</v>
      </c>
      <c r="AY210" s="18" t="s">
        <v>173</v>
      </c>
      <c r="BE210" s="251">
        <f>IF(N210="základná",J210,0)</f>
        <v>0</v>
      </c>
      <c r="BF210" s="251">
        <f>IF(N210="znížená",J210,0)</f>
        <v>0</v>
      </c>
      <c r="BG210" s="251">
        <f>IF(N210="zákl. prenesená",J210,0)</f>
        <v>0</v>
      </c>
      <c r="BH210" s="251">
        <f>IF(N210="zníž. prenesená",J210,0)</f>
        <v>0</v>
      </c>
      <c r="BI210" s="251">
        <f>IF(N210="nulová",J210,0)</f>
        <v>0</v>
      </c>
      <c r="BJ210" s="18" t="s">
        <v>88</v>
      </c>
      <c r="BK210" s="251">
        <f>ROUND(I210*H210,2)</f>
        <v>0</v>
      </c>
      <c r="BL210" s="18" t="s">
        <v>276</v>
      </c>
      <c r="BM210" s="250" t="s">
        <v>1433</v>
      </c>
    </row>
    <row r="211" s="2" customFormat="1" ht="24.15" customHeight="1">
      <c r="A211" s="39"/>
      <c r="B211" s="40"/>
      <c r="C211" s="286" t="s">
        <v>370</v>
      </c>
      <c r="D211" s="286" t="s">
        <v>224</v>
      </c>
      <c r="E211" s="287" t="s">
        <v>1434</v>
      </c>
      <c r="F211" s="288" t="s">
        <v>1435</v>
      </c>
      <c r="G211" s="289" t="s">
        <v>311</v>
      </c>
      <c r="H211" s="290">
        <v>1</v>
      </c>
      <c r="I211" s="291"/>
      <c r="J211" s="292">
        <f>ROUND(I211*H211,2)</f>
        <v>0</v>
      </c>
      <c r="K211" s="293"/>
      <c r="L211" s="294"/>
      <c r="M211" s="295" t="s">
        <v>1</v>
      </c>
      <c r="N211" s="296" t="s">
        <v>42</v>
      </c>
      <c r="O211" s="98"/>
      <c r="P211" s="248">
        <f>O211*H211</f>
        <v>0</v>
      </c>
      <c r="Q211" s="248">
        <v>0.00108</v>
      </c>
      <c r="R211" s="248">
        <f>Q211*H211</f>
        <v>0.00108</v>
      </c>
      <c r="S211" s="248">
        <v>0</v>
      </c>
      <c r="T211" s="24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50" t="s">
        <v>386</v>
      </c>
      <c r="AT211" s="250" t="s">
        <v>224</v>
      </c>
      <c r="AU211" s="250" t="s">
        <v>88</v>
      </c>
      <c r="AY211" s="18" t="s">
        <v>173</v>
      </c>
      <c r="BE211" s="251">
        <f>IF(N211="základná",J211,0)</f>
        <v>0</v>
      </c>
      <c r="BF211" s="251">
        <f>IF(N211="znížená",J211,0)</f>
        <v>0</v>
      </c>
      <c r="BG211" s="251">
        <f>IF(N211="zákl. prenesená",J211,0)</f>
        <v>0</v>
      </c>
      <c r="BH211" s="251">
        <f>IF(N211="zníž. prenesená",J211,0)</f>
        <v>0</v>
      </c>
      <c r="BI211" s="251">
        <f>IF(N211="nulová",J211,0)</f>
        <v>0</v>
      </c>
      <c r="BJ211" s="18" t="s">
        <v>88</v>
      </c>
      <c r="BK211" s="251">
        <f>ROUND(I211*H211,2)</f>
        <v>0</v>
      </c>
      <c r="BL211" s="18" t="s">
        <v>276</v>
      </c>
      <c r="BM211" s="250" t="s">
        <v>1436</v>
      </c>
    </row>
    <row r="212" s="2" customFormat="1" ht="24.15" customHeight="1">
      <c r="A212" s="39"/>
      <c r="B212" s="40"/>
      <c r="C212" s="238" t="s">
        <v>376</v>
      </c>
      <c r="D212" s="238" t="s">
        <v>175</v>
      </c>
      <c r="E212" s="239" t="s">
        <v>1437</v>
      </c>
      <c r="F212" s="240" t="s">
        <v>1438</v>
      </c>
      <c r="G212" s="241" t="s">
        <v>311</v>
      </c>
      <c r="H212" s="242">
        <v>1</v>
      </c>
      <c r="I212" s="243"/>
      <c r="J212" s="244">
        <f>ROUND(I212*H212,2)</f>
        <v>0</v>
      </c>
      <c r="K212" s="245"/>
      <c r="L212" s="45"/>
      <c r="M212" s="246" t="s">
        <v>1</v>
      </c>
      <c r="N212" s="247" t="s">
        <v>42</v>
      </c>
      <c r="O212" s="98"/>
      <c r="P212" s="248">
        <f>O212*H212</f>
        <v>0</v>
      </c>
      <c r="Q212" s="248">
        <v>1.0000000000000001E-05</v>
      </c>
      <c r="R212" s="248">
        <f>Q212*H212</f>
        <v>1.0000000000000001E-05</v>
      </c>
      <c r="S212" s="248">
        <v>0</v>
      </c>
      <c r="T212" s="24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50" t="s">
        <v>276</v>
      </c>
      <c r="AT212" s="250" t="s">
        <v>175</v>
      </c>
      <c r="AU212" s="250" t="s">
        <v>88</v>
      </c>
      <c r="AY212" s="18" t="s">
        <v>173</v>
      </c>
      <c r="BE212" s="251">
        <f>IF(N212="základná",J212,0)</f>
        <v>0</v>
      </c>
      <c r="BF212" s="251">
        <f>IF(N212="znížená",J212,0)</f>
        <v>0</v>
      </c>
      <c r="BG212" s="251">
        <f>IF(N212="zákl. prenesená",J212,0)</f>
        <v>0</v>
      </c>
      <c r="BH212" s="251">
        <f>IF(N212="zníž. prenesená",J212,0)</f>
        <v>0</v>
      </c>
      <c r="BI212" s="251">
        <f>IF(N212="nulová",J212,0)</f>
        <v>0</v>
      </c>
      <c r="BJ212" s="18" t="s">
        <v>88</v>
      </c>
      <c r="BK212" s="251">
        <f>ROUND(I212*H212,2)</f>
        <v>0</v>
      </c>
      <c r="BL212" s="18" t="s">
        <v>276</v>
      </c>
      <c r="BM212" s="250" t="s">
        <v>1439</v>
      </c>
    </row>
    <row r="213" s="2" customFormat="1" ht="37.8" customHeight="1">
      <c r="A213" s="39"/>
      <c r="B213" s="40"/>
      <c r="C213" s="286" t="s">
        <v>382</v>
      </c>
      <c r="D213" s="286" t="s">
        <v>224</v>
      </c>
      <c r="E213" s="287" t="s">
        <v>1440</v>
      </c>
      <c r="F213" s="288" t="s">
        <v>1441</v>
      </c>
      <c r="G213" s="289" t="s">
        <v>311</v>
      </c>
      <c r="H213" s="290">
        <v>1</v>
      </c>
      <c r="I213" s="291"/>
      <c r="J213" s="292">
        <f>ROUND(I213*H213,2)</f>
        <v>0</v>
      </c>
      <c r="K213" s="293"/>
      <c r="L213" s="294"/>
      <c r="M213" s="295" t="s">
        <v>1</v>
      </c>
      <c r="N213" s="296" t="s">
        <v>42</v>
      </c>
      <c r="O213" s="98"/>
      <c r="P213" s="248">
        <f>O213*H213</f>
        <v>0</v>
      </c>
      <c r="Q213" s="248">
        <v>0.00048000000000000001</v>
      </c>
      <c r="R213" s="248">
        <f>Q213*H213</f>
        <v>0.00048000000000000001</v>
      </c>
      <c r="S213" s="248">
        <v>0</v>
      </c>
      <c r="T213" s="24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50" t="s">
        <v>386</v>
      </c>
      <c r="AT213" s="250" t="s">
        <v>224</v>
      </c>
      <c r="AU213" s="250" t="s">
        <v>88</v>
      </c>
      <c r="AY213" s="18" t="s">
        <v>173</v>
      </c>
      <c r="BE213" s="251">
        <f>IF(N213="základná",J213,0)</f>
        <v>0</v>
      </c>
      <c r="BF213" s="251">
        <f>IF(N213="znížená",J213,0)</f>
        <v>0</v>
      </c>
      <c r="BG213" s="251">
        <f>IF(N213="zákl. prenesená",J213,0)</f>
        <v>0</v>
      </c>
      <c r="BH213" s="251">
        <f>IF(N213="zníž. prenesená",J213,0)</f>
        <v>0</v>
      </c>
      <c r="BI213" s="251">
        <f>IF(N213="nulová",J213,0)</f>
        <v>0</v>
      </c>
      <c r="BJ213" s="18" t="s">
        <v>88</v>
      </c>
      <c r="BK213" s="251">
        <f>ROUND(I213*H213,2)</f>
        <v>0</v>
      </c>
      <c r="BL213" s="18" t="s">
        <v>276</v>
      </c>
      <c r="BM213" s="250" t="s">
        <v>1442</v>
      </c>
    </row>
    <row r="214" s="2" customFormat="1" ht="24.15" customHeight="1">
      <c r="A214" s="39"/>
      <c r="B214" s="40"/>
      <c r="C214" s="238" t="s">
        <v>386</v>
      </c>
      <c r="D214" s="238" t="s">
        <v>175</v>
      </c>
      <c r="E214" s="239" t="s">
        <v>1443</v>
      </c>
      <c r="F214" s="240" t="s">
        <v>1444</v>
      </c>
      <c r="G214" s="241" t="s">
        <v>332</v>
      </c>
      <c r="H214" s="242">
        <v>31.5</v>
      </c>
      <c r="I214" s="243"/>
      <c r="J214" s="244">
        <f>ROUND(I214*H214,2)</f>
        <v>0</v>
      </c>
      <c r="K214" s="245"/>
      <c r="L214" s="45"/>
      <c r="M214" s="246" t="s">
        <v>1</v>
      </c>
      <c r="N214" s="247" t="s">
        <v>42</v>
      </c>
      <c r="O214" s="98"/>
      <c r="P214" s="248">
        <f>O214*H214</f>
        <v>0</v>
      </c>
      <c r="Q214" s="248">
        <v>0</v>
      </c>
      <c r="R214" s="248">
        <f>Q214*H214</f>
        <v>0</v>
      </c>
      <c r="S214" s="248">
        <v>0</v>
      </c>
      <c r="T214" s="24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50" t="s">
        <v>276</v>
      </c>
      <c r="AT214" s="250" t="s">
        <v>175</v>
      </c>
      <c r="AU214" s="250" t="s">
        <v>88</v>
      </c>
      <c r="AY214" s="18" t="s">
        <v>173</v>
      </c>
      <c r="BE214" s="251">
        <f>IF(N214="základná",J214,0)</f>
        <v>0</v>
      </c>
      <c r="BF214" s="251">
        <f>IF(N214="znížená",J214,0)</f>
        <v>0</v>
      </c>
      <c r="BG214" s="251">
        <f>IF(N214="zákl. prenesená",J214,0)</f>
        <v>0</v>
      </c>
      <c r="BH214" s="251">
        <f>IF(N214="zníž. prenesená",J214,0)</f>
        <v>0</v>
      </c>
      <c r="BI214" s="251">
        <f>IF(N214="nulová",J214,0)</f>
        <v>0</v>
      </c>
      <c r="BJ214" s="18" t="s">
        <v>88</v>
      </c>
      <c r="BK214" s="251">
        <f>ROUND(I214*H214,2)</f>
        <v>0</v>
      </c>
      <c r="BL214" s="18" t="s">
        <v>276</v>
      </c>
      <c r="BM214" s="250" t="s">
        <v>1445</v>
      </c>
    </row>
    <row r="215" s="13" customFormat="1">
      <c r="A215" s="13"/>
      <c r="B215" s="252"/>
      <c r="C215" s="253"/>
      <c r="D215" s="254" t="s">
        <v>181</v>
      </c>
      <c r="E215" s="255" t="s">
        <v>1</v>
      </c>
      <c r="F215" s="256" t="s">
        <v>1446</v>
      </c>
      <c r="G215" s="253"/>
      <c r="H215" s="257">
        <v>13</v>
      </c>
      <c r="I215" s="258"/>
      <c r="J215" s="253"/>
      <c r="K215" s="253"/>
      <c r="L215" s="259"/>
      <c r="M215" s="260"/>
      <c r="N215" s="261"/>
      <c r="O215" s="261"/>
      <c r="P215" s="261"/>
      <c r="Q215" s="261"/>
      <c r="R215" s="261"/>
      <c r="S215" s="261"/>
      <c r="T215" s="26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3" t="s">
        <v>181</v>
      </c>
      <c r="AU215" s="263" t="s">
        <v>88</v>
      </c>
      <c r="AV215" s="13" t="s">
        <v>88</v>
      </c>
      <c r="AW215" s="13" t="s">
        <v>31</v>
      </c>
      <c r="AX215" s="13" t="s">
        <v>76</v>
      </c>
      <c r="AY215" s="263" t="s">
        <v>173</v>
      </c>
    </row>
    <row r="216" s="13" customFormat="1">
      <c r="A216" s="13"/>
      <c r="B216" s="252"/>
      <c r="C216" s="253"/>
      <c r="D216" s="254" t="s">
        <v>181</v>
      </c>
      <c r="E216" s="255" t="s">
        <v>1</v>
      </c>
      <c r="F216" s="256" t="s">
        <v>1447</v>
      </c>
      <c r="G216" s="253"/>
      <c r="H216" s="257">
        <v>7</v>
      </c>
      <c r="I216" s="258"/>
      <c r="J216" s="253"/>
      <c r="K216" s="253"/>
      <c r="L216" s="259"/>
      <c r="M216" s="260"/>
      <c r="N216" s="261"/>
      <c r="O216" s="261"/>
      <c r="P216" s="261"/>
      <c r="Q216" s="261"/>
      <c r="R216" s="261"/>
      <c r="S216" s="261"/>
      <c r="T216" s="26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3" t="s">
        <v>181</v>
      </c>
      <c r="AU216" s="263" t="s">
        <v>88</v>
      </c>
      <c r="AV216" s="13" t="s">
        <v>88</v>
      </c>
      <c r="AW216" s="13" t="s">
        <v>31</v>
      </c>
      <c r="AX216" s="13" t="s">
        <v>76</v>
      </c>
      <c r="AY216" s="263" t="s">
        <v>173</v>
      </c>
    </row>
    <row r="217" s="13" customFormat="1">
      <c r="A217" s="13"/>
      <c r="B217" s="252"/>
      <c r="C217" s="253"/>
      <c r="D217" s="254" t="s">
        <v>181</v>
      </c>
      <c r="E217" s="255" t="s">
        <v>1</v>
      </c>
      <c r="F217" s="256" t="s">
        <v>1448</v>
      </c>
      <c r="G217" s="253"/>
      <c r="H217" s="257">
        <v>11.5</v>
      </c>
      <c r="I217" s="258"/>
      <c r="J217" s="253"/>
      <c r="K217" s="253"/>
      <c r="L217" s="259"/>
      <c r="M217" s="260"/>
      <c r="N217" s="261"/>
      <c r="O217" s="261"/>
      <c r="P217" s="261"/>
      <c r="Q217" s="261"/>
      <c r="R217" s="261"/>
      <c r="S217" s="261"/>
      <c r="T217" s="26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3" t="s">
        <v>181</v>
      </c>
      <c r="AU217" s="263" t="s">
        <v>88</v>
      </c>
      <c r="AV217" s="13" t="s">
        <v>88</v>
      </c>
      <c r="AW217" s="13" t="s">
        <v>31</v>
      </c>
      <c r="AX217" s="13" t="s">
        <v>76</v>
      </c>
      <c r="AY217" s="263" t="s">
        <v>173</v>
      </c>
    </row>
    <row r="218" s="15" customFormat="1">
      <c r="A218" s="15"/>
      <c r="B218" s="275"/>
      <c r="C218" s="276"/>
      <c r="D218" s="254" t="s">
        <v>181</v>
      </c>
      <c r="E218" s="277" t="s">
        <v>1</v>
      </c>
      <c r="F218" s="278" t="s">
        <v>187</v>
      </c>
      <c r="G218" s="276"/>
      <c r="H218" s="279">
        <v>31.5</v>
      </c>
      <c r="I218" s="280"/>
      <c r="J218" s="276"/>
      <c r="K218" s="276"/>
      <c r="L218" s="281"/>
      <c r="M218" s="282"/>
      <c r="N218" s="283"/>
      <c r="O218" s="283"/>
      <c r="P218" s="283"/>
      <c r="Q218" s="283"/>
      <c r="R218" s="283"/>
      <c r="S218" s="283"/>
      <c r="T218" s="28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85" t="s">
        <v>181</v>
      </c>
      <c r="AU218" s="285" t="s">
        <v>88</v>
      </c>
      <c r="AV218" s="15" t="s">
        <v>179</v>
      </c>
      <c r="AW218" s="15" t="s">
        <v>31</v>
      </c>
      <c r="AX218" s="15" t="s">
        <v>83</v>
      </c>
      <c r="AY218" s="285" t="s">
        <v>173</v>
      </c>
    </row>
    <row r="219" s="2" customFormat="1" ht="24.15" customHeight="1">
      <c r="A219" s="39"/>
      <c r="B219" s="40"/>
      <c r="C219" s="238" t="s">
        <v>390</v>
      </c>
      <c r="D219" s="238" t="s">
        <v>175</v>
      </c>
      <c r="E219" s="239" t="s">
        <v>1449</v>
      </c>
      <c r="F219" s="240" t="s">
        <v>1450</v>
      </c>
      <c r="G219" s="241" t="s">
        <v>227</v>
      </c>
      <c r="H219" s="242">
        <v>0.044999999999999998</v>
      </c>
      <c r="I219" s="243"/>
      <c r="J219" s="244">
        <f>ROUND(I219*H219,2)</f>
        <v>0</v>
      </c>
      <c r="K219" s="245"/>
      <c r="L219" s="45"/>
      <c r="M219" s="246" t="s">
        <v>1</v>
      </c>
      <c r="N219" s="247" t="s">
        <v>42</v>
      </c>
      <c r="O219" s="98"/>
      <c r="P219" s="248">
        <f>O219*H219</f>
        <v>0</v>
      </c>
      <c r="Q219" s="248">
        <v>0</v>
      </c>
      <c r="R219" s="248">
        <f>Q219*H219</f>
        <v>0</v>
      </c>
      <c r="S219" s="248">
        <v>0</v>
      </c>
      <c r="T219" s="24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50" t="s">
        <v>276</v>
      </c>
      <c r="AT219" s="250" t="s">
        <v>175</v>
      </c>
      <c r="AU219" s="250" t="s">
        <v>88</v>
      </c>
      <c r="AY219" s="18" t="s">
        <v>173</v>
      </c>
      <c r="BE219" s="251">
        <f>IF(N219="základná",J219,0)</f>
        <v>0</v>
      </c>
      <c r="BF219" s="251">
        <f>IF(N219="znížená",J219,0)</f>
        <v>0</v>
      </c>
      <c r="BG219" s="251">
        <f>IF(N219="zákl. prenesená",J219,0)</f>
        <v>0</v>
      </c>
      <c r="BH219" s="251">
        <f>IF(N219="zníž. prenesená",J219,0)</f>
        <v>0</v>
      </c>
      <c r="BI219" s="251">
        <f>IF(N219="nulová",J219,0)</f>
        <v>0</v>
      </c>
      <c r="BJ219" s="18" t="s">
        <v>88</v>
      </c>
      <c r="BK219" s="251">
        <f>ROUND(I219*H219,2)</f>
        <v>0</v>
      </c>
      <c r="BL219" s="18" t="s">
        <v>276</v>
      </c>
      <c r="BM219" s="250" t="s">
        <v>1451</v>
      </c>
    </row>
    <row r="220" s="12" customFormat="1" ht="22.8" customHeight="1">
      <c r="A220" s="12"/>
      <c r="B220" s="222"/>
      <c r="C220" s="223"/>
      <c r="D220" s="224" t="s">
        <v>75</v>
      </c>
      <c r="E220" s="236" t="s">
        <v>620</v>
      </c>
      <c r="F220" s="236" t="s">
        <v>621</v>
      </c>
      <c r="G220" s="223"/>
      <c r="H220" s="223"/>
      <c r="I220" s="226"/>
      <c r="J220" s="237">
        <f>BK220</f>
        <v>0</v>
      </c>
      <c r="K220" s="223"/>
      <c r="L220" s="228"/>
      <c r="M220" s="229"/>
      <c r="N220" s="230"/>
      <c r="O220" s="230"/>
      <c r="P220" s="231">
        <f>SUM(P221:P256)</f>
        <v>0</v>
      </c>
      <c r="Q220" s="230"/>
      <c r="R220" s="231">
        <f>SUM(R221:R256)</f>
        <v>0.022461760000000001</v>
      </c>
      <c r="S220" s="230"/>
      <c r="T220" s="232">
        <f>SUM(T221:T256)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3" t="s">
        <v>88</v>
      </c>
      <c r="AT220" s="234" t="s">
        <v>75</v>
      </c>
      <c r="AU220" s="234" t="s">
        <v>83</v>
      </c>
      <c r="AY220" s="233" t="s">
        <v>173</v>
      </c>
      <c r="BK220" s="235">
        <f>SUM(BK221:BK256)</f>
        <v>0</v>
      </c>
    </row>
    <row r="221" s="2" customFormat="1" ht="33" customHeight="1">
      <c r="A221" s="39"/>
      <c r="B221" s="40"/>
      <c r="C221" s="238" t="s">
        <v>394</v>
      </c>
      <c r="D221" s="238" t="s">
        <v>175</v>
      </c>
      <c r="E221" s="239" t="s">
        <v>1452</v>
      </c>
      <c r="F221" s="240" t="s">
        <v>1453</v>
      </c>
      <c r="G221" s="241" t="s">
        <v>332</v>
      </c>
      <c r="H221" s="242">
        <v>10</v>
      </c>
      <c r="I221" s="243"/>
      <c r="J221" s="244">
        <f>ROUND(I221*H221,2)</f>
        <v>0</v>
      </c>
      <c r="K221" s="245"/>
      <c r="L221" s="45"/>
      <c r="M221" s="246" t="s">
        <v>1</v>
      </c>
      <c r="N221" s="247" t="s">
        <v>42</v>
      </c>
      <c r="O221" s="98"/>
      <c r="P221" s="248">
        <f>O221*H221</f>
        <v>0</v>
      </c>
      <c r="Q221" s="248">
        <v>0.00032000000000000003</v>
      </c>
      <c r="R221" s="248">
        <f>Q221*H221</f>
        <v>0.0032000000000000002</v>
      </c>
      <c r="S221" s="248">
        <v>0</v>
      </c>
      <c r="T221" s="24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50" t="s">
        <v>276</v>
      </c>
      <c r="AT221" s="250" t="s">
        <v>175</v>
      </c>
      <c r="AU221" s="250" t="s">
        <v>88</v>
      </c>
      <c r="AY221" s="18" t="s">
        <v>173</v>
      </c>
      <c r="BE221" s="251">
        <f>IF(N221="základná",J221,0)</f>
        <v>0</v>
      </c>
      <c r="BF221" s="251">
        <f>IF(N221="znížená",J221,0)</f>
        <v>0</v>
      </c>
      <c r="BG221" s="251">
        <f>IF(N221="zákl. prenesená",J221,0)</f>
        <v>0</v>
      </c>
      <c r="BH221" s="251">
        <f>IF(N221="zníž. prenesená",J221,0)</f>
        <v>0</v>
      </c>
      <c r="BI221" s="251">
        <f>IF(N221="nulová",J221,0)</f>
        <v>0</v>
      </c>
      <c r="BJ221" s="18" t="s">
        <v>88</v>
      </c>
      <c r="BK221" s="251">
        <f>ROUND(I221*H221,2)</f>
        <v>0</v>
      </c>
      <c r="BL221" s="18" t="s">
        <v>276</v>
      </c>
      <c r="BM221" s="250" t="s">
        <v>1454</v>
      </c>
    </row>
    <row r="222" s="13" customFormat="1">
      <c r="A222" s="13"/>
      <c r="B222" s="252"/>
      <c r="C222" s="253"/>
      <c r="D222" s="254" t="s">
        <v>181</v>
      </c>
      <c r="E222" s="255" t="s">
        <v>1</v>
      </c>
      <c r="F222" s="256" t="s">
        <v>1455</v>
      </c>
      <c r="G222" s="253"/>
      <c r="H222" s="257">
        <v>1</v>
      </c>
      <c r="I222" s="258"/>
      <c r="J222" s="253"/>
      <c r="K222" s="253"/>
      <c r="L222" s="259"/>
      <c r="M222" s="260"/>
      <c r="N222" s="261"/>
      <c r="O222" s="261"/>
      <c r="P222" s="261"/>
      <c r="Q222" s="261"/>
      <c r="R222" s="261"/>
      <c r="S222" s="261"/>
      <c r="T222" s="26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3" t="s">
        <v>181</v>
      </c>
      <c r="AU222" s="263" t="s">
        <v>88</v>
      </c>
      <c r="AV222" s="13" t="s">
        <v>88</v>
      </c>
      <c r="AW222" s="13" t="s">
        <v>31</v>
      </c>
      <c r="AX222" s="13" t="s">
        <v>76</v>
      </c>
      <c r="AY222" s="263" t="s">
        <v>173</v>
      </c>
    </row>
    <row r="223" s="13" customFormat="1">
      <c r="A223" s="13"/>
      <c r="B223" s="252"/>
      <c r="C223" s="253"/>
      <c r="D223" s="254" t="s">
        <v>181</v>
      </c>
      <c r="E223" s="255" t="s">
        <v>1</v>
      </c>
      <c r="F223" s="256" t="s">
        <v>1456</v>
      </c>
      <c r="G223" s="253"/>
      <c r="H223" s="257">
        <v>1.8</v>
      </c>
      <c r="I223" s="258"/>
      <c r="J223" s="253"/>
      <c r="K223" s="253"/>
      <c r="L223" s="259"/>
      <c r="M223" s="260"/>
      <c r="N223" s="261"/>
      <c r="O223" s="261"/>
      <c r="P223" s="261"/>
      <c r="Q223" s="261"/>
      <c r="R223" s="261"/>
      <c r="S223" s="261"/>
      <c r="T223" s="26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3" t="s">
        <v>181</v>
      </c>
      <c r="AU223" s="263" t="s">
        <v>88</v>
      </c>
      <c r="AV223" s="13" t="s">
        <v>88</v>
      </c>
      <c r="AW223" s="13" t="s">
        <v>31</v>
      </c>
      <c r="AX223" s="13" t="s">
        <v>76</v>
      </c>
      <c r="AY223" s="263" t="s">
        <v>173</v>
      </c>
    </row>
    <row r="224" s="13" customFormat="1">
      <c r="A224" s="13"/>
      <c r="B224" s="252"/>
      <c r="C224" s="253"/>
      <c r="D224" s="254" t="s">
        <v>181</v>
      </c>
      <c r="E224" s="255" t="s">
        <v>1</v>
      </c>
      <c r="F224" s="256" t="s">
        <v>1457</v>
      </c>
      <c r="G224" s="253"/>
      <c r="H224" s="257">
        <v>4.4000000000000004</v>
      </c>
      <c r="I224" s="258"/>
      <c r="J224" s="253"/>
      <c r="K224" s="253"/>
      <c r="L224" s="259"/>
      <c r="M224" s="260"/>
      <c r="N224" s="261"/>
      <c r="O224" s="261"/>
      <c r="P224" s="261"/>
      <c r="Q224" s="261"/>
      <c r="R224" s="261"/>
      <c r="S224" s="261"/>
      <c r="T224" s="26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3" t="s">
        <v>181</v>
      </c>
      <c r="AU224" s="263" t="s">
        <v>88</v>
      </c>
      <c r="AV224" s="13" t="s">
        <v>88</v>
      </c>
      <c r="AW224" s="13" t="s">
        <v>31</v>
      </c>
      <c r="AX224" s="13" t="s">
        <v>76</v>
      </c>
      <c r="AY224" s="263" t="s">
        <v>173</v>
      </c>
    </row>
    <row r="225" s="13" customFormat="1">
      <c r="A225" s="13"/>
      <c r="B225" s="252"/>
      <c r="C225" s="253"/>
      <c r="D225" s="254" t="s">
        <v>181</v>
      </c>
      <c r="E225" s="255" t="s">
        <v>1</v>
      </c>
      <c r="F225" s="256" t="s">
        <v>1458</v>
      </c>
      <c r="G225" s="253"/>
      <c r="H225" s="257">
        <v>1</v>
      </c>
      <c r="I225" s="258"/>
      <c r="J225" s="253"/>
      <c r="K225" s="253"/>
      <c r="L225" s="259"/>
      <c r="M225" s="260"/>
      <c r="N225" s="261"/>
      <c r="O225" s="261"/>
      <c r="P225" s="261"/>
      <c r="Q225" s="261"/>
      <c r="R225" s="261"/>
      <c r="S225" s="261"/>
      <c r="T225" s="26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3" t="s">
        <v>181</v>
      </c>
      <c r="AU225" s="263" t="s">
        <v>88</v>
      </c>
      <c r="AV225" s="13" t="s">
        <v>88</v>
      </c>
      <c r="AW225" s="13" t="s">
        <v>31</v>
      </c>
      <c r="AX225" s="13" t="s">
        <v>76</v>
      </c>
      <c r="AY225" s="263" t="s">
        <v>173</v>
      </c>
    </row>
    <row r="226" s="14" customFormat="1">
      <c r="A226" s="14"/>
      <c r="B226" s="264"/>
      <c r="C226" s="265"/>
      <c r="D226" s="254" t="s">
        <v>181</v>
      </c>
      <c r="E226" s="266" t="s">
        <v>1</v>
      </c>
      <c r="F226" s="267" t="s">
        <v>184</v>
      </c>
      <c r="G226" s="265"/>
      <c r="H226" s="268">
        <v>8.1999999999999993</v>
      </c>
      <c r="I226" s="269"/>
      <c r="J226" s="265"/>
      <c r="K226" s="265"/>
      <c r="L226" s="270"/>
      <c r="M226" s="271"/>
      <c r="N226" s="272"/>
      <c r="O226" s="272"/>
      <c r="P226" s="272"/>
      <c r="Q226" s="272"/>
      <c r="R226" s="272"/>
      <c r="S226" s="272"/>
      <c r="T226" s="27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4" t="s">
        <v>181</v>
      </c>
      <c r="AU226" s="274" t="s">
        <v>88</v>
      </c>
      <c r="AV226" s="14" t="s">
        <v>185</v>
      </c>
      <c r="AW226" s="14" t="s">
        <v>31</v>
      </c>
      <c r="AX226" s="14" t="s">
        <v>76</v>
      </c>
      <c r="AY226" s="274" t="s">
        <v>173</v>
      </c>
    </row>
    <row r="227" s="13" customFormat="1">
      <c r="A227" s="13"/>
      <c r="B227" s="252"/>
      <c r="C227" s="253"/>
      <c r="D227" s="254" t="s">
        <v>181</v>
      </c>
      <c r="E227" s="255" t="s">
        <v>1</v>
      </c>
      <c r="F227" s="256" t="s">
        <v>1459</v>
      </c>
      <c r="G227" s="253"/>
      <c r="H227" s="257">
        <v>1.8</v>
      </c>
      <c r="I227" s="258"/>
      <c r="J227" s="253"/>
      <c r="K227" s="253"/>
      <c r="L227" s="259"/>
      <c r="M227" s="260"/>
      <c r="N227" s="261"/>
      <c r="O227" s="261"/>
      <c r="P227" s="261"/>
      <c r="Q227" s="261"/>
      <c r="R227" s="261"/>
      <c r="S227" s="261"/>
      <c r="T227" s="26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3" t="s">
        <v>181</v>
      </c>
      <c r="AU227" s="263" t="s">
        <v>88</v>
      </c>
      <c r="AV227" s="13" t="s">
        <v>88</v>
      </c>
      <c r="AW227" s="13" t="s">
        <v>31</v>
      </c>
      <c r="AX227" s="13" t="s">
        <v>76</v>
      </c>
      <c r="AY227" s="263" t="s">
        <v>173</v>
      </c>
    </row>
    <row r="228" s="15" customFormat="1">
      <c r="A228" s="15"/>
      <c r="B228" s="275"/>
      <c r="C228" s="276"/>
      <c r="D228" s="254" t="s">
        <v>181</v>
      </c>
      <c r="E228" s="277" t="s">
        <v>1</v>
      </c>
      <c r="F228" s="278" t="s">
        <v>187</v>
      </c>
      <c r="G228" s="276"/>
      <c r="H228" s="279">
        <v>10</v>
      </c>
      <c r="I228" s="280"/>
      <c r="J228" s="276"/>
      <c r="K228" s="276"/>
      <c r="L228" s="281"/>
      <c r="M228" s="282"/>
      <c r="N228" s="283"/>
      <c r="O228" s="283"/>
      <c r="P228" s="283"/>
      <c r="Q228" s="283"/>
      <c r="R228" s="283"/>
      <c r="S228" s="283"/>
      <c r="T228" s="28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85" t="s">
        <v>181</v>
      </c>
      <c r="AU228" s="285" t="s">
        <v>88</v>
      </c>
      <c r="AV228" s="15" t="s">
        <v>179</v>
      </c>
      <c r="AW228" s="15" t="s">
        <v>31</v>
      </c>
      <c r="AX228" s="15" t="s">
        <v>83</v>
      </c>
      <c r="AY228" s="285" t="s">
        <v>173</v>
      </c>
    </row>
    <row r="229" s="2" customFormat="1" ht="33" customHeight="1">
      <c r="A229" s="39"/>
      <c r="B229" s="40"/>
      <c r="C229" s="238" t="s">
        <v>399</v>
      </c>
      <c r="D229" s="238" t="s">
        <v>175</v>
      </c>
      <c r="E229" s="239" t="s">
        <v>1460</v>
      </c>
      <c r="F229" s="240" t="s">
        <v>1461</v>
      </c>
      <c r="G229" s="241" t="s">
        <v>332</v>
      </c>
      <c r="H229" s="242">
        <v>11</v>
      </c>
      <c r="I229" s="243"/>
      <c r="J229" s="244">
        <f>ROUND(I229*H229,2)</f>
        <v>0</v>
      </c>
      <c r="K229" s="245"/>
      <c r="L229" s="45"/>
      <c r="M229" s="246" t="s">
        <v>1</v>
      </c>
      <c r="N229" s="247" t="s">
        <v>42</v>
      </c>
      <c r="O229" s="98"/>
      <c r="P229" s="248">
        <f>O229*H229</f>
        <v>0</v>
      </c>
      <c r="Q229" s="248">
        <v>0.00040000000000000002</v>
      </c>
      <c r="R229" s="248">
        <f>Q229*H229</f>
        <v>0.0044000000000000003</v>
      </c>
      <c r="S229" s="248">
        <v>0</v>
      </c>
      <c r="T229" s="24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50" t="s">
        <v>276</v>
      </c>
      <c r="AT229" s="250" t="s">
        <v>175</v>
      </c>
      <c r="AU229" s="250" t="s">
        <v>88</v>
      </c>
      <c r="AY229" s="18" t="s">
        <v>173</v>
      </c>
      <c r="BE229" s="251">
        <f>IF(N229="základná",J229,0)</f>
        <v>0</v>
      </c>
      <c r="BF229" s="251">
        <f>IF(N229="znížená",J229,0)</f>
        <v>0</v>
      </c>
      <c r="BG229" s="251">
        <f>IF(N229="zákl. prenesená",J229,0)</f>
        <v>0</v>
      </c>
      <c r="BH229" s="251">
        <f>IF(N229="zníž. prenesená",J229,0)</f>
        <v>0</v>
      </c>
      <c r="BI229" s="251">
        <f>IF(N229="nulová",J229,0)</f>
        <v>0</v>
      </c>
      <c r="BJ229" s="18" t="s">
        <v>88</v>
      </c>
      <c r="BK229" s="251">
        <f>ROUND(I229*H229,2)</f>
        <v>0</v>
      </c>
      <c r="BL229" s="18" t="s">
        <v>276</v>
      </c>
      <c r="BM229" s="250" t="s">
        <v>1462</v>
      </c>
    </row>
    <row r="230" s="13" customFormat="1">
      <c r="A230" s="13"/>
      <c r="B230" s="252"/>
      <c r="C230" s="253"/>
      <c r="D230" s="254" t="s">
        <v>181</v>
      </c>
      <c r="E230" s="255" t="s">
        <v>1</v>
      </c>
      <c r="F230" s="256" t="s">
        <v>1463</v>
      </c>
      <c r="G230" s="253"/>
      <c r="H230" s="257">
        <v>3</v>
      </c>
      <c r="I230" s="258"/>
      <c r="J230" s="253"/>
      <c r="K230" s="253"/>
      <c r="L230" s="259"/>
      <c r="M230" s="260"/>
      <c r="N230" s="261"/>
      <c r="O230" s="261"/>
      <c r="P230" s="261"/>
      <c r="Q230" s="261"/>
      <c r="R230" s="261"/>
      <c r="S230" s="261"/>
      <c r="T230" s="26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3" t="s">
        <v>181</v>
      </c>
      <c r="AU230" s="263" t="s">
        <v>88</v>
      </c>
      <c r="AV230" s="13" t="s">
        <v>88</v>
      </c>
      <c r="AW230" s="13" t="s">
        <v>31</v>
      </c>
      <c r="AX230" s="13" t="s">
        <v>76</v>
      </c>
      <c r="AY230" s="263" t="s">
        <v>173</v>
      </c>
    </row>
    <row r="231" s="13" customFormat="1">
      <c r="A231" s="13"/>
      <c r="B231" s="252"/>
      <c r="C231" s="253"/>
      <c r="D231" s="254" t="s">
        <v>181</v>
      </c>
      <c r="E231" s="255" t="s">
        <v>1</v>
      </c>
      <c r="F231" s="256" t="s">
        <v>1464</v>
      </c>
      <c r="G231" s="253"/>
      <c r="H231" s="257">
        <v>7.7000000000000002</v>
      </c>
      <c r="I231" s="258"/>
      <c r="J231" s="253"/>
      <c r="K231" s="253"/>
      <c r="L231" s="259"/>
      <c r="M231" s="260"/>
      <c r="N231" s="261"/>
      <c r="O231" s="261"/>
      <c r="P231" s="261"/>
      <c r="Q231" s="261"/>
      <c r="R231" s="261"/>
      <c r="S231" s="261"/>
      <c r="T231" s="26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3" t="s">
        <v>181</v>
      </c>
      <c r="AU231" s="263" t="s">
        <v>88</v>
      </c>
      <c r="AV231" s="13" t="s">
        <v>88</v>
      </c>
      <c r="AW231" s="13" t="s">
        <v>31</v>
      </c>
      <c r="AX231" s="13" t="s">
        <v>76</v>
      </c>
      <c r="AY231" s="263" t="s">
        <v>173</v>
      </c>
    </row>
    <row r="232" s="14" customFormat="1">
      <c r="A232" s="14"/>
      <c r="B232" s="264"/>
      <c r="C232" s="265"/>
      <c r="D232" s="254" t="s">
        <v>181</v>
      </c>
      <c r="E232" s="266" t="s">
        <v>1</v>
      </c>
      <c r="F232" s="267" t="s">
        <v>184</v>
      </c>
      <c r="G232" s="265"/>
      <c r="H232" s="268">
        <v>10.699999999999999</v>
      </c>
      <c r="I232" s="269"/>
      <c r="J232" s="265"/>
      <c r="K232" s="265"/>
      <c r="L232" s="270"/>
      <c r="M232" s="271"/>
      <c r="N232" s="272"/>
      <c r="O232" s="272"/>
      <c r="P232" s="272"/>
      <c r="Q232" s="272"/>
      <c r="R232" s="272"/>
      <c r="S232" s="272"/>
      <c r="T232" s="27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4" t="s">
        <v>181</v>
      </c>
      <c r="AU232" s="274" t="s">
        <v>88</v>
      </c>
      <c r="AV232" s="14" t="s">
        <v>185</v>
      </c>
      <c r="AW232" s="14" t="s">
        <v>31</v>
      </c>
      <c r="AX232" s="14" t="s">
        <v>76</v>
      </c>
      <c r="AY232" s="274" t="s">
        <v>173</v>
      </c>
    </row>
    <row r="233" s="13" customFormat="1">
      <c r="A233" s="13"/>
      <c r="B233" s="252"/>
      <c r="C233" s="253"/>
      <c r="D233" s="254" t="s">
        <v>181</v>
      </c>
      <c r="E233" s="255" t="s">
        <v>1</v>
      </c>
      <c r="F233" s="256" t="s">
        <v>1465</v>
      </c>
      <c r="G233" s="253"/>
      <c r="H233" s="257">
        <v>0.29999999999999999</v>
      </c>
      <c r="I233" s="258"/>
      <c r="J233" s="253"/>
      <c r="K233" s="253"/>
      <c r="L233" s="259"/>
      <c r="M233" s="260"/>
      <c r="N233" s="261"/>
      <c r="O233" s="261"/>
      <c r="P233" s="261"/>
      <c r="Q233" s="261"/>
      <c r="R233" s="261"/>
      <c r="S233" s="261"/>
      <c r="T233" s="26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3" t="s">
        <v>181</v>
      </c>
      <c r="AU233" s="263" t="s">
        <v>88</v>
      </c>
      <c r="AV233" s="13" t="s">
        <v>88</v>
      </c>
      <c r="AW233" s="13" t="s">
        <v>31</v>
      </c>
      <c r="AX233" s="13" t="s">
        <v>76</v>
      </c>
      <c r="AY233" s="263" t="s">
        <v>173</v>
      </c>
    </row>
    <row r="234" s="15" customFormat="1">
      <c r="A234" s="15"/>
      <c r="B234" s="275"/>
      <c r="C234" s="276"/>
      <c r="D234" s="254" t="s">
        <v>181</v>
      </c>
      <c r="E234" s="277" t="s">
        <v>1</v>
      </c>
      <c r="F234" s="278" t="s">
        <v>187</v>
      </c>
      <c r="G234" s="276"/>
      <c r="H234" s="279">
        <v>11</v>
      </c>
      <c r="I234" s="280"/>
      <c r="J234" s="276"/>
      <c r="K234" s="276"/>
      <c r="L234" s="281"/>
      <c r="M234" s="282"/>
      <c r="N234" s="283"/>
      <c r="O234" s="283"/>
      <c r="P234" s="283"/>
      <c r="Q234" s="283"/>
      <c r="R234" s="283"/>
      <c r="S234" s="283"/>
      <c r="T234" s="28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85" t="s">
        <v>181</v>
      </c>
      <c r="AU234" s="285" t="s">
        <v>88</v>
      </c>
      <c r="AV234" s="15" t="s">
        <v>179</v>
      </c>
      <c r="AW234" s="15" t="s">
        <v>31</v>
      </c>
      <c r="AX234" s="15" t="s">
        <v>83</v>
      </c>
      <c r="AY234" s="285" t="s">
        <v>173</v>
      </c>
    </row>
    <row r="235" s="2" customFormat="1" ht="33" customHeight="1">
      <c r="A235" s="39"/>
      <c r="B235" s="40"/>
      <c r="C235" s="238" t="s">
        <v>406</v>
      </c>
      <c r="D235" s="238" t="s">
        <v>175</v>
      </c>
      <c r="E235" s="239" t="s">
        <v>1466</v>
      </c>
      <c r="F235" s="240" t="s">
        <v>1467</v>
      </c>
      <c r="G235" s="241" t="s">
        <v>332</v>
      </c>
      <c r="H235" s="242">
        <v>11</v>
      </c>
      <c r="I235" s="243"/>
      <c r="J235" s="244">
        <f>ROUND(I235*H235,2)</f>
        <v>0</v>
      </c>
      <c r="K235" s="245"/>
      <c r="L235" s="45"/>
      <c r="M235" s="246" t="s">
        <v>1</v>
      </c>
      <c r="N235" s="247" t="s">
        <v>42</v>
      </c>
      <c r="O235" s="98"/>
      <c r="P235" s="248">
        <f>O235*H235</f>
        <v>0</v>
      </c>
      <c r="Q235" s="248">
        <v>0.00046000000000000001</v>
      </c>
      <c r="R235" s="248">
        <f>Q235*H235</f>
        <v>0.0050600000000000003</v>
      </c>
      <c r="S235" s="248">
        <v>0</v>
      </c>
      <c r="T235" s="24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50" t="s">
        <v>276</v>
      </c>
      <c r="AT235" s="250" t="s">
        <v>175</v>
      </c>
      <c r="AU235" s="250" t="s">
        <v>88</v>
      </c>
      <c r="AY235" s="18" t="s">
        <v>173</v>
      </c>
      <c r="BE235" s="251">
        <f>IF(N235="základná",J235,0)</f>
        <v>0</v>
      </c>
      <c r="BF235" s="251">
        <f>IF(N235="znížená",J235,0)</f>
        <v>0</v>
      </c>
      <c r="BG235" s="251">
        <f>IF(N235="zákl. prenesená",J235,0)</f>
        <v>0</v>
      </c>
      <c r="BH235" s="251">
        <f>IF(N235="zníž. prenesená",J235,0)</f>
        <v>0</v>
      </c>
      <c r="BI235" s="251">
        <f>IF(N235="nulová",J235,0)</f>
        <v>0</v>
      </c>
      <c r="BJ235" s="18" t="s">
        <v>88</v>
      </c>
      <c r="BK235" s="251">
        <f>ROUND(I235*H235,2)</f>
        <v>0</v>
      </c>
      <c r="BL235" s="18" t="s">
        <v>276</v>
      </c>
      <c r="BM235" s="250" t="s">
        <v>1468</v>
      </c>
    </row>
    <row r="236" s="13" customFormat="1">
      <c r="A236" s="13"/>
      <c r="B236" s="252"/>
      <c r="C236" s="253"/>
      <c r="D236" s="254" t="s">
        <v>181</v>
      </c>
      <c r="E236" s="255" t="s">
        <v>1</v>
      </c>
      <c r="F236" s="256" t="s">
        <v>1469</v>
      </c>
      <c r="G236" s="253"/>
      <c r="H236" s="257">
        <v>10.699999999999999</v>
      </c>
      <c r="I236" s="258"/>
      <c r="J236" s="253"/>
      <c r="K236" s="253"/>
      <c r="L236" s="259"/>
      <c r="M236" s="260"/>
      <c r="N236" s="261"/>
      <c r="O236" s="261"/>
      <c r="P236" s="261"/>
      <c r="Q236" s="261"/>
      <c r="R236" s="261"/>
      <c r="S236" s="261"/>
      <c r="T236" s="26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3" t="s">
        <v>181</v>
      </c>
      <c r="AU236" s="263" t="s">
        <v>88</v>
      </c>
      <c r="AV236" s="13" t="s">
        <v>88</v>
      </c>
      <c r="AW236" s="13" t="s">
        <v>31</v>
      </c>
      <c r="AX236" s="13" t="s">
        <v>76</v>
      </c>
      <c r="AY236" s="263" t="s">
        <v>173</v>
      </c>
    </row>
    <row r="237" s="13" customFormat="1">
      <c r="A237" s="13"/>
      <c r="B237" s="252"/>
      <c r="C237" s="253"/>
      <c r="D237" s="254" t="s">
        <v>181</v>
      </c>
      <c r="E237" s="255" t="s">
        <v>1</v>
      </c>
      <c r="F237" s="256" t="s">
        <v>1465</v>
      </c>
      <c r="G237" s="253"/>
      <c r="H237" s="257">
        <v>0.29999999999999999</v>
      </c>
      <c r="I237" s="258"/>
      <c r="J237" s="253"/>
      <c r="K237" s="253"/>
      <c r="L237" s="259"/>
      <c r="M237" s="260"/>
      <c r="N237" s="261"/>
      <c r="O237" s="261"/>
      <c r="P237" s="261"/>
      <c r="Q237" s="261"/>
      <c r="R237" s="261"/>
      <c r="S237" s="261"/>
      <c r="T237" s="26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3" t="s">
        <v>181</v>
      </c>
      <c r="AU237" s="263" t="s">
        <v>88</v>
      </c>
      <c r="AV237" s="13" t="s">
        <v>88</v>
      </c>
      <c r="AW237" s="13" t="s">
        <v>31</v>
      </c>
      <c r="AX237" s="13" t="s">
        <v>76</v>
      </c>
      <c r="AY237" s="263" t="s">
        <v>173</v>
      </c>
    </row>
    <row r="238" s="15" customFormat="1">
      <c r="A238" s="15"/>
      <c r="B238" s="275"/>
      <c r="C238" s="276"/>
      <c r="D238" s="254" t="s">
        <v>181</v>
      </c>
      <c r="E238" s="277" t="s">
        <v>1</v>
      </c>
      <c r="F238" s="278" t="s">
        <v>187</v>
      </c>
      <c r="G238" s="276"/>
      <c r="H238" s="279">
        <v>11</v>
      </c>
      <c r="I238" s="280"/>
      <c r="J238" s="276"/>
      <c r="K238" s="276"/>
      <c r="L238" s="281"/>
      <c r="M238" s="282"/>
      <c r="N238" s="283"/>
      <c r="O238" s="283"/>
      <c r="P238" s="283"/>
      <c r="Q238" s="283"/>
      <c r="R238" s="283"/>
      <c r="S238" s="283"/>
      <c r="T238" s="28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85" t="s">
        <v>181</v>
      </c>
      <c r="AU238" s="285" t="s">
        <v>88</v>
      </c>
      <c r="AV238" s="15" t="s">
        <v>179</v>
      </c>
      <c r="AW238" s="15" t="s">
        <v>31</v>
      </c>
      <c r="AX238" s="15" t="s">
        <v>83</v>
      </c>
      <c r="AY238" s="285" t="s">
        <v>173</v>
      </c>
    </row>
    <row r="239" s="2" customFormat="1" ht="16.5" customHeight="1">
      <c r="A239" s="39"/>
      <c r="B239" s="40"/>
      <c r="C239" s="238" t="s">
        <v>410</v>
      </c>
      <c r="D239" s="238" t="s">
        <v>175</v>
      </c>
      <c r="E239" s="239" t="s">
        <v>1470</v>
      </c>
      <c r="F239" s="240" t="s">
        <v>1471</v>
      </c>
      <c r="G239" s="241" t="s">
        <v>311</v>
      </c>
      <c r="H239" s="242">
        <v>10</v>
      </c>
      <c r="I239" s="243"/>
      <c r="J239" s="244">
        <f>ROUND(I239*H239,2)</f>
        <v>0</v>
      </c>
      <c r="K239" s="245"/>
      <c r="L239" s="45"/>
      <c r="M239" s="246" t="s">
        <v>1</v>
      </c>
      <c r="N239" s="247" t="s">
        <v>42</v>
      </c>
      <c r="O239" s="98"/>
      <c r="P239" s="248">
        <f>O239*H239</f>
        <v>0</v>
      </c>
      <c r="Q239" s="248">
        <v>0</v>
      </c>
      <c r="R239" s="248">
        <f>Q239*H239</f>
        <v>0</v>
      </c>
      <c r="S239" s="248">
        <v>0</v>
      </c>
      <c r="T239" s="24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50" t="s">
        <v>276</v>
      </c>
      <c r="AT239" s="250" t="s">
        <v>175</v>
      </c>
      <c r="AU239" s="250" t="s">
        <v>88</v>
      </c>
      <c r="AY239" s="18" t="s">
        <v>173</v>
      </c>
      <c r="BE239" s="251">
        <f>IF(N239="základná",J239,0)</f>
        <v>0</v>
      </c>
      <c r="BF239" s="251">
        <f>IF(N239="znížená",J239,0)</f>
        <v>0</v>
      </c>
      <c r="BG239" s="251">
        <f>IF(N239="zákl. prenesená",J239,0)</f>
        <v>0</v>
      </c>
      <c r="BH239" s="251">
        <f>IF(N239="zníž. prenesená",J239,0)</f>
        <v>0</v>
      </c>
      <c r="BI239" s="251">
        <f>IF(N239="nulová",J239,0)</f>
        <v>0</v>
      </c>
      <c r="BJ239" s="18" t="s">
        <v>88</v>
      </c>
      <c r="BK239" s="251">
        <f>ROUND(I239*H239,2)</f>
        <v>0</v>
      </c>
      <c r="BL239" s="18" t="s">
        <v>276</v>
      </c>
      <c r="BM239" s="250" t="s">
        <v>1472</v>
      </c>
    </row>
    <row r="240" s="13" customFormat="1">
      <c r="A240" s="13"/>
      <c r="B240" s="252"/>
      <c r="C240" s="253"/>
      <c r="D240" s="254" t="s">
        <v>181</v>
      </c>
      <c r="E240" s="255" t="s">
        <v>1</v>
      </c>
      <c r="F240" s="256" t="s">
        <v>1473</v>
      </c>
      <c r="G240" s="253"/>
      <c r="H240" s="257">
        <v>10</v>
      </c>
      <c r="I240" s="258"/>
      <c r="J240" s="253"/>
      <c r="K240" s="253"/>
      <c r="L240" s="259"/>
      <c r="M240" s="260"/>
      <c r="N240" s="261"/>
      <c r="O240" s="261"/>
      <c r="P240" s="261"/>
      <c r="Q240" s="261"/>
      <c r="R240" s="261"/>
      <c r="S240" s="261"/>
      <c r="T240" s="26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3" t="s">
        <v>181</v>
      </c>
      <c r="AU240" s="263" t="s">
        <v>88</v>
      </c>
      <c r="AV240" s="13" t="s">
        <v>88</v>
      </c>
      <c r="AW240" s="13" t="s">
        <v>31</v>
      </c>
      <c r="AX240" s="13" t="s">
        <v>83</v>
      </c>
      <c r="AY240" s="263" t="s">
        <v>173</v>
      </c>
    </row>
    <row r="241" s="2" customFormat="1" ht="24.15" customHeight="1">
      <c r="A241" s="39"/>
      <c r="B241" s="40"/>
      <c r="C241" s="238" t="s">
        <v>414</v>
      </c>
      <c r="D241" s="238" t="s">
        <v>175</v>
      </c>
      <c r="E241" s="239" t="s">
        <v>1474</v>
      </c>
      <c r="F241" s="240" t="s">
        <v>1475</v>
      </c>
      <c r="G241" s="241" t="s">
        <v>311</v>
      </c>
      <c r="H241" s="242">
        <v>6</v>
      </c>
      <c r="I241" s="243"/>
      <c r="J241" s="244">
        <f>ROUND(I241*H241,2)</f>
        <v>0</v>
      </c>
      <c r="K241" s="245"/>
      <c r="L241" s="45"/>
      <c r="M241" s="246" t="s">
        <v>1</v>
      </c>
      <c r="N241" s="247" t="s">
        <v>42</v>
      </c>
      <c r="O241" s="98"/>
      <c r="P241" s="248">
        <f>O241*H241</f>
        <v>0</v>
      </c>
      <c r="Q241" s="248">
        <v>0.00012999999999999999</v>
      </c>
      <c r="R241" s="248">
        <f>Q241*H241</f>
        <v>0.00077999999999999988</v>
      </c>
      <c r="S241" s="248">
        <v>0</v>
      </c>
      <c r="T241" s="24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50" t="s">
        <v>276</v>
      </c>
      <c r="AT241" s="250" t="s">
        <v>175</v>
      </c>
      <c r="AU241" s="250" t="s">
        <v>88</v>
      </c>
      <c r="AY241" s="18" t="s">
        <v>173</v>
      </c>
      <c r="BE241" s="251">
        <f>IF(N241="základná",J241,0)</f>
        <v>0</v>
      </c>
      <c r="BF241" s="251">
        <f>IF(N241="znížená",J241,0)</f>
        <v>0</v>
      </c>
      <c r="BG241" s="251">
        <f>IF(N241="zákl. prenesená",J241,0)</f>
        <v>0</v>
      </c>
      <c r="BH241" s="251">
        <f>IF(N241="zníž. prenesená",J241,0)</f>
        <v>0</v>
      </c>
      <c r="BI241" s="251">
        <f>IF(N241="nulová",J241,0)</f>
        <v>0</v>
      </c>
      <c r="BJ241" s="18" t="s">
        <v>88</v>
      </c>
      <c r="BK241" s="251">
        <f>ROUND(I241*H241,2)</f>
        <v>0</v>
      </c>
      <c r="BL241" s="18" t="s">
        <v>276</v>
      </c>
      <c r="BM241" s="250" t="s">
        <v>1476</v>
      </c>
    </row>
    <row r="242" s="2" customFormat="1" ht="24.15" customHeight="1">
      <c r="A242" s="39"/>
      <c r="B242" s="40"/>
      <c r="C242" s="238" t="s">
        <v>419</v>
      </c>
      <c r="D242" s="238" t="s">
        <v>175</v>
      </c>
      <c r="E242" s="239" t="s">
        <v>1477</v>
      </c>
      <c r="F242" s="240" t="s">
        <v>1478</v>
      </c>
      <c r="G242" s="241" t="s">
        <v>1013</v>
      </c>
      <c r="H242" s="242">
        <v>2</v>
      </c>
      <c r="I242" s="243"/>
      <c r="J242" s="244">
        <f>ROUND(I242*H242,2)</f>
        <v>0</v>
      </c>
      <c r="K242" s="245"/>
      <c r="L242" s="45"/>
      <c r="M242" s="246" t="s">
        <v>1</v>
      </c>
      <c r="N242" s="247" t="s">
        <v>42</v>
      </c>
      <c r="O242" s="98"/>
      <c r="P242" s="248">
        <f>O242*H242</f>
        <v>0</v>
      </c>
      <c r="Q242" s="248">
        <v>0.00025999999999999998</v>
      </c>
      <c r="R242" s="248">
        <f>Q242*H242</f>
        <v>0.00051999999999999995</v>
      </c>
      <c r="S242" s="248">
        <v>0</v>
      </c>
      <c r="T242" s="24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50" t="s">
        <v>276</v>
      </c>
      <c r="AT242" s="250" t="s">
        <v>175</v>
      </c>
      <c r="AU242" s="250" t="s">
        <v>88</v>
      </c>
      <c r="AY242" s="18" t="s">
        <v>173</v>
      </c>
      <c r="BE242" s="251">
        <f>IF(N242="základná",J242,0)</f>
        <v>0</v>
      </c>
      <c r="BF242" s="251">
        <f>IF(N242="znížená",J242,0)</f>
        <v>0</v>
      </c>
      <c r="BG242" s="251">
        <f>IF(N242="zákl. prenesená",J242,0)</f>
        <v>0</v>
      </c>
      <c r="BH242" s="251">
        <f>IF(N242="zníž. prenesená",J242,0)</f>
        <v>0</v>
      </c>
      <c r="BI242" s="251">
        <f>IF(N242="nulová",J242,0)</f>
        <v>0</v>
      </c>
      <c r="BJ242" s="18" t="s">
        <v>88</v>
      </c>
      <c r="BK242" s="251">
        <f>ROUND(I242*H242,2)</f>
        <v>0</v>
      </c>
      <c r="BL242" s="18" t="s">
        <v>276</v>
      </c>
      <c r="BM242" s="250" t="s">
        <v>1479</v>
      </c>
    </row>
    <row r="243" s="2" customFormat="1" ht="24.15" customHeight="1">
      <c r="A243" s="39"/>
      <c r="B243" s="40"/>
      <c r="C243" s="238" t="s">
        <v>424</v>
      </c>
      <c r="D243" s="238" t="s">
        <v>175</v>
      </c>
      <c r="E243" s="239" t="s">
        <v>1480</v>
      </c>
      <c r="F243" s="240" t="s">
        <v>1481</v>
      </c>
      <c r="G243" s="241" t="s">
        <v>311</v>
      </c>
      <c r="H243" s="242">
        <v>1</v>
      </c>
      <c r="I243" s="243"/>
      <c r="J243" s="244">
        <f>ROUND(I243*H243,2)</f>
        <v>0</v>
      </c>
      <c r="K243" s="245"/>
      <c r="L243" s="45"/>
      <c r="M243" s="246" t="s">
        <v>1</v>
      </c>
      <c r="N243" s="247" t="s">
        <v>42</v>
      </c>
      <c r="O243" s="98"/>
      <c r="P243" s="248">
        <f>O243*H243</f>
        <v>0</v>
      </c>
      <c r="Q243" s="248">
        <v>2.0000000000000002E-05</v>
      </c>
      <c r="R243" s="248">
        <f>Q243*H243</f>
        <v>2.0000000000000002E-05</v>
      </c>
      <c r="S243" s="248">
        <v>0</v>
      </c>
      <c r="T243" s="24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50" t="s">
        <v>276</v>
      </c>
      <c r="AT243" s="250" t="s">
        <v>175</v>
      </c>
      <c r="AU243" s="250" t="s">
        <v>88</v>
      </c>
      <c r="AY243" s="18" t="s">
        <v>173</v>
      </c>
      <c r="BE243" s="251">
        <f>IF(N243="základná",J243,0)</f>
        <v>0</v>
      </c>
      <c r="BF243" s="251">
        <f>IF(N243="znížená",J243,0)</f>
        <v>0</v>
      </c>
      <c r="BG243" s="251">
        <f>IF(N243="zákl. prenesená",J243,0)</f>
        <v>0</v>
      </c>
      <c r="BH243" s="251">
        <f>IF(N243="zníž. prenesená",J243,0)</f>
        <v>0</v>
      </c>
      <c r="BI243" s="251">
        <f>IF(N243="nulová",J243,0)</f>
        <v>0</v>
      </c>
      <c r="BJ243" s="18" t="s">
        <v>88</v>
      </c>
      <c r="BK243" s="251">
        <f>ROUND(I243*H243,2)</f>
        <v>0</v>
      </c>
      <c r="BL243" s="18" t="s">
        <v>276</v>
      </c>
      <c r="BM243" s="250" t="s">
        <v>1482</v>
      </c>
    </row>
    <row r="244" s="2" customFormat="1" ht="21.75" customHeight="1">
      <c r="A244" s="39"/>
      <c r="B244" s="40"/>
      <c r="C244" s="286" t="s">
        <v>434</v>
      </c>
      <c r="D244" s="286" t="s">
        <v>224</v>
      </c>
      <c r="E244" s="287" t="s">
        <v>1483</v>
      </c>
      <c r="F244" s="288" t="s">
        <v>1484</v>
      </c>
      <c r="G244" s="289" t="s">
        <v>311</v>
      </c>
      <c r="H244" s="290">
        <v>1</v>
      </c>
      <c r="I244" s="291"/>
      <c r="J244" s="292">
        <f>ROUND(I244*H244,2)</f>
        <v>0</v>
      </c>
      <c r="K244" s="293"/>
      <c r="L244" s="294"/>
      <c r="M244" s="295" t="s">
        <v>1</v>
      </c>
      <c r="N244" s="296" t="s">
        <v>42</v>
      </c>
      <c r="O244" s="98"/>
      <c r="P244" s="248">
        <f>O244*H244</f>
        <v>0</v>
      </c>
      <c r="Q244" s="248">
        <v>8.0000000000000007E-05</v>
      </c>
      <c r="R244" s="248">
        <f>Q244*H244</f>
        <v>8.0000000000000007E-05</v>
      </c>
      <c r="S244" s="248">
        <v>0</v>
      </c>
      <c r="T244" s="24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50" t="s">
        <v>386</v>
      </c>
      <c r="AT244" s="250" t="s">
        <v>224</v>
      </c>
      <c r="AU244" s="250" t="s">
        <v>88</v>
      </c>
      <c r="AY244" s="18" t="s">
        <v>173</v>
      </c>
      <c r="BE244" s="251">
        <f>IF(N244="základná",J244,0)</f>
        <v>0</v>
      </c>
      <c r="BF244" s="251">
        <f>IF(N244="znížená",J244,0)</f>
        <v>0</v>
      </c>
      <c r="BG244" s="251">
        <f>IF(N244="zákl. prenesená",J244,0)</f>
        <v>0</v>
      </c>
      <c r="BH244" s="251">
        <f>IF(N244="zníž. prenesená",J244,0)</f>
        <v>0</v>
      </c>
      <c r="BI244" s="251">
        <f>IF(N244="nulová",J244,0)</f>
        <v>0</v>
      </c>
      <c r="BJ244" s="18" t="s">
        <v>88</v>
      </c>
      <c r="BK244" s="251">
        <f>ROUND(I244*H244,2)</f>
        <v>0</v>
      </c>
      <c r="BL244" s="18" t="s">
        <v>276</v>
      </c>
      <c r="BM244" s="250" t="s">
        <v>1485</v>
      </c>
    </row>
    <row r="245" s="2" customFormat="1" ht="24.15" customHeight="1">
      <c r="A245" s="39"/>
      <c r="B245" s="40"/>
      <c r="C245" s="238" t="s">
        <v>440</v>
      </c>
      <c r="D245" s="238" t="s">
        <v>175</v>
      </c>
      <c r="E245" s="239" t="s">
        <v>1486</v>
      </c>
      <c r="F245" s="240" t="s">
        <v>1487</v>
      </c>
      <c r="G245" s="241" t="s">
        <v>311</v>
      </c>
      <c r="H245" s="242">
        <v>1</v>
      </c>
      <c r="I245" s="243"/>
      <c r="J245" s="244">
        <f>ROUND(I245*H245,2)</f>
        <v>0</v>
      </c>
      <c r="K245" s="245"/>
      <c r="L245" s="45"/>
      <c r="M245" s="246" t="s">
        <v>1</v>
      </c>
      <c r="N245" s="247" t="s">
        <v>42</v>
      </c>
      <c r="O245" s="98"/>
      <c r="P245" s="248">
        <f>O245*H245</f>
        <v>0</v>
      </c>
      <c r="Q245" s="248">
        <v>5.0000000000000002E-05</v>
      </c>
      <c r="R245" s="248">
        <f>Q245*H245</f>
        <v>5.0000000000000002E-05</v>
      </c>
      <c r="S245" s="248">
        <v>0</v>
      </c>
      <c r="T245" s="24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50" t="s">
        <v>276</v>
      </c>
      <c r="AT245" s="250" t="s">
        <v>175</v>
      </c>
      <c r="AU245" s="250" t="s">
        <v>88</v>
      </c>
      <c r="AY245" s="18" t="s">
        <v>173</v>
      </c>
      <c r="BE245" s="251">
        <f>IF(N245="základná",J245,0)</f>
        <v>0</v>
      </c>
      <c r="BF245" s="251">
        <f>IF(N245="znížená",J245,0)</f>
        <v>0</v>
      </c>
      <c r="BG245" s="251">
        <f>IF(N245="zákl. prenesená",J245,0)</f>
        <v>0</v>
      </c>
      <c r="BH245" s="251">
        <f>IF(N245="zníž. prenesená",J245,0)</f>
        <v>0</v>
      </c>
      <c r="BI245" s="251">
        <f>IF(N245="nulová",J245,0)</f>
        <v>0</v>
      </c>
      <c r="BJ245" s="18" t="s">
        <v>88</v>
      </c>
      <c r="BK245" s="251">
        <f>ROUND(I245*H245,2)</f>
        <v>0</v>
      </c>
      <c r="BL245" s="18" t="s">
        <v>276</v>
      </c>
      <c r="BM245" s="250" t="s">
        <v>1488</v>
      </c>
    </row>
    <row r="246" s="2" customFormat="1" ht="16.5" customHeight="1">
      <c r="A246" s="39"/>
      <c r="B246" s="40"/>
      <c r="C246" s="286" t="s">
        <v>448</v>
      </c>
      <c r="D246" s="286" t="s">
        <v>224</v>
      </c>
      <c r="E246" s="287" t="s">
        <v>1489</v>
      </c>
      <c r="F246" s="288" t="s">
        <v>1490</v>
      </c>
      <c r="G246" s="289" t="s">
        <v>311</v>
      </c>
      <c r="H246" s="290">
        <v>1</v>
      </c>
      <c r="I246" s="291"/>
      <c r="J246" s="292">
        <f>ROUND(I246*H246,2)</f>
        <v>0</v>
      </c>
      <c r="K246" s="293"/>
      <c r="L246" s="294"/>
      <c r="M246" s="295" t="s">
        <v>1</v>
      </c>
      <c r="N246" s="296" t="s">
        <v>42</v>
      </c>
      <c r="O246" s="98"/>
      <c r="P246" s="248">
        <f>O246*H246</f>
        <v>0</v>
      </c>
      <c r="Q246" s="248">
        <v>0.00059000000000000003</v>
      </c>
      <c r="R246" s="248">
        <f>Q246*H246</f>
        <v>0.00059000000000000003</v>
      </c>
      <c r="S246" s="248">
        <v>0</v>
      </c>
      <c r="T246" s="24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50" t="s">
        <v>386</v>
      </c>
      <c r="AT246" s="250" t="s">
        <v>224</v>
      </c>
      <c r="AU246" s="250" t="s">
        <v>88</v>
      </c>
      <c r="AY246" s="18" t="s">
        <v>173</v>
      </c>
      <c r="BE246" s="251">
        <f>IF(N246="základná",J246,0)</f>
        <v>0</v>
      </c>
      <c r="BF246" s="251">
        <f>IF(N246="znížená",J246,0)</f>
        <v>0</v>
      </c>
      <c r="BG246" s="251">
        <f>IF(N246="zákl. prenesená",J246,0)</f>
        <v>0</v>
      </c>
      <c r="BH246" s="251">
        <f>IF(N246="zníž. prenesená",J246,0)</f>
        <v>0</v>
      </c>
      <c r="BI246" s="251">
        <f>IF(N246="nulová",J246,0)</f>
        <v>0</v>
      </c>
      <c r="BJ246" s="18" t="s">
        <v>88</v>
      </c>
      <c r="BK246" s="251">
        <f>ROUND(I246*H246,2)</f>
        <v>0</v>
      </c>
      <c r="BL246" s="18" t="s">
        <v>276</v>
      </c>
      <c r="BM246" s="250" t="s">
        <v>1491</v>
      </c>
    </row>
    <row r="247" s="2" customFormat="1" ht="21.75" customHeight="1">
      <c r="A247" s="39"/>
      <c r="B247" s="40"/>
      <c r="C247" s="238" t="s">
        <v>453</v>
      </c>
      <c r="D247" s="238" t="s">
        <v>175</v>
      </c>
      <c r="E247" s="239" t="s">
        <v>1492</v>
      </c>
      <c r="F247" s="240" t="s">
        <v>1493</v>
      </c>
      <c r="G247" s="241" t="s">
        <v>311</v>
      </c>
      <c r="H247" s="242">
        <v>1</v>
      </c>
      <c r="I247" s="243"/>
      <c r="J247" s="244">
        <f>ROUND(I247*H247,2)</f>
        <v>0</v>
      </c>
      <c r="K247" s="245"/>
      <c r="L247" s="45"/>
      <c r="M247" s="246" t="s">
        <v>1</v>
      </c>
      <c r="N247" s="247" t="s">
        <v>42</v>
      </c>
      <c r="O247" s="98"/>
      <c r="P247" s="248">
        <f>O247*H247</f>
        <v>0</v>
      </c>
      <c r="Q247" s="248">
        <v>4.5479999999999998E-05</v>
      </c>
      <c r="R247" s="248">
        <f>Q247*H247</f>
        <v>4.5479999999999998E-05</v>
      </c>
      <c r="S247" s="248">
        <v>0</v>
      </c>
      <c r="T247" s="24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50" t="s">
        <v>276</v>
      </c>
      <c r="AT247" s="250" t="s">
        <v>175</v>
      </c>
      <c r="AU247" s="250" t="s">
        <v>88</v>
      </c>
      <c r="AY247" s="18" t="s">
        <v>173</v>
      </c>
      <c r="BE247" s="251">
        <f>IF(N247="základná",J247,0)</f>
        <v>0</v>
      </c>
      <c r="BF247" s="251">
        <f>IF(N247="znížená",J247,0)</f>
        <v>0</v>
      </c>
      <c r="BG247" s="251">
        <f>IF(N247="zákl. prenesená",J247,0)</f>
        <v>0</v>
      </c>
      <c r="BH247" s="251">
        <f>IF(N247="zníž. prenesená",J247,0)</f>
        <v>0</v>
      </c>
      <c r="BI247" s="251">
        <f>IF(N247="nulová",J247,0)</f>
        <v>0</v>
      </c>
      <c r="BJ247" s="18" t="s">
        <v>88</v>
      </c>
      <c r="BK247" s="251">
        <f>ROUND(I247*H247,2)</f>
        <v>0</v>
      </c>
      <c r="BL247" s="18" t="s">
        <v>276</v>
      </c>
      <c r="BM247" s="250" t="s">
        <v>1494</v>
      </c>
    </row>
    <row r="248" s="2" customFormat="1" ht="16.5" customHeight="1">
      <c r="A248" s="39"/>
      <c r="B248" s="40"/>
      <c r="C248" s="286" t="s">
        <v>458</v>
      </c>
      <c r="D248" s="286" t="s">
        <v>224</v>
      </c>
      <c r="E248" s="287" t="s">
        <v>1495</v>
      </c>
      <c r="F248" s="288" t="s">
        <v>1496</v>
      </c>
      <c r="G248" s="289" t="s">
        <v>311</v>
      </c>
      <c r="H248" s="290">
        <v>1</v>
      </c>
      <c r="I248" s="291"/>
      <c r="J248" s="292">
        <f>ROUND(I248*H248,2)</f>
        <v>0</v>
      </c>
      <c r="K248" s="293"/>
      <c r="L248" s="294"/>
      <c r="M248" s="295" t="s">
        <v>1</v>
      </c>
      <c r="N248" s="296" t="s">
        <v>42</v>
      </c>
      <c r="O248" s="98"/>
      <c r="P248" s="248">
        <f>O248*H248</f>
        <v>0</v>
      </c>
      <c r="Q248" s="248">
        <v>0.00012999999999999999</v>
      </c>
      <c r="R248" s="248">
        <f>Q248*H248</f>
        <v>0.00012999999999999999</v>
      </c>
      <c r="S248" s="248">
        <v>0</v>
      </c>
      <c r="T248" s="24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50" t="s">
        <v>386</v>
      </c>
      <c r="AT248" s="250" t="s">
        <v>224</v>
      </c>
      <c r="AU248" s="250" t="s">
        <v>88</v>
      </c>
      <c r="AY248" s="18" t="s">
        <v>173</v>
      </c>
      <c r="BE248" s="251">
        <f>IF(N248="základná",J248,0)</f>
        <v>0</v>
      </c>
      <c r="BF248" s="251">
        <f>IF(N248="znížená",J248,0)</f>
        <v>0</v>
      </c>
      <c r="BG248" s="251">
        <f>IF(N248="zákl. prenesená",J248,0)</f>
        <v>0</v>
      </c>
      <c r="BH248" s="251">
        <f>IF(N248="zníž. prenesená",J248,0)</f>
        <v>0</v>
      </c>
      <c r="BI248" s="251">
        <f>IF(N248="nulová",J248,0)</f>
        <v>0</v>
      </c>
      <c r="BJ248" s="18" t="s">
        <v>88</v>
      </c>
      <c r="BK248" s="251">
        <f>ROUND(I248*H248,2)</f>
        <v>0</v>
      </c>
      <c r="BL248" s="18" t="s">
        <v>276</v>
      </c>
      <c r="BM248" s="250" t="s">
        <v>1497</v>
      </c>
    </row>
    <row r="249" s="2" customFormat="1" ht="21.75" customHeight="1">
      <c r="A249" s="39"/>
      <c r="B249" s="40"/>
      <c r="C249" s="238" t="s">
        <v>464</v>
      </c>
      <c r="D249" s="238" t="s">
        <v>175</v>
      </c>
      <c r="E249" s="239" t="s">
        <v>1498</v>
      </c>
      <c r="F249" s="240" t="s">
        <v>1499</v>
      </c>
      <c r="G249" s="241" t="s">
        <v>311</v>
      </c>
      <c r="H249" s="242">
        <v>1</v>
      </c>
      <c r="I249" s="243"/>
      <c r="J249" s="244">
        <f>ROUND(I249*H249,2)</f>
        <v>0</v>
      </c>
      <c r="K249" s="245"/>
      <c r="L249" s="45"/>
      <c r="M249" s="246" t="s">
        <v>1</v>
      </c>
      <c r="N249" s="247" t="s">
        <v>42</v>
      </c>
      <c r="O249" s="98"/>
      <c r="P249" s="248">
        <f>O249*H249</f>
        <v>0</v>
      </c>
      <c r="Q249" s="248">
        <v>4.5479999999999998E-05</v>
      </c>
      <c r="R249" s="248">
        <f>Q249*H249</f>
        <v>4.5479999999999998E-05</v>
      </c>
      <c r="S249" s="248">
        <v>0</v>
      </c>
      <c r="T249" s="24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50" t="s">
        <v>276</v>
      </c>
      <c r="AT249" s="250" t="s">
        <v>175</v>
      </c>
      <c r="AU249" s="250" t="s">
        <v>88</v>
      </c>
      <c r="AY249" s="18" t="s">
        <v>173</v>
      </c>
      <c r="BE249" s="251">
        <f>IF(N249="základná",J249,0)</f>
        <v>0</v>
      </c>
      <c r="BF249" s="251">
        <f>IF(N249="znížená",J249,0)</f>
        <v>0</v>
      </c>
      <c r="BG249" s="251">
        <f>IF(N249="zákl. prenesená",J249,0)</f>
        <v>0</v>
      </c>
      <c r="BH249" s="251">
        <f>IF(N249="zníž. prenesená",J249,0)</f>
        <v>0</v>
      </c>
      <c r="BI249" s="251">
        <f>IF(N249="nulová",J249,0)</f>
        <v>0</v>
      </c>
      <c r="BJ249" s="18" t="s">
        <v>88</v>
      </c>
      <c r="BK249" s="251">
        <f>ROUND(I249*H249,2)</f>
        <v>0</v>
      </c>
      <c r="BL249" s="18" t="s">
        <v>276</v>
      </c>
      <c r="BM249" s="250" t="s">
        <v>1500</v>
      </c>
    </row>
    <row r="250" s="2" customFormat="1" ht="16.5" customHeight="1">
      <c r="A250" s="39"/>
      <c r="B250" s="40"/>
      <c r="C250" s="286" t="s">
        <v>467</v>
      </c>
      <c r="D250" s="286" t="s">
        <v>224</v>
      </c>
      <c r="E250" s="287" t="s">
        <v>1501</v>
      </c>
      <c r="F250" s="288" t="s">
        <v>1502</v>
      </c>
      <c r="G250" s="289" t="s">
        <v>311</v>
      </c>
      <c r="H250" s="290">
        <v>1</v>
      </c>
      <c r="I250" s="291"/>
      <c r="J250" s="292">
        <f>ROUND(I250*H250,2)</f>
        <v>0</v>
      </c>
      <c r="K250" s="293"/>
      <c r="L250" s="294"/>
      <c r="M250" s="295" t="s">
        <v>1</v>
      </c>
      <c r="N250" s="296" t="s">
        <v>42</v>
      </c>
      <c r="O250" s="98"/>
      <c r="P250" s="248">
        <f>O250*H250</f>
        <v>0</v>
      </c>
      <c r="Q250" s="248">
        <v>0.00042999999999999999</v>
      </c>
      <c r="R250" s="248">
        <f>Q250*H250</f>
        <v>0.00042999999999999999</v>
      </c>
      <c r="S250" s="248">
        <v>0</v>
      </c>
      <c r="T250" s="24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50" t="s">
        <v>386</v>
      </c>
      <c r="AT250" s="250" t="s">
        <v>224</v>
      </c>
      <c r="AU250" s="250" t="s">
        <v>88</v>
      </c>
      <c r="AY250" s="18" t="s">
        <v>173</v>
      </c>
      <c r="BE250" s="251">
        <f>IF(N250="základná",J250,0)</f>
        <v>0</v>
      </c>
      <c r="BF250" s="251">
        <f>IF(N250="znížená",J250,0)</f>
        <v>0</v>
      </c>
      <c r="BG250" s="251">
        <f>IF(N250="zákl. prenesená",J250,0)</f>
        <v>0</v>
      </c>
      <c r="BH250" s="251">
        <f>IF(N250="zníž. prenesená",J250,0)</f>
        <v>0</v>
      </c>
      <c r="BI250" s="251">
        <f>IF(N250="nulová",J250,0)</f>
        <v>0</v>
      </c>
      <c r="BJ250" s="18" t="s">
        <v>88</v>
      </c>
      <c r="BK250" s="251">
        <f>ROUND(I250*H250,2)</f>
        <v>0</v>
      </c>
      <c r="BL250" s="18" t="s">
        <v>276</v>
      </c>
      <c r="BM250" s="250" t="s">
        <v>1503</v>
      </c>
    </row>
    <row r="251" s="2" customFormat="1" ht="24.15" customHeight="1">
      <c r="A251" s="39"/>
      <c r="B251" s="40"/>
      <c r="C251" s="238" t="s">
        <v>475</v>
      </c>
      <c r="D251" s="238" t="s">
        <v>175</v>
      </c>
      <c r="E251" s="239" t="s">
        <v>1504</v>
      </c>
      <c r="F251" s="240" t="s">
        <v>1505</v>
      </c>
      <c r="G251" s="241" t="s">
        <v>311</v>
      </c>
      <c r="H251" s="242">
        <v>2</v>
      </c>
      <c r="I251" s="243"/>
      <c r="J251" s="244">
        <f>ROUND(I251*H251,2)</f>
        <v>0</v>
      </c>
      <c r="K251" s="245"/>
      <c r="L251" s="45"/>
      <c r="M251" s="246" t="s">
        <v>1</v>
      </c>
      <c r="N251" s="247" t="s">
        <v>42</v>
      </c>
      <c r="O251" s="98"/>
      <c r="P251" s="248">
        <f>O251*H251</f>
        <v>0</v>
      </c>
      <c r="Q251" s="248">
        <v>5.4E-06</v>
      </c>
      <c r="R251" s="248">
        <f>Q251*H251</f>
        <v>1.08E-05</v>
      </c>
      <c r="S251" s="248">
        <v>0</v>
      </c>
      <c r="T251" s="24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50" t="s">
        <v>276</v>
      </c>
      <c r="AT251" s="250" t="s">
        <v>175</v>
      </c>
      <c r="AU251" s="250" t="s">
        <v>88</v>
      </c>
      <c r="AY251" s="18" t="s">
        <v>173</v>
      </c>
      <c r="BE251" s="251">
        <f>IF(N251="základná",J251,0)</f>
        <v>0</v>
      </c>
      <c r="BF251" s="251">
        <f>IF(N251="znížená",J251,0)</f>
        <v>0</v>
      </c>
      <c r="BG251" s="251">
        <f>IF(N251="zákl. prenesená",J251,0)</f>
        <v>0</v>
      </c>
      <c r="BH251" s="251">
        <f>IF(N251="zníž. prenesená",J251,0)</f>
        <v>0</v>
      </c>
      <c r="BI251" s="251">
        <f>IF(N251="nulová",J251,0)</f>
        <v>0</v>
      </c>
      <c r="BJ251" s="18" t="s">
        <v>88</v>
      </c>
      <c r="BK251" s="251">
        <f>ROUND(I251*H251,2)</f>
        <v>0</v>
      </c>
      <c r="BL251" s="18" t="s">
        <v>276</v>
      </c>
      <c r="BM251" s="250" t="s">
        <v>1506</v>
      </c>
    </row>
    <row r="252" s="2" customFormat="1" ht="16.5" customHeight="1">
      <c r="A252" s="39"/>
      <c r="B252" s="40"/>
      <c r="C252" s="286" t="s">
        <v>481</v>
      </c>
      <c r="D252" s="286" t="s">
        <v>224</v>
      </c>
      <c r="E252" s="287" t="s">
        <v>1507</v>
      </c>
      <c r="F252" s="288" t="s">
        <v>1508</v>
      </c>
      <c r="G252" s="289" t="s">
        <v>311</v>
      </c>
      <c r="H252" s="290">
        <v>2</v>
      </c>
      <c r="I252" s="291"/>
      <c r="J252" s="292">
        <f>ROUND(I252*H252,2)</f>
        <v>0</v>
      </c>
      <c r="K252" s="293"/>
      <c r="L252" s="294"/>
      <c r="M252" s="295" t="s">
        <v>1</v>
      </c>
      <c r="N252" s="296" t="s">
        <v>42</v>
      </c>
      <c r="O252" s="98"/>
      <c r="P252" s="248">
        <f>O252*H252</f>
        <v>0</v>
      </c>
      <c r="Q252" s="248">
        <v>0.00051000000000000004</v>
      </c>
      <c r="R252" s="248">
        <f>Q252*H252</f>
        <v>0.0010200000000000001</v>
      </c>
      <c r="S252" s="248">
        <v>0</v>
      </c>
      <c r="T252" s="24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50" t="s">
        <v>386</v>
      </c>
      <c r="AT252" s="250" t="s">
        <v>224</v>
      </c>
      <c r="AU252" s="250" t="s">
        <v>88</v>
      </c>
      <c r="AY252" s="18" t="s">
        <v>173</v>
      </c>
      <c r="BE252" s="251">
        <f>IF(N252="základná",J252,0)</f>
        <v>0</v>
      </c>
      <c r="BF252" s="251">
        <f>IF(N252="znížená",J252,0)</f>
        <v>0</v>
      </c>
      <c r="BG252" s="251">
        <f>IF(N252="zákl. prenesená",J252,0)</f>
        <v>0</v>
      </c>
      <c r="BH252" s="251">
        <f>IF(N252="zníž. prenesená",J252,0)</f>
        <v>0</v>
      </c>
      <c r="BI252" s="251">
        <f>IF(N252="nulová",J252,0)</f>
        <v>0</v>
      </c>
      <c r="BJ252" s="18" t="s">
        <v>88</v>
      </c>
      <c r="BK252" s="251">
        <f>ROUND(I252*H252,2)</f>
        <v>0</v>
      </c>
      <c r="BL252" s="18" t="s">
        <v>276</v>
      </c>
      <c r="BM252" s="250" t="s">
        <v>1509</v>
      </c>
    </row>
    <row r="253" s="2" customFormat="1" ht="24.15" customHeight="1">
      <c r="A253" s="39"/>
      <c r="B253" s="40"/>
      <c r="C253" s="238" t="s">
        <v>486</v>
      </c>
      <c r="D253" s="238" t="s">
        <v>175</v>
      </c>
      <c r="E253" s="239" t="s">
        <v>1510</v>
      </c>
      <c r="F253" s="240" t="s">
        <v>1511</v>
      </c>
      <c r="G253" s="241" t="s">
        <v>332</v>
      </c>
      <c r="H253" s="242">
        <v>32</v>
      </c>
      <c r="I253" s="243"/>
      <c r="J253" s="244">
        <f>ROUND(I253*H253,2)</f>
        <v>0</v>
      </c>
      <c r="K253" s="245"/>
      <c r="L253" s="45"/>
      <c r="M253" s="246" t="s">
        <v>1</v>
      </c>
      <c r="N253" s="247" t="s">
        <v>42</v>
      </c>
      <c r="O253" s="98"/>
      <c r="P253" s="248">
        <f>O253*H253</f>
        <v>0</v>
      </c>
      <c r="Q253" s="248">
        <v>0.00018000000000000001</v>
      </c>
      <c r="R253" s="248">
        <f>Q253*H253</f>
        <v>0.0057600000000000004</v>
      </c>
      <c r="S253" s="248">
        <v>0</v>
      </c>
      <c r="T253" s="24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50" t="s">
        <v>276</v>
      </c>
      <c r="AT253" s="250" t="s">
        <v>175</v>
      </c>
      <c r="AU253" s="250" t="s">
        <v>88</v>
      </c>
      <c r="AY253" s="18" t="s">
        <v>173</v>
      </c>
      <c r="BE253" s="251">
        <f>IF(N253="základná",J253,0)</f>
        <v>0</v>
      </c>
      <c r="BF253" s="251">
        <f>IF(N253="znížená",J253,0)</f>
        <v>0</v>
      </c>
      <c r="BG253" s="251">
        <f>IF(N253="zákl. prenesená",J253,0)</f>
        <v>0</v>
      </c>
      <c r="BH253" s="251">
        <f>IF(N253="zníž. prenesená",J253,0)</f>
        <v>0</v>
      </c>
      <c r="BI253" s="251">
        <f>IF(N253="nulová",J253,0)</f>
        <v>0</v>
      </c>
      <c r="BJ253" s="18" t="s">
        <v>88</v>
      </c>
      <c r="BK253" s="251">
        <f>ROUND(I253*H253,2)</f>
        <v>0</v>
      </c>
      <c r="BL253" s="18" t="s">
        <v>276</v>
      </c>
      <c r="BM253" s="250" t="s">
        <v>1512</v>
      </c>
    </row>
    <row r="254" s="13" customFormat="1">
      <c r="A254" s="13"/>
      <c r="B254" s="252"/>
      <c r="C254" s="253"/>
      <c r="D254" s="254" t="s">
        <v>181</v>
      </c>
      <c r="E254" s="255" t="s">
        <v>1</v>
      </c>
      <c r="F254" s="256" t="s">
        <v>1513</v>
      </c>
      <c r="G254" s="253"/>
      <c r="H254" s="257">
        <v>32</v>
      </c>
      <c r="I254" s="258"/>
      <c r="J254" s="253"/>
      <c r="K254" s="253"/>
      <c r="L254" s="259"/>
      <c r="M254" s="260"/>
      <c r="N254" s="261"/>
      <c r="O254" s="261"/>
      <c r="P254" s="261"/>
      <c r="Q254" s="261"/>
      <c r="R254" s="261"/>
      <c r="S254" s="261"/>
      <c r="T254" s="26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3" t="s">
        <v>181</v>
      </c>
      <c r="AU254" s="263" t="s">
        <v>88</v>
      </c>
      <c r="AV254" s="13" t="s">
        <v>88</v>
      </c>
      <c r="AW254" s="13" t="s">
        <v>31</v>
      </c>
      <c r="AX254" s="13" t="s">
        <v>83</v>
      </c>
      <c r="AY254" s="263" t="s">
        <v>173</v>
      </c>
    </row>
    <row r="255" s="2" customFormat="1" ht="24.15" customHeight="1">
      <c r="A255" s="39"/>
      <c r="B255" s="40"/>
      <c r="C255" s="238" t="s">
        <v>491</v>
      </c>
      <c r="D255" s="238" t="s">
        <v>175</v>
      </c>
      <c r="E255" s="239" t="s">
        <v>1514</v>
      </c>
      <c r="F255" s="240" t="s">
        <v>1515</v>
      </c>
      <c r="G255" s="241" t="s">
        <v>332</v>
      </c>
      <c r="H255" s="242">
        <v>32</v>
      </c>
      <c r="I255" s="243"/>
      <c r="J255" s="244">
        <f>ROUND(I255*H255,2)</f>
        <v>0</v>
      </c>
      <c r="K255" s="245"/>
      <c r="L255" s="45"/>
      <c r="M255" s="246" t="s">
        <v>1</v>
      </c>
      <c r="N255" s="247" t="s">
        <v>42</v>
      </c>
      <c r="O255" s="98"/>
      <c r="P255" s="248">
        <f>O255*H255</f>
        <v>0</v>
      </c>
      <c r="Q255" s="248">
        <v>1.0000000000000001E-05</v>
      </c>
      <c r="R255" s="248">
        <f>Q255*H255</f>
        <v>0.00032000000000000003</v>
      </c>
      <c r="S255" s="248">
        <v>0</v>
      </c>
      <c r="T255" s="24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50" t="s">
        <v>276</v>
      </c>
      <c r="AT255" s="250" t="s">
        <v>175</v>
      </c>
      <c r="AU255" s="250" t="s">
        <v>88</v>
      </c>
      <c r="AY255" s="18" t="s">
        <v>173</v>
      </c>
      <c r="BE255" s="251">
        <f>IF(N255="základná",J255,0)</f>
        <v>0</v>
      </c>
      <c r="BF255" s="251">
        <f>IF(N255="znížená",J255,0)</f>
        <v>0</v>
      </c>
      <c r="BG255" s="251">
        <f>IF(N255="zákl. prenesená",J255,0)</f>
        <v>0</v>
      </c>
      <c r="BH255" s="251">
        <f>IF(N255="zníž. prenesená",J255,0)</f>
        <v>0</v>
      </c>
      <c r="BI255" s="251">
        <f>IF(N255="nulová",J255,0)</f>
        <v>0</v>
      </c>
      <c r="BJ255" s="18" t="s">
        <v>88</v>
      </c>
      <c r="BK255" s="251">
        <f>ROUND(I255*H255,2)</f>
        <v>0</v>
      </c>
      <c r="BL255" s="18" t="s">
        <v>276</v>
      </c>
      <c r="BM255" s="250" t="s">
        <v>1516</v>
      </c>
    </row>
    <row r="256" s="2" customFormat="1" ht="24.15" customHeight="1">
      <c r="A256" s="39"/>
      <c r="B256" s="40"/>
      <c r="C256" s="238" t="s">
        <v>496</v>
      </c>
      <c r="D256" s="238" t="s">
        <v>175</v>
      </c>
      <c r="E256" s="239" t="s">
        <v>631</v>
      </c>
      <c r="F256" s="240" t="s">
        <v>632</v>
      </c>
      <c r="G256" s="241" t="s">
        <v>227</v>
      </c>
      <c r="H256" s="242">
        <v>0.021999999999999999</v>
      </c>
      <c r="I256" s="243"/>
      <c r="J256" s="244">
        <f>ROUND(I256*H256,2)</f>
        <v>0</v>
      </c>
      <c r="K256" s="245"/>
      <c r="L256" s="45"/>
      <c r="M256" s="246" t="s">
        <v>1</v>
      </c>
      <c r="N256" s="247" t="s">
        <v>42</v>
      </c>
      <c r="O256" s="98"/>
      <c r="P256" s="248">
        <f>O256*H256</f>
        <v>0</v>
      </c>
      <c r="Q256" s="248">
        <v>0</v>
      </c>
      <c r="R256" s="248">
        <f>Q256*H256</f>
        <v>0</v>
      </c>
      <c r="S256" s="248">
        <v>0</v>
      </c>
      <c r="T256" s="24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50" t="s">
        <v>276</v>
      </c>
      <c r="AT256" s="250" t="s">
        <v>175</v>
      </c>
      <c r="AU256" s="250" t="s">
        <v>88</v>
      </c>
      <c r="AY256" s="18" t="s">
        <v>173</v>
      </c>
      <c r="BE256" s="251">
        <f>IF(N256="základná",J256,0)</f>
        <v>0</v>
      </c>
      <c r="BF256" s="251">
        <f>IF(N256="znížená",J256,0)</f>
        <v>0</v>
      </c>
      <c r="BG256" s="251">
        <f>IF(N256="zákl. prenesená",J256,0)</f>
        <v>0</v>
      </c>
      <c r="BH256" s="251">
        <f>IF(N256="zníž. prenesená",J256,0)</f>
        <v>0</v>
      </c>
      <c r="BI256" s="251">
        <f>IF(N256="nulová",J256,0)</f>
        <v>0</v>
      </c>
      <c r="BJ256" s="18" t="s">
        <v>88</v>
      </c>
      <c r="BK256" s="251">
        <f>ROUND(I256*H256,2)</f>
        <v>0</v>
      </c>
      <c r="BL256" s="18" t="s">
        <v>276</v>
      </c>
      <c r="BM256" s="250" t="s">
        <v>1517</v>
      </c>
    </row>
    <row r="257" s="12" customFormat="1" ht="22.8" customHeight="1">
      <c r="A257" s="12"/>
      <c r="B257" s="222"/>
      <c r="C257" s="223"/>
      <c r="D257" s="224" t="s">
        <v>75</v>
      </c>
      <c r="E257" s="236" t="s">
        <v>1518</v>
      </c>
      <c r="F257" s="236" t="s">
        <v>1519</v>
      </c>
      <c r="G257" s="223"/>
      <c r="H257" s="223"/>
      <c r="I257" s="226"/>
      <c r="J257" s="237">
        <f>BK257</f>
        <v>0</v>
      </c>
      <c r="K257" s="223"/>
      <c r="L257" s="228"/>
      <c r="M257" s="229"/>
      <c r="N257" s="230"/>
      <c r="O257" s="230"/>
      <c r="P257" s="231">
        <f>SUM(P258:P288)</f>
        <v>0</v>
      </c>
      <c r="Q257" s="230"/>
      <c r="R257" s="231">
        <f>SUM(R258:R288)</f>
        <v>0.21091230999999999</v>
      </c>
      <c r="S257" s="230"/>
      <c r="T257" s="232">
        <f>SUM(T258:T288)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3" t="s">
        <v>88</v>
      </c>
      <c r="AT257" s="234" t="s">
        <v>75</v>
      </c>
      <c r="AU257" s="234" t="s">
        <v>83</v>
      </c>
      <c r="AY257" s="233" t="s">
        <v>173</v>
      </c>
      <c r="BK257" s="235">
        <f>SUM(BK258:BK288)</f>
        <v>0</v>
      </c>
    </row>
    <row r="258" s="2" customFormat="1" ht="24.15" customHeight="1">
      <c r="A258" s="39"/>
      <c r="B258" s="40"/>
      <c r="C258" s="238" t="s">
        <v>500</v>
      </c>
      <c r="D258" s="238" t="s">
        <v>175</v>
      </c>
      <c r="E258" s="239" t="s">
        <v>1520</v>
      </c>
      <c r="F258" s="240" t="s">
        <v>1521</v>
      </c>
      <c r="G258" s="241" t="s">
        <v>311</v>
      </c>
      <c r="H258" s="242">
        <v>1</v>
      </c>
      <c r="I258" s="243"/>
      <c r="J258" s="244">
        <f>ROUND(I258*H258,2)</f>
        <v>0</v>
      </c>
      <c r="K258" s="245"/>
      <c r="L258" s="45"/>
      <c r="M258" s="246" t="s">
        <v>1</v>
      </c>
      <c r="N258" s="247" t="s">
        <v>42</v>
      </c>
      <c r="O258" s="98"/>
      <c r="P258" s="248">
        <f>O258*H258</f>
        <v>0</v>
      </c>
      <c r="Q258" s="248">
        <v>0.00028420000000000002</v>
      </c>
      <c r="R258" s="248">
        <f>Q258*H258</f>
        <v>0.00028420000000000002</v>
      </c>
      <c r="S258" s="248">
        <v>0</v>
      </c>
      <c r="T258" s="24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50" t="s">
        <v>276</v>
      </c>
      <c r="AT258" s="250" t="s">
        <v>175</v>
      </c>
      <c r="AU258" s="250" t="s">
        <v>88</v>
      </c>
      <c r="AY258" s="18" t="s">
        <v>173</v>
      </c>
      <c r="BE258" s="251">
        <f>IF(N258="základná",J258,0)</f>
        <v>0</v>
      </c>
      <c r="BF258" s="251">
        <f>IF(N258="znížená",J258,0)</f>
        <v>0</v>
      </c>
      <c r="BG258" s="251">
        <f>IF(N258="zákl. prenesená",J258,0)</f>
        <v>0</v>
      </c>
      <c r="BH258" s="251">
        <f>IF(N258="zníž. prenesená",J258,0)</f>
        <v>0</v>
      </c>
      <c r="BI258" s="251">
        <f>IF(N258="nulová",J258,0)</f>
        <v>0</v>
      </c>
      <c r="BJ258" s="18" t="s">
        <v>88</v>
      </c>
      <c r="BK258" s="251">
        <f>ROUND(I258*H258,2)</f>
        <v>0</v>
      </c>
      <c r="BL258" s="18" t="s">
        <v>276</v>
      </c>
      <c r="BM258" s="250" t="s">
        <v>1522</v>
      </c>
    </row>
    <row r="259" s="2" customFormat="1" ht="24.15" customHeight="1">
      <c r="A259" s="39"/>
      <c r="B259" s="40"/>
      <c r="C259" s="286" t="s">
        <v>506</v>
      </c>
      <c r="D259" s="286" t="s">
        <v>224</v>
      </c>
      <c r="E259" s="287" t="s">
        <v>1523</v>
      </c>
      <c r="F259" s="288" t="s">
        <v>1524</v>
      </c>
      <c r="G259" s="289" t="s">
        <v>311</v>
      </c>
      <c r="H259" s="290">
        <v>1</v>
      </c>
      <c r="I259" s="291"/>
      <c r="J259" s="292">
        <f>ROUND(I259*H259,2)</f>
        <v>0</v>
      </c>
      <c r="K259" s="293"/>
      <c r="L259" s="294"/>
      <c r="M259" s="295" t="s">
        <v>1</v>
      </c>
      <c r="N259" s="296" t="s">
        <v>42</v>
      </c>
      <c r="O259" s="98"/>
      <c r="P259" s="248">
        <f>O259*H259</f>
        <v>0</v>
      </c>
      <c r="Q259" s="248">
        <v>0.032000000000000001</v>
      </c>
      <c r="R259" s="248">
        <f>Q259*H259</f>
        <v>0.032000000000000001</v>
      </c>
      <c r="S259" s="248">
        <v>0</v>
      </c>
      <c r="T259" s="24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50" t="s">
        <v>386</v>
      </c>
      <c r="AT259" s="250" t="s">
        <v>224</v>
      </c>
      <c r="AU259" s="250" t="s">
        <v>88</v>
      </c>
      <c r="AY259" s="18" t="s">
        <v>173</v>
      </c>
      <c r="BE259" s="251">
        <f>IF(N259="základná",J259,0)</f>
        <v>0</v>
      </c>
      <c r="BF259" s="251">
        <f>IF(N259="znížená",J259,0)</f>
        <v>0</v>
      </c>
      <c r="BG259" s="251">
        <f>IF(N259="zákl. prenesená",J259,0)</f>
        <v>0</v>
      </c>
      <c r="BH259" s="251">
        <f>IF(N259="zníž. prenesená",J259,0)</f>
        <v>0</v>
      </c>
      <c r="BI259" s="251">
        <f>IF(N259="nulová",J259,0)</f>
        <v>0</v>
      </c>
      <c r="BJ259" s="18" t="s">
        <v>88</v>
      </c>
      <c r="BK259" s="251">
        <f>ROUND(I259*H259,2)</f>
        <v>0</v>
      </c>
      <c r="BL259" s="18" t="s">
        <v>276</v>
      </c>
      <c r="BM259" s="250" t="s">
        <v>1525</v>
      </c>
    </row>
    <row r="260" s="2" customFormat="1" ht="24.15" customHeight="1">
      <c r="A260" s="39"/>
      <c r="B260" s="40"/>
      <c r="C260" s="238" t="s">
        <v>515</v>
      </c>
      <c r="D260" s="238" t="s">
        <v>175</v>
      </c>
      <c r="E260" s="239" t="s">
        <v>1526</v>
      </c>
      <c r="F260" s="240" t="s">
        <v>1527</v>
      </c>
      <c r="G260" s="241" t="s">
        <v>311</v>
      </c>
      <c r="H260" s="242">
        <v>1</v>
      </c>
      <c r="I260" s="243"/>
      <c r="J260" s="244">
        <f>ROUND(I260*H260,2)</f>
        <v>0</v>
      </c>
      <c r="K260" s="245"/>
      <c r="L260" s="45"/>
      <c r="M260" s="246" t="s">
        <v>1</v>
      </c>
      <c r="N260" s="247" t="s">
        <v>42</v>
      </c>
      <c r="O260" s="98"/>
      <c r="P260" s="248">
        <f>O260*H260</f>
        <v>0</v>
      </c>
      <c r="Q260" s="248">
        <v>0.0023</v>
      </c>
      <c r="R260" s="248">
        <f>Q260*H260</f>
        <v>0.0023</v>
      </c>
      <c r="S260" s="248">
        <v>0</v>
      </c>
      <c r="T260" s="24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50" t="s">
        <v>276</v>
      </c>
      <c r="AT260" s="250" t="s">
        <v>175</v>
      </c>
      <c r="AU260" s="250" t="s">
        <v>88</v>
      </c>
      <c r="AY260" s="18" t="s">
        <v>173</v>
      </c>
      <c r="BE260" s="251">
        <f>IF(N260="základná",J260,0)</f>
        <v>0</v>
      </c>
      <c r="BF260" s="251">
        <f>IF(N260="znížená",J260,0)</f>
        <v>0</v>
      </c>
      <c r="BG260" s="251">
        <f>IF(N260="zákl. prenesená",J260,0)</f>
        <v>0</v>
      </c>
      <c r="BH260" s="251">
        <f>IF(N260="zníž. prenesená",J260,0)</f>
        <v>0</v>
      </c>
      <c r="BI260" s="251">
        <f>IF(N260="nulová",J260,0)</f>
        <v>0</v>
      </c>
      <c r="BJ260" s="18" t="s">
        <v>88</v>
      </c>
      <c r="BK260" s="251">
        <f>ROUND(I260*H260,2)</f>
        <v>0</v>
      </c>
      <c r="BL260" s="18" t="s">
        <v>276</v>
      </c>
      <c r="BM260" s="250" t="s">
        <v>1528</v>
      </c>
    </row>
    <row r="261" s="2" customFormat="1" ht="16.5" customHeight="1">
      <c r="A261" s="39"/>
      <c r="B261" s="40"/>
      <c r="C261" s="286" t="s">
        <v>520</v>
      </c>
      <c r="D261" s="286" t="s">
        <v>224</v>
      </c>
      <c r="E261" s="287" t="s">
        <v>1529</v>
      </c>
      <c r="F261" s="288" t="s">
        <v>1530</v>
      </c>
      <c r="G261" s="289" t="s">
        <v>311</v>
      </c>
      <c r="H261" s="290">
        <v>1</v>
      </c>
      <c r="I261" s="291"/>
      <c r="J261" s="292">
        <f>ROUND(I261*H261,2)</f>
        <v>0</v>
      </c>
      <c r="K261" s="293"/>
      <c r="L261" s="294"/>
      <c r="M261" s="295" t="s">
        <v>1</v>
      </c>
      <c r="N261" s="296" t="s">
        <v>42</v>
      </c>
      <c r="O261" s="98"/>
      <c r="P261" s="248">
        <f>O261*H261</f>
        <v>0</v>
      </c>
      <c r="Q261" s="248">
        <v>0.0141</v>
      </c>
      <c r="R261" s="248">
        <f>Q261*H261</f>
        <v>0.0141</v>
      </c>
      <c r="S261" s="248">
        <v>0</v>
      </c>
      <c r="T261" s="24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50" t="s">
        <v>386</v>
      </c>
      <c r="AT261" s="250" t="s">
        <v>224</v>
      </c>
      <c r="AU261" s="250" t="s">
        <v>88</v>
      </c>
      <c r="AY261" s="18" t="s">
        <v>173</v>
      </c>
      <c r="BE261" s="251">
        <f>IF(N261="základná",J261,0)</f>
        <v>0</v>
      </c>
      <c r="BF261" s="251">
        <f>IF(N261="znížená",J261,0)</f>
        <v>0</v>
      </c>
      <c r="BG261" s="251">
        <f>IF(N261="zákl. prenesená",J261,0)</f>
        <v>0</v>
      </c>
      <c r="BH261" s="251">
        <f>IF(N261="zníž. prenesená",J261,0)</f>
        <v>0</v>
      </c>
      <c r="BI261" s="251">
        <f>IF(N261="nulová",J261,0)</f>
        <v>0</v>
      </c>
      <c r="BJ261" s="18" t="s">
        <v>88</v>
      </c>
      <c r="BK261" s="251">
        <f>ROUND(I261*H261,2)</f>
        <v>0</v>
      </c>
      <c r="BL261" s="18" t="s">
        <v>276</v>
      </c>
      <c r="BM261" s="250" t="s">
        <v>1531</v>
      </c>
    </row>
    <row r="262" s="2" customFormat="1" ht="24.15" customHeight="1">
      <c r="A262" s="39"/>
      <c r="B262" s="40"/>
      <c r="C262" s="238" t="s">
        <v>525</v>
      </c>
      <c r="D262" s="238" t="s">
        <v>175</v>
      </c>
      <c r="E262" s="239" t="s">
        <v>1532</v>
      </c>
      <c r="F262" s="240" t="s">
        <v>1533</v>
      </c>
      <c r="G262" s="241" t="s">
        <v>311</v>
      </c>
      <c r="H262" s="242">
        <v>2</v>
      </c>
      <c r="I262" s="243"/>
      <c r="J262" s="244">
        <f>ROUND(I262*H262,2)</f>
        <v>0</v>
      </c>
      <c r="K262" s="245"/>
      <c r="L262" s="45"/>
      <c r="M262" s="246" t="s">
        <v>1</v>
      </c>
      <c r="N262" s="247" t="s">
        <v>42</v>
      </c>
      <c r="O262" s="98"/>
      <c r="P262" s="248">
        <f>O262*H262</f>
        <v>0</v>
      </c>
      <c r="Q262" s="248">
        <v>0.001054</v>
      </c>
      <c r="R262" s="248">
        <f>Q262*H262</f>
        <v>0.0021080000000000001</v>
      </c>
      <c r="S262" s="248">
        <v>0</v>
      </c>
      <c r="T262" s="24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50" t="s">
        <v>276</v>
      </c>
      <c r="AT262" s="250" t="s">
        <v>175</v>
      </c>
      <c r="AU262" s="250" t="s">
        <v>88</v>
      </c>
      <c r="AY262" s="18" t="s">
        <v>173</v>
      </c>
      <c r="BE262" s="251">
        <f>IF(N262="základná",J262,0)</f>
        <v>0</v>
      </c>
      <c r="BF262" s="251">
        <f>IF(N262="znížená",J262,0)</f>
        <v>0</v>
      </c>
      <c r="BG262" s="251">
        <f>IF(N262="zákl. prenesená",J262,0)</f>
        <v>0</v>
      </c>
      <c r="BH262" s="251">
        <f>IF(N262="zníž. prenesená",J262,0)</f>
        <v>0</v>
      </c>
      <c r="BI262" s="251">
        <f>IF(N262="nulová",J262,0)</f>
        <v>0</v>
      </c>
      <c r="BJ262" s="18" t="s">
        <v>88</v>
      </c>
      <c r="BK262" s="251">
        <f>ROUND(I262*H262,2)</f>
        <v>0</v>
      </c>
      <c r="BL262" s="18" t="s">
        <v>276</v>
      </c>
      <c r="BM262" s="250" t="s">
        <v>1534</v>
      </c>
    </row>
    <row r="263" s="2" customFormat="1" ht="33" customHeight="1">
      <c r="A263" s="39"/>
      <c r="B263" s="40"/>
      <c r="C263" s="286" t="s">
        <v>531</v>
      </c>
      <c r="D263" s="286" t="s">
        <v>224</v>
      </c>
      <c r="E263" s="287" t="s">
        <v>1535</v>
      </c>
      <c r="F263" s="288" t="s">
        <v>1536</v>
      </c>
      <c r="G263" s="289" t="s">
        <v>311</v>
      </c>
      <c r="H263" s="290">
        <v>2</v>
      </c>
      <c r="I263" s="291"/>
      <c r="J263" s="292">
        <f>ROUND(I263*H263,2)</f>
        <v>0</v>
      </c>
      <c r="K263" s="293"/>
      <c r="L263" s="294"/>
      <c r="M263" s="295" t="s">
        <v>1</v>
      </c>
      <c r="N263" s="296" t="s">
        <v>42</v>
      </c>
      <c r="O263" s="98"/>
      <c r="P263" s="248">
        <f>O263*H263</f>
        <v>0</v>
      </c>
      <c r="Q263" s="248">
        <v>0.053999999999999999</v>
      </c>
      <c r="R263" s="248">
        <f>Q263*H263</f>
        <v>0.108</v>
      </c>
      <c r="S263" s="248">
        <v>0</v>
      </c>
      <c r="T263" s="24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50" t="s">
        <v>386</v>
      </c>
      <c r="AT263" s="250" t="s">
        <v>224</v>
      </c>
      <c r="AU263" s="250" t="s">
        <v>88</v>
      </c>
      <c r="AY263" s="18" t="s">
        <v>173</v>
      </c>
      <c r="BE263" s="251">
        <f>IF(N263="základná",J263,0)</f>
        <v>0</v>
      </c>
      <c r="BF263" s="251">
        <f>IF(N263="znížená",J263,0)</f>
        <v>0</v>
      </c>
      <c r="BG263" s="251">
        <f>IF(N263="zákl. prenesená",J263,0)</f>
        <v>0</v>
      </c>
      <c r="BH263" s="251">
        <f>IF(N263="zníž. prenesená",J263,0)</f>
        <v>0</v>
      </c>
      <c r="BI263" s="251">
        <f>IF(N263="nulová",J263,0)</f>
        <v>0</v>
      </c>
      <c r="BJ263" s="18" t="s">
        <v>88</v>
      </c>
      <c r="BK263" s="251">
        <f>ROUND(I263*H263,2)</f>
        <v>0</v>
      </c>
      <c r="BL263" s="18" t="s">
        <v>276</v>
      </c>
      <c r="BM263" s="250" t="s">
        <v>1537</v>
      </c>
    </row>
    <row r="264" s="2" customFormat="1" ht="16.5" customHeight="1">
      <c r="A264" s="39"/>
      <c r="B264" s="40"/>
      <c r="C264" s="238" t="s">
        <v>535</v>
      </c>
      <c r="D264" s="238" t="s">
        <v>175</v>
      </c>
      <c r="E264" s="239" t="s">
        <v>1538</v>
      </c>
      <c r="F264" s="240" t="s">
        <v>1539</v>
      </c>
      <c r="G264" s="241" t="s">
        <v>311</v>
      </c>
      <c r="H264" s="242">
        <v>1</v>
      </c>
      <c r="I264" s="243"/>
      <c r="J264" s="244">
        <f>ROUND(I264*H264,2)</f>
        <v>0</v>
      </c>
      <c r="K264" s="245"/>
      <c r="L264" s="45"/>
      <c r="M264" s="246" t="s">
        <v>1</v>
      </c>
      <c r="N264" s="247" t="s">
        <v>42</v>
      </c>
      <c r="O264" s="98"/>
      <c r="P264" s="248">
        <f>O264*H264</f>
        <v>0</v>
      </c>
      <c r="Q264" s="248">
        <v>0</v>
      </c>
      <c r="R264" s="248">
        <f>Q264*H264</f>
        <v>0</v>
      </c>
      <c r="S264" s="248">
        <v>0</v>
      </c>
      <c r="T264" s="24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50" t="s">
        <v>276</v>
      </c>
      <c r="AT264" s="250" t="s">
        <v>175</v>
      </c>
      <c r="AU264" s="250" t="s">
        <v>88</v>
      </c>
      <c r="AY264" s="18" t="s">
        <v>173</v>
      </c>
      <c r="BE264" s="251">
        <f>IF(N264="základná",J264,0)</f>
        <v>0</v>
      </c>
      <c r="BF264" s="251">
        <f>IF(N264="znížená",J264,0)</f>
        <v>0</v>
      </c>
      <c r="BG264" s="251">
        <f>IF(N264="zákl. prenesená",J264,0)</f>
        <v>0</v>
      </c>
      <c r="BH264" s="251">
        <f>IF(N264="zníž. prenesená",J264,0)</f>
        <v>0</v>
      </c>
      <c r="BI264" s="251">
        <f>IF(N264="nulová",J264,0)</f>
        <v>0</v>
      </c>
      <c r="BJ264" s="18" t="s">
        <v>88</v>
      </c>
      <c r="BK264" s="251">
        <f>ROUND(I264*H264,2)</f>
        <v>0</v>
      </c>
      <c r="BL264" s="18" t="s">
        <v>276</v>
      </c>
      <c r="BM264" s="250" t="s">
        <v>1540</v>
      </c>
    </row>
    <row r="265" s="2" customFormat="1" ht="16.5" customHeight="1">
      <c r="A265" s="39"/>
      <c r="B265" s="40"/>
      <c r="C265" s="286" t="s">
        <v>541</v>
      </c>
      <c r="D265" s="286" t="s">
        <v>224</v>
      </c>
      <c r="E265" s="287" t="s">
        <v>1541</v>
      </c>
      <c r="F265" s="288" t="s">
        <v>1542</v>
      </c>
      <c r="G265" s="289" t="s">
        <v>311</v>
      </c>
      <c r="H265" s="290">
        <v>1</v>
      </c>
      <c r="I265" s="291"/>
      <c r="J265" s="292">
        <f>ROUND(I265*H265,2)</f>
        <v>0</v>
      </c>
      <c r="K265" s="293"/>
      <c r="L265" s="294"/>
      <c r="M265" s="295" t="s">
        <v>1</v>
      </c>
      <c r="N265" s="296" t="s">
        <v>42</v>
      </c>
      <c r="O265" s="98"/>
      <c r="P265" s="248">
        <f>O265*H265</f>
        <v>0</v>
      </c>
      <c r="Q265" s="248">
        <v>0.002</v>
      </c>
      <c r="R265" s="248">
        <f>Q265*H265</f>
        <v>0.002</v>
      </c>
      <c r="S265" s="248">
        <v>0</v>
      </c>
      <c r="T265" s="24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50" t="s">
        <v>386</v>
      </c>
      <c r="AT265" s="250" t="s">
        <v>224</v>
      </c>
      <c r="AU265" s="250" t="s">
        <v>88</v>
      </c>
      <c r="AY265" s="18" t="s">
        <v>173</v>
      </c>
      <c r="BE265" s="251">
        <f>IF(N265="základná",J265,0)</f>
        <v>0</v>
      </c>
      <c r="BF265" s="251">
        <f>IF(N265="znížená",J265,0)</f>
        <v>0</v>
      </c>
      <c r="BG265" s="251">
        <f>IF(N265="zákl. prenesená",J265,0)</f>
        <v>0</v>
      </c>
      <c r="BH265" s="251">
        <f>IF(N265="zníž. prenesená",J265,0)</f>
        <v>0</v>
      </c>
      <c r="BI265" s="251">
        <f>IF(N265="nulová",J265,0)</f>
        <v>0</v>
      </c>
      <c r="BJ265" s="18" t="s">
        <v>88</v>
      </c>
      <c r="BK265" s="251">
        <f>ROUND(I265*H265,2)</f>
        <v>0</v>
      </c>
      <c r="BL265" s="18" t="s">
        <v>276</v>
      </c>
      <c r="BM265" s="250" t="s">
        <v>1543</v>
      </c>
    </row>
    <row r="266" s="2" customFormat="1" ht="24.15" customHeight="1">
      <c r="A266" s="39"/>
      <c r="B266" s="40"/>
      <c r="C266" s="238" t="s">
        <v>546</v>
      </c>
      <c r="D266" s="238" t="s">
        <v>175</v>
      </c>
      <c r="E266" s="239" t="s">
        <v>1544</v>
      </c>
      <c r="F266" s="240" t="s">
        <v>1545</v>
      </c>
      <c r="G266" s="241" t="s">
        <v>311</v>
      </c>
      <c r="H266" s="242">
        <v>1</v>
      </c>
      <c r="I266" s="243"/>
      <c r="J266" s="244">
        <f>ROUND(I266*H266,2)</f>
        <v>0</v>
      </c>
      <c r="K266" s="245"/>
      <c r="L266" s="45"/>
      <c r="M266" s="246" t="s">
        <v>1</v>
      </c>
      <c r="N266" s="247" t="s">
        <v>42</v>
      </c>
      <c r="O266" s="98"/>
      <c r="P266" s="248">
        <f>O266*H266</f>
        <v>0</v>
      </c>
      <c r="Q266" s="248">
        <v>0.00079991999999999997</v>
      </c>
      <c r="R266" s="248">
        <f>Q266*H266</f>
        <v>0.00079991999999999997</v>
      </c>
      <c r="S266" s="248">
        <v>0</v>
      </c>
      <c r="T266" s="24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50" t="s">
        <v>276</v>
      </c>
      <c r="AT266" s="250" t="s">
        <v>175</v>
      </c>
      <c r="AU266" s="250" t="s">
        <v>88</v>
      </c>
      <c r="AY266" s="18" t="s">
        <v>173</v>
      </c>
      <c r="BE266" s="251">
        <f>IF(N266="základná",J266,0)</f>
        <v>0</v>
      </c>
      <c r="BF266" s="251">
        <f>IF(N266="znížená",J266,0)</f>
        <v>0</v>
      </c>
      <c r="BG266" s="251">
        <f>IF(N266="zákl. prenesená",J266,0)</f>
        <v>0</v>
      </c>
      <c r="BH266" s="251">
        <f>IF(N266="zníž. prenesená",J266,0)</f>
        <v>0</v>
      </c>
      <c r="BI266" s="251">
        <f>IF(N266="nulová",J266,0)</f>
        <v>0</v>
      </c>
      <c r="BJ266" s="18" t="s">
        <v>88</v>
      </c>
      <c r="BK266" s="251">
        <f>ROUND(I266*H266,2)</f>
        <v>0</v>
      </c>
      <c r="BL266" s="18" t="s">
        <v>276</v>
      </c>
      <c r="BM266" s="250" t="s">
        <v>1546</v>
      </c>
    </row>
    <row r="267" s="2" customFormat="1" ht="16.5" customHeight="1">
      <c r="A267" s="39"/>
      <c r="B267" s="40"/>
      <c r="C267" s="286" t="s">
        <v>552</v>
      </c>
      <c r="D267" s="286" t="s">
        <v>224</v>
      </c>
      <c r="E267" s="287" t="s">
        <v>1547</v>
      </c>
      <c r="F267" s="288" t="s">
        <v>1548</v>
      </c>
      <c r="G267" s="289" t="s">
        <v>311</v>
      </c>
      <c r="H267" s="290">
        <v>1</v>
      </c>
      <c r="I267" s="291"/>
      <c r="J267" s="292">
        <f>ROUND(I267*H267,2)</f>
        <v>0</v>
      </c>
      <c r="K267" s="293"/>
      <c r="L267" s="294"/>
      <c r="M267" s="295" t="s">
        <v>1</v>
      </c>
      <c r="N267" s="296" t="s">
        <v>42</v>
      </c>
      <c r="O267" s="98"/>
      <c r="P267" s="248">
        <f>O267*H267</f>
        <v>0</v>
      </c>
      <c r="Q267" s="248">
        <v>0.0031700000000000001</v>
      </c>
      <c r="R267" s="248">
        <f>Q267*H267</f>
        <v>0.0031700000000000001</v>
      </c>
      <c r="S267" s="248">
        <v>0</v>
      </c>
      <c r="T267" s="24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50" t="s">
        <v>386</v>
      </c>
      <c r="AT267" s="250" t="s">
        <v>224</v>
      </c>
      <c r="AU267" s="250" t="s">
        <v>88</v>
      </c>
      <c r="AY267" s="18" t="s">
        <v>173</v>
      </c>
      <c r="BE267" s="251">
        <f>IF(N267="základná",J267,0)</f>
        <v>0</v>
      </c>
      <c r="BF267" s="251">
        <f>IF(N267="znížená",J267,0)</f>
        <v>0</v>
      </c>
      <c r="BG267" s="251">
        <f>IF(N267="zákl. prenesená",J267,0)</f>
        <v>0</v>
      </c>
      <c r="BH267" s="251">
        <f>IF(N267="zníž. prenesená",J267,0)</f>
        <v>0</v>
      </c>
      <c r="BI267" s="251">
        <f>IF(N267="nulová",J267,0)</f>
        <v>0</v>
      </c>
      <c r="BJ267" s="18" t="s">
        <v>88</v>
      </c>
      <c r="BK267" s="251">
        <f>ROUND(I267*H267,2)</f>
        <v>0</v>
      </c>
      <c r="BL267" s="18" t="s">
        <v>276</v>
      </c>
      <c r="BM267" s="250" t="s">
        <v>1549</v>
      </c>
    </row>
    <row r="268" s="2" customFormat="1" ht="24.15" customHeight="1">
      <c r="A268" s="39"/>
      <c r="B268" s="40"/>
      <c r="C268" s="238" t="s">
        <v>557</v>
      </c>
      <c r="D268" s="238" t="s">
        <v>175</v>
      </c>
      <c r="E268" s="239" t="s">
        <v>1550</v>
      </c>
      <c r="F268" s="240" t="s">
        <v>1551</v>
      </c>
      <c r="G268" s="241" t="s">
        <v>311</v>
      </c>
      <c r="H268" s="242">
        <v>1</v>
      </c>
      <c r="I268" s="243"/>
      <c r="J268" s="244">
        <f>ROUND(I268*H268,2)</f>
        <v>0</v>
      </c>
      <c r="K268" s="245"/>
      <c r="L268" s="45"/>
      <c r="M268" s="246" t="s">
        <v>1</v>
      </c>
      <c r="N268" s="247" t="s">
        <v>42</v>
      </c>
      <c r="O268" s="98"/>
      <c r="P268" s="248">
        <f>O268*H268</f>
        <v>0</v>
      </c>
      <c r="Q268" s="248">
        <v>0.0010632</v>
      </c>
      <c r="R268" s="248">
        <f>Q268*H268</f>
        <v>0.0010632</v>
      </c>
      <c r="S268" s="248">
        <v>0</v>
      </c>
      <c r="T268" s="24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50" t="s">
        <v>276</v>
      </c>
      <c r="AT268" s="250" t="s">
        <v>175</v>
      </c>
      <c r="AU268" s="250" t="s">
        <v>88</v>
      </c>
      <c r="AY268" s="18" t="s">
        <v>173</v>
      </c>
      <c r="BE268" s="251">
        <f>IF(N268="základná",J268,0)</f>
        <v>0</v>
      </c>
      <c r="BF268" s="251">
        <f>IF(N268="znížená",J268,0)</f>
        <v>0</v>
      </c>
      <c r="BG268" s="251">
        <f>IF(N268="zákl. prenesená",J268,0)</f>
        <v>0</v>
      </c>
      <c r="BH268" s="251">
        <f>IF(N268="zníž. prenesená",J268,0)</f>
        <v>0</v>
      </c>
      <c r="BI268" s="251">
        <f>IF(N268="nulová",J268,0)</f>
        <v>0</v>
      </c>
      <c r="BJ268" s="18" t="s">
        <v>88</v>
      </c>
      <c r="BK268" s="251">
        <f>ROUND(I268*H268,2)</f>
        <v>0</v>
      </c>
      <c r="BL268" s="18" t="s">
        <v>276</v>
      </c>
      <c r="BM268" s="250" t="s">
        <v>1552</v>
      </c>
    </row>
    <row r="269" s="2" customFormat="1" ht="24.15" customHeight="1">
      <c r="A269" s="39"/>
      <c r="B269" s="40"/>
      <c r="C269" s="286" t="s">
        <v>560</v>
      </c>
      <c r="D269" s="286" t="s">
        <v>224</v>
      </c>
      <c r="E269" s="287" t="s">
        <v>1553</v>
      </c>
      <c r="F269" s="288" t="s">
        <v>1554</v>
      </c>
      <c r="G269" s="289" t="s">
        <v>311</v>
      </c>
      <c r="H269" s="290">
        <v>1</v>
      </c>
      <c r="I269" s="291"/>
      <c r="J269" s="292">
        <f>ROUND(I269*H269,2)</f>
        <v>0</v>
      </c>
      <c r="K269" s="293"/>
      <c r="L269" s="294"/>
      <c r="M269" s="295" t="s">
        <v>1</v>
      </c>
      <c r="N269" s="296" t="s">
        <v>42</v>
      </c>
      <c r="O269" s="98"/>
      <c r="P269" s="248">
        <f>O269*H269</f>
        <v>0</v>
      </c>
      <c r="Q269" s="248">
        <v>0.035099999999999999</v>
      </c>
      <c r="R269" s="248">
        <f>Q269*H269</f>
        <v>0.035099999999999999</v>
      </c>
      <c r="S269" s="248">
        <v>0</v>
      </c>
      <c r="T269" s="24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50" t="s">
        <v>386</v>
      </c>
      <c r="AT269" s="250" t="s">
        <v>224</v>
      </c>
      <c r="AU269" s="250" t="s">
        <v>88</v>
      </c>
      <c r="AY269" s="18" t="s">
        <v>173</v>
      </c>
      <c r="BE269" s="251">
        <f>IF(N269="základná",J269,0)</f>
        <v>0</v>
      </c>
      <c r="BF269" s="251">
        <f>IF(N269="znížená",J269,0)</f>
        <v>0</v>
      </c>
      <c r="BG269" s="251">
        <f>IF(N269="zákl. prenesená",J269,0)</f>
        <v>0</v>
      </c>
      <c r="BH269" s="251">
        <f>IF(N269="zníž. prenesená",J269,0)</f>
        <v>0</v>
      </c>
      <c r="BI269" s="251">
        <f>IF(N269="nulová",J269,0)</f>
        <v>0</v>
      </c>
      <c r="BJ269" s="18" t="s">
        <v>88</v>
      </c>
      <c r="BK269" s="251">
        <f>ROUND(I269*H269,2)</f>
        <v>0</v>
      </c>
      <c r="BL269" s="18" t="s">
        <v>276</v>
      </c>
      <c r="BM269" s="250" t="s">
        <v>1555</v>
      </c>
    </row>
    <row r="270" s="2" customFormat="1" ht="16.5" customHeight="1">
      <c r="A270" s="39"/>
      <c r="B270" s="40"/>
      <c r="C270" s="238" t="s">
        <v>567</v>
      </c>
      <c r="D270" s="238" t="s">
        <v>175</v>
      </c>
      <c r="E270" s="239" t="s">
        <v>1556</v>
      </c>
      <c r="F270" s="240" t="s">
        <v>1557</v>
      </c>
      <c r="G270" s="241" t="s">
        <v>311</v>
      </c>
      <c r="H270" s="242">
        <v>1</v>
      </c>
      <c r="I270" s="243"/>
      <c r="J270" s="244">
        <f>ROUND(I270*H270,2)</f>
        <v>0</v>
      </c>
      <c r="K270" s="245"/>
      <c r="L270" s="45"/>
      <c r="M270" s="246" t="s">
        <v>1</v>
      </c>
      <c r="N270" s="247" t="s">
        <v>42</v>
      </c>
      <c r="O270" s="98"/>
      <c r="P270" s="248">
        <f>O270*H270</f>
        <v>0</v>
      </c>
      <c r="Q270" s="248">
        <v>8.0000000000000007E-05</v>
      </c>
      <c r="R270" s="248">
        <f>Q270*H270</f>
        <v>8.0000000000000007E-05</v>
      </c>
      <c r="S270" s="248">
        <v>0</v>
      </c>
      <c r="T270" s="24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50" t="s">
        <v>276</v>
      </c>
      <c r="AT270" s="250" t="s">
        <v>175</v>
      </c>
      <c r="AU270" s="250" t="s">
        <v>88</v>
      </c>
      <c r="AY270" s="18" t="s">
        <v>173</v>
      </c>
      <c r="BE270" s="251">
        <f>IF(N270="základná",J270,0)</f>
        <v>0</v>
      </c>
      <c r="BF270" s="251">
        <f>IF(N270="znížená",J270,0)</f>
        <v>0</v>
      </c>
      <c r="BG270" s="251">
        <f>IF(N270="zákl. prenesená",J270,0)</f>
        <v>0</v>
      </c>
      <c r="BH270" s="251">
        <f>IF(N270="zníž. prenesená",J270,0)</f>
        <v>0</v>
      </c>
      <c r="BI270" s="251">
        <f>IF(N270="nulová",J270,0)</f>
        <v>0</v>
      </c>
      <c r="BJ270" s="18" t="s">
        <v>88</v>
      </c>
      <c r="BK270" s="251">
        <f>ROUND(I270*H270,2)</f>
        <v>0</v>
      </c>
      <c r="BL270" s="18" t="s">
        <v>276</v>
      </c>
      <c r="BM270" s="250" t="s">
        <v>1558</v>
      </c>
    </row>
    <row r="271" s="2" customFormat="1" ht="24.15" customHeight="1">
      <c r="A271" s="39"/>
      <c r="B271" s="40"/>
      <c r="C271" s="286" t="s">
        <v>573</v>
      </c>
      <c r="D271" s="286" t="s">
        <v>224</v>
      </c>
      <c r="E271" s="287" t="s">
        <v>1559</v>
      </c>
      <c r="F271" s="288" t="s">
        <v>1560</v>
      </c>
      <c r="G271" s="289" t="s">
        <v>311</v>
      </c>
      <c r="H271" s="290">
        <v>1</v>
      </c>
      <c r="I271" s="291"/>
      <c r="J271" s="292">
        <f>ROUND(I271*H271,2)</f>
        <v>0</v>
      </c>
      <c r="K271" s="293"/>
      <c r="L271" s="294"/>
      <c r="M271" s="295" t="s">
        <v>1</v>
      </c>
      <c r="N271" s="296" t="s">
        <v>42</v>
      </c>
      <c r="O271" s="98"/>
      <c r="P271" s="248">
        <f>O271*H271</f>
        <v>0</v>
      </c>
      <c r="Q271" s="248">
        <v>0.00024000000000000001</v>
      </c>
      <c r="R271" s="248">
        <f>Q271*H271</f>
        <v>0.00024000000000000001</v>
      </c>
      <c r="S271" s="248">
        <v>0</v>
      </c>
      <c r="T271" s="24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50" t="s">
        <v>386</v>
      </c>
      <c r="AT271" s="250" t="s">
        <v>224</v>
      </c>
      <c r="AU271" s="250" t="s">
        <v>88</v>
      </c>
      <c r="AY271" s="18" t="s">
        <v>173</v>
      </c>
      <c r="BE271" s="251">
        <f>IF(N271="základná",J271,0)</f>
        <v>0</v>
      </c>
      <c r="BF271" s="251">
        <f>IF(N271="znížená",J271,0)</f>
        <v>0</v>
      </c>
      <c r="BG271" s="251">
        <f>IF(N271="zákl. prenesená",J271,0)</f>
        <v>0</v>
      </c>
      <c r="BH271" s="251">
        <f>IF(N271="zníž. prenesená",J271,0)</f>
        <v>0</v>
      </c>
      <c r="BI271" s="251">
        <f>IF(N271="nulová",J271,0)</f>
        <v>0</v>
      </c>
      <c r="BJ271" s="18" t="s">
        <v>88</v>
      </c>
      <c r="BK271" s="251">
        <f>ROUND(I271*H271,2)</f>
        <v>0</v>
      </c>
      <c r="BL271" s="18" t="s">
        <v>276</v>
      </c>
      <c r="BM271" s="250" t="s">
        <v>1561</v>
      </c>
    </row>
    <row r="272" s="2" customFormat="1" ht="21.75" customHeight="1">
      <c r="A272" s="39"/>
      <c r="B272" s="40"/>
      <c r="C272" s="238" t="s">
        <v>579</v>
      </c>
      <c r="D272" s="238" t="s">
        <v>175</v>
      </c>
      <c r="E272" s="239" t="s">
        <v>1562</v>
      </c>
      <c r="F272" s="240" t="s">
        <v>1563</v>
      </c>
      <c r="G272" s="241" t="s">
        <v>311</v>
      </c>
      <c r="H272" s="242">
        <v>5</v>
      </c>
      <c r="I272" s="243"/>
      <c r="J272" s="244">
        <f>ROUND(I272*H272,2)</f>
        <v>0</v>
      </c>
      <c r="K272" s="245"/>
      <c r="L272" s="45"/>
      <c r="M272" s="246" t="s">
        <v>1</v>
      </c>
      <c r="N272" s="247" t="s">
        <v>42</v>
      </c>
      <c r="O272" s="98"/>
      <c r="P272" s="248">
        <f>O272*H272</f>
        <v>0</v>
      </c>
      <c r="Q272" s="248">
        <v>8.0000000000000007E-05</v>
      </c>
      <c r="R272" s="248">
        <f>Q272*H272</f>
        <v>0.00040000000000000002</v>
      </c>
      <c r="S272" s="248">
        <v>0</v>
      </c>
      <c r="T272" s="24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50" t="s">
        <v>276</v>
      </c>
      <c r="AT272" s="250" t="s">
        <v>175</v>
      </c>
      <c r="AU272" s="250" t="s">
        <v>88</v>
      </c>
      <c r="AY272" s="18" t="s">
        <v>173</v>
      </c>
      <c r="BE272" s="251">
        <f>IF(N272="základná",J272,0)</f>
        <v>0</v>
      </c>
      <c r="BF272" s="251">
        <f>IF(N272="znížená",J272,0)</f>
        <v>0</v>
      </c>
      <c r="BG272" s="251">
        <f>IF(N272="zákl. prenesená",J272,0)</f>
        <v>0</v>
      </c>
      <c r="BH272" s="251">
        <f>IF(N272="zníž. prenesená",J272,0)</f>
        <v>0</v>
      </c>
      <c r="BI272" s="251">
        <f>IF(N272="nulová",J272,0)</f>
        <v>0</v>
      </c>
      <c r="BJ272" s="18" t="s">
        <v>88</v>
      </c>
      <c r="BK272" s="251">
        <f>ROUND(I272*H272,2)</f>
        <v>0</v>
      </c>
      <c r="BL272" s="18" t="s">
        <v>276</v>
      </c>
      <c r="BM272" s="250" t="s">
        <v>1564</v>
      </c>
    </row>
    <row r="273" s="2" customFormat="1" ht="24.15" customHeight="1">
      <c r="A273" s="39"/>
      <c r="B273" s="40"/>
      <c r="C273" s="286" t="s">
        <v>586</v>
      </c>
      <c r="D273" s="286" t="s">
        <v>224</v>
      </c>
      <c r="E273" s="287" t="s">
        <v>1565</v>
      </c>
      <c r="F273" s="288" t="s">
        <v>1566</v>
      </c>
      <c r="G273" s="289" t="s">
        <v>311</v>
      </c>
      <c r="H273" s="290">
        <v>5</v>
      </c>
      <c r="I273" s="291"/>
      <c r="J273" s="292">
        <f>ROUND(I273*H273,2)</f>
        <v>0</v>
      </c>
      <c r="K273" s="293"/>
      <c r="L273" s="294"/>
      <c r="M273" s="295" t="s">
        <v>1</v>
      </c>
      <c r="N273" s="296" t="s">
        <v>42</v>
      </c>
      <c r="O273" s="98"/>
      <c r="P273" s="248">
        <f>O273*H273</f>
        <v>0</v>
      </c>
      <c r="Q273" s="248">
        <v>0.00016000000000000001</v>
      </c>
      <c r="R273" s="248">
        <f>Q273*H273</f>
        <v>0.00080000000000000004</v>
      </c>
      <c r="S273" s="248">
        <v>0</v>
      </c>
      <c r="T273" s="24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50" t="s">
        <v>386</v>
      </c>
      <c r="AT273" s="250" t="s">
        <v>224</v>
      </c>
      <c r="AU273" s="250" t="s">
        <v>88</v>
      </c>
      <c r="AY273" s="18" t="s">
        <v>173</v>
      </c>
      <c r="BE273" s="251">
        <f>IF(N273="základná",J273,0)</f>
        <v>0</v>
      </c>
      <c r="BF273" s="251">
        <f>IF(N273="znížená",J273,0)</f>
        <v>0</v>
      </c>
      <c r="BG273" s="251">
        <f>IF(N273="zákl. prenesená",J273,0)</f>
        <v>0</v>
      </c>
      <c r="BH273" s="251">
        <f>IF(N273="zníž. prenesená",J273,0)</f>
        <v>0</v>
      </c>
      <c r="BI273" s="251">
        <f>IF(N273="nulová",J273,0)</f>
        <v>0</v>
      </c>
      <c r="BJ273" s="18" t="s">
        <v>88</v>
      </c>
      <c r="BK273" s="251">
        <f>ROUND(I273*H273,2)</f>
        <v>0</v>
      </c>
      <c r="BL273" s="18" t="s">
        <v>276</v>
      </c>
      <c r="BM273" s="250" t="s">
        <v>1567</v>
      </c>
    </row>
    <row r="274" s="2" customFormat="1" ht="33" customHeight="1">
      <c r="A274" s="39"/>
      <c r="B274" s="40"/>
      <c r="C274" s="238" t="s">
        <v>591</v>
      </c>
      <c r="D274" s="238" t="s">
        <v>175</v>
      </c>
      <c r="E274" s="239" t="s">
        <v>1568</v>
      </c>
      <c r="F274" s="240" t="s">
        <v>1569</v>
      </c>
      <c r="G274" s="241" t="s">
        <v>311</v>
      </c>
      <c r="H274" s="242">
        <v>2</v>
      </c>
      <c r="I274" s="243"/>
      <c r="J274" s="244">
        <f>ROUND(I274*H274,2)</f>
        <v>0</v>
      </c>
      <c r="K274" s="245"/>
      <c r="L274" s="45"/>
      <c r="M274" s="246" t="s">
        <v>1</v>
      </c>
      <c r="N274" s="247" t="s">
        <v>42</v>
      </c>
      <c r="O274" s="98"/>
      <c r="P274" s="248">
        <f>O274*H274</f>
        <v>0</v>
      </c>
      <c r="Q274" s="248">
        <v>0.00010000000000000001</v>
      </c>
      <c r="R274" s="248">
        <f>Q274*H274</f>
        <v>0.00020000000000000001</v>
      </c>
      <c r="S274" s="248">
        <v>0</v>
      </c>
      <c r="T274" s="24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50" t="s">
        <v>276</v>
      </c>
      <c r="AT274" s="250" t="s">
        <v>175</v>
      </c>
      <c r="AU274" s="250" t="s">
        <v>88</v>
      </c>
      <c r="AY274" s="18" t="s">
        <v>173</v>
      </c>
      <c r="BE274" s="251">
        <f>IF(N274="základná",J274,0)</f>
        <v>0</v>
      </c>
      <c r="BF274" s="251">
        <f>IF(N274="znížená",J274,0)</f>
        <v>0</v>
      </c>
      <c r="BG274" s="251">
        <f>IF(N274="zákl. prenesená",J274,0)</f>
        <v>0</v>
      </c>
      <c r="BH274" s="251">
        <f>IF(N274="zníž. prenesená",J274,0)</f>
        <v>0</v>
      </c>
      <c r="BI274" s="251">
        <f>IF(N274="nulová",J274,0)</f>
        <v>0</v>
      </c>
      <c r="BJ274" s="18" t="s">
        <v>88</v>
      </c>
      <c r="BK274" s="251">
        <f>ROUND(I274*H274,2)</f>
        <v>0</v>
      </c>
      <c r="BL274" s="18" t="s">
        <v>276</v>
      </c>
      <c r="BM274" s="250" t="s">
        <v>1570</v>
      </c>
    </row>
    <row r="275" s="2" customFormat="1" ht="16.5" customHeight="1">
      <c r="A275" s="39"/>
      <c r="B275" s="40"/>
      <c r="C275" s="286" t="s">
        <v>595</v>
      </c>
      <c r="D275" s="286" t="s">
        <v>224</v>
      </c>
      <c r="E275" s="287" t="s">
        <v>1571</v>
      </c>
      <c r="F275" s="288" t="s">
        <v>1572</v>
      </c>
      <c r="G275" s="289" t="s">
        <v>311</v>
      </c>
      <c r="H275" s="290">
        <v>1</v>
      </c>
      <c r="I275" s="291"/>
      <c r="J275" s="292">
        <f>ROUND(I275*H275,2)</f>
        <v>0</v>
      </c>
      <c r="K275" s="293"/>
      <c r="L275" s="294"/>
      <c r="M275" s="295" t="s">
        <v>1</v>
      </c>
      <c r="N275" s="296" t="s">
        <v>42</v>
      </c>
      <c r="O275" s="98"/>
      <c r="P275" s="248">
        <f>O275*H275</f>
        <v>0</v>
      </c>
      <c r="Q275" s="248">
        <v>0.002</v>
      </c>
      <c r="R275" s="248">
        <f>Q275*H275</f>
        <v>0.002</v>
      </c>
      <c r="S275" s="248">
        <v>0</v>
      </c>
      <c r="T275" s="24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50" t="s">
        <v>386</v>
      </c>
      <c r="AT275" s="250" t="s">
        <v>224</v>
      </c>
      <c r="AU275" s="250" t="s">
        <v>88</v>
      </c>
      <c r="AY275" s="18" t="s">
        <v>173</v>
      </c>
      <c r="BE275" s="251">
        <f>IF(N275="základná",J275,0)</f>
        <v>0</v>
      </c>
      <c r="BF275" s="251">
        <f>IF(N275="znížená",J275,0)</f>
        <v>0</v>
      </c>
      <c r="BG275" s="251">
        <f>IF(N275="zákl. prenesená",J275,0)</f>
        <v>0</v>
      </c>
      <c r="BH275" s="251">
        <f>IF(N275="zníž. prenesená",J275,0)</f>
        <v>0</v>
      </c>
      <c r="BI275" s="251">
        <f>IF(N275="nulová",J275,0)</f>
        <v>0</v>
      </c>
      <c r="BJ275" s="18" t="s">
        <v>88</v>
      </c>
      <c r="BK275" s="251">
        <f>ROUND(I275*H275,2)</f>
        <v>0</v>
      </c>
      <c r="BL275" s="18" t="s">
        <v>276</v>
      </c>
      <c r="BM275" s="250" t="s">
        <v>1573</v>
      </c>
    </row>
    <row r="276" s="2" customFormat="1" ht="16.5" customHeight="1">
      <c r="A276" s="39"/>
      <c r="B276" s="40"/>
      <c r="C276" s="286" t="s">
        <v>599</v>
      </c>
      <c r="D276" s="286" t="s">
        <v>224</v>
      </c>
      <c r="E276" s="287" t="s">
        <v>1574</v>
      </c>
      <c r="F276" s="288" t="s">
        <v>1575</v>
      </c>
      <c r="G276" s="289" t="s">
        <v>311</v>
      </c>
      <c r="H276" s="290">
        <v>1</v>
      </c>
      <c r="I276" s="291"/>
      <c r="J276" s="292">
        <f>ROUND(I276*H276,2)</f>
        <v>0</v>
      </c>
      <c r="K276" s="293"/>
      <c r="L276" s="294"/>
      <c r="M276" s="295" t="s">
        <v>1</v>
      </c>
      <c r="N276" s="296" t="s">
        <v>42</v>
      </c>
      <c r="O276" s="98"/>
      <c r="P276" s="248">
        <f>O276*H276</f>
        <v>0</v>
      </c>
      <c r="Q276" s="248">
        <v>0.0012999999999999999</v>
      </c>
      <c r="R276" s="248">
        <f>Q276*H276</f>
        <v>0.0012999999999999999</v>
      </c>
      <c r="S276" s="248">
        <v>0</v>
      </c>
      <c r="T276" s="24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50" t="s">
        <v>386</v>
      </c>
      <c r="AT276" s="250" t="s">
        <v>224</v>
      </c>
      <c r="AU276" s="250" t="s">
        <v>88</v>
      </c>
      <c r="AY276" s="18" t="s">
        <v>173</v>
      </c>
      <c r="BE276" s="251">
        <f>IF(N276="základná",J276,0)</f>
        <v>0</v>
      </c>
      <c r="BF276" s="251">
        <f>IF(N276="znížená",J276,0)</f>
        <v>0</v>
      </c>
      <c r="BG276" s="251">
        <f>IF(N276="zákl. prenesená",J276,0)</f>
        <v>0</v>
      </c>
      <c r="BH276" s="251">
        <f>IF(N276="zníž. prenesená",J276,0)</f>
        <v>0</v>
      </c>
      <c r="BI276" s="251">
        <f>IF(N276="nulová",J276,0)</f>
        <v>0</v>
      </c>
      <c r="BJ276" s="18" t="s">
        <v>88</v>
      </c>
      <c r="BK276" s="251">
        <f>ROUND(I276*H276,2)</f>
        <v>0</v>
      </c>
      <c r="BL276" s="18" t="s">
        <v>276</v>
      </c>
      <c r="BM276" s="250" t="s">
        <v>1576</v>
      </c>
    </row>
    <row r="277" s="2" customFormat="1" ht="21.75" customHeight="1">
      <c r="A277" s="39"/>
      <c r="B277" s="40"/>
      <c r="C277" s="238" t="s">
        <v>607</v>
      </c>
      <c r="D277" s="238" t="s">
        <v>175</v>
      </c>
      <c r="E277" s="239" t="s">
        <v>1577</v>
      </c>
      <c r="F277" s="240" t="s">
        <v>1578</v>
      </c>
      <c r="G277" s="241" t="s">
        <v>311</v>
      </c>
      <c r="H277" s="242">
        <v>2</v>
      </c>
      <c r="I277" s="243"/>
      <c r="J277" s="244">
        <f>ROUND(I277*H277,2)</f>
        <v>0</v>
      </c>
      <c r="K277" s="245"/>
      <c r="L277" s="45"/>
      <c r="M277" s="246" t="s">
        <v>1</v>
      </c>
      <c r="N277" s="247" t="s">
        <v>42</v>
      </c>
      <c r="O277" s="98"/>
      <c r="P277" s="248">
        <f>O277*H277</f>
        <v>0</v>
      </c>
      <c r="Q277" s="248">
        <v>0</v>
      </c>
      <c r="R277" s="248">
        <f>Q277*H277</f>
        <v>0</v>
      </c>
      <c r="S277" s="248">
        <v>0</v>
      </c>
      <c r="T277" s="24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50" t="s">
        <v>276</v>
      </c>
      <c r="AT277" s="250" t="s">
        <v>175</v>
      </c>
      <c r="AU277" s="250" t="s">
        <v>88</v>
      </c>
      <c r="AY277" s="18" t="s">
        <v>173</v>
      </c>
      <c r="BE277" s="251">
        <f>IF(N277="základná",J277,0)</f>
        <v>0</v>
      </c>
      <c r="BF277" s="251">
        <f>IF(N277="znížená",J277,0)</f>
        <v>0</v>
      </c>
      <c r="BG277" s="251">
        <f>IF(N277="zákl. prenesená",J277,0)</f>
        <v>0</v>
      </c>
      <c r="BH277" s="251">
        <f>IF(N277="zníž. prenesená",J277,0)</f>
        <v>0</v>
      </c>
      <c r="BI277" s="251">
        <f>IF(N277="nulová",J277,0)</f>
        <v>0</v>
      </c>
      <c r="BJ277" s="18" t="s">
        <v>88</v>
      </c>
      <c r="BK277" s="251">
        <f>ROUND(I277*H277,2)</f>
        <v>0</v>
      </c>
      <c r="BL277" s="18" t="s">
        <v>276</v>
      </c>
      <c r="BM277" s="250" t="s">
        <v>1579</v>
      </c>
    </row>
    <row r="278" s="2" customFormat="1" ht="21.75" customHeight="1">
      <c r="A278" s="39"/>
      <c r="B278" s="40"/>
      <c r="C278" s="286" t="s">
        <v>611</v>
      </c>
      <c r="D278" s="286" t="s">
        <v>224</v>
      </c>
      <c r="E278" s="287" t="s">
        <v>1580</v>
      </c>
      <c r="F278" s="288" t="s">
        <v>1581</v>
      </c>
      <c r="G278" s="289" t="s">
        <v>311</v>
      </c>
      <c r="H278" s="290">
        <v>2</v>
      </c>
      <c r="I278" s="291"/>
      <c r="J278" s="292">
        <f>ROUND(I278*H278,2)</f>
        <v>0</v>
      </c>
      <c r="K278" s="293"/>
      <c r="L278" s="294"/>
      <c r="M278" s="295" t="s">
        <v>1</v>
      </c>
      <c r="N278" s="296" t="s">
        <v>42</v>
      </c>
      <c r="O278" s="98"/>
      <c r="P278" s="248">
        <f>O278*H278</f>
        <v>0</v>
      </c>
      <c r="Q278" s="248">
        <v>0.0014</v>
      </c>
      <c r="R278" s="248">
        <f>Q278*H278</f>
        <v>0.0028</v>
      </c>
      <c r="S278" s="248">
        <v>0</v>
      </c>
      <c r="T278" s="24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50" t="s">
        <v>386</v>
      </c>
      <c r="AT278" s="250" t="s">
        <v>224</v>
      </c>
      <c r="AU278" s="250" t="s">
        <v>88</v>
      </c>
      <c r="AY278" s="18" t="s">
        <v>173</v>
      </c>
      <c r="BE278" s="251">
        <f>IF(N278="základná",J278,0)</f>
        <v>0</v>
      </c>
      <c r="BF278" s="251">
        <f>IF(N278="znížená",J278,0)</f>
        <v>0</v>
      </c>
      <c r="BG278" s="251">
        <f>IF(N278="zákl. prenesená",J278,0)</f>
        <v>0</v>
      </c>
      <c r="BH278" s="251">
        <f>IF(N278="zníž. prenesená",J278,0)</f>
        <v>0</v>
      </c>
      <c r="BI278" s="251">
        <f>IF(N278="nulová",J278,0)</f>
        <v>0</v>
      </c>
      <c r="BJ278" s="18" t="s">
        <v>88</v>
      </c>
      <c r="BK278" s="251">
        <f>ROUND(I278*H278,2)</f>
        <v>0</v>
      </c>
      <c r="BL278" s="18" t="s">
        <v>276</v>
      </c>
      <c r="BM278" s="250" t="s">
        <v>1582</v>
      </c>
    </row>
    <row r="279" s="2" customFormat="1" ht="24.15" customHeight="1">
      <c r="A279" s="39"/>
      <c r="B279" s="40"/>
      <c r="C279" s="286" t="s">
        <v>616</v>
      </c>
      <c r="D279" s="286" t="s">
        <v>224</v>
      </c>
      <c r="E279" s="287" t="s">
        <v>1583</v>
      </c>
      <c r="F279" s="288" t="s">
        <v>1584</v>
      </c>
      <c r="G279" s="289" t="s">
        <v>311</v>
      </c>
      <c r="H279" s="290">
        <v>2</v>
      </c>
      <c r="I279" s="291"/>
      <c r="J279" s="292">
        <f>ROUND(I279*H279,2)</f>
        <v>0</v>
      </c>
      <c r="K279" s="293"/>
      <c r="L279" s="294"/>
      <c r="M279" s="295" t="s">
        <v>1</v>
      </c>
      <c r="N279" s="296" t="s">
        <v>42</v>
      </c>
      <c r="O279" s="98"/>
      <c r="P279" s="248">
        <f>O279*H279</f>
        <v>0</v>
      </c>
      <c r="Q279" s="248">
        <v>0</v>
      </c>
      <c r="R279" s="248">
        <f>Q279*H279</f>
        <v>0</v>
      </c>
      <c r="S279" s="248">
        <v>0</v>
      </c>
      <c r="T279" s="24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50" t="s">
        <v>386</v>
      </c>
      <c r="AT279" s="250" t="s">
        <v>224</v>
      </c>
      <c r="AU279" s="250" t="s">
        <v>88</v>
      </c>
      <c r="AY279" s="18" t="s">
        <v>173</v>
      </c>
      <c r="BE279" s="251">
        <f>IF(N279="základná",J279,0)</f>
        <v>0</v>
      </c>
      <c r="BF279" s="251">
        <f>IF(N279="znížená",J279,0)</f>
        <v>0</v>
      </c>
      <c r="BG279" s="251">
        <f>IF(N279="zákl. prenesená",J279,0)</f>
        <v>0</v>
      </c>
      <c r="BH279" s="251">
        <f>IF(N279="zníž. prenesená",J279,0)</f>
        <v>0</v>
      </c>
      <c r="BI279" s="251">
        <f>IF(N279="nulová",J279,0)</f>
        <v>0</v>
      </c>
      <c r="BJ279" s="18" t="s">
        <v>88</v>
      </c>
      <c r="BK279" s="251">
        <f>ROUND(I279*H279,2)</f>
        <v>0</v>
      </c>
      <c r="BL279" s="18" t="s">
        <v>276</v>
      </c>
      <c r="BM279" s="250" t="s">
        <v>1585</v>
      </c>
    </row>
    <row r="280" s="2" customFormat="1" ht="24.15" customHeight="1">
      <c r="A280" s="39"/>
      <c r="B280" s="40"/>
      <c r="C280" s="238" t="s">
        <v>622</v>
      </c>
      <c r="D280" s="238" t="s">
        <v>175</v>
      </c>
      <c r="E280" s="239" t="s">
        <v>1586</v>
      </c>
      <c r="F280" s="240" t="s">
        <v>1587</v>
      </c>
      <c r="G280" s="241" t="s">
        <v>311</v>
      </c>
      <c r="H280" s="242">
        <v>1</v>
      </c>
      <c r="I280" s="243"/>
      <c r="J280" s="244">
        <f>ROUND(I280*H280,2)</f>
        <v>0</v>
      </c>
      <c r="K280" s="245"/>
      <c r="L280" s="45"/>
      <c r="M280" s="246" t="s">
        <v>1</v>
      </c>
      <c r="N280" s="247" t="s">
        <v>42</v>
      </c>
      <c r="O280" s="98"/>
      <c r="P280" s="248">
        <f>O280*H280</f>
        <v>0</v>
      </c>
      <c r="Q280" s="248">
        <v>0</v>
      </c>
      <c r="R280" s="248">
        <f>Q280*H280</f>
        <v>0</v>
      </c>
      <c r="S280" s="248">
        <v>0</v>
      </c>
      <c r="T280" s="24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50" t="s">
        <v>276</v>
      </c>
      <c r="AT280" s="250" t="s">
        <v>175</v>
      </c>
      <c r="AU280" s="250" t="s">
        <v>88</v>
      </c>
      <c r="AY280" s="18" t="s">
        <v>173</v>
      </c>
      <c r="BE280" s="251">
        <f>IF(N280="základná",J280,0)</f>
        <v>0</v>
      </c>
      <c r="BF280" s="251">
        <f>IF(N280="znížená",J280,0)</f>
        <v>0</v>
      </c>
      <c r="BG280" s="251">
        <f>IF(N280="zákl. prenesená",J280,0)</f>
        <v>0</v>
      </c>
      <c r="BH280" s="251">
        <f>IF(N280="zníž. prenesená",J280,0)</f>
        <v>0</v>
      </c>
      <c r="BI280" s="251">
        <f>IF(N280="nulová",J280,0)</f>
        <v>0</v>
      </c>
      <c r="BJ280" s="18" t="s">
        <v>88</v>
      </c>
      <c r="BK280" s="251">
        <f>ROUND(I280*H280,2)</f>
        <v>0</v>
      </c>
      <c r="BL280" s="18" t="s">
        <v>276</v>
      </c>
      <c r="BM280" s="250" t="s">
        <v>1588</v>
      </c>
    </row>
    <row r="281" s="2" customFormat="1" ht="21.75" customHeight="1">
      <c r="A281" s="39"/>
      <c r="B281" s="40"/>
      <c r="C281" s="286" t="s">
        <v>626</v>
      </c>
      <c r="D281" s="286" t="s">
        <v>224</v>
      </c>
      <c r="E281" s="287" t="s">
        <v>1589</v>
      </c>
      <c r="F281" s="288" t="s">
        <v>1590</v>
      </c>
      <c r="G281" s="289" t="s">
        <v>311</v>
      </c>
      <c r="H281" s="290">
        <v>1</v>
      </c>
      <c r="I281" s="291"/>
      <c r="J281" s="292">
        <f>ROUND(I281*H281,2)</f>
        <v>0</v>
      </c>
      <c r="K281" s="293"/>
      <c r="L281" s="294"/>
      <c r="M281" s="295" t="s">
        <v>1</v>
      </c>
      <c r="N281" s="296" t="s">
        <v>42</v>
      </c>
      <c r="O281" s="98"/>
      <c r="P281" s="248">
        <f>O281*H281</f>
        <v>0</v>
      </c>
      <c r="Q281" s="248">
        <v>0.00033</v>
      </c>
      <c r="R281" s="248">
        <f>Q281*H281</f>
        <v>0.00033</v>
      </c>
      <c r="S281" s="248">
        <v>0</v>
      </c>
      <c r="T281" s="24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50" t="s">
        <v>386</v>
      </c>
      <c r="AT281" s="250" t="s">
        <v>224</v>
      </c>
      <c r="AU281" s="250" t="s">
        <v>88</v>
      </c>
      <c r="AY281" s="18" t="s">
        <v>173</v>
      </c>
      <c r="BE281" s="251">
        <f>IF(N281="základná",J281,0)</f>
        <v>0</v>
      </c>
      <c r="BF281" s="251">
        <f>IF(N281="znížená",J281,0)</f>
        <v>0</v>
      </c>
      <c r="BG281" s="251">
        <f>IF(N281="zákl. prenesená",J281,0)</f>
        <v>0</v>
      </c>
      <c r="BH281" s="251">
        <f>IF(N281="zníž. prenesená",J281,0)</f>
        <v>0</v>
      </c>
      <c r="BI281" s="251">
        <f>IF(N281="nulová",J281,0)</f>
        <v>0</v>
      </c>
      <c r="BJ281" s="18" t="s">
        <v>88</v>
      </c>
      <c r="BK281" s="251">
        <f>ROUND(I281*H281,2)</f>
        <v>0</v>
      </c>
      <c r="BL281" s="18" t="s">
        <v>276</v>
      </c>
      <c r="BM281" s="250" t="s">
        <v>1591</v>
      </c>
    </row>
    <row r="282" s="2" customFormat="1" ht="33" customHeight="1">
      <c r="A282" s="39"/>
      <c r="B282" s="40"/>
      <c r="C282" s="238" t="s">
        <v>630</v>
      </c>
      <c r="D282" s="238" t="s">
        <v>175</v>
      </c>
      <c r="E282" s="239" t="s">
        <v>1592</v>
      </c>
      <c r="F282" s="240" t="s">
        <v>1593</v>
      </c>
      <c r="G282" s="241" t="s">
        <v>311</v>
      </c>
      <c r="H282" s="242">
        <v>1</v>
      </c>
      <c r="I282" s="243"/>
      <c r="J282" s="244">
        <f>ROUND(I282*H282,2)</f>
        <v>0</v>
      </c>
      <c r="K282" s="245"/>
      <c r="L282" s="45"/>
      <c r="M282" s="246" t="s">
        <v>1</v>
      </c>
      <c r="N282" s="247" t="s">
        <v>42</v>
      </c>
      <c r="O282" s="98"/>
      <c r="P282" s="248">
        <f>O282*H282</f>
        <v>0</v>
      </c>
      <c r="Q282" s="248">
        <v>6.99E-06</v>
      </c>
      <c r="R282" s="248">
        <f>Q282*H282</f>
        <v>6.99E-06</v>
      </c>
      <c r="S282" s="248">
        <v>0</v>
      </c>
      <c r="T282" s="24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50" t="s">
        <v>276</v>
      </c>
      <c r="AT282" s="250" t="s">
        <v>175</v>
      </c>
      <c r="AU282" s="250" t="s">
        <v>88</v>
      </c>
      <c r="AY282" s="18" t="s">
        <v>173</v>
      </c>
      <c r="BE282" s="251">
        <f>IF(N282="základná",J282,0)</f>
        <v>0</v>
      </c>
      <c r="BF282" s="251">
        <f>IF(N282="znížená",J282,0)</f>
        <v>0</v>
      </c>
      <c r="BG282" s="251">
        <f>IF(N282="zákl. prenesená",J282,0)</f>
        <v>0</v>
      </c>
      <c r="BH282" s="251">
        <f>IF(N282="zníž. prenesená",J282,0)</f>
        <v>0</v>
      </c>
      <c r="BI282" s="251">
        <f>IF(N282="nulová",J282,0)</f>
        <v>0</v>
      </c>
      <c r="BJ282" s="18" t="s">
        <v>88</v>
      </c>
      <c r="BK282" s="251">
        <f>ROUND(I282*H282,2)</f>
        <v>0</v>
      </c>
      <c r="BL282" s="18" t="s">
        <v>276</v>
      </c>
      <c r="BM282" s="250" t="s">
        <v>1594</v>
      </c>
    </row>
    <row r="283" s="2" customFormat="1" ht="24.15" customHeight="1">
      <c r="A283" s="39"/>
      <c r="B283" s="40"/>
      <c r="C283" s="286" t="s">
        <v>636</v>
      </c>
      <c r="D283" s="286" t="s">
        <v>224</v>
      </c>
      <c r="E283" s="287" t="s">
        <v>1595</v>
      </c>
      <c r="F283" s="288" t="s">
        <v>1596</v>
      </c>
      <c r="G283" s="289" t="s">
        <v>311</v>
      </c>
      <c r="H283" s="290">
        <v>1</v>
      </c>
      <c r="I283" s="291"/>
      <c r="J283" s="292">
        <f>ROUND(I283*H283,2)</f>
        <v>0</v>
      </c>
      <c r="K283" s="293"/>
      <c r="L283" s="294"/>
      <c r="M283" s="295" t="s">
        <v>1</v>
      </c>
      <c r="N283" s="296" t="s">
        <v>42</v>
      </c>
      <c r="O283" s="98"/>
      <c r="P283" s="248">
        <f>O283*H283</f>
        <v>0</v>
      </c>
      <c r="Q283" s="248">
        <v>0.00036000000000000002</v>
      </c>
      <c r="R283" s="248">
        <f>Q283*H283</f>
        <v>0.00036000000000000002</v>
      </c>
      <c r="S283" s="248">
        <v>0</v>
      </c>
      <c r="T283" s="24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50" t="s">
        <v>386</v>
      </c>
      <c r="AT283" s="250" t="s">
        <v>224</v>
      </c>
      <c r="AU283" s="250" t="s">
        <v>88</v>
      </c>
      <c r="AY283" s="18" t="s">
        <v>173</v>
      </c>
      <c r="BE283" s="251">
        <f>IF(N283="základná",J283,0)</f>
        <v>0</v>
      </c>
      <c r="BF283" s="251">
        <f>IF(N283="znížená",J283,0)</f>
        <v>0</v>
      </c>
      <c r="BG283" s="251">
        <f>IF(N283="zákl. prenesená",J283,0)</f>
        <v>0</v>
      </c>
      <c r="BH283" s="251">
        <f>IF(N283="zníž. prenesená",J283,0)</f>
        <v>0</v>
      </c>
      <c r="BI283" s="251">
        <f>IF(N283="nulová",J283,0)</f>
        <v>0</v>
      </c>
      <c r="BJ283" s="18" t="s">
        <v>88</v>
      </c>
      <c r="BK283" s="251">
        <f>ROUND(I283*H283,2)</f>
        <v>0</v>
      </c>
      <c r="BL283" s="18" t="s">
        <v>276</v>
      </c>
      <c r="BM283" s="250" t="s">
        <v>1597</v>
      </c>
    </row>
    <row r="284" s="2" customFormat="1" ht="33" customHeight="1">
      <c r="A284" s="39"/>
      <c r="B284" s="40"/>
      <c r="C284" s="238" t="s">
        <v>657</v>
      </c>
      <c r="D284" s="238" t="s">
        <v>175</v>
      </c>
      <c r="E284" s="239" t="s">
        <v>1598</v>
      </c>
      <c r="F284" s="240" t="s">
        <v>1599</v>
      </c>
      <c r="G284" s="241" t="s">
        <v>311</v>
      </c>
      <c r="H284" s="242">
        <v>1</v>
      </c>
      <c r="I284" s="243"/>
      <c r="J284" s="244">
        <f>ROUND(I284*H284,2)</f>
        <v>0</v>
      </c>
      <c r="K284" s="245"/>
      <c r="L284" s="45"/>
      <c r="M284" s="246" t="s">
        <v>1</v>
      </c>
      <c r="N284" s="247" t="s">
        <v>42</v>
      </c>
      <c r="O284" s="98"/>
      <c r="P284" s="248">
        <f>O284*H284</f>
        <v>0</v>
      </c>
      <c r="Q284" s="248">
        <v>0</v>
      </c>
      <c r="R284" s="248">
        <f>Q284*H284</f>
        <v>0</v>
      </c>
      <c r="S284" s="248">
        <v>0</v>
      </c>
      <c r="T284" s="24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50" t="s">
        <v>276</v>
      </c>
      <c r="AT284" s="250" t="s">
        <v>175</v>
      </c>
      <c r="AU284" s="250" t="s">
        <v>88</v>
      </c>
      <c r="AY284" s="18" t="s">
        <v>173</v>
      </c>
      <c r="BE284" s="251">
        <f>IF(N284="základná",J284,0)</f>
        <v>0</v>
      </c>
      <c r="BF284" s="251">
        <f>IF(N284="znížená",J284,0)</f>
        <v>0</v>
      </c>
      <c r="BG284" s="251">
        <f>IF(N284="zákl. prenesená",J284,0)</f>
        <v>0</v>
      </c>
      <c r="BH284" s="251">
        <f>IF(N284="zníž. prenesená",J284,0)</f>
        <v>0</v>
      </c>
      <c r="BI284" s="251">
        <f>IF(N284="nulová",J284,0)</f>
        <v>0</v>
      </c>
      <c r="BJ284" s="18" t="s">
        <v>88</v>
      </c>
      <c r="BK284" s="251">
        <f>ROUND(I284*H284,2)</f>
        <v>0</v>
      </c>
      <c r="BL284" s="18" t="s">
        <v>276</v>
      </c>
      <c r="BM284" s="250" t="s">
        <v>1600</v>
      </c>
    </row>
    <row r="285" s="2" customFormat="1" ht="49.05" customHeight="1">
      <c r="A285" s="39"/>
      <c r="B285" s="40"/>
      <c r="C285" s="286" t="s">
        <v>672</v>
      </c>
      <c r="D285" s="286" t="s">
        <v>224</v>
      </c>
      <c r="E285" s="287" t="s">
        <v>1601</v>
      </c>
      <c r="F285" s="288" t="s">
        <v>1602</v>
      </c>
      <c r="G285" s="289" t="s">
        <v>311</v>
      </c>
      <c r="H285" s="290">
        <v>1</v>
      </c>
      <c r="I285" s="291"/>
      <c r="J285" s="292">
        <f>ROUND(I285*H285,2)</f>
        <v>0</v>
      </c>
      <c r="K285" s="293"/>
      <c r="L285" s="294"/>
      <c r="M285" s="295" t="s">
        <v>1</v>
      </c>
      <c r="N285" s="296" t="s">
        <v>42</v>
      </c>
      <c r="O285" s="98"/>
      <c r="P285" s="248">
        <f>O285*H285</f>
        <v>0</v>
      </c>
      <c r="Q285" s="248">
        <v>0.00072999999999999996</v>
      </c>
      <c r="R285" s="248">
        <f>Q285*H285</f>
        <v>0.00072999999999999996</v>
      </c>
      <c r="S285" s="248">
        <v>0</v>
      </c>
      <c r="T285" s="24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50" t="s">
        <v>386</v>
      </c>
      <c r="AT285" s="250" t="s">
        <v>224</v>
      </c>
      <c r="AU285" s="250" t="s">
        <v>88</v>
      </c>
      <c r="AY285" s="18" t="s">
        <v>173</v>
      </c>
      <c r="BE285" s="251">
        <f>IF(N285="základná",J285,0)</f>
        <v>0</v>
      </c>
      <c r="BF285" s="251">
        <f>IF(N285="znížená",J285,0)</f>
        <v>0</v>
      </c>
      <c r="BG285" s="251">
        <f>IF(N285="zákl. prenesená",J285,0)</f>
        <v>0</v>
      </c>
      <c r="BH285" s="251">
        <f>IF(N285="zníž. prenesená",J285,0)</f>
        <v>0</v>
      </c>
      <c r="BI285" s="251">
        <f>IF(N285="nulová",J285,0)</f>
        <v>0</v>
      </c>
      <c r="BJ285" s="18" t="s">
        <v>88</v>
      </c>
      <c r="BK285" s="251">
        <f>ROUND(I285*H285,2)</f>
        <v>0</v>
      </c>
      <c r="BL285" s="18" t="s">
        <v>276</v>
      </c>
      <c r="BM285" s="250" t="s">
        <v>1603</v>
      </c>
    </row>
    <row r="286" s="2" customFormat="1" ht="16.5" customHeight="1">
      <c r="A286" s="39"/>
      <c r="B286" s="40"/>
      <c r="C286" s="238" t="s">
        <v>685</v>
      </c>
      <c r="D286" s="238" t="s">
        <v>175</v>
      </c>
      <c r="E286" s="239" t="s">
        <v>1604</v>
      </c>
      <c r="F286" s="240" t="s">
        <v>1605</v>
      </c>
      <c r="G286" s="241" t="s">
        <v>311</v>
      </c>
      <c r="H286" s="242">
        <v>2</v>
      </c>
      <c r="I286" s="243"/>
      <c r="J286" s="244">
        <f>ROUND(I286*H286,2)</f>
        <v>0</v>
      </c>
      <c r="K286" s="245"/>
      <c r="L286" s="45"/>
      <c r="M286" s="246" t="s">
        <v>1</v>
      </c>
      <c r="N286" s="247" t="s">
        <v>42</v>
      </c>
      <c r="O286" s="98"/>
      <c r="P286" s="248">
        <f>O286*H286</f>
        <v>0</v>
      </c>
      <c r="Q286" s="248">
        <v>0</v>
      </c>
      <c r="R286" s="248">
        <f>Q286*H286</f>
        <v>0</v>
      </c>
      <c r="S286" s="248">
        <v>0</v>
      </c>
      <c r="T286" s="24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50" t="s">
        <v>276</v>
      </c>
      <c r="AT286" s="250" t="s">
        <v>175</v>
      </c>
      <c r="AU286" s="250" t="s">
        <v>88</v>
      </c>
      <c r="AY286" s="18" t="s">
        <v>173</v>
      </c>
      <c r="BE286" s="251">
        <f>IF(N286="základná",J286,0)</f>
        <v>0</v>
      </c>
      <c r="BF286" s="251">
        <f>IF(N286="znížená",J286,0)</f>
        <v>0</v>
      </c>
      <c r="BG286" s="251">
        <f>IF(N286="zákl. prenesená",J286,0)</f>
        <v>0</v>
      </c>
      <c r="BH286" s="251">
        <f>IF(N286="zníž. prenesená",J286,0)</f>
        <v>0</v>
      </c>
      <c r="BI286" s="251">
        <f>IF(N286="nulová",J286,0)</f>
        <v>0</v>
      </c>
      <c r="BJ286" s="18" t="s">
        <v>88</v>
      </c>
      <c r="BK286" s="251">
        <f>ROUND(I286*H286,2)</f>
        <v>0</v>
      </c>
      <c r="BL286" s="18" t="s">
        <v>276</v>
      </c>
      <c r="BM286" s="250" t="s">
        <v>1606</v>
      </c>
    </row>
    <row r="287" s="2" customFormat="1" ht="16.5" customHeight="1">
      <c r="A287" s="39"/>
      <c r="B287" s="40"/>
      <c r="C287" s="286" t="s">
        <v>690</v>
      </c>
      <c r="D287" s="286" t="s">
        <v>224</v>
      </c>
      <c r="E287" s="287" t="s">
        <v>1607</v>
      </c>
      <c r="F287" s="288" t="s">
        <v>1608</v>
      </c>
      <c r="G287" s="289" t="s">
        <v>311</v>
      </c>
      <c r="H287" s="290">
        <v>2</v>
      </c>
      <c r="I287" s="291"/>
      <c r="J287" s="292">
        <f>ROUND(I287*H287,2)</f>
        <v>0</v>
      </c>
      <c r="K287" s="293"/>
      <c r="L287" s="294"/>
      <c r="M287" s="295" t="s">
        <v>1</v>
      </c>
      <c r="N287" s="296" t="s">
        <v>42</v>
      </c>
      <c r="O287" s="98"/>
      <c r="P287" s="248">
        <f>O287*H287</f>
        <v>0</v>
      </c>
      <c r="Q287" s="248">
        <v>0.00036999999999999999</v>
      </c>
      <c r="R287" s="248">
        <f>Q287*H287</f>
        <v>0.00073999999999999999</v>
      </c>
      <c r="S287" s="248">
        <v>0</v>
      </c>
      <c r="T287" s="24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50" t="s">
        <v>386</v>
      </c>
      <c r="AT287" s="250" t="s">
        <v>224</v>
      </c>
      <c r="AU287" s="250" t="s">
        <v>88</v>
      </c>
      <c r="AY287" s="18" t="s">
        <v>173</v>
      </c>
      <c r="BE287" s="251">
        <f>IF(N287="základná",J287,0)</f>
        <v>0</v>
      </c>
      <c r="BF287" s="251">
        <f>IF(N287="znížená",J287,0)</f>
        <v>0</v>
      </c>
      <c r="BG287" s="251">
        <f>IF(N287="zákl. prenesená",J287,0)</f>
        <v>0</v>
      </c>
      <c r="BH287" s="251">
        <f>IF(N287="zníž. prenesená",J287,0)</f>
        <v>0</v>
      </c>
      <c r="BI287" s="251">
        <f>IF(N287="nulová",J287,0)</f>
        <v>0</v>
      </c>
      <c r="BJ287" s="18" t="s">
        <v>88</v>
      </c>
      <c r="BK287" s="251">
        <f>ROUND(I287*H287,2)</f>
        <v>0</v>
      </c>
      <c r="BL287" s="18" t="s">
        <v>276</v>
      </c>
      <c r="BM287" s="250" t="s">
        <v>1609</v>
      </c>
    </row>
    <row r="288" s="2" customFormat="1" ht="24.15" customHeight="1">
      <c r="A288" s="39"/>
      <c r="B288" s="40"/>
      <c r="C288" s="238" t="s">
        <v>701</v>
      </c>
      <c r="D288" s="238" t="s">
        <v>175</v>
      </c>
      <c r="E288" s="239" t="s">
        <v>1610</v>
      </c>
      <c r="F288" s="240" t="s">
        <v>1611</v>
      </c>
      <c r="G288" s="241" t="s">
        <v>227</v>
      </c>
      <c r="H288" s="242">
        <v>0.21099999999999999</v>
      </c>
      <c r="I288" s="243"/>
      <c r="J288" s="244">
        <f>ROUND(I288*H288,2)</f>
        <v>0</v>
      </c>
      <c r="K288" s="245"/>
      <c r="L288" s="45"/>
      <c r="M288" s="246" t="s">
        <v>1</v>
      </c>
      <c r="N288" s="247" t="s">
        <v>42</v>
      </c>
      <c r="O288" s="98"/>
      <c r="P288" s="248">
        <f>O288*H288</f>
        <v>0</v>
      </c>
      <c r="Q288" s="248">
        <v>0</v>
      </c>
      <c r="R288" s="248">
        <f>Q288*H288</f>
        <v>0</v>
      </c>
      <c r="S288" s="248">
        <v>0</v>
      </c>
      <c r="T288" s="24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50" t="s">
        <v>276</v>
      </c>
      <c r="AT288" s="250" t="s">
        <v>175</v>
      </c>
      <c r="AU288" s="250" t="s">
        <v>88</v>
      </c>
      <c r="AY288" s="18" t="s">
        <v>173</v>
      </c>
      <c r="BE288" s="251">
        <f>IF(N288="základná",J288,0)</f>
        <v>0</v>
      </c>
      <c r="BF288" s="251">
        <f>IF(N288="znížená",J288,0)</f>
        <v>0</v>
      </c>
      <c r="BG288" s="251">
        <f>IF(N288="zákl. prenesená",J288,0)</f>
        <v>0</v>
      </c>
      <c r="BH288" s="251">
        <f>IF(N288="zníž. prenesená",J288,0)</f>
        <v>0</v>
      </c>
      <c r="BI288" s="251">
        <f>IF(N288="nulová",J288,0)</f>
        <v>0</v>
      </c>
      <c r="BJ288" s="18" t="s">
        <v>88</v>
      </c>
      <c r="BK288" s="251">
        <f>ROUND(I288*H288,2)</f>
        <v>0</v>
      </c>
      <c r="BL288" s="18" t="s">
        <v>276</v>
      </c>
      <c r="BM288" s="250" t="s">
        <v>1612</v>
      </c>
    </row>
    <row r="289" s="12" customFormat="1" ht="25.92" customHeight="1">
      <c r="A289" s="12"/>
      <c r="B289" s="222"/>
      <c r="C289" s="223"/>
      <c r="D289" s="224" t="s">
        <v>75</v>
      </c>
      <c r="E289" s="225" t="s">
        <v>1613</v>
      </c>
      <c r="F289" s="225" t="s">
        <v>1614</v>
      </c>
      <c r="G289" s="223"/>
      <c r="H289" s="223"/>
      <c r="I289" s="226"/>
      <c r="J289" s="227">
        <f>BK289</f>
        <v>0</v>
      </c>
      <c r="K289" s="223"/>
      <c r="L289" s="228"/>
      <c r="M289" s="229"/>
      <c r="N289" s="230"/>
      <c r="O289" s="230"/>
      <c r="P289" s="231">
        <f>SUM(P290:P291)</f>
        <v>0</v>
      </c>
      <c r="Q289" s="230"/>
      <c r="R289" s="231">
        <f>SUM(R290:R291)</f>
        <v>0</v>
      </c>
      <c r="S289" s="230"/>
      <c r="T289" s="232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33" t="s">
        <v>179</v>
      </c>
      <c r="AT289" s="234" t="s">
        <v>75</v>
      </c>
      <c r="AU289" s="234" t="s">
        <v>76</v>
      </c>
      <c r="AY289" s="233" t="s">
        <v>173</v>
      </c>
      <c r="BK289" s="235">
        <f>SUM(BK290:BK291)</f>
        <v>0</v>
      </c>
    </row>
    <row r="290" s="2" customFormat="1" ht="37.8" customHeight="1">
      <c r="A290" s="39"/>
      <c r="B290" s="40"/>
      <c r="C290" s="238" t="s">
        <v>708</v>
      </c>
      <c r="D290" s="238" t="s">
        <v>175</v>
      </c>
      <c r="E290" s="239" t="s">
        <v>1615</v>
      </c>
      <c r="F290" s="240" t="s">
        <v>1616</v>
      </c>
      <c r="G290" s="241" t="s">
        <v>1617</v>
      </c>
      <c r="H290" s="242">
        <v>1</v>
      </c>
      <c r="I290" s="243"/>
      <c r="J290" s="244">
        <f>ROUND(I290*H290,2)</f>
        <v>0</v>
      </c>
      <c r="K290" s="245"/>
      <c r="L290" s="45"/>
      <c r="M290" s="246" t="s">
        <v>1</v>
      </c>
      <c r="N290" s="247" t="s">
        <v>42</v>
      </c>
      <c r="O290" s="98"/>
      <c r="P290" s="248">
        <f>O290*H290</f>
        <v>0</v>
      </c>
      <c r="Q290" s="248">
        <v>0</v>
      </c>
      <c r="R290" s="248">
        <f>Q290*H290</f>
        <v>0</v>
      </c>
      <c r="S290" s="248">
        <v>0</v>
      </c>
      <c r="T290" s="24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50" t="s">
        <v>1618</v>
      </c>
      <c r="AT290" s="250" t="s">
        <v>175</v>
      </c>
      <c r="AU290" s="250" t="s">
        <v>83</v>
      </c>
      <c r="AY290" s="18" t="s">
        <v>173</v>
      </c>
      <c r="BE290" s="251">
        <f>IF(N290="základná",J290,0)</f>
        <v>0</v>
      </c>
      <c r="BF290" s="251">
        <f>IF(N290="znížená",J290,0)</f>
        <v>0</v>
      </c>
      <c r="BG290" s="251">
        <f>IF(N290="zákl. prenesená",J290,0)</f>
        <v>0</v>
      </c>
      <c r="BH290" s="251">
        <f>IF(N290="zníž. prenesená",J290,0)</f>
        <v>0</v>
      </c>
      <c r="BI290" s="251">
        <f>IF(N290="nulová",J290,0)</f>
        <v>0</v>
      </c>
      <c r="BJ290" s="18" t="s">
        <v>88</v>
      </c>
      <c r="BK290" s="251">
        <f>ROUND(I290*H290,2)</f>
        <v>0</v>
      </c>
      <c r="BL290" s="18" t="s">
        <v>1618</v>
      </c>
      <c r="BM290" s="250" t="s">
        <v>1619</v>
      </c>
    </row>
    <row r="291" s="2" customFormat="1" ht="37.8" customHeight="1">
      <c r="A291" s="39"/>
      <c r="B291" s="40"/>
      <c r="C291" s="238" t="s">
        <v>719</v>
      </c>
      <c r="D291" s="238" t="s">
        <v>175</v>
      </c>
      <c r="E291" s="239" t="s">
        <v>1620</v>
      </c>
      <c r="F291" s="240" t="s">
        <v>1621</v>
      </c>
      <c r="G291" s="241" t="s">
        <v>1617</v>
      </c>
      <c r="H291" s="242">
        <v>1</v>
      </c>
      <c r="I291" s="243"/>
      <c r="J291" s="244">
        <f>ROUND(I291*H291,2)</f>
        <v>0</v>
      </c>
      <c r="K291" s="245"/>
      <c r="L291" s="45"/>
      <c r="M291" s="310" t="s">
        <v>1</v>
      </c>
      <c r="N291" s="311" t="s">
        <v>42</v>
      </c>
      <c r="O291" s="312"/>
      <c r="P291" s="313">
        <f>O291*H291</f>
        <v>0</v>
      </c>
      <c r="Q291" s="313">
        <v>0</v>
      </c>
      <c r="R291" s="313">
        <f>Q291*H291</f>
        <v>0</v>
      </c>
      <c r="S291" s="313">
        <v>0</v>
      </c>
      <c r="T291" s="314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50" t="s">
        <v>1618</v>
      </c>
      <c r="AT291" s="250" t="s">
        <v>175</v>
      </c>
      <c r="AU291" s="250" t="s">
        <v>83</v>
      </c>
      <c r="AY291" s="18" t="s">
        <v>173</v>
      </c>
      <c r="BE291" s="251">
        <f>IF(N291="základná",J291,0)</f>
        <v>0</v>
      </c>
      <c r="BF291" s="251">
        <f>IF(N291="znížená",J291,0)</f>
        <v>0</v>
      </c>
      <c r="BG291" s="251">
        <f>IF(N291="zákl. prenesená",J291,0)</f>
        <v>0</v>
      </c>
      <c r="BH291" s="251">
        <f>IF(N291="zníž. prenesená",J291,0)</f>
        <v>0</v>
      </c>
      <c r="BI291" s="251">
        <f>IF(N291="nulová",J291,0)</f>
        <v>0</v>
      </c>
      <c r="BJ291" s="18" t="s">
        <v>88</v>
      </c>
      <c r="BK291" s="251">
        <f>ROUND(I291*H291,2)</f>
        <v>0</v>
      </c>
      <c r="BL291" s="18" t="s">
        <v>1618</v>
      </c>
      <c r="BM291" s="250" t="s">
        <v>1622</v>
      </c>
    </row>
    <row r="292" s="2" customFormat="1" ht="6.96" customHeight="1">
      <c r="A292" s="39"/>
      <c r="B292" s="73"/>
      <c r="C292" s="74"/>
      <c r="D292" s="74"/>
      <c r="E292" s="74"/>
      <c r="F292" s="74"/>
      <c r="G292" s="74"/>
      <c r="H292" s="74"/>
      <c r="I292" s="74"/>
      <c r="J292" s="74"/>
      <c r="K292" s="74"/>
      <c r="L292" s="45"/>
      <c r="M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</row>
  </sheetData>
  <sheetProtection sheet="1" autoFilter="0" formatColumns="0" formatRows="0" objects="1" scenarios="1" spinCount="100000" saltValue="p7TG3ys5MKN2pW+/BRhntMcr+Zo9JBY22ZsVfQnxywrnfdHYivcvU8hvz4PmKr//ihPzqDSDRt7JQ7+dlmy2kw==" hashValue="SrozvoS5tljLhpN/76M/4/n5sB+/cvZtQHGQY2YJYKXfFFcDc/LeMS+lJq2Y3YSZ5HwOtBETcC9UCYqwKwJoHw==" algorithmName="SHA-512" password="CC35"/>
  <autoFilter ref="C128:K2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128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1623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ROUND(J124,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ROUND((SUM(BE124:BE173)),  2)</f>
        <v>0</v>
      </c>
      <c r="G35" s="172"/>
      <c r="H35" s="172"/>
      <c r="I35" s="173">
        <v>0.20000000000000001</v>
      </c>
      <c r="J35" s="171">
        <f>ROUND(((SUM(BE124:BE173))*I35),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ROUND((SUM(BF124:BF173)),  2)</f>
        <v>0</v>
      </c>
      <c r="G36" s="172"/>
      <c r="H36" s="172"/>
      <c r="I36" s="173">
        <v>0.20000000000000001</v>
      </c>
      <c r="J36" s="171">
        <f>ROUND(((SUM(BF124:BF173))*I36),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ROUND((SUM(BG124:BG173)),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ROUND((SUM(BH124:BH173)),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ROUND((SUM(BI124:BI173)),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128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04 - SO-01.4  Elektroinštalácia 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J124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1624</v>
      </c>
      <c r="E99" s="202"/>
      <c r="F99" s="202"/>
      <c r="G99" s="202"/>
      <c r="H99" s="202"/>
      <c r="I99" s="202"/>
      <c r="J99" s="203">
        <f>J125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1625</v>
      </c>
      <c r="E100" s="207"/>
      <c r="F100" s="207"/>
      <c r="G100" s="207"/>
      <c r="H100" s="207"/>
      <c r="I100" s="207"/>
      <c r="J100" s="208">
        <f>J126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9"/>
      <c r="C101" s="200"/>
      <c r="D101" s="201" t="s">
        <v>1626</v>
      </c>
      <c r="E101" s="202"/>
      <c r="F101" s="202"/>
      <c r="G101" s="202"/>
      <c r="H101" s="202"/>
      <c r="I101" s="202"/>
      <c r="J101" s="203">
        <f>J169</f>
        <v>0</v>
      </c>
      <c r="K101" s="200"/>
      <c r="L101" s="20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9"/>
      <c r="C102" s="200"/>
      <c r="D102" s="201" t="s">
        <v>1323</v>
      </c>
      <c r="E102" s="202"/>
      <c r="F102" s="202"/>
      <c r="G102" s="202"/>
      <c r="H102" s="202"/>
      <c r="I102" s="202"/>
      <c r="J102" s="203">
        <f>J171</f>
        <v>0</v>
      </c>
      <c r="K102" s="200"/>
      <c r="L102" s="20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94" t="str">
        <f>E7</f>
        <v>Rekreačná chata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127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94" t="s">
        <v>128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129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83" t="str">
        <f>E11</f>
        <v xml:space="preserve">04 - SO-01.4  Elektroinštalácia </v>
      </c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19</v>
      </c>
      <c r="D118" s="41"/>
      <c r="E118" s="41"/>
      <c r="F118" s="28" t="str">
        <f>F14</f>
        <v>Martovce, p. č. 6231/1, 6231/2</v>
      </c>
      <c r="G118" s="41"/>
      <c r="H118" s="41"/>
      <c r="I118" s="33" t="s">
        <v>21</v>
      </c>
      <c r="J118" s="86" t="str">
        <f>IF(J14="","",J14)</f>
        <v>15. 1. 2024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23</v>
      </c>
      <c r="D120" s="41"/>
      <c r="E120" s="41"/>
      <c r="F120" s="28" t="str">
        <f>E17</f>
        <v>MARTEVENT s.r.o., Martovce č. 14</v>
      </c>
      <c r="G120" s="41"/>
      <c r="H120" s="41"/>
      <c r="I120" s="33" t="s">
        <v>29</v>
      </c>
      <c r="J120" s="37" t="str">
        <f>E23</f>
        <v>Szilvia Vörös Dócza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IF(E20="","",E20)</f>
        <v>Vyplň údaj</v>
      </c>
      <c r="G121" s="41"/>
      <c r="H121" s="41"/>
      <c r="I121" s="33" t="s">
        <v>32</v>
      </c>
      <c r="J121" s="37" t="str">
        <f>E26</f>
        <v xml:space="preserve"> 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10"/>
      <c r="B123" s="211"/>
      <c r="C123" s="212" t="s">
        <v>160</v>
      </c>
      <c r="D123" s="213" t="s">
        <v>61</v>
      </c>
      <c r="E123" s="213" t="s">
        <v>57</v>
      </c>
      <c r="F123" s="213" t="s">
        <v>58</v>
      </c>
      <c r="G123" s="213" t="s">
        <v>161</v>
      </c>
      <c r="H123" s="213" t="s">
        <v>162</v>
      </c>
      <c r="I123" s="213" t="s">
        <v>163</v>
      </c>
      <c r="J123" s="214" t="s">
        <v>134</v>
      </c>
      <c r="K123" s="215" t="s">
        <v>164</v>
      </c>
      <c r="L123" s="216"/>
      <c r="M123" s="107" t="s">
        <v>1</v>
      </c>
      <c r="N123" s="108" t="s">
        <v>40</v>
      </c>
      <c r="O123" s="108" t="s">
        <v>165</v>
      </c>
      <c r="P123" s="108" t="s">
        <v>166</v>
      </c>
      <c r="Q123" s="108" t="s">
        <v>167</v>
      </c>
      <c r="R123" s="108" t="s">
        <v>168</v>
      </c>
      <c r="S123" s="108" t="s">
        <v>169</v>
      </c>
      <c r="T123" s="109" t="s">
        <v>170</v>
      </c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="2" customFormat="1" ht="22.8" customHeight="1">
      <c r="A124" s="39"/>
      <c r="B124" s="40"/>
      <c r="C124" s="114" t="s">
        <v>135</v>
      </c>
      <c r="D124" s="41"/>
      <c r="E124" s="41"/>
      <c r="F124" s="41"/>
      <c r="G124" s="41"/>
      <c r="H124" s="41"/>
      <c r="I124" s="41"/>
      <c r="J124" s="217">
        <f>BK124</f>
        <v>0</v>
      </c>
      <c r="K124" s="41"/>
      <c r="L124" s="45"/>
      <c r="M124" s="110"/>
      <c r="N124" s="218"/>
      <c r="O124" s="111"/>
      <c r="P124" s="219">
        <f>P125+P169+P171</f>
        <v>0</v>
      </c>
      <c r="Q124" s="111"/>
      <c r="R124" s="219">
        <f>R125+R169+R171</f>
        <v>0.16841500000000001</v>
      </c>
      <c r="S124" s="111"/>
      <c r="T124" s="220">
        <f>T125+T169+T171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136</v>
      </c>
      <c r="BK124" s="221">
        <f>BK125+BK169+BK171</f>
        <v>0</v>
      </c>
    </row>
    <row r="125" s="12" customFormat="1" ht="25.92" customHeight="1">
      <c r="A125" s="12"/>
      <c r="B125" s="222"/>
      <c r="C125" s="223"/>
      <c r="D125" s="224" t="s">
        <v>75</v>
      </c>
      <c r="E125" s="225" t="s">
        <v>224</v>
      </c>
      <c r="F125" s="225" t="s">
        <v>1627</v>
      </c>
      <c r="G125" s="223"/>
      <c r="H125" s="223"/>
      <c r="I125" s="226"/>
      <c r="J125" s="227">
        <f>BK125</f>
        <v>0</v>
      </c>
      <c r="K125" s="223"/>
      <c r="L125" s="228"/>
      <c r="M125" s="229"/>
      <c r="N125" s="230"/>
      <c r="O125" s="230"/>
      <c r="P125" s="231">
        <f>P126</f>
        <v>0</v>
      </c>
      <c r="Q125" s="230"/>
      <c r="R125" s="231">
        <f>R126</f>
        <v>0.16841500000000001</v>
      </c>
      <c r="S125" s="230"/>
      <c r="T125" s="232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3" t="s">
        <v>185</v>
      </c>
      <c r="AT125" s="234" t="s">
        <v>75</v>
      </c>
      <c r="AU125" s="234" t="s">
        <v>76</v>
      </c>
      <c r="AY125" s="233" t="s">
        <v>173</v>
      </c>
      <c r="BK125" s="235">
        <f>BK126</f>
        <v>0</v>
      </c>
    </row>
    <row r="126" s="12" customFormat="1" ht="22.8" customHeight="1">
      <c r="A126" s="12"/>
      <c r="B126" s="222"/>
      <c r="C126" s="223"/>
      <c r="D126" s="224" t="s">
        <v>75</v>
      </c>
      <c r="E126" s="236" t="s">
        <v>1628</v>
      </c>
      <c r="F126" s="236" t="s">
        <v>1629</v>
      </c>
      <c r="G126" s="223"/>
      <c r="H126" s="223"/>
      <c r="I126" s="226"/>
      <c r="J126" s="237">
        <f>BK126</f>
        <v>0</v>
      </c>
      <c r="K126" s="223"/>
      <c r="L126" s="228"/>
      <c r="M126" s="229"/>
      <c r="N126" s="230"/>
      <c r="O126" s="230"/>
      <c r="P126" s="231">
        <f>SUM(P127:P168)</f>
        <v>0</v>
      </c>
      <c r="Q126" s="230"/>
      <c r="R126" s="231">
        <f>SUM(R127:R168)</f>
        <v>0.16841500000000001</v>
      </c>
      <c r="S126" s="230"/>
      <c r="T126" s="232">
        <f>SUM(T127:T168)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3" t="s">
        <v>185</v>
      </c>
      <c r="AT126" s="234" t="s">
        <v>75</v>
      </c>
      <c r="AU126" s="234" t="s">
        <v>83</v>
      </c>
      <c r="AY126" s="233" t="s">
        <v>173</v>
      </c>
      <c r="BK126" s="235">
        <f>SUM(BK127:BK168)</f>
        <v>0</v>
      </c>
    </row>
    <row r="127" s="2" customFormat="1" ht="21.75" customHeight="1">
      <c r="A127" s="39"/>
      <c r="B127" s="40"/>
      <c r="C127" s="238" t="s">
        <v>83</v>
      </c>
      <c r="D127" s="238" t="s">
        <v>175</v>
      </c>
      <c r="E127" s="239" t="s">
        <v>1630</v>
      </c>
      <c r="F127" s="240" t="s">
        <v>1631</v>
      </c>
      <c r="G127" s="241" t="s">
        <v>311</v>
      </c>
      <c r="H127" s="242">
        <v>40</v>
      </c>
      <c r="I127" s="243"/>
      <c r="J127" s="244">
        <f>ROUND(I127*H127,2)</f>
        <v>0</v>
      </c>
      <c r="K127" s="245"/>
      <c r="L127" s="45"/>
      <c r="M127" s="246" t="s">
        <v>1</v>
      </c>
      <c r="N127" s="247" t="s">
        <v>42</v>
      </c>
      <c r="O127" s="98"/>
      <c r="P127" s="248">
        <f>O127*H127</f>
        <v>0</v>
      </c>
      <c r="Q127" s="248">
        <v>0</v>
      </c>
      <c r="R127" s="248">
        <f>Q127*H127</f>
        <v>0</v>
      </c>
      <c r="S127" s="248">
        <v>0</v>
      </c>
      <c r="T127" s="24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50" t="s">
        <v>560</v>
      </c>
      <c r="AT127" s="250" t="s">
        <v>175</v>
      </c>
      <c r="AU127" s="250" t="s">
        <v>88</v>
      </c>
      <c r="AY127" s="18" t="s">
        <v>173</v>
      </c>
      <c r="BE127" s="251">
        <f>IF(N127="základná",J127,0)</f>
        <v>0</v>
      </c>
      <c r="BF127" s="251">
        <f>IF(N127="znížená",J127,0)</f>
        <v>0</v>
      </c>
      <c r="BG127" s="251">
        <f>IF(N127="zákl. prenesená",J127,0)</f>
        <v>0</v>
      </c>
      <c r="BH127" s="251">
        <f>IF(N127="zníž. prenesená",J127,0)</f>
        <v>0</v>
      </c>
      <c r="BI127" s="251">
        <f>IF(N127="nulová",J127,0)</f>
        <v>0</v>
      </c>
      <c r="BJ127" s="18" t="s">
        <v>88</v>
      </c>
      <c r="BK127" s="251">
        <f>ROUND(I127*H127,2)</f>
        <v>0</v>
      </c>
      <c r="BL127" s="18" t="s">
        <v>560</v>
      </c>
      <c r="BM127" s="250" t="s">
        <v>1632</v>
      </c>
    </row>
    <row r="128" s="13" customFormat="1">
      <c r="A128" s="13"/>
      <c r="B128" s="252"/>
      <c r="C128" s="253"/>
      <c r="D128" s="254" t="s">
        <v>181</v>
      </c>
      <c r="E128" s="255" t="s">
        <v>1</v>
      </c>
      <c r="F128" s="256" t="s">
        <v>1633</v>
      </c>
      <c r="G128" s="253"/>
      <c r="H128" s="257">
        <v>54</v>
      </c>
      <c r="I128" s="258"/>
      <c r="J128" s="253"/>
      <c r="K128" s="253"/>
      <c r="L128" s="259"/>
      <c r="M128" s="260"/>
      <c r="N128" s="261"/>
      <c r="O128" s="261"/>
      <c r="P128" s="261"/>
      <c r="Q128" s="261"/>
      <c r="R128" s="261"/>
      <c r="S128" s="261"/>
      <c r="T128" s="26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63" t="s">
        <v>181</v>
      </c>
      <c r="AU128" s="263" t="s">
        <v>88</v>
      </c>
      <c r="AV128" s="13" t="s">
        <v>88</v>
      </c>
      <c r="AW128" s="13" t="s">
        <v>31</v>
      </c>
      <c r="AX128" s="13" t="s">
        <v>76</v>
      </c>
      <c r="AY128" s="263" t="s">
        <v>173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1634</v>
      </c>
      <c r="G129" s="253"/>
      <c r="H129" s="257">
        <v>-14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5" customFormat="1">
      <c r="A130" s="15"/>
      <c r="B130" s="275"/>
      <c r="C130" s="276"/>
      <c r="D130" s="254" t="s">
        <v>181</v>
      </c>
      <c r="E130" s="277" t="s">
        <v>1</v>
      </c>
      <c r="F130" s="278" t="s">
        <v>187</v>
      </c>
      <c r="G130" s="276"/>
      <c r="H130" s="279">
        <v>40</v>
      </c>
      <c r="I130" s="280"/>
      <c r="J130" s="276"/>
      <c r="K130" s="276"/>
      <c r="L130" s="281"/>
      <c r="M130" s="282"/>
      <c r="N130" s="283"/>
      <c r="O130" s="283"/>
      <c r="P130" s="283"/>
      <c r="Q130" s="283"/>
      <c r="R130" s="283"/>
      <c r="S130" s="283"/>
      <c r="T130" s="28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5" t="s">
        <v>181</v>
      </c>
      <c r="AU130" s="285" t="s">
        <v>88</v>
      </c>
      <c r="AV130" s="15" t="s">
        <v>179</v>
      </c>
      <c r="AW130" s="15" t="s">
        <v>31</v>
      </c>
      <c r="AX130" s="15" t="s">
        <v>83</v>
      </c>
      <c r="AY130" s="285" t="s">
        <v>173</v>
      </c>
    </row>
    <row r="131" s="2" customFormat="1" ht="16.5" customHeight="1">
      <c r="A131" s="39"/>
      <c r="B131" s="40"/>
      <c r="C131" s="286" t="s">
        <v>88</v>
      </c>
      <c r="D131" s="286" t="s">
        <v>224</v>
      </c>
      <c r="E131" s="287" t="s">
        <v>1635</v>
      </c>
      <c r="F131" s="288" t="s">
        <v>1636</v>
      </c>
      <c r="G131" s="289" t="s">
        <v>311</v>
      </c>
      <c r="H131" s="290">
        <v>40</v>
      </c>
      <c r="I131" s="291"/>
      <c r="J131" s="292">
        <f>ROUND(I131*H131,2)</f>
        <v>0</v>
      </c>
      <c r="K131" s="293"/>
      <c r="L131" s="294"/>
      <c r="M131" s="295" t="s">
        <v>1</v>
      </c>
      <c r="N131" s="296" t="s">
        <v>42</v>
      </c>
      <c r="O131" s="98"/>
      <c r="P131" s="248">
        <f>O131*H131</f>
        <v>0</v>
      </c>
      <c r="Q131" s="248">
        <v>5.0000000000000002E-05</v>
      </c>
      <c r="R131" s="248">
        <f>Q131*H131</f>
        <v>0.002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228</v>
      </c>
      <c r="AT131" s="250" t="s">
        <v>224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228</v>
      </c>
      <c r="BM131" s="250" t="s">
        <v>1637</v>
      </c>
    </row>
    <row r="132" s="2" customFormat="1" ht="24.15" customHeight="1">
      <c r="A132" s="39"/>
      <c r="B132" s="40"/>
      <c r="C132" s="238" t="s">
        <v>185</v>
      </c>
      <c r="D132" s="238" t="s">
        <v>175</v>
      </c>
      <c r="E132" s="239" t="s">
        <v>1638</v>
      </c>
      <c r="F132" s="240" t="s">
        <v>1639</v>
      </c>
      <c r="G132" s="241" t="s">
        <v>311</v>
      </c>
      <c r="H132" s="242">
        <v>14</v>
      </c>
      <c r="I132" s="243"/>
      <c r="J132" s="244">
        <f>ROUND(I132*H132,2)</f>
        <v>0</v>
      </c>
      <c r="K132" s="245"/>
      <c r="L132" s="45"/>
      <c r="M132" s="246" t="s">
        <v>1</v>
      </c>
      <c r="N132" s="247" t="s">
        <v>42</v>
      </c>
      <c r="O132" s="98"/>
      <c r="P132" s="248">
        <f>O132*H132</f>
        <v>0</v>
      </c>
      <c r="Q132" s="248">
        <v>0</v>
      </c>
      <c r="R132" s="248">
        <f>Q132*H132</f>
        <v>0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560</v>
      </c>
      <c r="AT132" s="250" t="s">
        <v>175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560</v>
      </c>
      <c r="BM132" s="250" t="s">
        <v>1640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1641</v>
      </c>
      <c r="G133" s="253"/>
      <c r="H133" s="257">
        <v>14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83</v>
      </c>
      <c r="AY133" s="263" t="s">
        <v>173</v>
      </c>
    </row>
    <row r="134" s="2" customFormat="1" ht="21.75" customHeight="1">
      <c r="A134" s="39"/>
      <c r="B134" s="40"/>
      <c r="C134" s="286" t="s">
        <v>179</v>
      </c>
      <c r="D134" s="286" t="s">
        <v>224</v>
      </c>
      <c r="E134" s="287" t="s">
        <v>1642</v>
      </c>
      <c r="F134" s="288" t="s">
        <v>1643</v>
      </c>
      <c r="G134" s="289" t="s">
        <v>311</v>
      </c>
      <c r="H134" s="290">
        <v>14</v>
      </c>
      <c r="I134" s="291"/>
      <c r="J134" s="292">
        <f>ROUND(I134*H134,2)</f>
        <v>0</v>
      </c>
      <c r="K134" s="293"/>
      <c r="L134" s="294"/>
      <c r="M134" s="295" t="s">
        <v>1</v>
      </c>
      <c r="N134" s="296" t="s">
        <v>42</v>
      </c>
      <c r="O134" s="98"/>
      <c r="P134" s="248">
        <f>O134*H134</f>
        <v>0</v>
      </c>
      <c r="Q134" s="248">
        <v>0.00016000000000000001</v>
      </c>
      <c r="R134" s="248">
        <f>Q134*H134</f>
        <v>0.0022400000000000002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1644</v>
      </c>
      <c r="AT134" s="250" t="s">
        <v>224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560</v>
      </c>
      <c r="BM134" s="250" t="s">
        <v>1645</v>
      </c>
    </row>
    <row r="135" s="2" customFormat="1" ht="24.15" customHeight="1">
      <c r="A135" s="39"/>
      <c r="B135" s="40"/>
      <c r="C135" s="238" t="s">
        <v>204</v>
      </c>
      <c r="D135" s="238" t="s">
        <v>175</v>
      </c>
      <c r="E135" s="239" t="s">
        <v>1646</v>
      </c>
      <c r="F135" s="240" t="s">
        <v>1647</v>
      </c>
      <c r="G135" s="241" t="s">
        <v>332</v>
      </c>
      <c r="H135" s="242">
        <v>150</v>
      </c>
      <c r="I135" s="243"/>
      <c r="J135" s="244">
        <f>ROUND(I135*H135,2)</f>
        <v>0</v>
      </c>
      <c r="K135" s="245"/>
      <c r="L135" s="45"/>
      <c r="M135" s="246" t="s">
        <v>1</v>
      </c>
      <c r="N135" s="247" t="s">
        <v>42</v>
      </c>
      <c r="O135" s="98"/>
      <c r="P135" s="248">
        <f>O135*H135</f>
        <v>0</v>
      </c>
      <c r="Q135" s="248">
        <v>0</v>
      </c>
      <c r="R135" s="248">
        <f>Q135*H135</f>
        <v>0</v>
      </c>
      <c r="S135" s="248">
        <v>0</v>
      </c>
      <c r="T135" s="24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50" t="s">
        <v>560</v>
      </c>
      <c r="AT135" s="250" t="s">
        <v>175</v>
      </c>
      <c r="AU135" s="250" t="s">
        <v>88</v>
      </c>
      <c r="AY135" s="18" t="s">
        <v>173</v>
      </c>
      <c r="BE135" s="251">
        <f>IF(N135="základná",J135,0)</f>
        <v>0</v>
      </c>
      <c r="BF135" s="251">
        <f>IF(N135="znížená",J135,0)</f>
        <v>0</v>
      </c>
      <c r="BG135" s="251">
        <f>IF(N135="zákl. prenesená",J135,0)</f>
        <v>0</v>
      </c>
      <c r="BH135" s="251">
        <f>IF(N135="zníž. prenesená",J135,0)</f>
        <v>0</v>
      </c>
      <c r="BI135" s="251">
        <f>IF(N135="nulová",J135,0)</f>
        <v>0</v>
      </c>
      <c r="BJ135" s="18" t="s">
        <v>88</v>
      </c>
      <c r="BK135" s="251">
        <f>ROUND(I135*H135,2)</f>
        <v>0</v>
      </c>
      <c r="BL135" s="18" t="s">
        <v>560</v>
      </c>
      <c r="BM135" s="250" t="s">
        <v>1648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1649</v>
      </c>
      <c r="G136" s="253"/>
      <c r="H136" s="257">
        <v>150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83</v>
      </c>
      <c r="AY136" s="263" t="s">
        <v>173</v>
      </c>
    </row>
    <row r="137" s="2" customFormat="1" ht="24.15" customHeight="1">
      <c r="A137" s="39"/>
      <c r="B137" s="40"/>
      <c r="C137" s="286" t="s">
        <v>210</v>
      </c>
      <c r="D137" s="286" t="s">
        <v>224</v>
      </c>
      <c r="E137" s="287" t="s">
        <v>1650</v>
      </c>
      <c r="F137" s="288" t="s">
        <v>1651</v>
      </c>
      <c r="G137" s="289" t="s">
        <v>332</v>
      </c>
      <c r="H137" s="290">
        <v>157.5</v>
      </c>
      <c r="I137" s="291"/>
      <c r="J137" s="292">
        <f>ROUND(I137*H137,2)</f>
        <v>0</v>
      </c>
      <c r="K137" s="293"/>
      <c r="L137" s="294"/>
      <c r="M137" s="295" t="s">
        <v>1</v>
      </c>
      <c r="N137" s="296" t="s">
        <v>42</v>
      </c>
      <c r="O137" s="98"/>
      <c r="P137" s="248">
        <f>O137*H137</f>
        <v>0</v>
      </c>
      <c r="Q137" s="248">
        <v>0.00063000000000000003</v>
      </c>
      <c r="R137" s="248">
        <f>Q137*H137</f>
        <v>0.099225000000000008</v>
      </c>
      <c r="S137" s="248">
        <v>0</v>
      </c>
      <c r="T137" s="24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0" t="s">
        <v>228</v>
      </c>
      <c r="AT137" s="250" t="s">
        <v>224</v>
      </c>
      <c r="AU137" s="250" t="s">
        <v>88</v>
      </c>
      <c r="AY137" s="18" t="s">
        <v>173</v>
      </c>
      <c r="BE137" s="251">
        <f>IF(N137="základná",J137,0)</f>
        <v>0</v>
      </c>
      <c r="BF137" s="251">
        <f>IF(N137="znížená",J137,0)</f>
        <v>0</v>
      </c>
      <c r="BG137" s="251">
        <f>IF(N137="zákl. prenesená",J137,0)</f>
        <v>0</v>
      </c>
      <c r="BH137" s="251">
        <f>IF(N137="zníž. prenesená",J137,0)</f>
        <v>0</v>
      </c>
      <c r="BI137" s="251">
        <f>IF(N137="nulová",J137,0)</f>
        <v>0</v>
      </c>
      <c r="BJ137" s="18" t="s">
        <v>88</v>
      </c>
      <c r="BK137" s="251">
        <f>ROUND(I137*H137,2)</f>
        <v>0</v>
      </c>
      <c r="BL137" s="18" t="s">
        <v>228</v>
      </c>
      <c r="BM137" s="250" t="s">
        <v>1652</v>
      </c>
    </row>
    <row r="138" s="2" customFormat="1" ht="24.15" customHeight="1">
      <c r="A138" s="39"/>
      <c r="B138" s="40"/>
      <c r="C138" s="238" t="s">
        <v>214</v>
      </c>
      <c r="D138" s="238" t="s">
        <v>175</v>
      </c>
      <c r="E138" s="239" t="s">
        <v>1653</v>
      </c>
      <c r="F138" s="240" t="s">
        <v>1654</v>
      </c>
      <c r="G138" s="241" t="s">
        <v>311</v>
      </c>
      <c r="H138" s="242">
        <v>51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560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560</v>
      </c>
      <c r="BM138" s="250" t="s">
        <v>1655</v>
      </c>
    </row>
    <row r="139" s="2" customFormat="1" ht="16.5" customHeight="1">
      <c r="A139" s="39"/>
      <c r="B139" s="40"/>
      <c r="C139" s="286" t="s">
        <v>223</v>
      </c>
      <c r="D139" s="286" t="s">
        <v>224</v>
      </c>
      <c r="E139" s="287" t="s">
        <v>1656</v>
      </c>
      <c r="F139" s="288" t="s">
        <v>1657</v>
      </c>
      <c r="G139" s="289" t="s">
        <v>311</v>
      </c>
      <c r="H139" s="290">
        <v>51</v>
      </c>
      <c r="I139" s="291"/>
      <c r="J139" s="292">
        <f>ROUND(I139*H139,2)</f>
        <v>0</v>
      </c>
      <c r="K139" s="293"/>
      <c r="L139" s="294"/>
      <c r="M139" s="295" t="s">
        <v>1</v>
      </c>
      <c r="N139" s="296" t="s">
        <v>42</v>
      </c>
      <c r="O139" s="98"/>
      <c r="P139" s="248">
        <f>O139*H139</f>
        <v>0</v>
      </c>
      <c r="Q139" s="248">
        <v>3.0000000000000001E-05</v>
      </c>
      <c r="R139" s="248">
        <f>Q139*H139</f>
        <v>0.0015300000000000001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228</v>
      </c>
      <c r="AT139" s="250" t="s">
        <v>224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228</v>
      </c>
      <c r="BM139" s="250" t="s">
        <v>1658</v>
      </c>
    </row>
    <row r="140" s="2" customFormat="1" ht="24.15" customHeight="1">
      <c r="A140" s="39"/>
      <c r="B140" s="40"/>
      <c r="C140" s="238" t="s">
        <v>232</v>
      </c>
      <c r="D140" s="238" t="s">
        <v>175</v>
      </c>
      <c r="E140" s="239" t="s">
        <v>1659</v>
      </c>
      <c r="F140" s="240" t="s">
        <v>1660</v>
      </c>
      <c r="G140" s="241" t="s">
        <v>311</v>
      </c>
      <c r="H140" s="242">
        <v>5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560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560</v>
      </c>
      <c r="BM140" s="250" t="s">
        <v>1661</v>
      </c>
    </row>
    <row r="141" s="2" customFormat="1" ht="16.5" customHeight="1">
      <c r="A141" s="39"/>
      <c r="B141" s="40"/>
      <c r="C141" s="286" t="s">
        <v>240</v>
      </c>
      <c r="D141" s="286" t="s">
        <v>224</v>
      </c>
      <c r="E141" s="287" t="s">
        <v>1662</v>
      </c>
      <c r="F141" s="288" t="s">
        <v>1663</v>
      </c>
      <c r="G141" s="289" t="s">
        <v>311</v>
      </c>
      <c r="H141" s="290">
        <v>5</v>
      </c>
      <c r="I141" s="291"/>
      <c r="J141" s="292">
        <f>ROUND(I141*H141,2)</f>
        <v>0</v>
      </c>
      <c r="K141" s="293"/>
      <c r="L141" s="294"/>
      <c r="M141" s="295" t="s">
        <v>1</v>
      </c>
      <c r="N141" s="296" t="s">
        <v>42</v>
      </c>
      <c r="O141" s="98"/>
      <c r="P141" s="248">
        <f>O141*H141</f>
        <v>0</v>
      </c>
      <c r="Q141" s="248">
        <v>3.0000000000000001E-05</v>
      </c>
      <c r="R141" s="248">
        <f>Q141*H141</f>
        <v>0.00015000000000000001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228</v>
      </c>
      <c r="AT141" s="250" t="s">
        <v>224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228</v>
      </c>
      <c r="BM141" s="250" t="s">
        <v>1664</v>
      </c>
    </row>
    <row r="142" s="2" customFormat="1" ht="24.15" customHeight="1">
      <c r="A142" s="39"/>
      <c r="B142" s="40"/>
      <c r="C142" s="238" t="s">
        <v>245</v>
      </c>
      <c r="D142" s="238" t="s">
        <v>175</v>
      </c>
      <c r="E142" s="239" t="s">
        <v>1665</v>
      </c>
      <c r="F142" s="240" t="s">
        <v>1666</v>
      </c>
      <c r="G142" s="241" t="s">
        <v>311</v>
      </c>
      <c r="H142" s="242">
        <v>2</v>
      </c>
      <c r="I142" s="243"/>
      <c r="J142" s="244">
        <f>ROUND(I142*H142,2)</f>
        <v>0</v>
      </c>
      <c r="K142" s="245"/>
      <c r="L142" s="45"/>
      <c r="M142" s="246" t="s">
        <v>1</v>
      </c>
      <c r="N142" s="247" t="s">
        <v>42</v>
      </c>
      <c r="O142" s="98"/>
      <c r="P142" s="248">
        <f>O142*H142</f>
        <v>0</v>
      </c>
      <c r="Q142" s="248">
        <v>0</v>
      </c>
      <c r="R142" s="248">
        <f>Q142*H142</f>
        <v>0</v>
      </c>
      <c r="S142" s="248">
        <v>0</v>
      </c>
      <c r="T142" s="24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0" t="s">
        <v>560</v>
      </c>
      <c r="AT142" s="250" t="s">
        <v>175</v>
      </c>
      <c r="AU142" s="250" t="s">
        <v>88</v>
      </c>
      <c r="AY142" s="18" t="s">
        <v>173</v>
      </c>
      <c r="BE142" s="251">
        <f>IF(N142="základná",J142,0)</f>
        <v>0</v>
      </c>
      <c r="BF142" s="251">
        <f>IF(N142="znížená",J142,0)</f>
        <v>0</v>
      </c>
      <c r="BG142" s="251">
        <f>IF(N142="zákl. prenesená",J142,0)</f>
        <v>0</v>
      </c>
      <c r="BH142" s="251">
        <f>IF(N142="zníž. prenesená",J142,0)</f>
        <v>0</v>
      </c>
      <c r="BI142" s="251">
        <f>IF(N142="nulová",J142,0)</f>
        <v>0</v>
      </c>
      <c r="BJ142" s="18" t="s">
        <v>88</v>
      </c>
      <c r="BK142" s="251">
        <f>ROUND(I142*H142,2)</f>
        <v>0</v>
      </c>
      <c r="BL142" s="18" t="s">
        <v>560</v>
      </c>
      <c r="BM142" s="250" t="s">
        <v>1667</v>
      </c>
    </row>
    <row r="143" s="2" customFormat="1" ht="33" customHeight="1">
      <c r="A143" s="39"/>
      <c r="B143" s="40"/>
      <c r="C143" s="286" t="s">
        <v>252</v>
      </c>
      <c r="D143" s="286" t="s">
        <v>224</v>
      </c>
      <c r="E143" s="287" t="s">
        <v>1668</v>
      </c>
      <c r="F143" s="288" t="s">
        <v>1669</v>
      </c>
      <c r="G143" s="289" t="s">
        <v>311</v>
      </c>
      <c r="H143" s="290">
        <v>2</v>
      </c>
      <c r="I143" s="291"/>
      <c r="J143" s="292">
        <f>ROUND(I143*H143,2)</f>
        <v>0</v>
      </c>
      <c r="K143" s="293"/>
      <c r="L143" s="294"/>
      <c r="M143" s="295" t="s">
        <v>1</v>
      </c>
      <c r="N143" s="296" t="s">
        <v>42</v>
      </c>
      <c r="O143" s="98"/>
      <c r="P143" s="248">
        <f>O143*H143</f>
        <v>0</v>
      </c>
      <c r="Q143" s="248">
        <v>6.0000000000000002E-05</v>
      </c>
      <c r="R143" s="248">
        <f>Q143*H143</f>
        <v>0.00012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228</v>
      </c>
      <c r="AT143" s="250" t="s">
        <v>224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228</v>
      </c>
      <c r="BM143" s="250" t="s">
        <v>1670</v>
      </c>
    </row>
    <row r="144" s="2" customFormat="1" ht="24.15" customHeight="1">
      <c r="A144" s="39"/>
      <c r="B144" s="40"/>
      <c r="C144" s="238" t="s">
        <v>258</v>
      </c>
      <c r="D144" s="238" t="s">
        <v>175</v>
      </c>
      <c r="E144" s="239" t="s">
        <v>1671</v>
      </c>
      <c r="F144" s="240" t="s">
        <v>1672</v>
      </c>
      <c r="G144" s="241" t="s">
        <v>311</v>
      </c>
      <c r="H144" s="242">
        <v>6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560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560</v>
      </c>
      <c r="BM144" s="250" t="s">
        <v>1673</v>
      </c>
    </row>
    <row r="145" s="2" customFormat="1" ht="33" customHeight="1">
      <c r="A145" s="39"/>
      <c r="B145" s="40"/>
      <c r="C145" s="286" t="s">
        <v>262</v>
      </c>
      <c r="D145" s="286" t="s">
        <v>224</v>
      </c>
      <c r="E145" s="287" t="s">
        <v>1674</v>
      </c>
      <c r="F145" s="288" t="s">
        <v>1675</v>
      </c>
      <c r="G145" s="289" t="s">
        <v>311</v>
      </c>
      <c r="H145" s="290">
        <v>6</v>
      </c>
      <c r="I145" s="291"/>
      <c r="J145" s="292">
        <f>ROUND(I145*H145,2)</f>
        <v>0</v>
      </c>
      <c r="K145" s="293"/>
      <c r="L145" s="294"/>
      <c r="M145" s="295" t="s">
        <v>1</v>
      </c>
      <c r="N145" s="296" t="s">
        <v>42</v>
      </c>
      <c r="O145" s="98"/>
      <c r="P145" s="248">
        <f>O145*H145</f>
        <v>0</v>
      </c>
      <c r="Q145" s="248">
        <v>6.9999999999999994E-05</v>
      </c>
      <c r="R145" s="248">
        <f>Q145*H145</f>
        <v>0.00041999999999999996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228</v>
      </c>
      <c r="AT145" s="250" t="s">
        <v>224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228</v>
      </c>
      <c r="BM145" s="250" t="s">
        <v>1676</v>
      </c>
    </row>
    <row r="146" s="2" customFormat="1" ht="24.15" customHeight="1">
      <c r="A146" s="39"/>
      <c r="B146" s="40"/>
      <c r="C146" s="238" t="s">
        <v>270</v>
      </c>
      <c r="D146" s="238" t="s">
        <v>175</v>
      </c>
      <c r="E146" s="239" t="s">
        <v>1677</v>
      </c>
      <c r="F146" s="240" t="s">
        <v>1678</v>
      </c>
      <c r="G146" s="241" t="s">
        <v>311</v>
      </c>
      <c r="H146" s="242">
        <v>7</v>
      </c>
      <c r="I146" s="243"/>
      <c r="J146" s="244">
        <f>ROUND(I146*H146,2)</f>
        <v>0</v>
      </c>
      <c r="K146" s="245"/>
      <c r="L146" s="45"/>
      <c r="M146" s="246" t="s">
        <v>1</v>
      </c>
      <c r="N146" s="247" t="s">
        <v>42</v>
      </c>
      <c r="O146" s="98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0" t="s">
        <v>560</v>
      </c>
      <c r="AT146" s="250" t="s">
        <v>175</v>
      </c>
      <c r="AU146" s="250" t="s">
        <v>88</v>
      </c>
      <c r="AY146" s="18" t="s">
        <v>173</v>
      </c>
      <c r="BE146" s="251">
        <f>IF(N146="základná",J146,0)</f>
        <v>0</v>
      </c>
      <c r="BF146" s="251">
        <f>IF(N146="znížená",J146,0)</f>
        <v>0</v>
      </c>
      <c r="BG146" s="251">
        <f>IF(N146="zákl. prenesená",J146,0)</f>
        <v>0</v>
      </c>
      <c r="BH146" s="251">
        <f>IF(N146="zníž. prenesená",J146,0)</f>
        <v>0</v>
      </c>
      <c r="BI146" s="251">
        <f>IF(N146="nulová",J146,0)</f>
        <v>0</v>
      </c>
      <c r="BJ146" s="18" t="s">
        <v>88</v>
      </c>
      <c r="BK146" s="251">
        <f>ROUND(I146*H146,2)</f>
        <v>0</v>
      </c>
      <c r="BL146" s="18" t="s">
        <v>560</v>
      </c>
      <c r="BM146" s="250" t="s">
        <v>1679</v>
      </c>
    </row>
    <row r="147" s="2" customFormat="1" ht="33" customHeight="1">
      <c r="A147" s="39"/>
      <c r="B147" s="40"/>
      <c r="C147" s="286" t="s">
        <v>276</v>
      </c>
      <c r="D147" s="286" t="s">
        <v>224</v>
      </c>
      <c r="E147" s="287" t="s">
        <v>1680</v>
      </c>
      <c r="F147" s="288" t="s">
        <v>1681</v>
      </c>
      <c r="G147" s="289" t="s">
        <v>311</v>
      </c>
      <c r="H147" s="290">
        <v>7</v>
      </c>
      <c r="I147" s="291"/>
      <c r="J147" s="292">
        <f>ROUND(I147*H147,2)</f>
        <v>0</v>
      </c>
      <c r="K147" s="293"/>
      <c r="L147" s="294"/>
      <c r="M147" s="295" t="s">
        <v>1</v>
      </c>
      <c r="N147" s="296" t="s">
        <v>42</v>
      </c>
      <c r="O147" s="98"/>
      <c r="P147" s="248">
        <f>O147*H147</f>
        <v>0</v>
      </c>
      <c r="Q147" s="248">
        <v>6.9999999999999994E-05</v>
      </c>
      <c r="R147" s="248">
        <f>Q147*H147</f>
        <v>0.00048999999999999998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228</v>
      </c>
      <c r="AT147" s="250" t="s">
        <v>224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228</v>
      </c>
      <c r="BM147" s="250" t="s">
        <v>1682</v>
      </c>
    </row>
    <row r="148" s="2" customFormat="1" ht="24.15" customHeight="1">
      <c r="A148" s="39"/>
      <c r="B148" s="40"/>
      <c r="C148" s="238" t="s">
        <v>283</v>
      </c>
      <c r="D148" s="238" t="s">
        <v>175</v>
      </c>
      <c r="E148" s="239" t="s">
        <v>1683</v>
      </c>
      <c r="F148" s="240" t="s">
        <v>1684</v>
      </c>
      <c r="G148" s="241" t="s">
        <v>311</v>
      </c>
      <c r="H148" s="242">
        <v>16</v>
      </c>
      <c r="I148" s="243"/>
      <c r="J148" s="244">
        <f>ROUND(I148*H148,2)</f>
        <v>0</v>
      </c>
      <c r="K148" s="245"/>
      <c r="L148" s="45"/>
      <c r="M148" s="246" t="s">
        <v>1</v>
      </c>
      <c r="N148" s="247" t="s">
        <v>42</v>
      </c>
      <c r="O148" s="98"/>
      <c r="P148" s="248">
        <f>O148*H148</f>
        <v>0</v>
      </c>
      <c r="Q148" s="248">
        <v>0</v>
      </c>
      <c r="R148" s="248">
        <f>Q148*H148</f>
        <v>0</v>
      </c>
      <c r="S148" s="248">
        <v>0</v>
      </c>
      <c r="T148" s="24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0" t="s">
        <v>560</v>
      </c>
      <c r="AT148" s="250" t="s">
        <v>175</v>
      </c>
      <c r="AU148" s="250" t="s">
        <v>88</v>
      </c>
      <c r="AY148" s="18" t="s">
        <v>173</v>
      </c>
      <c r="BE148" s="251">
        <f>IF(N148="základná",J148,0)</f>
        <v>0</v>
      </c>
      <c r="BF148" s="251">
        <f>IF(N148="znížená",J148,0)</f>
        <v>0</v>
      </c>
      <c r="BG148" s="251">
        <f>IF(N148="zákl. prenesená",J148,0)</f>
        <v>0</v>
      </c>
      <c r="BH148" s="251">
        <f>IF(N148="zníž. prenesená",J148,0)</f>
        <v>0</v>
      </c>
      <c r="BI148" s="251">
        <f>IF(N148="nulová",J148,0)</f>
        <v>0</v>
      </c>
      <c r="BJ148" s="18" t="s">
        <v>88</v>
      </c>
      <c r="BK148" s="251">
        <f>ROUND(I148*H148,2)</f>
        <v>0</v>
      </c>
      <c r="BL148" s="18" t="s">
        <v>560</v>
      </c>
      <c r="BM148" s="250" t="s">
        <v>1685</v>
      </c>
    </row>
    <row r="149" s="2" customFormat="1" ht="24.15" customHeight="1">
      <c r="A149" s="39"/>
      <c r="B149" s="40"/>
      <c r="C149" s="286" t="s">
        <v>297</v>
      </c>
      <c r="D149" s="286" t="s">
        <v>224</v>
      </c>
      <c r="E149" s="287" t="s">
        <v>1686</v>
      </c>
      <c r="F149" s="288" t="s">
        <v>1687</v>
      </c>
      <c r="G149" s="289" t="s">
        <v>311</v>
      </c>
      <c r="H149" s="290">
        <v>16</v>
      </c>
      <c r="I149" s="291"/>
      <c r="J149" s="292">
        <f>ROUND(I149*H149,2)</f>
        <v>0</v>
      </c>
      <c r="K149" s="293"/>
      <c r="L149" s="294"/>
      <c r="M149" s="295" t="s">
        <v>1</v>
      </c>
      <c r="N149" s="296" t="s">
        <v>42</v>
      </c>
      <c r="O149" s="98"/>
      <c r="P149" s="248">
        <f>O149*H149</f>
        <v>0</v>
      </c>
      <c r="Q149" s="248">
        <v>8.0000000000000007E-05</v>
      </c>
      <c r="R149" s="248">
        <f>Q149*H149</f>
        <v>0.0012800000000000001</v>
      </c>
      <c r="S149" s="248">
        <v>0</v>
      </c>
      <c r="T149" s="24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0" t="s">
        <v>228</v>
      </c>
      <c r="AT149" s="250" t="s">
        <v>224</v>
      </c>
      <c r="AU149" s="250" t="s">
        <v>88</v>
      </c>
      <c r="AY149" s="18" t="s">
        <v>173</v>
      </c>
      <c r="BE149" s="251">
        <f>IF(N149="základná",J149,0)</f>
        <v>0</v>
      </c>
      <c r="BF149" s="251">
        <f>IF(N149="znížená",J149,0)</f>
        <v>0</v>
      </c>
      <c r="BG149" s="251">
        <f>IF(N149="zákl. prenesená",J149,0)</f>
        <v>0</v>
      </c>
      <c r="BH149" s="251">
        <f>IF(N149="zníž. prenesená",J149,0)</f>
        <v>0</v>
      </c>
      <c r="BI149" s="251">
        <f>IF(N149="nulová",J149,0)</f>
        <v>0</v>
      </c>
      <c r="BJ149" s="18" t="s">
        <v>88</v>
      </c>
      <c r="BK149" s="251">
        <f>ROUND(I149*H149,2)</f>
        <v>0</v>
      </c>
      <c r="BL149" s="18" t="s">
        <v>228</v>
      </c>
      <c r="BM149" s="250" t="s">
        <v>1688</v>
      </c>
    </row>
    <row r="150" s="2" customFormat="1" ht="24.15" customHeight="1">
      <c r="A150" s="39"/>
      <c r="B150" s="40"/>
      <c r="C150" s="238" t="s">
        <v>303</v>
      </c>
      <c r="D150" s="238" t="s">
        <v>175</v>
      </c>
      <c r="E150" s="239" t="s">
        <v>1689</v>
      </c>
      <c r="F150" s="240" t="s">
        <v>1690</v>
      </c>
      <c r="G150" s="241" t="s">
        <v>311</v>
      </c>
      <c r="H150" s="242">
        <v>4</v>
      </c>
      <c r="I150" s="243"/>
      <c r="J150" s="244">
        <f>ROUND(I150*H150,2)</f>
        <v>0</v>
      </c>
      <c r="K150" s="245"/>
      <c r="L150" s="45"/>
      <c r="M150" s="246" t="s">
        <v>1</v>
      </c>
      <c r="N150" s="247" t="s">
        <v>42</v>
      </c>
      <c r="O150" s="98"/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24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0" t="s">
        <v>560</v>
      </c>
      <c r="AT150" s="250" t="s">
        <v>175</v>
      </c>
      <c r="AU150" s="250" t="s">
        <v>88</v>
      </c>
      <c r="AY150" s="18" t="s">
        <v>173</v>
      </c>
      <c r="BE150" s="251">
        <f>IF(N150="základná",J150,0)</f>
        <v>0</v>
      </c>
      <c r="BF150" s="251">
        <f>IF(N150="znížená",J150,0)</f>
        <v>0</v>
      </c>
      <c r="BG150" s="251">
        <f>IF(N150="zákl. prenesená",J150,0)</f>
        <v>0</v>
      </c>
      <c r="BH150" s="251">
        <f>IF(N150="zníž. prenesená",J150,0)</f>
        <v>0</v>
      </c>
      <c r="BI150" s="251">
        <f>IF(N150="nulová",J150,0)</f>
        <v>0</v>
      </c>
      <c r="BJ150" s="18" t="s">
        <v>88</v>
      </c>
      <c r="BK150" s="251">
        <f>ROUND(I150*H150,2)</f>
        <v>0</v>
      </c>
      <c r="BL150" s="18" t="s">
        <v>560</v>
      </c>
      <c r="BM150" s="250" t="s">
        <v>1691</v>
      </c>
    </row>
    <row r="151" s="2" customFormat="1" ht="24.15" customHeight="1">
      <c r="A151" s="39"/>
      <c r="B151" s="40"/>
      <c r="C151" s="286" t="s">
        <v>7</v>
      </c>
      <c r="D151" s="286" t="s">
        <v>224</v>
      </c>
      <c r="E151" s="287" t="s">
        <v>1692</v>
      </c>
      <c r="F151" s="288" t="s">
        <v>1693</v>
      </c>
      <c r="G151" s="289" t="s">
        <v>311</v>
      </c>
      <c r="H151" s="290">
        <v>4</v>
      </c>
      <c r="I151" s="291"/>
      <c r="J151" s="292">
        <f>ROUND(I151*H151,2)</f>
        <v>0</v>
      </c>
      <c r="K151" s="293"/>
      <c r="L151" s="294"/>
      <c r="M151" s="295" t="s">
        <v>1</v>
      </c>
      <c r="N151" s="296" t="s">
        <v>42</v>
      </c>
      <c r="O151" s="98"/>
      <c r="P151" s="248">
        <f>O151*H151</f>
        <v>0</v>
      </c>
      <c r="Q151" s="248">
        <v>0.00014999999999999999</v>
      </c>
      <c r="R151" s="248">
        <f>Q151*H151</f>
        <v>0.00059999999999999995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228</v>
      </c>
      <c r="AT151" s="250" t="s">
        <v>224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228</v>
      </c>
      <c r="BM151" s="250" t="s">
        <v>1694</v>
      </c>
    </row>
    <row r="152" s="2" customFormat="1" ht="24.15" customHeight="1">
      <c r="A152" s="39"/>
      <c r="B152" s="40"/>
      <c r="C152" s="238" t="s">
        <v>314</v>
      </c>
      <c r="D152" s="238" t="s">
        <v>175</v>
      </c>
      <c r="E152" s="239" t="s">
        <v>1695</v>
      </c>
      <c r="F152" s="240" t="s">
        <v>1696</v>
      </c>
      <c r="G152" s="241" t="s">
        <v>311</v>
      </c>
      <c r="H152" s="242">
        <v>1</v>
      </c>
      <c r="I152" s="243"/>
      <c r="J152" s="244">
        <f>ROUND(I152*H152,2)</f>
        <v>0</v>
      </c>
      <c r="K152" s="245"/>
      <c r="L152" s="45"/>
      <c r="M152" s="246" t="s">
        <v>1</v>
      </c>
      <c r="N152" s="247" t="s">
        <v>42</v>
      </c>
      <c r="O152" s="98"/>
      <c r="P152" s="248">
        <f>O152*H152</f>
        <v>0</v>
      </c>
      <c r="Q152" s="248">
        <v>0</v>
      </c>
      <c r="R152" s="248">
        <f>Q152*H152</f>
        <v>0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560</v>
      </c>
      <c r="AT152" s="250" t="s">
        <v>175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560</v>
      </c>
      <c r="BM152" s="250" t="s">
        <v>1697</v>
      </c>
    </row>
    <row r="153" s="2" customFormat="1" ht="33" customHeight="1">
      <c r="A153" s="39"/>
      <c r="B153" s="40"/>
      <c r="C153" s="286" t="s">
        <v>320</v>
      </c>
      <c r="D153" s="286" t="s">
        <v>224</v>
      </c>
      <c r="E153" s="287" t="s">
        <v>1698</v>
      </c>
      <c r="F153" s="288" t="s">
        <v>1699</v>
      </c>
      <c r="G153" s="289" t="s">
        <v>311</v>
      </c>
      <c r="H153" s="290">
        <v>1</v>
      </c>
      <c r="I153" s="291"/>
      <c r="J153" s="292">
        <f>ROUND(I153*H153,2)</f>
        <v>0</v>
      </c>
      <c r="K153" s="293"/>
      <c r="L153" s="294"/>
      <c r="M153" s="295" t="s">
        <v>1</v>
      </c>
      <c r="N153" s="296" t="s">
        <v>42</v>
      </c>
      <c r="O153" s="98"/>
      <c r="P153" s="248">
        <f>O153*H153</f>
        <v>0</v>
      </c>
      <c r="Q153" s="248">
        <v>0.0030100000000000001</v>
      </c>
      <c r="R153" s="248">
        <f>Q153*H153</f>
        <v>0.0030100000000000001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228</v>
      </c>
      <c r="AT153" s="250" t="s">
        <v>224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228</v>
      </c>
      <c r="BM153" s="250" t="s">
        <v>1700</v>
      </c>
    </row>
    <row r="154" s="2" customFormat="1" ht="21.75" customHeight="1">
      <c r="A154" s="39"/>
      <c r="B154" s="40"/>
      <c r="C154" s="238" t="s">
        <v>329</v>
      </c>
      <c r="D154" s="238" t="s">
        <v>175</v>
      </c>
      <c r="E154" s="239" t="s">
        <v>1701</v>
      </c>
      <c r="F154" s="240" t="s">
        <v>1702</v>
      </c>
      <c r="G154" s="241" t="s">
        <v>311</v>
      </c>
      <c r="H154" s="242">
        <v>15</v>
      </c>
      <c r="I154" s="243"/>
      <c r="J154" s="244">
        <f>ROUND(I154*H154,2)</f>
        <v>0</v>
      </c>
      <c r="K154" s="245"/>
      <c r="L154" s="45"/>
      <c r="M154" s="246" t="s">
        <v>1</v>
      </c>
      <c r="N154" s="247" t="s">
        <v>42</v>
      </c>
      <c r="O154" s="98"/>
      <c r="P154" s="248">
        <f>O154*H154</f>
        <v>0</v>
      </c>
      <c r="Q154" s="248">
        <v>0</v>
      </c>
      <c r="R154" s="248">
        <f>Q154*H154</f>
        <v>0</v>
      </c>
      <c r="S154" s="248">
        <v>0</v>
      </c>
      <c r="T154" s="24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0" t="s">
        <v>560</v>
      </c>
      <c r="AT154" s="250" t="s">
        <v>175</v>
      </c>
      <c r="AU154" s="250" t="s">
        <v>88</v>
      </c>
      <c r="AY154" s="18" t="s">
        <v>173</v>
      </c>
      <c r="BE154" s="251">
        <f>IF(N154="základná",J154,0)</f>
        <v>0</v>
      </c>
      <c r="BF154" s="251">
        <f>IF(N154="znížená",J154,0)</f>
        <v>0</v>
      </c>
      <c r="BG154" s="251">
        <f>IF(N154="zákl. prenesená",J154,0)</f>
        <v>0</v>
      </c>
      <c r="BH154" s="251">
        <f>IF(N154="zníž. prenesená",J154,0)</f>
        <v>0</v>
      </c>
      <c r="BI154" s="251">
        <f>IF(N154="nulová",J154,0)</f>
        <v>0</v>
      </c>
      <c r="BJ154" s="18" t="s">
        <v>88</v>
      </c>
      <c r="BK154" s="251">
        <f>ROUND(I154*H154,2)</f>
        <v>0</v>
      </c>
      <c r="BL154" s="18" t="s">
        <v>560</v>
      </c>
      <c r="BM154" s="250" t="s">
        <v>1703</v>
      </c>
    </row>
    <row r="155" s="13" customFormat="1">
      <c r="A155" s="13"/>
      <c r="B155" s="252"/>
      <c r="C155" s="253"/>
      <c r="D155" s="254" t="s">
        <v>181</v>
      </c>
      <c r="E155" s="255" t="s">
        <v>1</v>
      </c>
      <c r="F155" s="256" t="s">
        <v>1704</v>
      </c>
      <c r="G155" s="253"/>
      <c r="H155" s="257">
        <v>15</v>
      </c>
      <c r="I155" s="258"/>
      <c r="J155" s="253"/>
      <c r="K155" s="253"/>
      <c r="L155" s="259"/>
      <c r="M155" s="260"/>
      <c r="N155" s="261"/>
      <c r="O155" s="261"/>
      <c r="P155" s="261"/>
      <c r="Q155" s="261"/>
      <c r="R155" s="261"/>
      <c r="S155" s="261"/>
      <c r="T155" s="26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3" t="s">
        <v>181</v>
      </c>
      <c r="AU155" s="263" t="s">
        <v>88</v>
      </c>
      <c r="AV155" s="13" t="s">
        <v>88</v>
      </c>
      <c r="AW155" s="13" t="s">
        <v>31</v>
      </c>
      <c r="AX155" s="13" t="s">
        <v>83</v>
      </c>
      <c r="AY155" s="263" t="s">
        <v>173</v>
      </c>
    </row>
    <row r="156" s="2" customFormat="1" ht="24.15" customHeight="1">
      <c r="A156" s="39"/>
      <c r="B156" s="40"/>
      <c r="C156" s="286" t="s">
        <v>337</v>
      </c>
      <c r="D156" s="286" t="s">
        <v>224</v>
      </c>
      <c r="E156" s="287" t="s">
        <v>1705</v>
      </c>
      <c r="F156" s="288" t="s">
        <v>1706</v>
      </c>
      <c r="G156" s="289" t="s">
        <v>1707</v>
      </c>
      <c r="H156" s="290">
        <v>7</v>
      </c>
      <c r="I156" s="291"/>
      <c r="J156" s="292">
        <f>ROUND(I156*H156,2)</f>
        <v>0</v>
      </c>
      <c r="K156" s="293"/>
      <c r="L156" s="294"/>
      <c r="M156" s="295" t="s">
        <v>1</v>
      </c>
      <c r="N156" s="296" t="s">
        <v>42</v>
      </c>
      <c r="O156" s="98"/>
      <c r="P156" s="248">
        <f>O156*H156</f>
        <v>0</v>
      </c>
      <c r="Q156" s="248">
        <v>0.00019000000000000001</v>
      </c>
      <c r="R156" s="248">
        <f>Q156*H156</f>
        <v>0.00133</v>
      </c>
      <c r="S156" s="248">
        <v>0</v>
      </c>
      <c r="T156" s="24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228</v>
      </c>
      <c r="AT156" s="250" t="s">
        <v>224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228</v>
      </c>
      <c r="BM156" s="250" t="s">
        <v>1708</v>
      </c>
    </row>
    <row r="157" s="2" customFormat="1" ht="24.15" customHeight="1">
      <c r="A157" s="39"/>
      <c r="B157" s="40"/>
      <c r="C157" s="286" t="s">
        <v>341</v>
      </c>
      <c r="D157" s="286" t="s">
        <v>224</v>
      </c>
      <c r="E157" s="287" t="s">
        <v>1709</v>
      </c>
      <c r="F157" s="288" t="s">
        <v>1710</v>
      </c>
      <c r="G157" s="289" t="s">
        <v>311</v>
      </c>
      <c r="H157" s="290">
        <v>1</v>
      </c>
      <c r="I157" s="291"/>
      <c r="J157" s="292">
        <f>ROUND(I157*H157,2)</f>
        <v>0</v>
      </c>
      <c r="K157" s="293"/>
      <c r="L157" s="294"/>
      <c r="M157" s="295" t="s">
        <v>1</v>
      </c>
      <c r="N157" s="296" t="s">
        <v>42</v>
      </c>
      <c r="O157" s="98"/>
      <c r="P157" s="248">
        <f>O157*H157</f>
        <v>0</v>
      </c>
      <c r="Q157" s="248">
        <v>0.0064999999999999997</v>
      </c>
      <c r="R157" s="248">
        <f>Q157*H157</f>
        <v>0.0064999999999999997</v>
      </c>
      <c r="S157" s="248">
        <v>0</v>
      </c>
      <c r="T157" s="24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0" t="s">
        <v>228</v>
      </c>
      <c r="AT157" s="250" t="s">
        <v>224</v>
      </c>
      <c r="AU157" s="250" t="s">
        <v>88</v>
      </c>
      <c r="AY157" s="18" t="s">
        <v>173</v>
      </c>
      <c r="BE157" s="251">
        <f>IF(N157="základná",J157,0)</f>
        <v>0</v>
      </c>
      <c r="BF157" s="251">
        <f>IF(N157="znížená",J157,0)</f>
        <v>0</v>
      </c>
      <c r="BG157" s="251">
        <f>IF(N157="zákl. prenesená",J157,0)</f>
        <v>0</v>
      </c>
      <c r="BH157" s="251">
        <f>IF(N157="zníž. prenesená",J157,0)</f>
        <v>0</v>
      </c>
      <c r="BI157" s="251">
        <f>IF(N157="nulová",J157,0)</f>
        <v>0</v>
      </c>
      <c r="BJ157" s="18" t="s">
        <v>88</v>
      </c>
      <c r="BK157" s="251">
        <f>ROUND(I157*H157,2)</f>
        <v>0</v>
      </c>
      <c r="BL157" s="18" t="s">
        <v>228</v>
      </c>
      <c r="BM157" s="250" t="s">
        <v>1711</v>
      </c>
    </row>
    <row r="158" s="2" customFormat="1" ht="24.15" customHeight="1">
      <c r="A158" s="39"/>
      <c r="B158" s="40"/>
      <c r="C158" s="286" t="s">
        <v>350</v>
      </c>
      <c r="D158" s="286" t="s">
        <v>224</v>
      </c>
      <c r="E158" s="287" t="s">
        <v>1712</v>
      </c>
      <c r="F158" s="288" t="s">
        <v>1713</v>
      </c>
      <c r="G158" s="289" t="s">
        <v>311</v>
      </c>
      <c r="H158" s="290">
        <v>4</v>
      </c>
      <c r="I158" s="291"/>
      <c r="J158" s="292">
        <f>ROUND(I158*H158,2)</f>
        <v>0</v>
      </c>
      <c r="K158" s="293"/>
      <c r="L158" s="294"/>
      <c r="M158" s="295" t="s">
        <v>1</v>
      </c>
      <c r="N158" s="296" t="s">
        <v>42</v>
      </c>
      <c r="O158" s="98"/>
      <c r="P158" s="248">
        <f>O158*H158</f>
        <v>0</v>
      </c>
      <c r="Q158" s="248">
        <v>0.0070000000000000001</v>
      </c>
      <c r="R158" s="248">
        <f>Q158*H158</f>
        <v>0.028000000000000001</v>
      </c>
      <c r="S158" s="248">
        <v>0</v>
      </c>
      <c r="T158" s="24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0" t="s">
        <v>228</v>
      </c>
      <c r="AT158" s="250" t="s">
        <v>224</v>
      </c>
      <c r="AU158" s="250" t="s">
        <v>88</v>
      </c>
      <c r="AY158" s="18" t="s">
        <v>173</v>
      </c>
      <c r="BE158" s="251">
        <f>IF(N158="základná",J158,0)</f>
        <v>0</v>
      </c>
      <c r="BF158" s="251">
        <f>IF(N158="znížená",J158,0)</f>
        <v>0</v>
      </c>
      <c r="BG158" s="251">
        <f>IF(N158="zákl. prenesená",J158,0)</f>
        <v>0</v>
      </c>
      <c r="BH158" s="251">
        <f>IF(N158="zníž. prenesená",J158,0)</f>
        <v>0</v>
      </c>
      <c r="BI158" s="251">
        <f>IF(N158="nulová",J158,0)</f>
        <v>0</v>
      </c>
      <c r="BJ158" s="18" t="s">
        <v>88</v>
      </c>
      <c r="BK158" s="251">
        <f>ROUND(I158*H158,2)</f>
        <v>0</v>
      </c>
      <c r="BL158" s="18" t="s">
        <v>228</v>
      </c>
      <c r="BM158" s="250" t="s">
        <v>1714</v>
      </c>
    </row>
    <row r="159" s="2" customFormat="1" ht="24.15" customHeight="1">
      <c r="A159" s="39"/>
      <c r="B159" s="40"/>
      <c r="C159" s="286" t="s">
        <v>357</v>
      </c>
      <c r="D159" s="286" t="s">
        <v>224</v>
      </c>
      <c r="E159" s="287" t="s">
        <v>1715</v>
      </c>
      <c r="F159" s="288" t="s">
        <v>1716</v>
      </c>
      <c r="G159" s="289" t="s">
        <v>311</v>
      </c>
      <c r="H159" s="290">
        <v>3</v>
      </c>
      <c r="I159" s="291"/>
      <c r="J159" s="292">
        <f>ROUND(I159*H159,2)</f>
        <v>0</v>
      </c>
      <c r="K159" s="293"/>
      <c r="L159" s="294"/>
      <c r="M159" s="295" t="s">
        <v>1</v>
      </c>
      <c r="N159" s="296" t="s">
        <v>42</v>
      </c>
      <c r="O159" s="98"/>
      <c r="P159" s="248">
        <f>O159*H159</f>
        <v>0</v>
      </c>
      <c r="Q159" s="248">
        <v>0.0070000000000000001</v>
      </c>
      <c r="R159" s="248">
        <f>Q159*H159</f>
        <v>0.021000000000000001</v>
      </c>
      <c r="S159" s="248">
        <v>0</v>
      </c>
      <c r="T159" s="24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50" t="s">
        <v>228</v>
      </c>
      <c r="AT159" s="250" t="s">
        <v>224</v>
      </c>
      <c r="AU159" s="250" t="s">
        <v>88</v>
      </c>
      <c r="AY159" s="18" t="s">
        <v>173</v>
      </c>
      <c r="BE159" s="251">
        <f>IF(N159="základná",J159,0)</f>
        <v>0</v>
      </c>
      <c r="BF159" s="251">
        <f>IF(N159="znížená",J159,0)</f>
        <v>0</v>
      </c>
      <c r="BG159" s="251">
        <f>IF(N159="zákl. prenesená",J159,0)</f>
        <v>0</v>
      </c>
      <c r="BH159" s="251">
        <f>IF(N159="zníž. prenesená",J159,0)</f>
        <v>0</v>
      </c>
      <c r="BI159" s="251">
        <f>IF(N159="nulová",J159,0)</f>
        <v>0</v>
      </c>
      <c r="BJ159" s="18" t="s">
        <v>88</v>
      </c>
      <c r="BK159" s="251">
        <f>ROUND(I159*H159,2)</f>
        <v>0</v>
      </c>
      <c r="BL159" s="18" t="s">
        <v>228</v>
      </c>
      <c r="BM159" s="250" t="s">
        <v>1717</v>
      </c>
    </row>
    <row r="160" s="2" customFormat="1" ht="21.75" customHeight="1">
      <c r="A160" s="39"/>
      <c r="B160" s="40"/>
      <c r="C160" s="238" t="s">
        <v>366</v>
      </c>
      <c r="D160" s="238" t="s">
        <v>175</v>
      </c>
      <c r="E160" s="239" t="s">
        <v>1718</v>
      </c>
      <c r="F160" s="240" t="s">
        <v>1719</v>
      </c>
      <c r="G160" s="241" t="s">
        <v>311</v>
      </c>
      <c r="H160" s="242">
        <v>1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0</v>
      </c>
      <c r="R160" s="248">
        <f>Q160*H160</f>
        <v>0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560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560</v>
      </c>
      <c r="BM160" s="250" t="s">
        <v>1720</v>
      </c>
    </row>
    <row r="161" s="2" customFormat="1" ht="24.15" customHeight="1">
      <c r="A161" s="39"/>
      <c r="B161" s="40"/>
      <c r="C161" s="286" t="s">
        <v>370</v>
      </c>
      <c r="D161" s="286" t="s">
        <v>224</v>
      </c>
      <c r="E161" s="287" t="s">
        <v>1721</v>
      </c>
      <c r="F161" s="288" t="s">
        <v>1722</v>
      </c>
      <c r="G161" s="289" t="s">
        <v>311</v>
      </c>
      <c r="H161" s="290">
        <v>1</v>
      </c>
      <c r="I161" s="291"/>
      <c r="J161" s="292">
        <f>ROUND(I161*H161,2)</f>
        <v>0</v>
      </c>
      <c r="K161" s="293"/>
      <c r="L161" s="294"/>
      <c r="M161" s="295" t="s">
        <v>1</v>
      </c>
      <c r="N161" s="296" t="s">
        <v>42</v>
      </c>
      <c r="O161" s="98"/>
      <c r="P161" s="248">
        <f>O161*H161</f>
        <v>0</v>
      </c>
      <c r="Q161" s="248">
        <v>0.00027999999999999998</v>
      </c>
      <c r="R161" s="248">
        <f>Q161*H161</f>
        <v>0.00027999999999999998</v>
      </c>
      <c r="S161" s="248">
        <v>0</v>
      </c>
      <c r="T161" s="24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50" t="s">
        <v>228</v>
      </c>
      <c r="AT161" s="250" t="s">
        <v>224</v>
      </c>
      <c r="AU161" s="250" t="s">
        <v>88</v>
      </c>
      <c r="AY161" s="18" t="s">
        <v>173</v>
      </c>
      <c r="BE161" s="251">
        <f>IF(N161="základná",J161,0)</f>
        <v>0</v>
      </c>
      <c r="BF161" s="251">
        <f>IF(N161="znížená",J161,0)</f>
        <v>0</v>
      </c>
      <c r="BG161" s="251">
        <f>IF(N161="zákl. prenesená",J161,0)</f>
        <v>0</v>
      </c>
      <c r="BH161" s="251">
        <f>IF(N161="zníž. prenesená",J161,0)</f>
        <v>0</v>
      </c>
      <c r="BI161" s="251">
        <f>IF(N161="nulová",J161,0)</f>
        <v>0</v>
      </c>
      <c r="BJ161" s="18" t="s">
        <v>88</v>
      </c>
      <c r="BK161" s="251">
        <f>ROUND(I161*H161,2)</f>
        <v>0</v>
      </c>
      <c r="BL161" s="18" t="s">
        <v>228</v>
      </c>
      <c r="BM161" s="250" t="s">
        <v>1723</v>
      </c>
    </row>
    <row r="162" s="2" customFormat="1" ht="16.5" customHeight="1">
      <c r="A162" s="39"/>
      <c r="B162" s="40"/>
      <c r="C162" s="286" t="s">
        <v>376</v>
      </c>
      <c r="D162" s="286" t="s">
        <v>224</v>
      </c>
      <c r="E162" s="287" t="s">
        <v>1724</v>
      </c>
      <c r="F162" s="288" t="s">
        <v>1725</v>
      </c>
      <c r="G162" s="289" t="s">
        <v>311</v>
      </c>
      <c r="H162" s="290">
        <v>1</v>
      </c>
      <c r="I162" s="291"/>
      <c r="J162" s="292">
        <f>ROUND(I162*H162,2)</f>
        <v>0</v>
      </c>
      <c r="K162" s="293"/>
      <c r="L162" s="294"/>
      <c r="M162" s="295" t="s">
        <v>1</v>
      </c>
      <c r="N162" s="296" t="s">
        <v>42</v>
      </c>
      <c r="O162" s="98"/>
      <c r="P162" s="248">
        <f>O162*H162</f>
        <v>0</v>
      </c>
      <c r="Q162" s="248">
        <v>0.00024000000000000001</v>
      </c>
      <c r="R162" s="248">
        <f>Q162*H162</f>
        <v>0.00024000000000000001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228</v>
      </c>
      <c r="AT162" s="250" t="s">
        <v>224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228</v>
      </c>
      <c r="BM162" s="250" t="s">
        <v>1726</v>
      </c>
    </row>
    <row r="163" s="2" customFormat="1" ht="24.15" customHeight="1">
      <c r="A163" s="39"/>
      <c r="B163" s="40"/>
      <c r="C163" s="238" t="s">
        <v>382</v>
      </c>
      <c r="D163" s="238" t="s">
        <v>175</v>
      </c>
      <c r="E163" s="239" t="s">
        <v>1727</v>
      </c>
      <c r="F163" s="240" t="s">
        <v>1728</v>
      </c>
      <c r="G163" s="241" t="s">
        <v>235</v>
      </c>
      <c r="H163" s="242">
        <v>47.100000000000001</v>
      </c>
      <c r="I163" s="243"/>
      <c r="J163" s="244">
        <f>ROUND(I163*H163,2)</f>
        <v>0</v>
      </c>
      <c r="K163" s="245"/>
      <c r="L163" s="45"/>
      <c r="M163" s="246" t="s">
        <v>1</v>
      </c>
      <c r="N163" s="247" t="s">
        <v>42</v>
      </c>
      <c r="O163" s="98"/>
      <c r="P163" s="248">
        <f>O163*H163</f>
        <v>0</v>
      </c>
      <c r="Q163" s="248">
        <v>0</v>
      </c>
      <c r="R163" s="248">
        <f>Q163*H163</f>
        <v>0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560</v>
      </c>
      <c r="AT163" s="250" t="s">
        <v>175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560</v>
      </c>
      <c r="BM163" s="250" t="s">
        <v>1729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374</v>
      </c>
      <c r="G164" s="253"/>
      <c r="H164" s="257">
        <v>47.079999999999998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355</v>
      </c>
      <c r="G165" s="253"/>
      <c r="H165" s="257">
        <v>0.02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5" customFormat="1">
      <c r="A166" s="15"/>
      <c r="B166" s="275"/>
      <c r="C166" s="276"/>
      <c r="D166" s="254" t="s">
        <v>181</v>
      </c>
      <c r="E166" s="277" t="s">
        <v>1</v>
      </c>
      <c r="F166" s="278" t="s">
        <v>187</v>
      </c>
      <c r="G166" s="276"/>
      <c r="H166" s="279">
        <v>47.100000000000001</v>
      </c>
      <c r="I166" s="280"/>
      <c r="J166" s="276"/>
      <c r="K166" s="276"/>
      <c r="L166" s="281"/>
      <c r="M166" s="282"/>
      <c r="N166" s="283"/>
      <c r="O166" s="283"/>
      <c r="P166" s="283"/>
      <c r="Q166" s="283"/>
      <c r="R166" s="283"/>
      <c r="S166" s="283"/>
      <c r="T166" s="28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85" t="s">
        <v>181</v>
      </c>
      <c r="AU166" s="285" t="s">
        <v>88</v>
      </c>
      <c r="AV166" s="15" t="s">
        <v>179</v>
      </c>
      <c r="AW166" s="15" t="s">
        <v>31</v>
      </c>
      <c r="AX166" s="15" t="s">
        <v>83</v>
      </c>
      <c r="AY166" s="285" t="s">
        <v>173</v>
      </c>
    </row>
    <row r="167" s="2" customFormat="1" ht="16.5" customHeight="1">
      <c r="A167" s="39"/>
      <c r="B167" s="40"/>
      <c r="C167" s="238" t="s">
        <v>386</v>
      </c>
      <c r="D167" s="238" t="s">
        <v>175</v>
      </c>
      <c r="E167" s="239" t="s">
        <v>1730</v>
      </c>
      <c r="F167" s="240" t="s">
        <v>1731</v>
      </c>
      <c r="G167" s="241" t="s">
        <v>1732</v>
      </c>
      <c r="H167" s="315"/>
      <c r="I167" s="243"/>
      <c r="J167" s="244">
        <f>ROUND(I167*H167,2)</f>
        <v>0</v>
      </c>
      <c r="K167" s="245"/>
      <c r="L167" s="45"/>
      <c r="M167" s="246" t="s">
        <v>1</v>
      </c>
      <c r="N167" s="247" t="s">
        <v>42</v>
      </c>
      <c r="O167" s="98"/>
      <c r="P167" s="248">
        <f>O167*H167</f>
        <v>0</v>
      </c>
      <c r="Q167" s="248">
        <v>0</v>
      </c>
      <c r="R167" s="248">
        <f>Q167*H167</f>
        <v>0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228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228</v>
      </c>
      <c r="BM167" s="250" t="s">
        <v>1733</v>
      </c>
    </row>
    <row r="168" s="2" customFormat="1" ht="16.5" customHeight="1">
      <c r="A168" s="39"/>
      <c r="B168" s="40"/>
      <c r="C168" s="238" t="s">
        <v>390</v>
      </c>
      <c r="D168" s="238" t="s">
        <v>175</v>
      </c>
      <c r="E168" s="239" t="s">
        <v>1734</v>
      </c>
      <c r="F168" s="240" t="s">
        <v>1735</v>
      </c>
      <c r="G168" s="241" t="s">
        <v>1732</v>
      </c>
      <c r="H168" s="315"/>
      <c r="I168" s="243"/>
      <c r="J168" s="244">
        <f>ROUND(I168*H168,2)</f>
        <v>0</v>
      </c>
      <c r="K168" s="245"/>
      <c r="L168" s="45"/>
      <c r="M168" s="246" t="s">
        <v>1</v>
      </c>
      <c r="N168" s="247" t="s">
        <v>42</v>
      </c>
      <c r="O168" s="98"/>
      <c r="P168" s="248">
        <f>O168*H168</f>
        <v>0</v>
      </c>
      <c r="Q168" s="248">
        <v>0</v>
      </c>
      <c r="R168" s="248">
        <f>Q168*H168</f>
        <v>0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560</v>
      </c>
      <c r="AT168" s="250" t="s">
        <v>175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560</v>
      </c>
      <c r="BM168" s="250" t="s">
        <v>1736</v>
      </c>
    </row>
    <row r="169" s="12" customFormat="1" ht="25.92" customHeight="1">
      <c r="A169" s="12"/>
      <c r="B169" s="222"/>
      <c r="C169" s="223"/>
      <c r="D169" s="224" t="s">
        <v>75</v>
      </c>
      <c r="E169" s="225" t="s">
        <v>1737</v>
      </c>
      <c r="F169" s="225" t="s">
        <v>1738</v>
      </c>
      <c r="G169" s="223"/>
      <c r="H169" s="223"/>
      <c r="I169" s="226"/>
      <c r="J169" s="227">
        <f>BK169</f>
        <v>0</v>
      </c>
      <c r="K169" s="223"/>
      <c r="L169" s="228"/>
      <c r="M169" s="229"/>
      <c r="N169" s="230"/>
      <c r="O169" s="230"/>
      <c r="P169" s="231">
        <f>P170</f>
        <v>0</v>
      </c>
      <c r="Q169" s="230"/>
      <c r="R169" s="231">
        <f>R170</f>
        <v>0</v>
      </c>
      <c r="S169" s="230"/>
      <c r="T169" s="232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3" t="s">
        <v>179</v>
      </c>
      <c r="AT169" s="234" t="s">
        <v>75</v>
      </c>
      <c r="AU169" s="234" t="s">
        <v>76</v>
      </c>
      <c r="AY169" s="233" t="s">
        <v>173</v>
      </c>
      <c r="BK169" s="235">
        <f>BK170</f>
        <v>0</v>
      </c>
    </row>
    <row r="170" s="2" customFormat="1" ht="24.15" customHeight="1">
      <c r="A170" s="39"/>
      <c r="B170" s="40"/>
      <c r="C170" s="238" t="s">
        <v>394</v>
      </c>
      <c r="D170" s="238" t="s">
        <v>175</v>
      </c>
      <c r="E170" s="239" t="s">
        <v>1739</v>
      </c>
      <c r="F170" s="240" t="s">
        <v>1740</v>
      </c>
      <c r="G170" s="241" t="s">
        <v>1741</v>
      </c>
      <c r="H170" s="242">
        <v>15</v>
      </c>
      <c r="I170" s="243"/>
      <c r="J170" s="244">
        <f>ROUND(I170*H170,2)</f>
        <v>0</v>
      </c>
      <c r="K170" s="245"/>
      <c r="L170" s="45"/>
      <c r="M170" s="246" t="s">
        <v>1</v>
      </c>
      <c r="N170" s="247" t="s">
        <v>42</v>
      </c>
      <c r="O170" s="98"/>
      <c r="P170" s="248">
        <f>O170*H170</f>
        <v>0</v>
      </c>
      <c r="Q170" s="248">
        <v>0</v>
      </c>
      <c r="R170" s="248">
        <f>Q170*H170</f>
        <v>0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1742</v>
      </c>
      <c r="AT170" s="250" t="s">
        <v>175</v>
      </c>
      <c r="AU170" s="250" t="s">
        <v>83</v>
      </c>
      <c r="AY170" s="18" t="s">
        <v>173</v>
      </c>
      <c r="BE170" s="251">
        <f>IF(N170="základná",J170,0)</f>
        <v>0</v>
      </c>
      <c r="BF170" s="251">
        <f>IF(N170="znížená",J170,0)</f>
        <v>0</v>
      </c>
      <c r="BG170" s="251">
        <f>IF(N170="zákl. prenesená",J170,0)</f>
        <v>0</v>
      </c>
      <c r="BH170" s="251">
        <f>IF(N170="zníž. prenesená",J170,0)</f>
        <v>0</v>
      </c>
      <c r="BI170" s="251">
        <f>IF(N170="nulová",J170,0)</f>
        <v>0</v>
      </c>
      <c r="BJ170" s="18" t="s">
        <v>88</v>
      </c>
      <c r="BK170" s="251">
        <f>ROUND(I170*H170,2)</f>
        <v>0</v>
      </c>
      <c r="BL170" s="18" t="s">
        <v>1742</v>
      </c>
      <c r="BM170" s="250" t="s">
        <v>1743</v>
      </c>
    </row>
    <row r="171" s="12" customFormat="1" ht="25.92" customHeight="1">
      <c r="A171" s="12"/>
      <c r="B171" s="222"/>
      <c r="C171" s="223"/>
      <c r="D171" s="224" t="s">
        <v>75</v>
      </c>
      <c r="E171" s="225" t="s">
        <v>1613</v>
      </c>
      <c r="F171" s="225" t="s">
        <v>1614</v>
      </c>
      <c r="G171" s="223"/>
      <c r="H171" s="223"/>
      <c r="I171" s="226"/>
      <c r="J171" s="227">
        <f>BK171</f>
        <v>0</v>
      </c>
      <c r="K171" s="223"/>
      <c r="L171" s="228"/>
      <c r="M171" s="229"/>
      <c r="N171" s="230"/>
      <c r="O171" s="230"/>
      <c r="P171" s="231">
        <f>SUM(P172:P173)</f>
        <v>0</v>
      </c>
      <c r="Q171" s="230"/>
      <c r="R171" s="231">
        <f>SUM(R172:R173)</f>
        <v>0</v>
      </c>
      <c r="S171" s="230"/>
      <c r="T171" s="232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3" t="s">
        <v>179</v>
      </c>
      <c r="AT171" s="234" t="s">
        <v>75</v>
      </c>
      <c r="AU171" s="234" t="s">
        <v>76</v>
      </c>
      <c r="AY171" s="233" t="s">
        <v>173</v>
      </c>
      <c r="BK171" s="235">
        <f>SUM(BK172:BK173)</f>
        <v>0</v>
      </c>
    </row>
    <row r="172" s="2" customFormat="1" ht="24.15" customHeight="1">
      <c r="A172" s="39"/>
      <c r="B172" s="40"/>
      <c r="C172" s="238" t="s">
        <v>399</v>
      </c>
      <c r="D172" s="238" t="s">
        <v>175</v>
      </c>
      <c r="E172" s="239" t="s">
        <v>1744</v>
      </c>
      <c r="F172" s="240" t="s">
        <v>1745</v>
      </c>
      <c r="G172" s="241" t="s">
        <v>311</v>
      </c>
      <c r="H172" s="242">
        <v>1</v>
      </c>
      <c r="I172" s="243"/>
      <c r="J172" s="244">
        <f>ROUND(I172*H172,2)</f>
        <v>0</v>
      </c>
      <c r="K172" s="245"/>
      <c r="L172" s="45"/>
      <c r="M172" s="246" t="s">
        <v>1</v>
      </c>
      <c r="N172" s="247" t="s">
        <v>42</v>
      </c>
      <c r="O172" s="98"/>
      <c r="P172" s="248">
        <f>O172*H172</f>
        <v>0</v>
      </c>
      <c r="Q172" s="248">
        <v>0</v>
      </c>
      <c r="R172" s="248">
        <f>Q172*H172</f>
        <v>0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1618</v>
      </c>
      <c r="AT172" s="250" t="s">
        <v>175</v>
      </c>
      <c r="AU172" s="250" t="s">
        <v>83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1618</v>
      </c>
      <c r="BM172" s="250" t="s">
        <v>1746</v>
      </c>
    </row>
    <row r="173" s="13" customFormat="1">
      <c r="A173" s="13"/>
      <c r="B173" s="252"/>
      <c r="C173" s="253"/>
      <c r="D173" s="254" t="s">
        <v>181</v>
      </c>
      <c r="E173" s="255" t="s">
        <v>1</v>
      </c>
      <c r="F173" s="256" t="s">
        <v>1747</v>
      </c>
      <c r="G173" s="253"/>
      <c r="H173" s="257">
        <v>1</v>
      </c>
      <c r="I173" s="258"/>
      <c r="J173" s="253"/>
      <c r="K173" s="253"/>
      <c r="L173" s="259"/>
      <c r="M173" s="316"/>
      <c r="N173" s="317"/>
      <c r="O173" s="317"/>
      <c r="P173" s="317"/>
      <c r="Q173" s="317"/>
      <c r="R173" s="317"/>
      <c r="S173" s="317"/>
      <c r="T173" s="31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3" t="s">
        <v>181</v>
      </c>
      <c r="AU173" s="263" t="s">
        <v>83</v>
      </c>
      <c r="AV173" s="13" t="s">
        <v>88</v>
      </c>
      <c r="AW173" s="13" t="s">
        <v>31</v>
      </c>
      <c r="AX173" s="13" t="s">
        <v>83</v>
      </c>
      <c r="AY173" s="263" t="s">
        <v>173</v>
      </c>
    </row>
    <row r="174" s="2" customFormat="1" ht="6.96" customHeight="1">
      <c r="A174" s="39"/>
      <c r="B174" s="73"/>
      <c r="C174" s="74"/>
      <c r="D174" s="74"/>
      <c r="E174" s="74"/>
      <c r="F174" s="74"/>
      <c r="G174" s="74"/>
      <c r="H174" s="74"/>
      <c r="I174" s="74"/>
      <c r="J174" s="74"/>
      <c r="K174" s="74"/>
      <c r="L174" s="45"/>
      <c r="M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</sheetData>
  <sheetProtection sheet="1" autoFilter="0" formatColumns="0" formatRows="0" objects="1" scenarios="1" spinCount="100000" saltValue="QURYEc8wKU6P2nRIYXa9nRJUFkAftJajyez15K6Kiu8gMFyzDRAnVE0G+6WXBtoezQ6TspFNumhQt8QDbJzm9Q==" hashValue="IMmPME9G8Xdk9M5BYScWZgX5CB7ebNIMNaDHlPicmeNVv0Hx3znJFezifpRO1Vr6lV/pSHaI9+fSpNxhkQdr6A==" algorithmName="SHA-512" password="CC35"/>
  <autoFilter ref="C123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128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1748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ROUND(J123,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ROUND((SUM(BE123:BE174)),  2)</f>
        <v>0</v>
      </c>
      <c r="G35" s="172"/>
      <c r="H35" s="172"/>
      <c r="I35" s="173">
        <v>0.20000000000000001</v>
      </c>
      <c r="J35" s="171">
        <f>ROUND(((SUM(BE123:BE174))*I35),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ROUND((SUM(BF123:BF174)),  2)</f>
        <v>0</v>
      </c>
      <c r="G36" s="172"/>
      <c r="H36" s="172"/>
      <c r="I36" s="173">
        <v>0.20000000000000001</v>
      </c>
      <c r="J36" s="171">
        <f>ROUND(((SUM(BF123:BF174))*I36),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ROUND((SUM(BG123:BG174)),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ROUND((SUM(BH123:BH174)),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ROUND((SUM(BI123:BI174)),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128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05 - SO-01.5  Bleskozvod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J123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1624</v>
      </c>
      <c r="E99" s="202"/>
      <c r="F99" s="202"/>
      <c r="G99" s="202"/>
      <c r="H99" s="202"/>
      <c r="I99" s="202"/>
      <c r="J99" s="203">
        <f>J124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1625</v>
      </c>
      <c r="E100" s="207"/>
      <c r="F100" s="207"/>
      <c r="G100" s="207"/>
      <c r="H100" s="207"/>
      <c r="I100" s="207"/>
      <c r="J100" s="208">
        <f>J125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9"/>
      <c r="C101" s="200"/>
      <c r="D101" s="201" t="s">
        <v>1626</v>
      </c>
      <c r="E101" s="202"/>
      <c r="F101" s="202"/>
      <c r="G101" s="202"/>
      <c r="H101" s="202"/>
      <c r="I101" s="202"/>
      <c r="J101" s="203">
        <f>J173</f>
        <v>0</v>
      </c>
      <c r="K101" s="200"/>
      <c r="L101" s="20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75"/>
      <c r="C107" s="76"/>
      <c r="D107" s="76"/>
      <c r="E107" s="76"/>
      <c r="F107" s="76"/>
      <c r="G107" s="76"/>
      <c r="H107" s="76"/>
      <c r="I107" s="76"/>
      <c r="J107" s="76"/>
      <c r="K107" s="76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159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15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94" t="str">
        <f>E7</f>
        <v>Rekreačná chata</v>
      </c>
      <c r="F111" s="33"/>
      <c r="G111" s="33"/>
      <c r="H111" s="33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127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94" t="s">
        <v>128</v>
      </c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129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83" t="str">
        <f>E11</f>
        <v xml:space="preserve">05 - SO-01.5  Bleskozvod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19</v>
      </c>
      <c r="D117" s="41"/>
      <c r="E117" s="41"/>
      <c r="F117" s="28" t="str">
        <f>F14</f>
        <v>Martovce, p. č. 6231/1, 6231/2</v>
      </c>
      <c r="G117" s="41"/>
      <c r="H117" s="41"/>
      <c r="I117" s="33" t="s">
        <v>21</v>
      </c>
      <c r="J117" s="86" t="str">
        <f>IF(J14="","",J14)</f>
        <v>15. 1. 2024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23</v>
      </c>
      <c r="D119" s="41"/>
      <c r="E119" s="41"/>
      <c r="F119" s="28" t="str">
        <f>E17</f>
        <v>MARTEVENT s.r.o., Martovce č. 14</v>
      </c>
      <c r="G119" s="41"/>
      <c r="H119" s="41"/>
      <c r="I119" s="33" t="s">
        <v>29</v>
      </c>
      <c r="J119" s="37" t="str">
        <f>E23</f>
        <v>Szilvia Vörös Dócza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IF(E20="","",E20)</f>
        <v>Vyplň údaj</v>
      </c>
      <c r="G120" s="41"/>
      <c r="H120" s="41"/>
      <c r="I120" s="33" t="s">
        <v>32</v>
      </c>
      <c r="J120" s="37" t="str">
        <f>E26</f>
        <v xml:space="preserve"> 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10"/>
      <c r="B122" s="211"/>
      <c r="C122" s="212" t="s">
        <v>160</v>
      </c>
      <c r="D122" s="213" t="s">
        <v>61</v>
      </c>
      <c r="E122" s="213" t="s">
        <v>57</v>
      </c>
      <c r="F122" s="213" t="s">
        <v>58</v>
      </c>
      <c r="G122" s="213" t="s">
        <v>161</v>
      </c>
      <c r="H122" s="213" t="s">
        <v>162</v>
      </c>
      <c r="I122" s="213" t="s">
        <v>163</v>
      </c>
      <c r="J122" s="214" t="s">
        <v>134</v>
      </c>
      <c r="K122" s="215" t="s">
        <v>164</v>
      </c>
      <c r="L122" s="216"/>
      <c r="M122" s="107" t="s">
        <v>1</v>
      </c>
      <c r="N122" s="108" t="s">
        <v>40</v>
      </c>
      <c r="O122" s="108" t="s">
        <v>165</v>
      </c>
      <c r="P122" s="108" t="s">
        <v>166</v>
      </c>
      <c r="Q122" s="108" t="s">
        <v>167</v>
      </c>
      <c r="R122" s="108" t="s">
        <v>168</v>
      </c>
      <c r="S122" s="108" t="s">
        <v>169</v>
      </c>
      <c r="T122" s="109" t="s">
        <v>170</v>
      </c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="2" customFormat="1" ht="22.8" customHeight="1">
      <c r="A123" s="39"/>
      <c r="B123" s="40"/>
      <c r="C123" s="114" t="s">
        <v>135</v>
      </c>
      <c r="D123" s="41"/>
      <c r="E123" s="41"/>
      <c r="F123" s="41"/>
      <c r="G123" s="41"/>
      <c r="H123" s="41"/>
      <c r="I123" s="41"/>
      <c r="J123" s="217">
        <f>BK123</f>
        <v>0</v>
      </c>
      <c r="K123" s="41"/>
      <c r="L123" s="45"/>
      <c r="M123" s="110"/>
      <c r="N123" s="218"/>
      <c r="O123" s="111"/>
      <c r="P123" s="219">
        <f>P124+P173</f>
        <v>0</v>
      </c>
      <c r="Q123" s="111"/>
      <c r="R123" s="219">
        <f>R124+R173</f>
        <v>0.081910000000000011</v>
      </c>
      <c r="S123" s="111"/>
      <c r="T123" s="220">
        <f>T124+T173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136</v>
      </c>
      <c r="BK123" s="221">
        <f>BK124+BK173</f>
        <v>0</v>
      </c>
    </row>
    <row r="124" s="12" customFormat="1" ht="25.92" customHeight="1">
      <c r="A124" s="12"/>
      <c r="B124" s="222"/>
      <c r="C124" s="223"/>
      <c r="D124" s="224" t="s">
        <v>75</v>
      </c>
      <c r="E124" s="225" t="s">
        <v>224</v>
      </c>
      <c r="F124" s="225" t="s">
        <v>1627</v>
      </c>
      <c r="G124" s="223"/>
      <c r="H124" s="223"/>
      <c r="I124" s="226"/>
      <c r="J124" s="227">
        <f>BK124</f>
        <v>0</v>
      </c>
      <c r="K124" s="223"/>
      <c r="L124" s="228"/>
      <c r="M124" s="229"/>
      <c r="N124" s="230"/>
      <c r="O124" s="230"/>
      <c r="P124" s="231">
        <f>P125</f>
        <v>0</v>
      </c>
      <c r="Q124" s="230"/>
      <c r="R124" s="231">
        <f>R125</f>
        <v>0.081910000000000011</v>
      </c>
      <c r="S124" s="230"/>
      <c r="T124" s="23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3" t="s">
        <v>185</v>
      </c>
      <c r="AT124" s="234" t="s">
        <v>75</v>
      </c>
      <c r="AU124" s="234" t="s">
        <v>76</v>
      </c>
      <c r="AY124" s="233" t="s">
        <v>173</v>
      </c>
      <c r="BK124" s="235">
        <f>BK125</f>
        <v>0</v>
      </c>
    </row>
    <row r="125" s="12" customFormat="1" ht="22.8" customHeight="1">
      <c r="A125" s="12"/>
      <c r="B125" s="222"/>
      <c r="C125" s="223"/>
      <c r="D125" s="224" t="s">
        <v>75</v>
      </c>
      <c r="E125" s="236" t="s">
        <v>1628</v>
      </c>
      <c r="F125" s="236" t="s">
        <v>1629</v>
      </c>
      <c r="G125" s="223"/>
      <c r="H125" s="223"/>
      <c r="I125" s="226"/>
      <c r="J125" s="237">
        <f>BK125</f>
        <v>0</v>
      </c>
      <c r="K125" s="223"/>
      <c r="L125" s="228"/>
      <c r="M125" s="229"/>
      <c r="N125" s="230"/>
      <c r="O125" s="230"/>
      <c r="P125" s="231">
        <f>SUM(P126:P172)</f>
        <v>0</v>
      </c>
      <c r="Q125" s="230"/>
      <c r="R125" s="231">
        <f>SUM(R126:R172)</f>
        <v>0.081910000000000011</v>
      </c>
      <c r="S125" s="230"/>
      <c r="T125" s="232">
        <f>SUM(T126:T172)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3" t="s">
        <v>185</v>
      </c>
      <c r="AT125" s="234" t="s">
        <v>75</v>
      </c>
      <c r="AU125" s="234" t="s">
        <v>83</v>
      </c>
      <c r="AY125" s="233" t="s">
        <v>173</v>
      </c>
      <c r="BK125" s="235">
        <f>SUM(BK126:BK172)</f>
        <v>0</v>
      </c>
    </row>
    <row r="126" s="2" customFormat="1" ht="24.15" customHeight="1">
      <c r="A126" s="39"/>
      <c r="B126" s="40"/>
      <c r="C126" s="238" t="s">
        <v>83</v>
      </c>
      <c r="D126" s="238" t="s">
        <v>175</v>
      </c>
      <c r="E126" s="239" t="s">
        <v>1749</v>
      </c>
      <c r="F126" s="240" t="s">
        <v>1750</v>
      </c>
      <c r="G126" s="241" t="s">
        <v>311</v>
      </c>
      <c r="H126" s="242">
        <v>4</v>
      </c>
      <c r="I126" s="243"/>
      <c r="J126" s="244">
        <f>ROUND(I126*H126,2)</f>
        <v>0</v>
      </c>
      <c r="K126" s="245"/>
      <c r="L126" s="45"/>
      <c r="M126" s="246" t="s">
        <v>1</v>
      </c>
      <c r="N126" s="247" t="s">
        <v>42</v>
      </c>
      <c r="O126" s="98"/>
      <c r="P126" s="248">
        <f>O126*H126</f>
        <v>0</v>
      </c>
      <c r="Q126" s="248">
        <v>0</v>
      </c>
      <c r="R126" s="248">
        <f>Q126*H126</f>
        <v>0</v>
      </c>
      <c r="S126" s="248">
        <v>0</v>
      </c>
      <c r="T126" s="24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50" t="s">
        <v>560</v>
      </c>
      <c r="AT126" s="250" t="s">
        <v>175</v>
      </c>
      <c r="AU126" s="250" t="s">
        <v>88</v>
      </c>
      <c r="AY126" s="18" t="s">
        <v>173</v>
      </c>
      <c r="BE126" s="251">
        <f>IF(N126="základná",J126,0)</f>
        <v>0</v>
      </c>
      <c r="BF126" s="251">
        <f>IF(N126="znížená",J126,0)</f>
        <v>0</v>
      </c>
      <c r="BG126" s="251">
        <f>IF(N126="zákl. prenesená",J126,0)</f>
        <v>0</v>
      </c>
      <c r="BH126" s="251">
        <f>IF(N126="zníž. prenesená",J126,0)</f>
        <v>0</v>
      </c>
      <c r="BI126" s="251">
        <f>IF(N126="nulová",J126,0)</f>
        <v>0</v>
      </c>
      <c r="BJ126" s="18" t="s">
        <v>88</v>
      </c>
      <c r="BK126" s="251">
        <f>ROUND(I126*H126,2)</f>
        <v>0</v>
      </c>
      <c r="BL126" s="18" t="s">
        <v>560</v>
      </c>
      <c r="BM126" s="250" t="s">
        <v>1751</v>
      </c>
    </row>
    <row r="127" s="2" customFormat="1" ht="24.15" customHeight="1">
      <c r="A127" s="39"/>
      <c r="B127" s="40"/>
      <c r="C127" s="286" t="s">
        <v>88</v>
      </c>
      <c r="D127" s="286" t="s">
        <v>224</v>
      </c>
      <c r="E127" s="287" t="s">
        <v>1752</v>
      </c>
      <c r="F127" s="288" t="s">
        <v>1753</v>
      </c>
      <c r="G127" s="289" t="s">
        <v>311</v>
      </c>
      <c r="H127" s="290">
        <v>4</v>
      </c>
      <c r="I127" s="291"/>
      <c r="J127" s="292">
        <f>ROUND(I127*H127,2)</f>
        <v>0</v>
      </c>
      <c r="K127" s="293"/>
      <c r="L127" s="294"/>
      <c r="M127" s="295" t="s">
        <v>1</v>
      </c>
      <c r="N127" s="296" t="s">
        <v>42</v>
      </c>
      <c r="O127" s="98"/>
      <c r="P127" s="248">
        <f>O127*H127</f>
        <v>0</v>
      </c>
      <c r="Q127" s="248">
        <v>0.00023000000000000001</v>
      </c>
      <c r="R127" s="248">
        <f>Q127*H127</f>
        <v>0.00092000000000000003</v>
      </c>
      <c r="S127" s="248">
        <v>0</v>
      </c>
      <c r="T127" s="24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50" t="s">
        <v>228</v>
      </c>
      <c r="AT127" s="250" t="s">
        <v>224</v>
      </c>
      <c r="AU127" s="250" t="s">
        <v>88</v>
      </c>
      <c r="AY127" s="18" t="s">
        <v>173</v>
      </c>
      <c r="BE127" s="251">
        <f>IF(N127="základná",J127,0)</f>
        <v>0</v>
      </c>
      <c r="BF127" s="251">
        <f>IF(N127="znížená",J127,0)</f>
        <v>0</v>
      </c>
      <c r="BG127" s="251">
        <f>IF(N127="zákl. prenesená",J127,0)</f>
        <v>0</v>
      </c>
      <c r="BH127" s="251">
        <f>IF(N127="zníž. prenesená",J127,0)</f>
        <v>0</v>
      </c>
      <c r="BI127" s="251">
        <f>IF(N127="nulová",J127,0)</f>
        <v>0</v>
      </c>
      <c r="BJ127" s="18" t="s">
        <v>88</v>
      </c>
      <c r="BK127" s="251">
        <f>ROUND(I127*H127,2)</f>
        <v>0</v>
      </c>
      <c r="BL127" s="18" t="s">
        <v>228</v>
      </c>
      <c r="BM127" s="250" t="s">
        <v>1754</v>
      </c>
    </row>
    <row r="128" s="2" customFormat="1" ht="24.15" customHeight="1">
      <c r="A128" s="39"/>
      <c r="B128" s="40"/>
      <c r="C128" s="238" t="s">
        <v>185</v>
      </c>
      <c r="D128" s="238" t="s">
        <v>175</v>
      </c>
      <c r="E128" s="239" t="s">
        <v>1755</v>
      </c>
      <c r="F128" s="240" t="s">
        <v>1756</v>
      </c>
      <c r="G128" s="241" t="s">
        <v>332</v>
      </c>
      <c r="H128" s="242">
        <v>34</v>
      </c>
      <c r="I128" s="243"/>
      <c r="J128" s="244">
        <f>ROUND(I128*H128,2)</f>
        <v>0</v>
      </c>
      <c r="K128" s="245"/>
      <c r="L128" s="45"/>
      <c r="M128" s="246" t="s">
        <v>1</v>
      </c>
      <c r="N128" s="247" t="s">
        <v>42</v>
      </c>
      <c r="O128" s="98"/>
      <c r="P128" s="248">
        <f>O128*H128</f>
        <v>0</v>
      </c>
      <c r="Q128" s="248">
        <v>0</v>
      </c>
      <c r="R128" s="248">
        <f>Q128*H128</f>
        <v>0</v>
      </c>
      <c r="S128" s="248">
        <v>0</v>
      </c>
      <c r="T128" s="24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50" t="s">
        <v>560</v>
      </c>
      <c r="AT128" s="250" t="s">
        <v>175</v>
      </c>
      <c r="AU128" s="250" t="s">
        <v>88</v>
      </c>
      <c r="AY128" s="18" t="s">
        <v>173</v>
      </c>
      <c r="BE128" s="251">
        <f>IF(N128="základná",J128,0)</f>
        <v>0</v>
      </c>
      <c r="BF128" s="251">
        <f>IF(N128="znížená",J128,0)</f>
        <v>0</v>
      </c>
      <c r="BG128" s="251">
        <f>IF(N128="zákl. prenesená",J128,0)</f>
        <v>0</v>
      </c>
      <c r="BH128" s="251">
        <f>IF(N128="zníž. prenesená",J128,0)</f>
        <v>0</v>
      </c>
      <c r="BI128" s="251">
        <f>IF(N128="nulová",J128,0)</f>
        <v>0</v>
      </c>
      <c r="BJ128" s="18" t="s">
        <v>88</v>
      </c>
      <c r="BK128" s="251">
        <f>ROUND(I128*H128,2)</f>
        <v>0</v>
      </c>
      <c r="BL128" s="18" t="s">
        <v>560</v>
      </c>
      <c r="BM128" s="250" t="s">
        <v>1757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1758</v>
      </c>
      <c r="G129" s="253"/>
      <c r="H129" s="257">
        <v>31.399999999999999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3" customFormat="1">
      <c r="A130" s="13"/>
      <c r="B130" s="252"/>
      <c r="C130" s="253"/>
      <c r="D130" s="254" t="s">
        <v>181</v>
      </c>
      <c r="E130" s="255" t="s">
        <v>1</v>
      </c>
      <c r="F130" s="256" t="s">
        <v>1759</v>
      </c>
      <c r="G130" s="253"/>
      <c r="H130" s="257">
        <v>2.6000000000000001</v>
      </c>
      <c r="I130" s="258"/>
      <c r="J130" s="253"/>
      <c r="K130" s="253"/>
      <c r="L130" s="259"/>
      <c r="M130" s="260"/>
      <c r="N130" s="261"/>
      <c r="O130" s="261"/>
      <c r="P130" s="261"/>
      <c r="Q130" s="261"/>
      <c r="R130" s="261"/>
      <c r="S130" s="261"/>
      <c r="T130" s="26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3" t="s">
        <v>181</v>
      </c>
      <c r="AU130" s="263" t="s">
        <v>88</v>
      </c>
      <c r="AV130" s="13" t="s">
        <v>88</v>
      </c>
      <c r="AW130" s="13" t="s">
        <v>31</v>
      </c>
      <c r="AX130" s="13" t="s">
        <v>76</v>
      </c>
      <c r="AY130" s="263" t="s">
        <v>173</v>
      </c>
    </row>
    <row r="131" s="15" customFormat="1">
      <c r="A131" s="15"/>
      <c r="B131" s="275"/>
      <c r="C131" s="276"/>
      <c r="D131" s="254" t="s">
        <v>181</v>
      </c>
      <c r="E131" s="277" t="s">
        <v>1</v>
      </c>
      <c r="F131" s="278" t="s">
        <v>187</v>
      </c>
      <c r="G131" s="276"/>
      <c r="H131" s="279">
        <v>34</v>
      </c>
      <c r="I131" s="280"/>
      <c r="J131" s="276"/>
      <c r="K131" s="276"/>
      <c r="L131" s="281"/>
      <c r="M131" s="282"/>
      <c r="N131" s="283"/>
      <c r="O131" s="283"/>
      <c r="P131" s="283"/>
      <c r="Q131" s="283"/>
      <c r="R131" s="283"/>
      <c r="S131" s="283"/>
      <c r="T131" s="28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85" t="s">
        <v>181</v>
      </c>
      <c r="AU131" s="285" t="s">
        <v>88</v>
      </c>
      <c r="AV131" s="15" t="s">
        <v>179</v>
      </c>
      <c r="AW131" s="15" t="s">
        <v>31</v>
      </c>
      <c r="AX131" s="15" t="s">
        <v>83</v>
      </c>
      <c r="AY131" s="285" t="s">
        <v>173</v>
      </c>
    </row>
    <row r="132" s="2" customFormat="1" ht="16.5" customHeight="1">
      <c r="A132" s="39"/>
      <c r="B132" s="40"/>
      <c r="C132" s="286" t="s">
        <v>179</v>
      </c>
      <c r="D132" s="286" t="s">
        <v>224</v>
      </c>
      <c r="E132" s="287" t="s">
        <v>1760</v>
      </c>
      <c r="F132" s="288" t="s">
        <v>1761</v>
      </c>
      <c r="G132" s="289" t="s">
        <v>1762</v>
      </c>
      <c r="H132" s="290">
        <v>32.299999999999997</v>
      </c>
      <c r="I132" s="291"/>
      <c r="J132" s="292">
        <f>ROUND(I132*H132,2)</f>
        <v>0</v>
      </c>
      <c r="K132" s="293"/>
      <c r="L132" s="294"/>
      <c r="M132" s="295" t="s">
        <v>1</v>
      </c>
      <c r="N132" s="296" t="s">
        <v>42</v>
      </c>
      <c r="O132" s="98"/>
      <c r="P132" s="248">
        <f>O132*H132</f>
        <v>0</v>
      </c>
      <c r="Q132" s="248">
        <v>0.001</v>
      </c>
      <c r="R132" s="248">
        <f>Q132*H132</f>
        <v>0.032299999999999995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228</v>
      </c>
      <c r="AT132" s="250" t="s">
        <v>224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228</v>
      </c>
      <c r="BM132" s="250" t="s">
        <v>1763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1764</v>
      </c>
      <c r="G133" s="253"/>
      <c r="H133" s="257">
        <v>32.299999999999997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83</v>
      </c>
      <c r="AY133" s="263" t="s">
        <v>173</v>
      </c>
    </row>
    <row r="134" s="2" customFormat="1" ht="24.15" customHeight="1">
      <c r="A134" s="39"/>
      <c r="B134" s="40"/>
      <c r="C134" s="238" t="s">
        <v>204</v>
      </c>
      <c r="D134" s="238" t="s">
        <v>175</v>
      </c>
      <c r="E134" s="239" t="s">
        <v>1765</v>
      </c>
      <c r="F134" s="240" t="s">
        <v>1766</v>
      </c>
      <c r="G134" s="241" t="s">
        <v>332</v>
      </c>
      <c r="H134" s="242">
        <v>16</v>
      </c>
      <c r="I134" s="243"/>
      <c r="J134" s="244">
        <f>ROUND(I134*H134,2)</f>
        <v>0</v>
      </c>
      <c r="K134" s="245"/>
      <c r="L134" s="45"/>
      <c r="M134" s="246" t="s">
        <v>1</v>
      </c>
      <c r="N134" s="247" t="s">
        <v>42</v>
      </c>
      <c r="O134" s="98"/>
      <c r="P134" s="248">
        <f>O134*H134</f>
        <v>0</v>
      </c>
      <c r="Q134" s="248">
        <v>0</v>
      </c>
      <c r="R134" s="248">
        <f>Q134*H134</f>
        <v>0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560</v>
      </c>
      <c r="AT134" s="250" t="s">
        <v>175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560</v>
      </c>
      <c r="BM134" s="250" t="s">
        <v>1767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1768</v>
      </c>
      <c r="G135" s="253"/>
      <c r="H135" s="257">
        <v>16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83</v>
      </c>
      <c r="AY135" s="263" t="s">
        <v>173</v>
      </c>
    </row>
    <row r="136" s="2" customFormat="1" ht="16.5" customHeight="1">
      <c r="A136" s="39"/>
      <c r="B136" s="40"/>
      <c r="C136" s="286" t="s">
        <v>210</v>
      </c>
      <c r="D136" s="286" t="s">
        <v>224</v>
      </c>
      <c r="E136" s="287" t="s">
        <v>1769</v>
      </c>
      <c r="F136" s="288" t="s">
        <v>1770</v>
      </c>
      <c r="G136" s="289" t="s">
        <v>1762</v>
      </c>
      <c r="H136" s="290">
        <v>10.4</v>
      </c>
      <c r="I136" s="291"/>
      <c r="J136" s="292">
        <f>ROUND(I136*H136,2)</f>
        <v>0</v>
      </c>
      <c r="K136" s="293"/>
      <c r="L136" s="294"/>
      <c r="M136" s="295" t="s">
        <v>1</v>
      </c>
      <c r="N136" s="296" t="s">
        <v>42</v>
      </c>
      <c r="O136" s="98"/>
      <c r="P136" s="248">
        <f>O136*H136</f>
        <v>0</v>
      </c>
      <c r="Q136" s="248">
        <v>0.001</v>
      </c>
      <c r="R136" s="248">
        <f>Q136*H136</f>
        <v>0.010400000000000001</v>
      </c>
      <c r="S136" s="248">
        <v>0</v>
      </c>
      <c r="T136" s="24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0" t="s">
        <v>228</v>
      </c>
      <c r="AT136" s="250" t="s">
        <v>224</v>
      </c>
      <c r="AU136" s="250" t="s">
        <v>88</v>
      </c>
      <c r="AY136" s="18" t="s">
        <v>173</v>
      </c>
      <c r="BE136" s="251">
        <f>IF(N136="základná",J136,0)</f>
        <v>0</v>
      </c>
      <c r="BF136" s="251">
        <f>IF(N136="znížená",J136,0)</f>
        <v>0</v>
      </c>
      <c r="BG136" s="251">
        <f>IF(N136="zákl. prenesená",J136,0)</f>
        <v>0</v>
      </c>
      <c r="BH136" s="251">
        <f>IF(N136="zníž. prenesená",J136,0)</f>
        <v>0</v>
      </c>
      <c r="BI136" s="251">
        <f>IF(N136="nulová",J136,0)</f>
        <v>0</v>
      </c>
      <c r="BJ136" s="18" t="s">
        <v>88</v>
      </c>
      <c r="BK136" s="251">
        <f>ROUND(I136*H136,2)</f>
        <v>0</v>
      </c>
      <c r="BL136" s="18" t="s">
        <v>228</v>
      </c>
      <c r="BM136" s="250" t="s">
        <v>1771</v>
      </c>
    </row>
    <row r="137" s="13" customFormat="1">
      <c r="A137" s="13"/>
      <c r="B137" s="252"/>
      <c r="C137" s="253"/>
      <c r="D137" s="254" t="s">
        <v>181</v>
      </c>
      <c r="E137" s="255" t="s">
        <v>1</v>
      </c>
      <c r="F137" s="256" t="s">
        <v>1772</v>
      </c>
      <c r="G137" s="253"/>
      <c r="H137" s="257">
        <v>10.4</v>
      </c>
      <c r="I137" s="258"/>
      <c r="J137" s="253"/>
      <c r="K137" s="253"/>
      <c r="L137" s="259"/>
      <c r="M137" s="260"/>
      <c r="N137" s="261"/>
      <c r="O137" s="261"/>
      <c r="P137" s="261"/>
      <c r="Q137" s="261"/>
      <c r="R137" s="261"/>
      <c r="S137" s="261"/>
      <c r="T137" s="26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63" t="s">
        <v>181</v>
      </c>
      <c r="AU137" s="263" t="s">
        <v>88</v>
      </c>
      <c r="AV137" s="13" t="s">
        <v>88</v>
      </c>
      <c r="AW137" s="13" t="s">
        <v>31</v>
      </c>
      <c r="AX137" s="13" t="s">
        <v>83</v>
      </c>
      <c r="AY137" s="263" t="s">
        <v>173</v>
      </c>
    </row>
    <row r="138" s="2" customFormat="1" ht="21.75" customHeight="1">
      <c r="A138" s="39"/>
      <c r="B138" s="40"/>
      <c r="C138" s="238" t="s">
        <v>214</v>
      </c>
      <c r="D138" s="238" t="s">
        <v>175</v>
      </c>
      <c r="E138" s="239" t="s">
        <v>1773</v>
      </c>
      <c r="F138" s="240" t="s">
        <v>1774</v>
      </c>
      <c r="G138" s="241" t="s">
        <v>311</v>
      </c>
      <c r="H138" s="242">
        <v>11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560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560</v>
      </c>
      <c r="BM138" s="250" t="s">
        <v>1775</v>
      </c>
    </row>
    <row r="139" s="2" customFormat="1" ht="24.15" customHeight="1">
      <c r="A139" s="39"/>
      <c r="B139" s="40"/>
      <c r="C139" s="286" t="s">
        <v>223</v>
      </c>
      <c r="D139" s="286" t="s">
        <v>224</v>
      </c>
      <c r="E139" s="287" t="s">
        <v>1776</v>
      </c>
      <c r="F139" s="288" t="s">
        <v>1777</v>
      </c>
      <c r="G139" s="289" t="s">
        <v>311</v>
      </c>
      <c r="H139" s="290">
        <v>11</v>
      </c>
      <c r="I139" s="291"/>
      <c r="J139" s="292">
        <f>ROUND(I139*H139,2)</f>
        <v>0</v>
      </c>
      <c r="K139" s="293"/>
      <c r="L139" s="294"/>
      <c r="M139" s="295" t="s">
        <v>1</v>
      </c>
      <c r="N139" s="296" t="s">
        <v>42</v>
      </c>
      <c r="O139" s="98"/>
      <c r="P139" s="248">
        <f>O139*H139</f>
        <v>0</v>
      </c>
      <c r="Q139" s="248">
        <v>0.00033</v>
      </c>
      <c r="R139" s="248">
        <f>Q139*H139</f>
        <v>0.00363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228</v>
      </c>
      <c r="AT139" s="250" t="s">
        <v>224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228</v>
      </c>
      <c r="BM139" s="250" t="s">
        <v>1778</v>
      </c>
    </row>
    <row r="140" s="2" customFormat="1" ht="24.15" customHeight="1">
      <c r="A140" s="39"/>
      <c r="B140" s="40"/>
      <c r="C140" s="238" t="s">
        <v>232</v>
      </c>
      <c r="D140" s="238" t="s">
        <v>175</v>
      </c>
      <c r="E140" s="239" t="s">
        <v>1779</v>
      </c>
      <c r="F140" s="240" t="s">
        <v>1780</v>
      </c>
      <c r="G140" s="241" t="s">
        <v>311</v>
      </c>
      <c r="H140" s="242">
        <v>16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560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560</v>
      </c>
      <c r="BM140" s="250" t="s">
        <v>1781</v>
      </c>
    </row>
    <row r="141" s="2" customFormat="1" ht="21.75" customHeight="1">
      <c r="A141" s="39"/>
      <c r="B141" s="40"/>
      <c r="C141" s="286" t="s">
        <v>240</v>
      </c>
      <c r="D141" s="286" t="s">
        <v>224</v>
      </c>
      <c r="E141" s="287" t="s">
        <v>1782</v>
      </c>
      <c r="F141" s="288" t="s">
        <v>1783</v>
      </c>
      <c r="G141" s="289" t="s">
        <v>311</v>
      </c>
      <c r="H141" s="290">
        <v>16</v>
      </c>
      <c r="I141" s="291"/>
      <c r="J141" s="292">
        <f>ROUND(I141*H141,2)</f>
        <v>0</v>
      </c>
      <c r="K141" s="293"/>
      <c r="L141" s="294"/>
      <c r="M141" s="295" t="s">
        <v>1</v>
      </c>
      <c r="N141" s="296" t="s">
        <v>42</v>
      </c>
      <c r="O141" s="98"/>
      <c r="P141" s="248">
        <f>O141*H141</f>
        <v>0</v>
      </c>
      <c r="Q141" s="248">
        <v>0.00020000000000000001</v>
      </c>
      <c r="R141" s="248">
        <f>Q141*H141</f>
        <v>0.0032000000000000002</v>
      </c>
      <c r="S141" s="248">
        <v>0</v>
      </c>
      <c r="T141" s="24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50" t="s">
        <v>228</v>
      </c>
      <c r="AT141" s="250" t="s">
        <v>224</v>
      </c>
      <c r="AU141" s="250" t="s">
        <v>88</v>
      </c>
      <c r="AY141" s="18" t="s">
        <v>173</v>
      </c>
      <c r="BE141" s="251">
        <f>IF(N141="základná",J141,0)</f>
        <v>0</v>
      </c>
      <c r="BF141" s="251">
        <f>IF(N141="znížená",J141,0)</f>
        <v>0</v>
      </c>
      <c r="BG141" s="251">
        <f>IF(N141="zákl. prenesená",J141,0)</f>
        <v>0</v>
      </c>
      <c r="BH141" s="251">
        <f>IF(N141="zníž. prenesená",J141,0)</f>
        <v>0</v>
      </c>
      <c r="BI141" s="251">
        <f>IF(N141="nulová",J141,0)</f>
        <v>0</v>
      </c>
      <c r="BJ141" s="18" t="s">
        <v>88</v>
      </c>
      <c r="BK141" s="251">
        <f>ROUND(I141*H141,2)</f>
        <v>0</v>
      </c>
      <c r="BL141" s="18" t="s">
        <v>228</v>
      </c>
      <c r="BM141" s="250" t="s">
        <v>1784</v>
      </c>
    </row>
    <row r="142" s="2" customFormat="1" ht="24.15" customHeight="1">
      <c r="A142" s="39"/>
      <c r="B142" s="40"/>
      <c r="C142" s="238" t="s">
        <v>245</v>
      </c>
      <c r="D142" s="238" t="s">
        <v>175</v>
      </c>
      <c r="E142" s="239" t="s">
        <v>1785</v>
      </c>
      <c r="F142" s="240" t="s">
        <v>1786</v>
      </c>
      <c r="G142" s="241" t="s">
        <v>311</v>
      </c>
      <c r="H142" s="242">
        <v>24</v>
      </c>
      <c r="I142" s="243"/>
      <c r="J142" s="244">
        <f>ROUND(I142*H142,2)</f>
        <v>0</v>
      </c>
      <c r="K142" s="245"/>
      <c r="L142" s="45"/>
      <c r="M142" s="246" t="s">
        <v>1</v>
      </c>
      <c r="N142" s="247" t="s">
        <v>42</v>
      </c>
      <c r="O142" s="98"/>
      <c r="P142" s="248">
        <f>O142*H142</f>
        <v>0</v>
      </c>
      <c r="Q142" s="248">
        <v>0</v>
      </c>
      <c r="R142" s="248">
        <f>Q142*H142</f>
        <v>0</v>
      </c>
      <c r="S142" s="248">
        <v>0</v>
      </c>
      <c r="T142" s="24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0" t="s">
        <v>560</v>
      </c>
      <c r="AT142" s="250" t="s">
        <v>175</v>
      </c>
      <c r="AU142" s="250" t="s">
        <v>88</v>
      </c>
      <c r="AY142" s="18" t="s">
        <v>173</v>
      </c>
      <c r="BE142" s="251">
        <f>IF(N142="základná",J142,0)</f>
        <v>0</v>
      </c>
      <c r="BF142" s="251">
        <f>IF(N142="znížená",J142,0)</f>
        <v>0</v>
      </c>
      <c r="BG142" s="251">
        <f>IF(N142="zákl. prenesená",J142,0)</f>
        <v>0</v>
      </c>
      <c r="BH142" s="251">
        <f>IF(N142="zníž. prenesená",J142,0)</f>
        <v>0</v>
      </c>
      <c r="BI142" s="251">
        <f>IF(N142="nulová",J142,0)</f>
        <v>0</v>
      </c>
      <c r="BJ142" s="18" t="s">
        <v>88</v>
      </c>
      <c r="BK142" s="251">
        <f>ROUND(I142*H142,2)</f>
        <v>0</v>
      </c>
      <c r="BL142" s="18" t="s">
        <v>560</v>
      </c>
      <c r="BM142" s="250" t="s">
        <v>1787</v>
      </c>
    </row>
    <row r="143" s="2" customFormat="1" ht="24.15" customHeight="1">
      <c r="A143" s="39"/>
      <c r="B143" s="40"/>
      <c r="C143" s="286" t="s">
        <v>252</v>
      </c>
      <c r="D143" s="286" t="s">
        <v>224</v>
      </c>
      <c r="E143" s="287" t="s">
        <v>1788</v>
      </c>
      <c r="F143" s="288" t="s">
        <v>1789</v>
      </c>
      <c r="G143" s="289" t="s">
        <v>311</v>
      </c>
      <c r="H143" s="290">
        <v>24</v>
      </c>
      <c r="I143" s="291"/>
      <c r="J143" s="292">
        <f>ROUND(I143*H143,2)</f>
        <v>0</v>
      </c>
      <c r="K143" s="293"/>
      <c r="L143" s="294"/>
      <c r="M143" s="295" t="s">
        <v>1</v>
      </c>
      <c r="N143" s="296" t="s">
        <v>42</v>
      </c>
      <c r="O143" s="98"/>
      <c r="P143" s="248">
        <f>O143*H143</f>
        <v>0</v>
      </c>
      <c r="Q143" s="248">
        <v>0.00029</v>
      </c>
      <c r="R143" s="248">
        <f>Q143*H143</f>
        <v>0.00696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228</v>
      </c>
      <c r="AT143" s="250" t="s">
        <v>224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228</v>
      </c>
      <c r="BM143" s="250" t="s">
        <v>1790</v>
      </c>
    </row>
    <row r="144" s="2" customFormat="1" ht="16.5" customHeight="1">
      <c r="A144" s="39"/>
      <c r="B144" s="40"/>
      <c r="C144" s="238" t="s">
        <v>258</v>
      </c>
      <c r="D144" s="238" t="s">
        <v>175</v>
      </c>
      <c r="E144" s="239" t="s">
        <v>1791</v>
      </c>
      <c r="F144" s="240" t="s">
        <v>1792</v>
      </c>
      <c r="G144" s="241" t="s">
        <v>311</v>
      </c>
      <c r="H144" s="242">
        <v>1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560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560</v>
      </c>
      <c r="BM144" s="250" t="s">
        <v>1793</v>
      </c>
    </row>
    <row r="145" s="2" customFormat="1" ht="16.5" customHeight="1">
      <c r="A145" s="39"/>
      <c r="B145" s="40"/>
      <c r="C145" s="286" t="s">
        <v>262</v>
      </c>
      <c r="D145" s="286" t="s">
        <v>224</v>
      </c>
      <c r="E145" s="287" t="s">
        <v>1794</v>
      </c>
      <c r="F145" s="288" t="s">
        <v>1795</v>
      </c>
      <c r="G145" s="289" t="s">
        <v>311</v>
      </c>
      <c r="H145" s="290">
        <v>1</v>
      </c>
      <c r="I145" s="291"/>
      <c r="J145" s="292">
        <f>ROUND(I145*H145,2)</f>
        <v>0</v>
      </c>
      <c r="K145" s="293"/>
      <c r="L145" s="294"/>
      <c r="M145" s="295" t="s">
        <v>1</v>
      </c>
      <c r="N145" s="296" t="s">
        <v>42</v>
      </c>
      <c r="O145" s="98"/>
      <c r="P145" s="248">
        <f>O145*H145</f>
        <v>0</v>
      </c>
      <c r="Q145" s="248">
        <v>0.00017000000000000001</v>
      </c>
      <c r="R145" s="248">
        <f>Q145*H145</f>
        <v>0.00017000000000000001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228</v>
      </c>
      <c r="AT145" s="250" t="s">
        <v>224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228</v>
      </c>
      <c r="BM145" s="250" t="s">
        <v>1796</v>
      </c>
    </row>
    <row r="146" s="2" customFormat="1" ht="16.5" customHeight="1">
      <c r="A146" s="39"/>
      <c r="B146" s="40"/>
      <c r="C146" s="238" t="s">
        <v>270</v>
      </c>
      <c r="D146" s="238" t="s">
        <v>175</v>
      </c>
      <c r="E146" s="239" t="s">
        <v>1797</v>
      </c>
      <c r="F146" s="240" t="s">
        <v>1798</v>
      </c>
      <c r="G146" s="241" t="s">
        <v>311</v>
      </c>
      <c r="H146" s="242">
        <v>1</v>
      </c>
      <c r="I146" s="243"/>
      <c r="J146" s="244">
        <f>ROUND(I146*H146,2)</f>
        <v>0</v>
      </c>
      <c r="K146" s="245"/>
      <c r="L146" s="45"/>
      <c r="M146" s="246" t="s">
        <v>1</v>
      </c>
      <c r="N146" s="247" t="s">
        <v>42</v>
      </c>
      <c r="O146" s="98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50" t="s">
        <v>560</v>
      </c>
      <c r="AT146" s="250" t="s">
        <v>175</v>
      </c>
      <c r="AU146" s="250" t="s">
        <v>88</v>
      </c>
      <c r="AY146" s="18" t="s">
        <v>173</v>
      </c>
      <c r="BE146" s="251">
        <f>IF(N146="základná",J146,0)</f>
        <v>0</v>
      </c>
      <c r="BF146" s="251">
        <f>IF(N146="znížená",J146,0)</f>
        <v>0</v>
      </c>
      <c r="BG146" s="251">
        <f>IF(N146="zákl. prenesená",J146,0)</f>
        <v>0</v>
      </c>
      <c r="BH146" s="251">
        <f>IF(N146="zníž. prenesená",J146,0)</f>
        <v>0</v>
      </c>
      <c r="BI146" s="251">
        <f>IF(N146="nulová",J146,0)</f>
        <v>0</v>
      </c>
      <c r="BJ146" s="18" t="s">
        <v>88</v>
      </c>
      <c r="BK146" s="251">
        <f>ROUND(I146*H146,2)</f>
        <v>0</v>
      </c>
      <c r="BL146" s="18" t="s">
        <v>560</v>
      </c>
      <c r="BM146" s="250" t="s">
        <v>1799</v>
      </c>
    </row>
    <row r="147" s="2" customFormat="1" ht="21.75" customHeight="1">
      <c r="A147" s="39"/>
      <c r="B147" s="40"/>
      <c r="C147" s="286" t="s">
        <v>276</v>
      </c>
      <c r="D147" s="286" t="s">
        <v>224</v>
      </c>
      <c r="E147" s="287" t="s">
        <v>1800</v>
      </c>
      <c r="F147" s="288" t="s">
        <v>1801</v>
      </c>
      <c r="G147" s="289" t="s">
        <v>311</v>
      </c>
      <c r="H147" s="290">
        <v>1</v>
      </c>
      <c r="I147" s="291"/>
      <c r="J147" s="292">
        <f>ROUND(I147*H147,2)</f>
        <v>0</v>
      </c>
      <c r="K147" s="293"/>
      <c r="L147" s="294"/>
      <c r="M147" s="295" t="s">
        <v>1</v>
      </c>
      <c r="N147" s="296" t="s">
        <v>42</v>
      </c>
      <c r="O147" s="98"/>
      <c r="P147" s="248">
        <f>O147*H147</f>
        <v>0</v>
      </c>
      <c r="Q147" s="248">
        <v>0.00040000000000000002</v>
      </c>
      <c r="R147" s="248">
        <f>Q147*H147</f>
        <v>0.00040000000000000002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228</v>
      </c>
      <c r="AT147" s="250" t="s">
        <v>224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228</v>
      </c>
      <c r="BM147" s="250" t="s">
        <v>1802</v>
      </c>
    </row>
    <row r="148" s="2" customFormat="1" ht="16.5" customHeight="1">
      <c r="A148" s="39"/>
      <c r="B148" s="40"/>
      <c r="C148" s="238" t="s">
        <v>283</v>
      </c>
      <c r="D148" s="238" t="s">
        <v>175</v>
      </c>
      <c r="E148" s="239" t="s">
        <v>1803</v>
      </c>
      <c r="F148" s="240" t="s">
        <v>1804</v>
      </c>
      <c r="G148" s="241" t="s">
        <v>311</v>
      </c>
      <c r="H148" s="242">
        <v>26</v>
      </c>
      <c r="I148" s="243"/>
      <c r="J148" s="244">
        <f>ROUND(I148*H148,2)</f>
        <v>0</v>
      </c>
      <c r="K148" s="245"/>
      <c r="L148" s="45"/>
      <c r="M148" s="246" t="s">
        <v>1</v>
      </c>
      <c r="N148" s="247" t="s">
        <v>42</v>
      </c>
      <c r="O148" s="98"/>
      <c r="P148" s="248">
        <f>O148*H148</f>
        <v>0</v>
      </c>
      <c r="Q148" s="248">
        <v>0</v>
      </c>
      <c r="R148" s="248">
        <f>Q148*H148</f>
        <v>0</v>
      </c>
      <c r="S148" s="248">
        <v>0</v>
      </c>
      <c r="T148" s="24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50" t="s">
        <v>560</v>
      </c>
      <c r="AT148" s="250" t="s">
        <v>175</v>
      </c>
      <c r="AU148" s="250" t="s">
        <v>88</v>
      </c>
      <c r="AY148" s="18" t="s">
        <v>173</v>
      </c>
      <c r="BE148" s="251">
        <f>IF(N148="základná",J148,0)</f>
        <v>0</v>
      </c>
      <c r="BF148" s="251">
        <f>IF(N148="znížená",J148,0)</f>
        <v>0</v>
      </c>
      <c r="BG148" s="251">
        <f>IF(N148="zákl. prenesená",J148,0)</f>
        <v>0</v>
      </c>
      <c r="BH148" s="251">
        <f>IF(N148="zníž. prenesená",J148,0)</f>
        <v>0</v>
      </c>
      <c r="BI148" s="251">
        <f>IF(N148="nulová",J148,0)</f>
        <v>0</v>
      </c>
      <c r="BJ148" s="18" t="s">
        <v>88</v>
      </c>
      <c r="BK148" s="251">
        <f>ROUND(I148*H148,2)</f>
        <v>0</v>
      </c>
      <c r="BL148" s="18" t="s">
        <v>560</v>
      </c>
      <c r="BM148" s="250" t="s">
        <v>1805</v>
      </c>
    </row>
    <row r="149" s="2" customFormat="1" ht="16.5" customHeight="1">
      <c r="A149" s="39"/>
      <c r="B149" s="40"/>
      <c r="C149" s="286" t="s">
        <v>297</v>
      </c>
      <c r="D149" s="286" t="s">
        <v>224</v>
      </c>
      <c r="E149" s="287" t="s">
        <v>1806</v>
      </c>
      <c r="F149" s="288" t="s">
        <v>1807</v>
      </c>
      <c r="G149" s="289" t="s">
        <v>311</v>
      </c>
      <c r="H149" s="290">
        <v>26</v>
      </c>
      <c r="I149" s="291"/>
      <c r="J149" s="292">
        <f>ROUND(I149*H149,2)</f>
        <v>0</v>
      </c>
      <c r="K149" s="293"/>
      <c r="L149" s="294"/>
      <c r="M149" s="295" t="s">
        <v>1</v>
      </c>
      <c r="N149" s="296" t="s">
        <v>42</v>
      </c>
      <c r="O149" s="98"/>
      <c r="P149" s="248">
        <f>O149*H149</f>
        <v>0</v>
      </c>
      <c r="Q149" s="248">
        <v>0.00016000000000000001</v>
      </c>
      <c r="R149" s="248">
        <f>Q149*H149</f>
        <v>0.0041600000000000005</v>
      </c>
      <c r="S149" s="248">
        <v>0</v>
      </c>
      <c r="T149" s="24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50" t="s">
        <v>228</v>
      </c>
      <c r="AT149" s="250" t="s">
        <v>224</v>
      </c>
      <c r="AU149" s="250" t="s">
        <v>88</v>
      </c>
      <c r="AY149" s="18" t="s">
        <v>173</v>
      </c>
      <c r="BE149" s="251">
        <f>IF(N149="základná",J149,0)</f>
        <v>0</v>
      </c>
      <c r="BF149" s="251">
        <f>IF(N149="znížená",J149,0)</f>
        <v>0</v>
      </c>
      <c r="BG149" s="251">
        <f>IF(N149="zákl. prenesená",J149,0)</f>
        <v>0</v>
      </c>
      <c r="BH149" s="251">
        <f>IF(N149="zníž. prenesená",J149,0)</f>
        <v>0</v>
      </c>
      <c r="BI149" s="251">
        <f>IF(N149="nulová",J149,0)</f>
        <v>0</v>
      </c>
      <c r="BJ149" s="18" t="s">
        <v>88</v>
      </c>
      <c r="BK149" s="251">
        <f>ROUND(I149*H149,2)</f>
        <v>0</v>
      </c>
      <c r="BL149" s="18" t="s">
        <v>228</v>
      </c>
      <c r="BM149" s="250" t="s">
        <v>1808</v>
      </c>
    </row>
    <row r="150" s="2" customFormat="1" ht="16.5" customHeight="1">
      <c r="A150" s="39"/>
      <c r="B150" s="40"/>
      <c r="C150" s="238" t="s">
        <v>303</v>
      </c>
      <c r="D150" s="238" t="s">
        <v>175</v>
      </c>
      <c r="E150" s="239" t="s">
        <v>1809</v>
      </c>
      <c r="F150" s="240" t="s">
        <v>1810</v>
      </c>
      <c r="G150" s="241" t="s">
        <v>311</v>
      </c>
      <c r="H150" s="242">
        <v>4</v>
      </c>
      <c r="I150" s="243"/>
      <c r="J150" s="244">
        <f>ROUND(I150*H150,2)</f>
        <v>0</v>
      </c>
      <c r="K150" s="245"/>
      <c r="L150" s="45"/>
      <c r="M150" s="246" t="s">
        <v>1</v>
      </c>
      <c r="N150" s="247" t="s">
        <v>42</v>
      </c>
      <c r="O150" s="98"/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24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50" t="s">
        <v>560</v>
      </c>
      <c r="AT150" s="250" t="s">
        <v>175</v>
      </c>
      <c r="AU150" s="250" t="s">
        <v>88</v>
      </c>
      <c r="AY150" s="18" t="s">
        <v>173</v>
      </c>
      <c r="BE150" s="251">
        <f>IF(N150="základná",J150,0)</f>
        <v>0</v>
      </c>
      <c r="BF150" s="251">
        <f>IF(N150="znížená",J150,0)</f>
        <v>0</v>
      </c>
      <c r="BG150" s="251">
        <f>IF(N150="zákl. prenesená",J150,0)</f>
        <v>0</v>
      </c>
      <c r="BH150" s="251">
        <f>IF(N150="zníž. prenesená",J150,0)</f>
        <v>0</v>
      </c>
      <c r="BI150" s="251">
        <f>IF(N150="nulová",J150,0)</f>
        <v>0</v>
      </c>
      <c r="BJ150" s="18" t="s">
        <v>88</v>
      </c>
      <c r="BK150" s="251">
        <f>ROUND(I150*H150,2)</f>
        <v>0</v>
      </c>
      <c r="BL150" s="18" t="s">
        <v>560</v>
      </c>
      <c r="BM150" s="250" t="s">
        <v>1811</v>
      </c>
    </row>
    <row r="151" s="2" customFormat="1" ht="16.5" customHeight="1">
      <c r="A151" s="39"/>
      <c r="B151" s="40"/>
      <c r="C151" s="286" t="s">
        <v>7</v>
      </c>
      <c r="D151" s="286" t="s">
        <v>224</v>
      </c>
      <c r="E151" s="287" t="s">
        <v>1812</v>
      </c>
      <c r="F151" s="288" t="s">
        <v>1813</v>
      </c>
      <c r="G151" s="289" t="s">
        <v>311</v>
      </c>
      <c r="H151" s="290">
        <v>4</v>
      </c>
      <c r="I151" s="291"/>
      <c r="J151" s="292">
        <f>ROUND(I151*H151,2)</f>
        <v>0</v>
      </c>
      <c r="K151" s="293"/>
      <c r="L151" s="294"/>
      <c r="M151" s="295" t="s">
        <v>1</v>
      </c>
      <c r="N151" s="296" t="s">
        <v>42</v>
      </c>
      <c r="O151" s="98"/>
      <c r="P151" s="248">
        <f>O151*H151</f>
        <v>0</v>
      </c>
      <c r="Q151" s="248">
        <v>0.00017000000000000001</v>
      </c>
      <c r="R151" s="248">
        <f>Q151*H151</f>
        <v>0.00068000000000000005</v>
      </c>
      <c r="S151" s="248">
        <v>0</v>
      </c>
      <c r="T151" s="24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50" t="s">
        <v>228</v>
      </c>
      <c r="AT151" s="250" t="s">
        <v>224</v>
      </c>
      <c r="AU151" s="250" t="s">
        <v>88</v>
      </c>
      <c r="AY151" s="18" t="s">
        <v>173</v>
      </c>
      <c r="BE151" s="251">
        <f>IF(N151="základná",J151,0)</f>
        <v>0</v>
      </c>
      <c r="BF151" s="251">
        <f>IF(N151="znížená",J151,0)</f>
        <v>0</v>
      </c>
      <c r="BG151" s="251">
        <f>IF(N151="zákl. prenesená",J151,0)</f>
        <v>0</v>
      </c>
      <c r="BH151" s="251">
        <f>IF(N151="zníž. prenesená",J151,0)</f>
        <v>0</v>
      </c>
      <c r="BI151" s="251">
        <f>IF(N151="nulová",J151,0)</f>
        <v>0</v>
      </c>
      <c r="BJ151" s="18" t="s">
        <v>88</v>
      </c>
      <c r="BK151" s="251">
        <f>ROUND(I151*H151,2)</f>
        <v>0</v>
      </c>
      <c r="BL151" s="18" t="s">
        <v>228</v>
      </c>
      <c r="BM151" s="250" t="s">
        <v>1814</v>
      </c>
    </row>
    <row r="152" s="2" customFormat="1" ht="16.5" customHeight="1">
      <c r="A152" s="39"/>
      <c r="B152" s="40"/>
      <c r="C152" s="238" t="s">
        <v>314</v>
      </c>
      <c r="D152" s="238" t="s">
        <v>175</v>
      </c>
      <c r="E152" s="239" t="s">
        <v>1815</v>
      </c>
      <c r="F152" s="240" t="s">
        <v>1816</v>
      </c>
      <c r="G152" s="241" t="s">
        <v>311</v>
      </c>
      <c r="H152" s="242">
        <v>4</v>
      </c>
      <c r="I152" s="243"/>
      <c r="J152" s="244">
        <f>ROUND(I152*H152,2)</f>
        <v>0</v>
      </c>
      <c r="K152" s="245"/>
      <c r="L152" s="45"/>
      <c r="M152" s="246" t="s">
        <v>1</v>
      </c>
      <c r="N152" s="247" t="s">
        <v>42</v>
      </c>
      <c r="O152" s="98"/>
      <c r="P152" s="248">
        <f>O152*H152</f>
        <v>0</v>
      </c>
      <c r="Q152" s="248">
        <v>0</v>
      </c>
      <c r="R152" s="248">
        <f>Q152*H152</f>
        <v>0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560</v>
      </c>
      <c r="AT152" s="250" t="s">
        <v>175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560</v>
      </c>
      <c r="BM152" s="250" t="s">
        <v>1817</v>
      </c>
    </row>
    <row r="153" s="2" customFormat="1" ht="16.5" customHeight="1">
      <c r="A153" s="39"/>
      <c r="B153" s="40"/>
      <c r="C153" s="286" t="s">
        <v>320</v>
      </c>
      <c r="D153" s="286" t="s">
        <v>224</v>
      </c>
      <c r="E153" s="287" t="s">
        <v>1818</v>
      </c>
      <c r="F153" s="288" t="s">
        <v>1819</v>
      </c>
      <c r="G153" s="289" t="s">
        <v>311</v>
      </c>
      <c r="H153" s="290">
        <v>4</v>
      </c>
      <c r="I153" s="291"/>
      <c r="J153" s="292">
        <f>ROUND(I153*H153,2)</f>
        <v>0</v>
      </c>
      <c r="K153" s="293"/>
      <c r="L153" s="294"/>
      <c r="M153" s="295" t="s">
        <v>1</v>
      </c>
      <c r="N153" s="296" t="s">
        <v>42</v>
      </c>
      <c r="O153" s="98"/>
      <c r="P153" s="248">
        <f>O153*H153</f>
        <v>0</v>
      </c>
      <c r="Q153" s="248">
        <v>0.0017700000000000001</v>
      </c>
      <c r="R153" s="248">
        <f>Q153*H153</f>
        <v>0.0070800000000000004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228</v>
      </c>
      <c r="AT153" s="250" t="s">
        <v>224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228</v>
      </c>
      <c r="BM153" s="250" t="s">
        <v>1820</v>
      </c>
    </row>
    <row r="154" s="2" customFormat="1" ht="21.75" customHeight="1">
      <c r="A154" s="39"/>
      <c r="B154" s="40"/>
      <c r="C154" s="238" t="s">
        <v>329</v>
      </c>
      <c r="D154" s="238" t="s">
        <v>175</v>
      </c>
      <c r="E154" s="239" t="s">
        <v>1821</v>
      </c>
      <c r="F154" s="240" t="s">
        <v>1822</v>
      </c>
      <c r="G154" s="241" t="s">
        <v>311</v>
      </c>
      <c r="H154" s="242">
        <v>8</v>
      </c>
      <c r="I154" s="243"/>
      <c r="J154" s="244">
        <f>ROUND(I154*H154,2)</f>
        <v>0</v>
      </c>
      <c r="K154" s="245"/>
      <c r="L154" s="45"/>
      <c r="M154" s="246" t="s">
        <v>1</v>
      </c>
      <c r="N154" s="247" t="s">
        <v>42</v>
      </c>
      <c r="O154" s="98"/>
      <c r="P154" s="248">
        <f>O154*H154</f>
        <v>0</v>
      </c>
      <c r="Q154" s="248">
        <v>0</v>
      </c>
      <c r="R154" s="248">
        <f>Q154*H154</f>
        <v>0</v>
      </c>
      <c r="S154" s="248">
        <v>0</v>
      </c>
      <c r="T154" s="24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50" t="s">
        <v>560</v>
      </c>
      <c r="AT154" s="250" t="s">
        <v>175</v>
      </c>
      <c r="AU154" s="250" t="s">
        <v>88</v>
      </c>
      <c r="AY154" s="18" t="s">
        <v>173</v>
      </c>
      <c r="BE154" s="251">
        <f>IF(N154="základná",J154,0)</f>
        <v>0</v>
      </c>
      <c r="BF154" s="251">
        <f>IF(N154="znížená",J154,0)</f>
        <v>0</v>
      </c>
      <c r="BG154" s="251">
        <f>IF(N154="zákl. prenesená",J154,0)</f>
        <v>0</v>
      </c>
      <c r="BH154" s="251">
        <f>IF(N154="zníž. prenesená",J154,0)</f>
        <v>0</v>
      </c>
      <c r="BI154" s="251">
        <f>IF(N154="nulová",J154,0)</f>
        <v>0</v>
      </c>
      <c r="BJ154" s="18" t="s">
        <v>88</v>
      </c>
      <c r="BK154" s="251">
        <f>ROUND(I154*H154,2)</f>
        <v>0</v>
      </c>
      <c r="BL154" s="18" t="s">
        <v>560</v>
      </c>
      <c r="BM154" s="250" t="s">
        <v>1823</v>
      </c>
    </row>
    <row r="155" s="2" customFormat="1" ht="21.75" customHeight="1">
      <c r="A155" s="39"/>
      <c r="B155" s="40"/>
      <c r="C155" s="286" t="s">
        <v>337</v>
      </c>
      <c r="D155" s="286" t="s">
        <v>224</v>
      </c>
      <c r="E155" s="287" t="s">
        <v>1824</v>
      </c>
      <c r="F155" s="288" t="s">
        <v>1825</v>
      </c>
      <c r="G155" s="289" t="s">
        <v>311</v>
      </c>
      <c r="H155" s="290">
        <v>8</v>
      </c>
      <c r="I155" s="291"/>
      <c r="J155" s="292">
        <f>ROUND(I155*H155,2)</f>
        <v>0</v>
      </c>
      <c r="K155" s="293"/>
      <c r="L155" s="294"/>
      <c r="M155" s="295" t="s">
        <v>1</v>
      </c>
      <c r="N155" s="296" t="s">
        <v>42</v>
      </c>
      <c r="O155" s="98"/>
      <c r="P155" s="248">
        <f>O155*H155</f>
        <v>0</v>
      </c>
      <c r="Q155" s="248">
        <v>0.00042000000000000002</v>
      </c>
      <c r="R155" s="248">
        <f>Q155*H155</f>
        <v>0.0033600000000000001</v>
      </c>
      <c r="S155" s="248">
        <v>0</v>
      </c>
      <c r="T155" s="24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50" t="s">
        <v>228</v>
      </c>
      <c r="AT155" s="250" t="s">
        <v>224</v>
      </c>
      <c r="AU155" s="250" t="s">
        <v>88</v>
      </c>
      <c r="AY155" s="18" t="s">
        <v>173</v>
      </c>
      <c r="BE155" s="251">
        <f>IF(N155="základná",J155,0)</f>
        <v>0</v>
      </c>
      <c r="BF155" s="251">
        <f>IF(N155="znížená",J155,0)</f>
        <v>0</v>
      </c>
      <c r="BG155" s="251">
        <f>IF(N155="zákl. prenesená",J155,0)</f>
        <v>0</v>
      </c>
      <c r="BH155" s="251">
        <f>IF(N155="zníž. prenesená",J155,0)</f>
        <v>0</v>
      </c>
      <c r="BI155" s="251">
        <f>IF(N155="nulová",J155,0)</f>
        <v>0</v>
      </c>
      <c r="BJ155" s="18" t="s">
        <v>88</v>
      </c>
      <c r="BK155" s="251">
        <f>ROUND(I155*H155,2)</f>
        <v>0</v>
      </c>
      <c r="BL155" s="18" t="s">
        <v>228</v>
      </c>
      <c r="BM155" s="250" t="s">
        <v>1826</v>
      </c>
    </row>
    <row r="156" s="2" customFormat="1" ht="24.15" customHeight="1">
      <c r="A156" s="39"/>
      <c r="B156" s="40"/>
      <c r="C156" s="238" t="s">
        <v>341</v>
      </c>
      <c r="D156" s="238" t="s">
        <v>175</v>
      </c>
      <c r="E156" s="239" t="s">
        <v>1827</v>
      </c>
      <c r="F156" s="240" t="s">
        <v>1828</v>
      </c>
      <c r="G156" s="241" t="s">
        <v>332</v>
      </c>
      <c r="H156" s="242">
        <v>50</v>
      </c>
      <c r="I156" s="243"/>
      <c r="J156" s="244">
        <f>ROUND(I156*H156,2)</f>
        <v>0</v>
      </c>
      <c r="K156" s="245"/>
      <c r="L156" s="45"/>
      <c r="M156" s="246" t="s">
        <v>1</v>
      </c>
      <c r="N156" s="247" t="s">
        <v>42</v>
      </c>
      <c r="O156" s="98"/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24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560</v>
      </c>
      <c r="AT156" s="250" t="s">
        <v>175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560</v>
      </c>
      <c r="BM156" s="250" t="s">
        <v>1829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1830</v>
      </c>
      <c r="G157" s="253"/>
      <c r="H157" s="257">
        <v>12.5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1831</v>
      </c>
      <c r="G158" s="253"/>
      <c r="H158" s="257">
        <v>21.600000000000001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3" customFormat="1">
      <c r="A159" s="13"/>
      <c r="B159" s="252"/>
      <c r="C159" s="253"/>
      <c r="D159" s="254" t="s">
        <v>181</v>
      </c>
      <c r="E159" s="255" t="s">
        <v>1</v>
      </c>
      <c r="F159" s="256" t="s">
        <v>1832</v>
      </c>
      <c r="G159" s="253"/>
      <c r="H159" s="257">
        <v>14</v>
      </c>
      <c r="I159" s="258"/>
      <c r="J159" s="253"/>
      <c r="K159" s="253"/>
      <c r="L159" s="259"/>
      <c r="M159" s="260"/>
      <c r="N159" s="261"/>
      <c r="O159" s="261"/>
      <c r="P159" s="261"/>
      <c r="Q159" s="261"/>
      <c r="R159" s="261"/>
      <c r="S159" s="261"/>
      <c r="T159" s="26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3" t="s">
        <v>181</v>
      </c>
      <c r="AU159" s="263" t="s">
        <v>88</v>
      </c>
      <c r="AV159" s="13" t="s">
        <v>88</v>
      </c>
      <c r="AW159" s="13" t="s">
        <v>31</v>
      </c>
      <c r="AX159" s="13" t="s">
        <v>76</v>
      </c>
      <c r="AY159" s="263" t="s">
        <v>173</v>
      </c>
    </row>
    <row r="160" s="14" customFormat="1">
      <c r="A160" s="14"/>
      <c r="B160" s="264"/>
      <c r="C160" s="265"/>
      <c r="D160" s="254" t="s">
        <v>181</v>
      </c>
      <c r="E160" s="266" t="s">
        <v>1</v>
      </c>
      <c r="F160" s="267" t="s">
        <v>184</v>
      </c>
      <c r="G160" s="265"/>
      <c r="H160" s="268">
        <v>48.100000000000001</v>
      </c>
      <c r="I160" s="269"/>
      <c r="J160" s="265"/>
      <c r="K160" s="265"/>
      <c r="L160" s="270"/>
      <c r="M160" s="271"/>
      <c r="N160" s="272"/>
      <c r="O160" s="272"/>
      <c r="P160" s="272"/>
      <c r="Q160" s="272"/>
      <c r="R160" s="272"/>
      <c r="S160" s="272"/>
      <c r="T160" s="27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4" t="s">
        <v>181</v>
      </c>
      <c r="AU160" s="274" t="s">
        <v>88</v>
      </c>
      <c r="AV160" s="14" t="s">
        <v>185</v>
      </c>
      <c r="AW160" s="14" t="s">
        <v>31</v>
      </c>
      <c r="AX160" s="14" t="s">
        <v>76</v>
      </c>
      <c r="AY160" s="274" t="s">
        <v>173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1833</v>
      </c>
      <c r="G161" s="253"/>
      <c r="H161" s="257">
        <v>1.8999999999999999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76</v>
      </c>
      <c r="AY161" s="263" t="s">
        <v>173</v>
      </c>
    </row>
    <row r="162" s="15" customFormat="1">
      <c r="A162" s="15"/>
      <c r="B162" s="275"/>
      <c r="C162" s="276"/>
      <c r="D162" s="254" t="s">
        <v>181</v>
      </c>
      <c r="E162" s="277" t="s">
        <v>1</v>
      </c>
      <c r="F162" s="278" t="s">
        <v>187</v>
      </c>
      <c r="G162" s="276"/>
      <c r="H162" s="279">
        <v>50</v>
      </c>
      <c r="I162" s="280"/>
      <c r="J162" s="276"/>
      <c r="K162" s="276"/>
      <c r="L162" s="281"/>
      <c r="M162" s="282"/>
      <c r="N162" s="283"/>
      <c r="O162" s="283"/>
      <c r="P162" s="283"/>
      <c r="Q162" s="283"/>
      <c r="R162" s="283"/>
      <c r="S162" s="283"/>
      <c r="T162" s="28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5" t="s">
        <v>181</v>
      </c>
      <c r="AU162" s="285" t="s">
        <v>88</v>
      </c>
      <c r="AV162" s="15" t="s">
        <v>179</v>
      </c>
      <c r="AW162" s="15" t="s">
        <v>31</v>
      </c>
      <c r="AX162" s="15" t="s">
        <v>83</v>
      </c>
      <c r="AY162" s="285" t="s">
        <v>173</v>
      </c>
    </row>
    <row r="163" s="2" customFormat="1" ht="16.5" customHeight="1">
      <c r="A163" s="39"/>
      <c r="B163" s="40"/>
      <c r="C163" s="286" t="s">
        <v>350</v>
      </c>
      <c r="D163" s="286" t="s">
        <v>224</v>
      </c>
      <c r="E163" s="287" t="s">
        <v>1834</v>
      </c>
      <c r="F163" s="288" t="s">
        <v>1835</v>
      </c>
      <c r="G163" s="289" t="s">
        <v>1762</v>
      </c>
      <c r="H163" s="290">
        <v>6.7999999999999998</v>
      </c>
      <c r="I163" s="291"/>
      <c r="J163" s="292">
        <f>ROUND(I163*H163,2)</f>
        <v>0</v>
      </c>
      <c r="K163" s="293"/>
      <c r="L163" s="294"/>
      <c r="M163" s="295" t="s">
        <v>1</v>
      </c>
      <c r="N163" s="296" t="s">
        <v>42</v>
      </c>
      <c r="O163" s="98"/>
      <c r="P163" s="248">
        <f>O163*H163</f>
        <v>0</v>
      </c>
      <c r="Q163" s="248">
        <v>0.001</v>
      </c>
      <c r="R163" s="248">
        <f>Q163*H163</f>
        <v>0.0067999999999999996</v>
      </c>
      <c r="S163" s="248">
        <v>0</v>
      </c>
      <c r="T163" s="24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50" t="s">
        <v>228</v>
      </c>
      <c r="AT163" s="250" t="s">
        <v>224</v>
      </c>
      <c r="AU163" s="250" t="s">
        <v>88</v>
      </c>
      <c r="AY163" s="18" t="s">
        <v>173</v>
      </c>
      <c r="BE163" s="251">
        <f>IF(N163="základná",J163,0)</f>
        <v>0</v>
      </c>
      <c r="BF163" s="251">
        <f>IF(N163="znížená",J163,0)</f>
        <v>0</v>
      </c>
      <c r="BG163" s="251">
        <f>IF(N163="zákl. prenesená",J163,0)</f>
        <v>0</v>
      </c>
      <c r="BH163" s="251">
        <f>IF(N163="zníž. prenesená",J163,0)</f>
        <v>0</v>
      </c>
      <c r="BI163" s="251">
        <f>IF(N163="nulová",J163,0)</f>
        <v>0</v>
      </c>
      <c r="BJ163" s="18" t="s">
        <v>88</v>
      </c>
      <c r="BK163" s="251">
        <f>ROUND(I163*H163,2)</f>
        <v>0</v>
      </c>
      <c r="BL163" s="18" t="s">
        <v>228</v>
      </c>
      <c r="BM163" s="250" t="s">
        <v>1836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1837</v>
      </c>
      <c r="G164" s="253"/>
      <c r="H164" s="257">
        <v>6.75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463</v>
      </c>
      <c r="G165" s="253"/>
      <c r="H165" s="257">
        <v>0.050000000000000003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5" customFormat="1">
      <c r="A166" s="15"/>
      <c r="B166" s="275"/>
      <c r="C166" s="276"/>
      <c r="D166" s="254" t="s">
        <v>181</v>
      </c>
      <c r="E166" s="277" t="s">
        <v>1</v>
      </c>
      <c r="F166" s="278" t="s">
        <v>187</v>
      </c>
      <c r="G166" s="276"/>
      <c r="H166" s="279">
        <v>6.7999999999999998</v>
      </c>
      <c r="I166" s="280"/>
      <c r="J166" s="276"/>
      <c r="K166" s="276"/>
      <c r="L166" s="281"/>
      <c r="M166" s="282"/>
      <c r="N166" s="283"/>
      <c r="O166" s="283"/>
      <c r="P166" s="283"/>
      <c r="Q166" s="283"/>
      <c r="R166" s="283"/>
      <c r="S166" s="283"/>
      <c r="T166" s="28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85" t="s">
        <v>181</v>
      </c>
      <c r="AU166" s="285" t="s">
        <v>88</v>
      </c>
      <c r="AV166" s="15" t="s">
        <v>179</v>
      </c>
      <c r="AW166" s="15" t="s">
        <v>31</v>
      </c>
      <c r="AX166" s="15" t="s">
        <v>83</v>
      </c>
      <c r="AY166" s="285" t="s">
        <v>173</v>
      </c>
    </row>
    <row r="167" s="2" customFormat="1" ht="24.15" customHeight="1">
      <c r="A167" s="39"/>
      <c r="B167" s="40"/>
      <c r="C167" s="238" t="s">
        <v>357</v>
      </c>
      <c r="D167" s="238" t="s">
        <v>175</v>
      </c>
      <c r="E167" s="239" t="s">
        <v>1838</v>
      </c>
      <c r="F167" s="240" t="s">
        <v>1839</v>
      </c>
      <c r="G167" s="241" t="s">
        <v>311</v>
      </c>
      <c r="H167" s="242">
        <v>1</v>
      </c>
      <c r="I167" s="243"/>
      <c r="J167" s="244">
        <f>ROUND(I167*H167,2)</f>
        <v>0</v>
      </c>
      <c r="K167" s="245"/>
      <c r="L167" s="45"/>
      <c r="M167" s="246" t="s">
        <v>1</v>
      </c>
      <c r="N167" s="247" t="s">
        <v>42</v>
      </c>
      <c r="O167" s="98"/>
      <c r="P167" s="248">
        <f>O167*H167</f>
        <v>0</v>
      </c>
      <c r="Q167" s="248">
        <v>0</v>
      </c>
      <c r="R167" s="248">
        <f>Q167*H167</f>
        <v>0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560</v>
      </c>
      <c r="AT167" s="250" t="s">
        <v>175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560</v>
      </c>
      <c r="BM167" s="250" t="s">
        <v>1840</v>
      </c>
    </row>
    <row r="168" s="2" customFormat="1" ht="21.75" customHeight="1">
      <c r="A168" s="39"/>
      <c r="B168" s="40"/>
      <c r="C168" s="286" t="s">
        <v>366</v>
      </c>
      <c r="D168" s="286" t="s">
        <v>224</v>
      </c>
      <c r="E168" s="287" t="s">
        <v>1841</v>
      </c>
      <c r="F168" s="288" t="s">
        <v>1842</v>
      </c>
      <c r="G168" s="289" t="s">
        <v>311</v>
      </c>
      <c r="H168" s="290">
        <v>1</v>
      </c>
      <c r="I168" s="291"/>
      <c r="J168" s="292">
        <f>ROUND(I168*H168,2)</f>
        <v>0</v>
      </c>
      <c r="K168" s="293"/>
      <c r="L168" s="294"/>
      <c r="M168" s="295" t="s">
        <v>1</v>
      </c>
      <c r="N168" s="296" t="s">
        <v>42</v>
      </c>
      <c r="O168" s="98"/>
      <c r="P168" s="248">
        <f>O168*H168</f>
        <v>0</v>
      </c>
      <c r="Q168" s="248">
        <v>0.00117</v>
      </c>
      <c r="R168" s="248">
        <f>Q168*H168</f>
        <v>0.00117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228</v>
      </c>
      <c r="AT168" s="250" t="s">
        <v>224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228</v>
      </c>
      <c r="BM168" s="250" t="s">
        <v>1843</v>
      </c>
    </row>
    <row r="169" s="2" customFormat="1" ht="16.5" customHeight="1">
      <c r="A169" s="39"/>
      <c r="B169" s="40"/>
      <c r="C169" s="238" t="s">
        <v>370</v>
      </c>
      <c r="D169" s="238" t="s">
        <v>175</v>
      </c>
      <c r="E169" s="239" t="s">
        <v>1844</v>
      </c>
      <c r="F169" s="240" t="s">
        <v>1845</v>
      </c>
      <c r="G169" s="241" t="s">
        <v>311</v>
      </c>
      <c r="H169" s="242">
        <v>4</v>
      </c>
      <c r="I169" s="243"/>
      <c r="J169" s="244">
        <f>ROUND(I169*H169,2)</f>
        <v>0</v>
      </c>
      <c r="K169" s="245"/>
      <c r="L169" s="45"/>
      <c r="M169" s="246" t="s">
        <v>1</v>
      </c>
      <c r="N169" s="247" t="s">
        <v>42</v>
      </c>
      <c r="O169" s="98"/>
      <c r="P169" s="248">
        <f>O169*H169</f>
        <v>0</v>
      </c>
      <c r="Q169" s="248">
        <v>0</v>
      </c>
      <c r="R169" s="248">
        <f>Q169*H169</f>
        <v>0</v>
      </c>
      <c r="S169" s="248">
        <v>0</v>
      </c>
      <c r="T169" s="24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0" t="s">
        <v>560</v>
      </c>
      <c r="AT169" s="250" t="s">
        <v>175</v>
      </c>
      <c r="AU169" s="250" t="s">
        <v>88</v>
      </c>
      <c r="AY169" s="18" t="s">
        <v>173</v>
      </c>
      <c r="BE169" s="251">
        <f>IF(N169="základná",J169,0)</f>
        <v>0</v>
      </c>
      <c r="BF169" s="251">
        <f>IF(N169="znížená",J169,0)</f>
        <v>0</v>
      </c>
      <c r="BG169" s="251">
        <f>IF(N169="zákl. prenesená",J169,0)</f>
        <v>0</v>
      </c>
      <c r="BH169" s="251">
        <f>IF(N169="zníž. prenesená",J169,0)</f>
        <v>0</v>
      </c>
      <c r="BI169" s="251">
        <f>IF(N169="nulová",J169,0)</f>
        <v>0</v>
      </c>
      <c r="BJ169" s="18" t="s">
        <v>88</v>
      </c>
      <c r="BK169" s="251">
        <f>ROUND(I169*H169,2)</f>
        <v>0</v>
      </c>
      <c r="BL169" s="18" t="s">
        <v>560</v>
      </c>
      <c r="BM169" s="250" t="s">
        <v>1846</v>
      </c>
    </row>
    <row r="170" s="2" customFormat="1" ht="16.5" customHeight="1">
      <c r="A170" s="39"/>
      <c r="B170" s="40"/>
      <c r="C170" s="286" t="s">
        <v>376</v>
      </c>
      <c r="D170" s="286" t="s">
        <v>224</v>
      </c>
      <c r="E170" s="287" t="s">
        <v>1847</v>
      </c>
      <c r="F170" s="288" t="s">
        <v>1848</v>
      </c>
      <c r="G170" s="289" t="s">
        <v>311</v>
      </c>
      <c r="H170" s="290">
        <v>4</v>
      </c>
      <c r="I170" s="291"/>
      <c r="J170" s="292">
        <f>ROUND(I170*H170,2)</f>
        <v>0</v>
      </c>
      <c r="K170" s="293"/>
      <c r="L170" s="294"/>
      <c r="M170" s="295" t="s">
        <v>1</v>
      </c>
      <c r="N170" s="296" t="s">
        <v>42</v>
      </c>
      <c r="O170" s="98"/>
      <c r="P170" s="248">
        <f>O170*H170</f>
        <v>0</v>
      </c>
      <c r="Q170" s="248">
        <v>0.00017000000000000001</v>
      </c>
      <c r="R170" s="248">
        <f>Q170*H170</f>
        <v>0.00068000000000000005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228</v>
      </c>
      <c r="AT170" s="250" t="s">
        <v>224</v>
      </c>
      <c r="AU170" s="250" t="s">
        <v>88</v>
      </c>
      <c r="AY170" s="18" t="s">
        <v>173</v>
      </c>
      <c r="BE170" s="251">
        <f>IF(N170="základná",J170,0)</f>
        <v>0</v>
      </c>
      <c r="BF170" s="251">
        <f>IF(N170="znížená",J170,0)</f>
        <v>0</v>
      </c>
      <c r="BG170" s="251">
        <f>IF(N170="zákl. prenesená",J170,0)</f>
        <v>0</v>
      </c>
      <c r="BH170" s="251">
        <f>IF(N170="zníž. prenesená",J170,0)</f>
        <v>0</v>
      </c>
      <c r="BI170" s="251">
        <f>IF(N170="nulová",J170,0)</f>
        <v>0</v>
      </c>
      <c r="BJ170" s="18" t="s">
        <v>88</v>
      </c>
      <c r="BK170" s="251">
        <f>ROUND(I170*H170,2)</f>
        <v>0</v>
      </c>
      <c r="BL170" s="18" t="s">
        <v>228</v>
      </c>
      <c r="BM170" s="250" t="s">
        <v>1849</v>
      </c>
    </row>
    <row r="171" s="2" customFormat="1" ht="16.5" customHeight="1">
      <c r="A171" s="39"/>
      <c r="B171" s="40"/>
      <c r="C171" s="238" t="s">
        <v>382</v>
      </c>
      <c r="D171" s="238" t="s">
        <v>175</v>
      </c>
      <c r="E171" s="239" t="s">
        <v>1730</v>
      </c>
      <c r="F171" s="240" t="s">
        <v>1731</v>
      </c>
      <c r="G171" s="241" t="s">
        <v>1732</v>
      </c>
      <c r="H171" s="315"/>
      <c r="I171" s="243"/>
      <c r="J171" s="244">
        <f>ROUND(I171*H171,2)</f>
        <v>0</v>
      </c>
      <c r="K171" s="245"/>
      <c r="L171" s="45"/>
      <c r="M171" s="246" t="s">
        <v>1</v>
      </c>
      <c r="N171" s="247" t="s">
        <v>42</v>
      </c>
      <c r="O171" s="98"/>
      <c r="P171" s="248">
        <f>O171*H171</f>
        <v>0</v>
      </c>
      <c r="Q171" s="248">
        <v>0</v>
      </c>
      <c r="R171" s="248">
        <f>Q171*H171</f>
        <v>0</v>
      </c>
      <c r="S171" s="248">
        <v>0</v>
      </c>
      <c r="T171" s="24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0" t="s">
        <v>228</v>
      </c>
      <c r="AT171" s="250" t="s">
        <v>175</v>
      </c>
      <c r="AU171" s="250" t="s">
        <v>88</v>
      </c>
      <c r="AY171" s="18" t="s">
        <v>173</v>
      </c>
      <c r="BE171" s="251">
        <f>IF(N171="základná",J171,0)</f>
        <v>0</v>
      </c>
      <c r="BF171" s="251">
        <f>IF(N171="znížená",J171,0)</f>
        <v>0</v>
      </c>
      <c r="BG171" s="251">
        <f>IF(N171="zákl. prenesená",J171,0)</f>
        <v>0</v>
      </c>
      <c r="BH171" s="251">
        <f>IF(N171="zníž. prenesená",J171,0)</f>
        <v>0</v>
      </c>
      <c r="BI171" s="251">
        <f>IF(N171="nulová",J171,0)</f>
        <v>0</v>
      </c>
      <c r="BJ171" s="18" t="s">
        <v>88</v>
      </c>
      <c r="BK171" s="251">
        <f>ROUND(I171*H171,2)</f>
        <v>0</v>
      </c>
      <c r="BL171" s="18" t="s">
        <v>228</v>
      </c>
      <c r="BM171" s="250" t="s">
        <v>1850</v>
      </c>
    </row>
    <row r="172" s="2" customFormat="1" ht="16.5" customHeight="1">
      <c r="A172" s="39"/>
      <c r="B172" s="40"/>
      <c r="C172" s="238" t="s">
        <v>386</v>
      </c>
      <c r="D172" s="238" t="s">
        <v>175</v>
      </c>
      <c r="E172" s="239" t="s">
        <v>1734</v>
      </c>
      <c r="F172" s="240" t="s">
        <v>1735</v>
      </c>
      <c r="G172" s="241" t="s">
        <v>1732</v>
      </c>
      <c r="H172" s="315"/>
      <c r="I172" s="243"/>
      <c r="J172" s="244">
        <f>ROUND(I172*H172,2)</f>
        <v>0</v>
      </c>
      <c r="K172" s="245"/>
      <c r="L172" s="45"/>
      <c r="M172" s="246" t="s">
        <v>1</v>
      </c>
      <c r="N172" s="247" t="s">
        <v>42</v>
      </c>
      <c r="O172" s="98"/>
      <c r="P172" s="248">
        <f>O172*H172</f>
        <v>0</v>
      </c>
      <c r="Q172" s="248">
        <v>0</v>
      </c>
      <c r="R172" s="248">
        <f>Q172*H172</f>
        <v>0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560</v>
      </c>
      <c r="AT172" s="250" t="s">
        <v>175</v>
      </c>
      <c r="AU172" s="250" t="s">
        <v>88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560</v>
      </c>
      <c r="BM172" s="250" t="s">
        <v>1851</v>
      </c>
    </row>
    <row r="173" s="12" customFormat="1" ht="25.92" customHeight="1">
      <c r="A173" s="12"/>
      <c r="B173" s="222"/>
      <c r="C173" s="223"/>
      <c r="D173" s="224" t="s">
        <v>75</v>
      </c>
      <c r="E173" s="225" t="s">
        <v>1737</v>
      </c>
      <c r="F173" s="225" t="s">
        <v>1738</v>
      </c>
      <c r="G173" s="223"/>
      <c r="H173" s="223"/>
      <c r="I173" s="226"/>
      <c r="J173" s="227">
        <f>BK173</f>
        <v>0</v>
      </c>
      <c r="K173" s="223"/>
      <c r="L173" s="228"/>
      <c r="M173" s="229"/>
      <c r="N173" s="230"/>
      <c r="O173" s="230"/>
      <c r="P173" s="231">
        <f>P174</f>
        <v>0</v>
      </c>
      <c r="Q173" s="230"/>
      <c r="R173" s="231">
        <f>R174</f>
        <v>0</v>
      </c>
      <c r="S173" s="230"/>
      <c r="T173" s="232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3" t="s">
        <v>179</v>
      </c>
      <c r="AT173" s="234" t="s">
        <v>75</v>
      </c>
      <c r="AU173" s="234" t="s">
        <v>76</v>
      </c>
      <c r="AY173" s="233" t="s">
        <v>173</v>
      </c>
      <c r="BK173" s="235">
        <f>BK174</f>
        <v>0</v>
      </c>
    </row>
    <row r="174" s="2" customFormat="1" ht="24.15" customHeight="1">
      <c r="A174" s="39"/>
      <c r="B174" s="40"/>
      <c r="C174" s="238" t="s">
        <v>390</v>
      </c>
      <c r="D174" s="238" t="s">
        <v>175</v>
      </c>
      <c r="E174" s="239" t="s">
        <v>1739</v>
      </c>
      <c r="F174" s="240" t="s">
        <v>1740</v>
      </c>
      <c r="G174" s="241" t="s">
        <v>1741</v>
      </c>
      <c r="H174" s="242">
        <v>3</v>
      </c>
      <c r="I174" s="243"/>
      <c r="J174" s="244">
        <f>ROUND(I174*H174,2)</f>
        <v>0</v>
      </c>
      <c r="K174" s="245"/>
      <c r="L174" s="45"/>
      <c r="M174" s="310" t="s">
        <v>1</v>
      </c>
      <c r="N174" s="311" t="s">
        <v>42</v>
      </c>
      <c r="O174" s="312"/>
      <c r="P174" s="313">
        <f>O174*H174</f>
        <v>0</v>
      </c>
      <c r="Q174" s="313">
        <v>0</v>
      </c>
      <c r="R174" s="313">
        <f>Q174*H174</f>
        <v>0</v>
      </c>
      <c r="S174" s="313">
        <v>0</v>
      </c>
      <c r="T174" s="31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1742</v>
      </c>
      <c r="AT174" s="250" t="s">
        <v>175</v>
      </c>
      <c r="AU174" s="250" t="s">
        <v>83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1742</v>
      </c>
      <c r="BM174" s="250" t="s">
        <v>1852</v>
      </c>
    </row>
    <row r="175" s="2" customFormat="1" ht="6.96" customHeight="1">
      <c r="A175" s="39"/>
      <c r="B175" s="73"/>
      <c r="C175" s="74"/>
      <c r="D175" s="74"/>
      <c r="E175" s="74"/>
      <c r="F175" s="74"/>
      <c r="G175" s="74"/>
      <c r="H175" s="74"/>
      <c r="I175" s="74"/>
      <c r="J175" s="74"/>
      <c r="K175" s="74"/>
      <c r="L175" s="45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sheetProtection sheet="1" autoFilter="0" formatColumns="0" formatRows="0" objects="1" scenarios="1" spinCount="100000" saltValue="pS/RLP++j5z1zLjAQEAnYg98VDYutBJQKqimDZzjEvdVUVjOw8VLpThEPSdeZZO/RPc6ATcz+56r71iArpafSQ==" hashValue="aj+BEnWBUgRd58A3rAKFSx0ATutFxSyFWuUVphshnDzdH75UlJi+qV9ZrDUM7bfnQr60ayLdIb9Rl3yLqdH/4w==" algorithmName="SHA-512" password="CC35"/>
  <autoFilter ref="C122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1853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1854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ROUND(J125,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ROUND((SUM(BE125:BE186)),  2)</f>
        <v>0</v>
      </c>
      <c r="G35" s="172"/>
      <c r="H35" s="172"/>
      <c r="I35" s="173">
        <v>0.20000000000000001</v>
      </c>
      <c r="J35" s="171">
        <f>ROUND(((SUM(BE125:BE186))*I35),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ROUND((SUM(BF125:BF186)),  2)</f>
        <v>0</v>
      </c>
      <c r="G36" s="172"/>
      <c r="H36" s="172"/>
      <c r="I36" s="173">
        <v>0.20000000000000001</v>
      </c>
      <c r="J36" s="171">
        <f>ROUND(((SUM(BF125:BF186))*I36),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ROUND((SUM(BG125:BG186)),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ROUND((SUM(BH125:BH186)),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ROUND((SUM(BI125:BI186)),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1853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01 - SO-02.1  Vodovodná prípojka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J125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J126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J127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1855</v>
      </c>
      <c r="E101" s="207"/>
      <c r="F101" s="207"/>
      <c r="G101" s="207"/>
      <c r="H101" s="207"/>
      <c r="I101" s="207"/>
      <c r="J101" s="208">
        <f>J157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1320</v>
      </c>
      <c r="E102" s="207"/>
      <c r="F102" s="207"/>
      <c r="G102" s="207"/>
      <c r="H102" s="207"/>
      <c r="I102" s="207"/>
      <c r="J102" s="208">
        <f>J164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142</v>
      </c>
      <c r="E103" s="207"/>
      <c r="F103" s="207"/>
      <c r="G103" s="207"/>
      <c r="H103" s="207"/>
      <c r="I103" s="207"/>
      <c r="J103" s="208">
        <f>J185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159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94" t="str">
        <f>E7</f>
        <v>Rekreačná chata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127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94" t="s">
        <v>1853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129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83" t="str">
        <f>E11</f>
        <v xml:space="preserve">01 - SO-02.1  Vodovodná prípojka</v>
      </c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19</v>
      </c>
      <c r="D119" s="41"/>
      <c r="E119" s="41"/>
      <c r="F119" s="28" t="str">
        <f>F14</f>
        <v>Martovce, p. č. 6231/1, 6231/2</v>
      </c>
      <c r="G119" s="41"/>
      <c r="H119" s="41"/>
      <c r="I119" s="33" t="s">
        <v>21</v>
      </c>
      <c r="J119" s="86" t="str">
        <f>IF(J14="","",J14)</f>
        <v>15. 1. 2024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23</v>
      </c>
      <c r="D121" s="41"/>
      <c r="E121" s="41"/>
      <c r="F121" s="28" t="str">
        <f>E17</f>
        <v>MARTEVENT s.r.o., Martovce č. 14</v>
      </c>
      <c r="G121" s="41"/>
      <c r="H121" s="41"/>
      <c r="I121" s="33" t="s">
        <v>29</v>
      </c>
      <c r="J121" s="37" t="str">
        <f>E23</f>
        <v>Szilvia Vörös Dócza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32</v>
      </c>
      <c r="J122" s="37" t="str">
        <f>E26</f>
        <v xml:space="preserve"> 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10"/>
      <c r="B124" s="211"/>
      <c r="C124" s="212" t="s">
        <v>160</v>
      </c>
      <c r="D124" s="213" t="s">
        <v>61</v>
      </c>
      <c r="E124" s="213" t="s">
        <v>57</v>
      </c>
      <c r="F124" s="213" t="s">
        <v>58</v>
      </c>
      <c r="G124" s="213" t="s">
        <v>161</v>
      </c>
      <c r="H124" s="213" t="s">
        <v>162</v>
      </c>
      <c r="I124" s="213" t="s">
        <v>163</v>
      </c>
      <c r="J124" s="214" t="s">
        <v>134</v>
      </c>
      <c r="K124" s="215" t="s">
        <v>164</v>
      </c>
      <c r="L124" s="216"/>
      <c r="M124" s="107" t="s">
        <v>1</v>
      </c>
      <c r="N124" s="108" t="s">
        <v>40</v>
      </c>
      <c r="O124" s="108" t="s">
        <v>165</v>
      </c>
      <c r="P124" s="108" t="s">
        <v>166</v>
      </c>
      <c r="Q124" s="108" t="s">
        <v>167</v>
      </c>
      <c r="R124" s="108" t="s">
        <v>168</v>
      </c>
      <c r="S124" s="108" t="s">
        <v>169</v>
      </c>
      <c r="T124" s="109" t="s">
        <v>170</v>
      </c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="2" customFormat="1" ht="22.8" customHeight="1">
      <c r="A125" s="39"/>
      <c r="B125" s="40"/>
      <c r="C125" s="114" t="s">
        <v>135</v>
      </c>
      <c r="D125" s="41"/>
      <c r="E125" s="41"/>
      <c r="F125" s="41"/>
      <c r="G125" s="41"/>
      <c r="H125" s="41"/>
      <c r="I125" s="41"/>
      <c r="J125" s="217">
        <f>BK125</f>
        <v>0</v>
      </c>
      <c r="K125" s="41"/>
      <c r="L125" s="45"/>
      <c r="M125" s="110"/>
      <c r="N125" s="218"/>
      <c r="O125" s="111"/>
      <c r="P125" s="219">
        <f>P126</f>
        <v>0</v>
      </c>
      <c r="Q125" s="111"/>
      <c r="R125" s="219">
        <f>R126</f>
        <v>2.2288214599999998</v>
      </c>
      <c r="S125" s="111"/>
      <c r="T125" s="220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136</v>
      </c>
      <c r="BK125" s="221">
        <f>BK126</f>
        <v>0</v>
      </c>
    </row>
    <row r="126" s="12" customFormat="1" ht="25.92" customHeight="1">
      <c r="A126" s="12"/>
      <c r="B126" s="222"/>
      <c r="C126" s="223"/>
      <c r="D126" s="224" t="s">
        <v>75</v>
      </c>
      <c r="E126" s="225" t="s">
        <v>171</v>
      </c>
      <c r="F126" s="225" t="s">
        <v>172</v>
      </c>
      <c r="G126" s="223"/>
      <c r="H126" s="223"/>
      <c r="I126" s="226"/>
      <c r="J126" s="227">
        <f>BK126</f>
        <v>0</v>
      </c>
      <c r="K126" s="223"/>
      <c r="L126" s="228"/>
      <c r="M126" s="229"/>
      <c r="N126" s="230"/>
      <c r="O126" s="230"/>
      <c r="P126" s="231">
        <f>P127+P157+P164+P185</f>
        <v>0</v>
      </c>
      <c r="Q126" s="230"/>
      <c r="R126" s="231">
        <f>R127+R157+R164+R185</f>
        <v>2.2288214599999998</v>
      </c>
      <c r="S126" s="230"/>
      <c r="T126" s="232">
        <f>T127+T157+T164+T185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3" t="s">
        <v>83</v>
      </c>
      <c r="AT126" s="234" t="s">
        <v>75</v>
      </c>
      <c r="AU126" s="234" t="s">
        <v>76</v>
      </c>
      <c r="AY126" s="233" t="s">
        <v>173</v>
      </c>
      <c r="BK126" s="235">
        <f>BK127+BK157+BK164+BK185</f>
        <v>0</v>
      </c>
    </row>
    <row r="127" s="12" customFormat="1" ht="22.8" customHeight="1">
      <c r="A127" s="12"/>
      <c r="B127" s="222"/>
      <c r="C127" s="223"/>
      <c r="D127" s="224" t="s">
        <v>75</v>
      </c>
      <c r="E127" s="236" t="s">
        <v>83</v>
      </c>
      <c r="F127" s="236" t="s">
        <v>174</v>
      </c>
      <c r="G127" s="223"/>
      <c r="H127" s="223"/>
      <c r="I127" s="226"/>
      <c r="J127" s="237">
        <f>BK127</f>
        <v>0</v>
      </c>
      <c r="K127" s="223"/>
      <c r="L127" s="228"/>
      <c r="M127" s="229"/>
      <c r="N127" s="230"/>
      <c r="O127" s="230"/>
      <c r="P127" s="231">
        <f>SUM(P128:P156)</f>
        <v>0</v>
      </c>
      <c r="Q127" s="230"/>
      <c r="R127" s="231">
        <f>SUM(R128:R156)</f>
        <v>1.3527</v>
      </c>
      <c r="S127" s="230"/>
      <c r="T127" s="232">
        <f>SUM(T128:T156)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3" t="s">
        <v>83</v>
      </c>
      <c r="AT127" s="234" t="s">
        <v>75</v>
      </c>
      <c r="AU127" s="234" t="s">
        <v>83</v>
      </c>
      <c r="AY127" s="233" t="s">
        <v>173</v>
      </c>
      <c r="BK127" s="235">
        <f>SUM(BK128:BK156)</f>
        <v>0</v>
      </c>
    </row>
    <row r="128" s="2" customFormat="1" ht="21.75" customHeight="1">
      <c r="A128" s="39"/>
      <c r="B128" s="40"/>
      <c r="C128" s="238" t="s">
        <v>83</v>
      </c>
      <c r="D128" s="238" t="s">
        <v>175</v>
      </c>
      <c r="E128" s="239" t="s">
        <v>1856</v>
      </c>
      <c r="F128" s="240" t="s">
        <v>1857</v>
      </c>
      <c r="G128" s="241" t="s">
        <v>178</v>
      </c>
      <c r="H128" s="242">
        <v>3.7000000000000002</v>
      </c>
      <c r="I128" s="243"/>
      <c r="J128" s="244">
        <f>ROUND(I128*H128,2)</f>
        <v>0</v>
      </c>
      <c r="K128" s="245"/>
      <c r="L128" s="45"/>
      <c r="M128" s="246" t="s">
        <v>1</v>
      </c>
      <c r="N128" s="247" t="s">
        <v>42</v>
      </c>
      <c r="O128" s="98"/>
      <c r="P128" s="248">
        <f>O128*H128</f>
        <v>0</v>
      </c>
      <c r="Q128" s="248">
        <v>0</v>
      </c>
      <c r="R128" s="248">
        <f>Q128*H128</f>
        <v>0</v>
      </c>
      <c r="S128" s="248">
        <v>0</v>
      </c>
      <c r="T128" s="24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50" t="s">
        <v>179</v>
      </c>
      <c r="AT128" s="250" t="s">
        <v>175</v>
      </c>
      <c r="AU128" s="250" t="s">
        <v>88</v>
      </c>
      <c r="AY128" s="18" t="s">
        <v>173</v>
      </c>
      <c r="BE128" s="251">
        <f>IF(N128="základná",J128,0)</f>
        <v>0</v>
      </c>
      <c r="BF128" s="251">
        <f>IF(N128="znížená",J128,0)</f>
        <v>0</v>
      </c>
      <c r="BG128" s="251">
        <f>IF(N128="zákl. prenesená",J128,0)</f>
        <v>0</v>
      </c>
      <c r="BH128" s="251">
        <f>IF(N128="zníž. prenesená",J128,0)</f>
        <v>0</v>
      </c>
      <c r="BI128" s="251">
        <f>IF(N128="nulová",J128,0)</f>
        <v>0</v>
      </c>
      <c r="BJ128" s="18" t="s">
        <v>88</v>
      </c>
      <c r="BK128" s="251">
        <f>ROUND(I128*H128,2)</f>
        <v>0</v>
      </c>
      <c r="BL128" s="18" t="s">
        <v>179</v>
      </c>
      <c r="BM128" s="250" t="s">
        <v>1858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1859</v>
      </c>
      <c r="G129" s="253"/>
      <c r="H129" s="257">
        <v>2.1600000000000001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3" customFormat="1">
      <c r="A130" s="13"/>
      <c r="B130" s="252"/>
      <c r="C130" s="253"/>
      <c r="D130" s="254" t="s">
        <v>181</v>
      </c>
      <c r="E130" s="255" t="s">
        <v>1</v>
      </c>
      <c r="F130" s="256" t="s">
        <v>1860</v>
      </c>
      <c r="G130" s="253"/>
      <c r="H130" s="257">
        <v>1.5</v>
      </c>
      <c r="I130" s="258"/>
      <c r="J130" s="253"/>
      <c r="K130" s="253"/>
      <c r="L130" s="259"/>
      <c r="M130" s="260"/>
      <c r="N130" s="261"/>
      <c r="O130" s="261"/>
      <c r="P130" s="261"/>
      <c r="Q130" s="261"/>
      <c r="R130" s="261"/>
      <c r="S130" s="261"/>
      <c r="T130" s="26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3" t="s">
        <v>181</v>
      </c>
      <c r="AU130" s="263" t="s">
        <v>88</v>
      </c>
      <c r="AV130" s="13" t="s">
        <v>88</v>
      </c>
      <c r="AW130" s="13" t="s">
        <v>31</v>
      </c>
      <c r="AX130" s="13" t="s">
        <v>76</v>
      </c>
      <c r="AY130" s="263" t="s">
        <v>173</v>
      </c>
    </row>
    <row r="131" s="14" customFormat="1">
      <c r="A131" s="14"/>
      <c r="B131" s="264"/>
      <c r="C131" s="265"/>
      <c r="D131" s="254" t="s">
        <v>181</v>
      </c>
      <c r="E131" s="266" t="s">
        <v>1</v>
      </c>
      <c r="F131" s="267" t="s">
        <v>184</v>
      </c>
      <c r="G131" s="265"/>
      <c r="H131" s="268">
        <v>3.6600000000000001</v>
      </c>
      <c r="I131" s="269"/>
      <c r="J131" s="265"/>
      <c r="K131" s="265"/>
      <c r="L131" s="270"/>
      <c r="M131" s="271"/>
      <c r="N131" s="272"/>
      <c r="O131" s="272"/>
      <c r="P131" s="272"/>
      <c r="Q131" s="272"/>
      <c r="R131" s="272"/>
      <c r="S131" s="272"/>
      <c r="T131" s="27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4" t="s">
        <v>181</v>
      </c>
      <c r="AU131" s="274" t="s">
        <v>88</v>
      </c>
      <c r="AV131" s="14" t="s">
        <v>185</v>
      </c>
      <c r="AW131" s="14" t="s">
        <v>31</v>
      </c>
      <c r="AX131" s="14" t="s">
        <v>76</v>
      </c>
      <c r="AY131" s="274" t="s">
        <v>173</v>
      </c>
    </row>
    <row r="132" s="13" customFormat="1">
      <c r="A132" s="13"/>
      <c r="B132" s="252"/>
      <c r="C132" s="253"/>
      <c r="D132" s="254" t="s">
        <v>181</v>
      </c>
      <c r="E132" s="255" t="s">
        <v>1</v>
      </c>
      <c r="F132" s="256" t="s">
        <v>480</v>
      </c>
      <c r="G132" s="253"/>
      <c r="H132" s="257">
        <v>0.040000000000000001</v>
      </c>
      <c r="I132" s="258"/>
      <c r="J132" s="253"/>
      <c r="K132" s="253"/>
      <c r="L132" s="259"/>
      <c r="M132" s="260"/>
      <c r="N132" s="261"/>
      <c r="O132" s="261"/>
      <c r="P132" s="261"/>
      <c r="Q132" s="261"/>
      <c r="R132" s="261"/>
      <c r="S132" s="261"/>
      <c r="T132" s="26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63" t="s">
        <v>181</v>
      </c>
      <c r="AU132" s="263" t="s">
        <v>88</v>
      </c>
      <c r="AV132" s="13" t="s">
        <v>88</v>
      </c>
      <c r="AW132" s="13" t="s">
        <v>31</v>
      </c>
      <c r="AX132" s="13" t="s">
        <v>76</v>
      </c>
      <c r="AY132" s="263" t="s">
        <v>173</v>
      </c>
    </row>
    <row r="133" s="15" customFormat="1">
      <c r="A133" s="15"/>
      <c r="B133" s="275"/>
      <c r="C133" s="276"/>
      <c r="D133" s="254" t="s">
        <v>181</v>
      </c>
      <c r="E133" s="277" t="s">
        <v>1</v>
      </c>
      <c r="F133" s="278" t="s">
        <v>187</v>
      </c>
      <c r="G133" s="276"/>
      <c r="H133" s="279">
        <v>3.7000000000000002</v>
      </c>
      <c r="I133" s="280"/>
      <c r="J133" s="276"/>
      <c r="K133" s="276"/>
      <c r="L133" s="281"/>
      <c r="M133" s="282"/>
      <c r="N133" s="283"/>
      <c r="O133" s="283"/>
      <c r="P133" s="283"/>
      <c r="Q133" s="283"/>
      <c r="R133" s="283"/>
      <c r="S133" s="283"/>
      <c r="T133" s="28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5" t="s">
        <v>181</v>
      </c>
      <c r="AU133" s="285" t="s">
        <v>88</v>
      </c>
      <c r="AV133" s="15" t="s">
        <v>179</v>
      </c>
      <c r="AW133" s="15" t="s">
        <v>31</v>
      </c>
      <c r="AX133" s="15" t="s">
        <v>83</v>
      </c>
      <c r="AY133" s="285" t="s">
        <v>173</v>
      </c>
    </row>
    <row r="134" s="2" customFormat="1" ht="24.15" customHeight="1">
      <c r="A134" s="39"/>
      <c r="B134" s="40"/>
      <c r="C134" s="238" t="s">
        <v>88</v>
      </c>
      <c r="D134" s="238" t="s">
        <v>175</v>
      </c>
      <c r="E134" s="239" t="s">
        <v>1861</v>
      </c>
      <c r="F134" s="240" t="s">
        <v>1862</v>
      </c>
      <c r="G134" s="241" t="s">
        <v>178</v>
      </c>
      <c r="H134" s="242">
        <v>1.2330000000000001</v>
      </c>
      <c r="I134" s="243"/>
      <c r="J134" s="244">
        <f>ROUND(I134*H134,2)</f>
        <v>0</v>
      </c>
      <c r="K134" s="245"/>
      <c r="L134" s="45"/>
      <c r="M134" s="246" t="s">
        <v>1</v>
      </c>
      <c r="N134" s="247" t="s">
        <v>42</v>
      </c>
      <c r="O134" s="98"/>
      <c r="P134" s="248">
        <f>O134*H134</f>
        <v>0</v>
      </c>
      <c r="Q134" s="248">
        <v>0</v>
      </c>
      <c r="R134" s="248">
        <f>Q134*H134</f>
        <v>0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179</v>
      </c>
      <c r="AT134" s="250" t="s">
        <v>175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179</v>
      </c>
      <c r="BM134" s="250" t="s">
        <v>1863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1864</v>
      </c>
      <c r="G135" s="253"/>
      <c r="H135" s="257">
        <v>1.2330000000000001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83</v>
      </c>
      <c r="AY135" s="263" t="s">
        <v>173</v>
      </c>
    </row>
    <row r="136" s="2" customFormat="1" ht="33" customHeight="1">
      <c r="A136" s="39"/>
      <c r="B136" s="40"/>
      <c r="C136" s="238" t="s">
        <v>185</v>
      </c>
      <c r="D136" s="238" t="s">
        <v>175</v>
      </c>
      <c r="E136" s="239" t="s">
        <v>1865</v>
      </c>
      <c r="F136" s="240" t="s">
        <v>1866</v>
      </c>
      <c r="G136" s="241" t="s">
        <v>332</v>
      </c>
      <c r="H136" s="242">
        <v>10</v>
      </c>
      <c r="I136" s="243"/>
      <c r="J136" s="244">
        <f>ROUND(I136*H136,2)</f>
        <v>0</v>
      </c>
      <c r="K136" s="245"/>
      <c r="L136" s="45"/>
      <c r="M136" s="246" t="s">
        <v>1</v>
      </c>
      <c r="N136" s="247" t="s">
        <v>42</v>
      </c>
      <c r="O136" s="98"/>
      <c r="P136" s="248">
        <f>O136*H136</f>
        <v>0</v>
      </c>
      <c r="Q136" s="248">
        <v>0.0018</v>
      </c>
      <c r="R136" s="248">
        <f>Q136*H136</f>
        <v>0.017999999999999999</v>
      </c>
      <c r="S136" s="248">
        <v>0</v>
      </c>
      <c r="T136" s="24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50" t="s">
        <v>179</v>
      </c>
      <c r="AT136" s="250" t="s">
        <v>175</v>
      </c>
      <c r="AU136" s="250" t="s">
        <v>88</v>
      </c>
      <c r="AY136" s="18" t="s">
        <v>173</v>
      </c>
      <c r="BE136" s="251">
        <f>IF(N136="základná",J136,0)</f>
        <v>0</v>
      </c>
      <c r="BF136" s="251">
        <f>IF(N136="znížená",J136,0)</f>
        <v>0</v>
      </c>
      <c r="BG136" s="251">
        <f>IF(N136="zákl. prenesená",J136,0)</f>
        <v>0</v>
      </c>
      <c r="BH136" s="251">
        <f>IF(N136="zníž. prenesená",J136,0)</f>
        <v>0</v>
      </c>
      <c r="BI136" s="251">
        <f>IF(N136="nulová",J136,0)</f>
        <v>0</v>
      </c>
      <c r="BJ136" s="18" t="s">
        <v>88</v>
      </c>
      <c r="BK136" s="251">
        <f>ROUND(I136*H136,2)</f>
        <v>0</v>
      </c>
      <c r="BL136" s="18" t="s">
        <v>179</v>
      </c>
      <c r="BM136" s="250" t="s">
        <v>1867</v>
      </c>
    </row>
    <row r="137" s="2" customFormat="1" ht="24.15" customHeight="1">
      <c r="A137" s="39"/>
      <c r="B137" s="40"/>
      <c r="C137" s="286" t="s">
        <v>179</v>
      </c>
      <c r="D137" s="286" t="s">
        <v>224</v>
      </c>
      <c r="E137" s="287" t="s">
        <v>1868</v>
      </c>
      <c r="F137" s="288" t="s">
        <v>1869</v>
      </c>
      <c r="G137" s="289" t="s">
        <v>332</v>
      </c>
      <c r="H137" s="290">
        <v>10</v>
      </c>
      <c r="I137" s="291"/>
      <c r="J137" s="292">
        <f>ROUND(I137*H137,2)</f>
        <v>0</v>
      </c>
      <c r="K137" s="293"/>
      <c r="L137" s="294"/>
      <c r="M137" s="295" t="s">
        <v>1</v>
      </c>
      <c r="N137" s="296" t="s">
        <v>42</v>
      </c>
      <c r="O137" s="98"/>
      <c r="P137" s="248">
        <f>O137*H137</f>
        <v>0</v>
      </c>
      <c r="Q137" s="248">
        <v>0.00046999999999999999</v>
      </c>
      <c r="R137" s="248">
        <f>Q137*H137</f>
        <v>0.0047000000000000002</v>
      </c>
      <c r="S137" s="248">
        <v>0</v>
      </c>
      <c r="T137" s="24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50" t="s">
        <v>223</v>
      </c>
      <c r="AT137" s="250" t="s">
        <v>224</v>
      </c>
      <c r="AU137" s="250" t="s">
        <v>88</v>
      </c>
      <c r="AY137" s="18" t="s">
        <v>173</v>
      </c>
      <c r="BE137" s="251">
        <f>IF(N137="základná",J137,0)</f>
        <v>0</v>
      </c>
      <c r="BF137" s="251">
        <f>IF(N137="znížená",J137,0)</f>
        <v>0</v>
      </c>
      <c r="BG137" s="251">
        <f>IF(N137="zákl. prenesená",J137,0)</f>
        <v>0</v>
      </c>
      <c r="BH137" s="251">
        <f>IF(N137="zníž. prenesená",J137,0)</f>
        <v>0</v>
      </c>
      <c r="BI137" s="251">
        <f>IF(N137="nulová",J137,0)</f>
        <v>0</v>
      </c>
      <c r="BJ137" s="18" t="s">
        <v>88</v>
      </c>
      <c r="BK137" s="251">
        <f>ROUND(I137*H137,2)</f>
        <v>0</v>
      </c>
      <c r="BL137" s="18" t="s">
        <v>179</v>
      </c>
      <c r="BM137" s="250" t="s">
        <v>1870</v>
      </c>
    </row>
    <row r="138" s="2" customFormat="1" ht="33" customHeight="1">
      <c r="A138" s="39"/>
      <c r="B138" s="40"/>
      <c r="C138" s="238" t="s">
        <v>204</v>
      </c>
      <c r="D138" s="238" t="s">
        <v>175</v>
      </c>
      <c r="E138" s="239" t="s">
        <v>1871</v>
      </c>
      <c r="F138" s="240" t="s">
        <v>1872</v>
      </c>
      <c r="G138" s="241" t="s">
        <v>178</v>
      </c>
      <c r="H138" s="242">
        <v>1.1000000000000001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179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179</v>
      </c>
      <c r="BM138" s="250" t="s">
        <v>1873</v>
      </c>
    </row>
    <row r="139" s="13" customFormat="1">
      <c r="A139" s="13"/>
      <c r="B139" s="252"/>
      <c r="C139" s="253"/>
      <c r="D139" s="254" t="s">
        <v>181</v>
      </c>
      <c r="E139" s="255" t="s">
        <v>1</v>
      </c>
      <c r="F139" s="256" t="s">
        <v>1874</v>
      </c>
      <c r="G139" s="253"/>
      <c r="H139" s="257">
        <v>3.7000000000000002</v>
      </c>
      <c r="I139" s="258"/>
      <c r="J139" s="253"/>
      <c r="K139" s="253"/>
      <c r="L139" s="259"/>
      <c r="M139" s="260"/>
      <c r="N139" s="261"/>
      <c r="O139" s="261"/>
      <c r="P139" s="261"/>
      <c r="Q139" s="261"/>
      <c r="R139" s="261"/>
      <c r="S139" s="261"/>
      <c r="T139" s="26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3" t="s">
        <v>181</v>
      </c>
      <c r="AU139" s="263" t="s">
        <v>88</v>
      </c>
      <c r="AV139" s="13" t="s">
        <v>88</v>
      </c>
      <c r="AW139" s="13" t="s">
        <v>31</v>
      </c>
      <c r="AX139" s="13" t="s">
        <v>76</v>
      </c>
      <c r="AY139" s="263" t="s">
        <v>173</v>
      </c>
    </row>
    <row r="140" s="13" customFormat="1">
      <c r="A140" s="13"/>
      <c r="B140" s="252"/>
      <c r="C140" s="253"/>
      <c r="D140" s="254" t="s">
        <v>181</v>
      </c>
      <c r="E140" s="255" t="s">
        <v>1</v>
      </c>
      <c r="F140" s="256" t="s">
        <v>1875</v>
      </c>
      <c r="G140" s="253"/>
      <c r="H140" s="257">
        <v>-2.6000000000000001</v>
      </c>
      <c r="I140" s="258"/>
      <c r="J140" s="253"/>
      <c r="K140" s="253"/>
      <c r="L140" s="259"/>
      <c r="M140" s="260"/>
      <c r="N140" s="261"/>
      <c r="O140" s="261"/>
      <c r="P140" s="261"/>
      <c r="Q140" s="261"/>
      <c r="R140" s="261"/>
      <c r="S140" s="261"/>
      <c r="T140" s="26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3" t="s">
        <v>181</v>
      </c>
      <c r="AU140" s="263" t="s">
        <v>88</v>
      </c>
      <c r="AV140" s="13" t="s">
        <v>88</v>
      </c>
      <c r="AW140" s="13" t="s">
        <v>31</v>
      </c>
      <c r="AX140" s="13" t="s">
        <v>76</v>
      </c>
      <c r="AY140" s="263" t="s">
        <v>173</v>
      </c>
    </row>
    <row r="141" s="15" customFormat="1">
      <c r="A141" s="15"/>
      <c r="B141" s="275"/>
      <c r="C141" s="276"/>
      <c r="D141" s="254" t="s">
        <v>181</v>
      </c>
      <c r="E141" s="277" t="s">
        <v>1</v>
      </c>
      <c r="F141" s="278" t="s">
        <v>1876</v>
      </c>
      <c r="G141" s="276"/>
      <c r="H141" s="279">
        <v>1.1000000000000001</v>
      </c>
      <c r="I141" s="280"/>
      <c r="J141" s="276"/>
      <c r="K141" s="276"/>
      <c r="L141" s="281"/>
      <c r="M141" s="282"/>
      <c r="N141" s="283"/>
      <c r="O141" s="283"/>
      <c r="P141" s="283"/>
      <c r="Q141" s="283"/>
      <c r="R141" s="283"/>
      <c r="S141" s="283"/>
      <c r="T141" s="28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85" t="s">
        <v>181</v>
      </c>
      <c r="AU141" s="285" t="s">
        <v>88</v>
      </c>
      <c r="AV141" s="15" t="s">
        <v>179</v>
      </c>
      <c r="AW141" s="15" t="s">
        <v>31</v>
      </c>
      <c r="AX141" s="15" t="s">
        <v>83</v>
      </c>
      <c r="AY141" s="285" t="s">
        <v>173</v>
      </c>
    </row>
    <row r="142" s="2" customFormat="1" ht="16.5" customHeight="1">
      <c r="A142" s="39"/>
      <c r="B142" s="40"/>
      <c r="C142" s="238" t="s">
        <v>210</v>
      </c>
      <c r="D142" s="238" t="s">
        <v>175</v>
      </c>
      <c r="E142" s="239" t="s">
        <v>211</v>
      </c>
      <c r="F142" s="240" t="s">
        <v>212</v>
      </c>
      <c r="G142" s="241" t="s">
        <v>178</v>
      </c>
      <c r="H142" s="242">
        <v>1.1000000000000001</v>
      </c>
      <c r="I142" s="243"/>
      <c r="J142" s="244">
        <f>ROUND(I142*H142,2)</f>
        <v>0</v>
      </c>
      <c r="K142" s="245"/>
      <c r="L142" s="45"/>
      <c r="M142" s="246" t="s">
        <v>1</v>
      </c>
      <c r="N142" s="247" t="s">
        <v>42</v>
      </c>
      <c r="O142" s="98"/>
      <c r="P142" s="248">
        <f>O142*H142</f>
        <v>0</v>
      </c>
      <c r="Q142" s="248">
        <v>0</v>
      </c>
      <c r="R142" s="248">
        <f>Q142*H142</f>
        <v>0</v>
      </c>
      <c r="S142" s="248">
        <v>0</v>
      </c>
      <c r="T142" s="24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50" t="s">
        <v>179</v>
      </c>
      <c r="AT142" s="250" t="s">
        <v>175</v>
      </c>
      <c r="AU142" s="250" t="s">
        <v>88</v>
      </c>
      <c r="AY142" s="18" t="s">
        <v>173</v>
      </c>
      <c r="BE142" s="251">
        <f>IF(N142="základná",J142,0)</f>
        <v>0</v>
      </c>
      <c r="BF142" s="251">
        <f>IF(N142="znížená",J142,0)</f>
        <v>0</v>
      </c>
      <c r="BG142" s="251">
        <f>IF(N142="zákl. prenesená",J142,0)</f>
        <v>0</v>
      </c>
      <c r="BH142" s="251">
        <f>IF(N142="zníž. prenesená",J142,0)</f>
        <v>0</v>
      </c>
      <c r="BI142" s="251">
        <f>IF(N142="nulová",J142,0)</f>
        <v>0</v>
      </c>
      <c r="BJ142" s="18" t="s">
        <v>88</v>
      </c>
      <c r="BK142" s="251">
        <f>ROUND(I142*H142,2)</f>
        <v>0</v>
      </c>
      <c r="BL142" s="18" t="s">
        <v>179</v>
      </c>
      <c r="BM142" s="250" t="s">
        <v>1877</v>
      </c>
    </row>
    <row r="143" s="2" customFormat="1" ht="24.15" customHeight="1">
      <c r="A143" s="39"/>
      <c r="B143" s="40"/>
      <c r="C143" s="238" t="s">
        <v>214</v>
      </c>
      <c r="D143" s="238" t="s">
        <v>175</v>
      </c>
      <c r="E143" s="239" t="s">
        <v>1878</v>
      </c>
      <c r="F143" s="240" t="s">
        <v>1879</v>
      </c>
      <c r="G143" s="241" t="s">
        <v>178</v>
      </c>
      <c r="H143" s="242">
        <v>2.6000000000000001</v>
      </c>
      <c r="I143" s="243"/>
      <c r="J143" s="244">
        <f>ROUND(I143*H143,2)</f>
        <v>0</v>
      </c>
      <c r="K143" s="245"/>
      <c r="L143" s="45"/>
      <c r="M143" s="246" t="s">
        <v>1</v>
      </c>
      <c r="N143" s="247" t="s">
        <v>42</v>
      </c>
      <c r="O143" s="98"/>
      <c r="P143" s="248">
        <f>O143*H143</f>
        <v>0</v>
      </c>
      <c r="Q143" s="248">
        <v>0</v>
      </c>
      <c r="R143" s="248">
        <f>Q143*H143</f>
        <v>0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179</v>
      </c>
      <c r="AT143" s="250" t="s">
        <v>175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179</v>
      </c>
      <c r="BM143" s="250" t="s">
        <v>1880</v>
      </c>
    </row>
    <row r="144" s="13" customFormat="1">
      <c r="A144" s="13"/>
      <c r="B144" s="252"/>
      <c r="C144" s="253"/>
      <c r="D144" s="254" t="s">
        <v>181</v>
      </c>
      <c r="E144" s="255" t="s">
        <v>1</v>
      </c>
      <c r="F144" s="256" t="s">
        <v>1881</v>
      </c>
      <c r="G144" s="253"/>
      <c r="H144" s="257">
        <v>3.7000000000000002</v>
      </c>
      <c r="I144" s="258"/>
      <c r="J144" s="253"/>
      <c r="K144" s="253"/>
      <c r="L144" s="259"/>
      <c r="M144" s="260"/>
      <c r="N144" s="261"/>
      <c r="O144" s="261"/>
      <c r="P144" s="261"/>
      <c r="Q144" s="261"/>
      <c r="R144" s="261"/>
      <c r="S144" s="261"/>
      <c r="T144" s="26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3" t="s">
        <v>181</v>
      </c>
      <c r="AU144" s="263" t="s">
        <v>88</v>
      </c>
      <c r="AV144" s="13" t="s">
        <v>88</v>
      </c>
      <c r="AW144" s="13" t="s">
        <v>31</v>
      </c>
      <c r="AX144" s="13" t="s">
        <v>76</v>
      </c>
      <c r="AY144" s="263" t="s">
        <v>173</v>
      </c>
    </row>
    <row r="145" s="13" customFormat="1">
      <c r="A145" s="13"/>
      <c r="B145" s="252"/>
      <c r="C145" s="253"/>
      <c r="D145" s="254" t="s">
        <v>181</v>
      </c>
      <c r="E145" s="255" t="s">
        <v>1</v>
      </c>
      <c r="F145" s="256" t="s">
        <v>1882</v>
      </c>
      <c r="G145" s="253"/>
      <c r="H145" s="257">
        <v>-1.1000000000000001</v>
      </c>
      <c r="I145" s="258"/>
      <c r="J145" s="253"/>
      <c r="K145" s="253"/>
      <c r="L145" s="259"/>
      <c r="M145" s="260"/>
      <c r="N145" s="261"/>
      <c r="O145" s="261"/>
      <c r="P145" s="261"/>
      <c r="Q145" s="261"/>
      <c r="R145" s="261"/>
      <c r="S145" s="261"/>
      <c r="T145" s="26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3" t="s">
        <v>181</v>
      </c>
      <c r="AU145" s="263" t="s">
        <v>88</v>
      </c>
      <c r="AV145" s="13" t="s">
        <v>88</v>
      </c>
      <c r="AW145" s="13" t="s">
        <v>31</v>
      </c>
      <c r="AX145" s="13" t="s">
        <v>76</v>
      </c>
      <c r="AY145" s="263" t="s">
        <v>173</v>
      </c>
    </row>
    <row r="146" s="15" customFormat="1">
      <c r="A146" s="15"/>
      <c r="B146" s="275"/>
      <c r="C146" s="276"/>
      <c r="D146" s="254" t="s">
        <v>181</v>
      </c>
      <c r="E146" s="277" t="s">
        <v>1</v>
      </c>
      <c r="F146" s="278" t="s">
        <v>187</v>
      </c>
      <c r="G146" s="276"/>
      <c r="H146" s="279">
        <v>2.6000000000000001</v>
      </c>
      <c r="I146" s="280"/>
      <c r="J146" s="276"/>
      <c r="K146" s="276"/>
      <c r="L146" s="281"/>
      <c r="M146" s="282"/>
      <c r="N146" s="283"/>
      <c r="O146" s="283"/>
      <c r="P146" s="283"/>
      <c r="Q146" s="283"/>
      <c r="R146" s="283"/>
      <c r="S146" s="283"/>
      <c r="T146" s="28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5" t="s">
        <v>181</v>
      </c>
      <c r="AU146" s="285" t="s">
        <v>88</v>
      </c>
      <c r="AV146" s="15" t="s">
        <v>179</v>
      </c>
      <c r="AW146" s="15" t="s">
        <v>31</v>
      </c>
      <c r="AX146" s="15" t="s">
        <v>83</v>
      </c>
      <c r="AY146" s="285" t="s">
        <v>173</v>
      </c>
    </row>
    <row r="147" s="2" customFormat="1" ht="24.15" customHeight="1">
      <c r="A147" s="39"/>
      <c r="B147" s="40"/>
      <c r="C147" s="238" t="s">
        <v>223</v>
      </c>
      <c r="D147" s="238" t="s">
        <v>175</v>
      </c>
      <c r="E147" s="239" t="s">
        <v>1883</v>
      </c>
      <c r="F147" s="240" t="s">
        <v>1884</v>
      </c>
      <c r="G147" s="241" t="s">
        <v>178</v>
      </c>
      <c r="H147" s="242">
        <v>0.69999999999999996</v>
      </c>
      <c r="I147" s="243"/>
      <c r="J147" s="244">
        <f>ROUND(I147*H147,2)</f>
        <v>0</v>
      </c>
      <c r="K147" s="245"/>
      <c r="L147" s="45"/>
      <c r="M147" s="246" t="s">
        <v>1</v>
      </c>
      <c r="N147" s="247" t="s">
        <v>42</v>
      </c>
      <c r="O147" s="98"/>
      <c r="P147" s="248">
        <f>O147*H147</f>
        <v>0</v>
      </c>
      <c r="Q147" s="248">
        <v>0</v>
      </c>
      <c r="R147" s="248">
        <f>Q147*H147</f>
        <v>0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179</v>
      </c>
      <c r="AT147" s="250" t="s">
        <v>175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179</v>
      </c>
      <c r="BM147" s="250" t="s">
        <v>1885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1886</v>
      </c>
      <c r="G148" s="253"/>
      <c r="H148" s="257">
        <v>0.432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1887</v>
      </c>
      <c r="G149" s="253"/>
      <c r="H149" s="257">
        <v>0.29999999999999999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4" customFormat="1">
      <c r="A150" s="14"/>
      <c r="B150" s="264"/>
      <c r="C150" s="265"/>
      <c r="D150" s="254" t="s">
        <v>181</v>
      </c>
      <c r="E150" s="266" t="s">
        <v>1</v>
      </c>
      <c r="F150" s="267" t="s">
        <v>184</v>
      </c>
      <c r="G150" s="265"/>
      <c r="H150" s="268">
        <v>0.73199999999999998</v>
      </c>
      <c r="I150" s="269"/>
      <c r="J150" s="265"/>
      <c r="K150" s="265"/>
      <c r="L150" s="270"/>
      <c r="M150" s="271"/>
      <c r="N150" s="272"/>
      <c r="O150" s="272"/>
      <c r="P150" s="272"/>
      <c r="Q150" s="272"/>
      <c r="R150" s="272"/>
      <c r="S150" s="272"/>
      <c r="T150" s="27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4" t="s">
        <v>181</v>
      </c>
      <c r="AU150" s="274" t="s">
        <v>88</v>
      </c>
      <c r="AV150" s="14" t="s">
        <v>185</v>
      </c>
      <c r="AW150" s="14" t="s">
        <v>31</v>
      </c>
      <c r="AX150" s="14" t="s">
        <v>76</v>
      </c>
      <c r="AY150" s="274" t="s">
        <v>173</v>
      </c>
    </row>
    <row r="151" s="13" customFormat="1">
      <c r="A151" s="13"/>
      <c r="B151" s="252"/>
      <c r="C151" s="253"/>
      <c r="D151" s="254" t="s">
        <v>181</v>
      </c>
      <c r="E151" s="255" t="s">
        <v>1</v>
      </c>
      <c r="F151" s="256" t="s">
        <v>1089</v>
      </c>
      <c r="G151" s="253"/>
      <c r="H151" s="257">
        <v>-0.032000000000000001</v>
      </c>
      <c r="I151" s="258"/>
      <c r="J151" s="253"/>
      <c r="K151" s="253"/>
      <c r="L151" s="259"/>
      <c r="M151" s="260"/>
      <c r="N151" s="261"/>
      <c r="O151" s="261"/>
      <c r="P151" s="261"/>
      <c r="Q151" s="261"/>
      <c r="R151" s="261"/>
      <c r="S151" s="261"/>
      <c r="T151" s="26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3" t="s">
        <v>181</v>
      </c>
      <c r="AU151" s="263" t="s">
        <v>88</v>
      </c>
      <c r="AV151" s="13" t="s">
        <v>88</v>
      </c>
      <c r="AW151" s="13" t="s">
        <v>31</v>
      </c>
      <c r="AX151" s="13" t="s">
        <v>76</v>
      </c>
      <c r="AY151" s="263" t="s">
        <v>173</v>
      </c>
    </row>
    <row r="152" s="15" customFormat="1">
      <c r="A152" s="15"/>
      <c r="B152" s="275"/>
      <c r="C152" s="276"/>
      <c r="D152" s="254" t="s">
        <v>181</v>
      </c>
      <c r="E152" s="277" t="s">
        <v>1</v>
      </c>
      <c r="F152" s="278" t="s">
        <v>1888</v>
      </c>
      <c r="G152" s="276"/>
      <c r="H152" s="279">
        <v>0.69999999999999996</v>
      </c>
      <c r="I152" s="280"/>
      <c r="J152" s="276"/>
      <c r="K152" s="276"/>
      <c r="L152" s="281"/>
      <c r="M152" s="282"/>
      <c r="N152" s="283"/>
      <c r="O152" s="283"/>
      <c r="P152" s="283"/>
      <c r="Q152" s="283"/>
      <c r="R152" s="283"/>
      <c r="S152" s="283"/>
      <c r="T152" s="28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85" t="s">
        <v>181</v>
      </c>
      <c r="AU152" s="285" t="s">
        <v>88</v>
      </c>
      <c r="AV152" s="15" t="s">
        <v>179</v>
      </c>
      <c r="AW152" s="15" t="s">
        <v>31</v>
      </c>
      <c r="AX152" s="15" t="s">
        <v>83</v>
      </c>
      <c r="AY152" s="285" t="s">
        <v>173</v>
      </c>
    </row>
    <row r="153" s="2" customFormat="1" ht="16.5" customHeight="1">
      <c r="A153" s="39"/>
      <c r="B153" s="40"/>
      <c r="C153" s="286" t="s">
        <v>232</v>
      </c>
      <c r="D153" s="286" t="s">
        <v>224</v>
      </c>
      <c r="E153" s="287" t="s">
        <v>1889</v>
      </c>
      <c r="F153" s="288" t="s">
        <v>1890</v>
      </c>
      <c r="G153" s="289" t="s">
        <v>227</v>
      </c>
      <c r="H153" s="290">
        <v>1.3300000000000001</v>
      </c>
      <c r="I153" s="291"/>
      <c r="J153" s="292">
        <f>ROUND(I153*H153,2)</f>
        <v>0</v>
      </c>
      <c r="K153" s="293"/>
      <c r="L153" s="294"/>
      <c r="M153" s="295" t="s">
        <v>1</v>
      </c>
      <c r="N153" s="296" t="s">
        <v>42</v>
      </c>
      <c r="O153" s="98"/>
      <c r="P153" s="248">
        <f>O153*H153</f>
        <v>0</v>
      </c>
      <c r="Q153" s="248">
        <v>1</v>
      </c>
      <c r="R153" s="248">
        <f>Q153*H153</f>
        <v>1.3300000000000001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223</v>
      </c>
      <c r="AT153" s="250" t="s">
        <v>224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179</v>
      </c>
      <c r="BM153" s="250" t="s">
        <v>1891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1892</v>
      </c>
      <c r="G154" s="253"/>
      <c r="H154" s="257">
        <v>1.323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76</v>
      </c>
      <c r="AY154" s="263" t="s">
        <v>173</v>
      </c>
    </row>
    <row r="155" s="13" customFormat="1">
      <c r="A155" s="13"/>
      <c r="B155" s="252"/>
      <c r="C155" s="253"/>
      <c r="D155" s="254" t="s">
        <v>181</v>
      </c>
      <c r="E155" s="255" t="s">
        <v>1</v>
      </c>
      <c r="F155" s="256" t="s">
        <v>707</v>
      </c>
      <c r="G155" s="253"/>
      <c r="H155" s="257">
        <v>0.0070000000000000001</v>
      </c>
      <c r="I155" s="258"/>
      <c r="J155" s="253"/>
      <c r="K155" s="253"/>
      <c r="L155" s="259"/>
      <c r="M155" s="260"/>
      <c r="N155" s="261"/>
      <c r="O155" s="261"/>
      <c r="P155" s="261"/>
      <c r="Q155" s="261"/>
      <c r="R155" s="261"/>
      <c r="S155" s="261"/>
      <c r="T155" s="26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3" t="s">
        <v>181</v>
      </c>
      <c r="AU155" s="263" t="s">
        <v>88</v>
      </c>
      <c r="AV155" s="13" t="s">
        <v>88</v>
      </c>
      <c r="AW155" s="13" t="s">
        <v>31</v>
      </c>
      <c r="AX155" s="13" t="s">
        <v>76</v>
      </c>
      <c r="AY155" s="263" t="s">
        <v>173</v>
      </c>
    </row>
    <row r="156" s="15" customFormat="1">
      <c r="A156" s="15"/>
      <c r="B156" s="275"/>
      <c r="C156" s="276"/>
      <c r="D156" s="254" t="s">
        <v>181</v>
      </c>
      <c r="E156" s="277" t="s">
        <v>1</v>
      </c>
      <c r="F156" s="278" t="s">
        <v>187</v>
      </c>
      <c r="G156" s="276"/>
      <c r="H156" s="279">
        <v>1.3299999999999999</v>
      </c>
      <c r="I156" s="280"/>
      <c r="J156" s="276"/>
      <c r="K156" s="276"/>
      <c r="L156" s="281"/>
      <c r="M156" s="282"/>
      <c r="N156" s="283"/>
      <c r="O156" s="283"/>
      <c r="P156" s="283"/>
      <c r="Q156" s="283"/>
      <c r="R156" s="283"/>
      <c r="S156" s="283"/>
      <c r="T156" s="28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5" t="s">
        <v>181</v>
      </c>
      <c r="AU156" s="285" t="s">
        <v>88</v>
      </c>
      <c r="AV156" s="15" t="s">
        <v>179</v>
      </c>
      <c r="AW156" s="15" t="s">
        <v>31</v>
      </c>
      <c r="AX156" s="15" t="s">
        <v>83</v>
      </c>
      <c r="AY156" s="285" t="s">
        <v>173</v>
      </c>
    </row>
    <row r="157" s="12" customFormat="1" ht="22.8" customHeight="1">
      <c r="A157" s="12"/>
      <c r="B157" s="222"/>
      <c r="C157" s="223"/>
      <c r="D157" s="224" t="s">
        <v>75</v>
      </c>
      <c r="E157" s="236" t="s">
        <v>179</v>
      </c>
      <c r="F157" s="236" t="s">
        <v>1893</v>
      </c>
      <c r="G157" s="223"/>
      <c r="H157" s="223"/>
      <c r="I157" s="226"/>
      <c r="J157" s="237">
        <f>BK157</f>
        <v>0</v>
      </c>
      <c r="K157" s="223"/>
      <c r="L157" s="228"/>
      <c r="M157" s="229"/>
      <c r="N157" s="230"/>
      <c r="O157" s="230"/>
      <c r="P157" s="231">
        <f>SUM(P158:P163)</f>
        <v>0</v>
      </c>
      <c r="Q157" s="230"/>
      <c r="R157" s="231">
        <f>SUM(R158:R163)</f>
        <v>0.75631199999999998</v>
      </c>
      <c r="S157" s="230"/>
      <c r="T157" s="232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3" t="s">
        <v>83</v>
      </c>
      <c r="AT157" s="234" t="s">
        <v>75</v>
      </c>
      <c r="AU157" s="234" t="s">
        <v>83</v>
      </c>
      <c r="AY157" s="233" t="s">
        <v>173</v>
      </c>
      <c r="BK157" s="235">
        <f>SUM(BK158:BK163)</f>
        <v>0</v>
      </c>
    </row>
    <row r="158" s="2" customFormat="1" ht="33" customHeight="1">
      <c r="A158" s="39"/>
      <c r="B158" s="40"/>
      <c r="C158" s="238" t="s">
        <v>240</v>
      </c>
      <c r="D158" s="238" t="s">
        <v>175</v>
      </c>
      <c r="E158" s="239" t="s">
        <v>1894</v>
      </c>
      <c r="F158" s="240" t="s">
        <v>1895</v>
      </c>
      <c r="G158" s="241" t="s">
        <v>178</v>
      </c>
      <c r="H158" s="242">
        <v>0.40000000000000002</v>
      </c>
      <c r="I158" s="243"/>
      <c r="J158" s="244">
        <f>ROUND(I158*H158,2)</f>
        <v>0</v>
      </c>
      <c r="K158" s="245"/>
      <c r="L158" s="45"/>
      <c r="M158" s="246" t="s">
        <v>1</v>
      </c>
      <c r="N158" s="247" t="s">
        <v>42</v>
      </c>
      <c r="O158" s="98"/>
      <c r="P158" s="248">
        <f>O158*H158</f>
        <v>0</v>
      </c>
      <c r="Q158" s="248">
        <v>1.8907799999999999</v>
      </c>
      <c r="R158" s="248">
        <f>Q158*H158</f>
        <v>0.75631199999999998</v>
      </c>
      <c r="S158" s="248">
        <v>0</v>
      </c>
      <c r="T158" s="24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0" t="s">
        <v>179</v>
      </c>
      <c r="AT158" s="250" t="s">
        <v>175</v>
      </c>
      <c r="AU158" s="250" t="s">
        <v>88</v>
      </c>
      <c r="AY158" s="18" t="s">
        <v>173</v>
      </c>
      <c r="BE158" s="251">
        <f>IF(N158="základná",J158,0)</f>
        <v>0</v>
      </c>
      <c r="BF158" s="251">
        <f>IF(N158="znížená",J158,0)</f>
        <v>0</v>
      </c>
      <c r="BG158" s="251">
        <f>IF(N158="zákl. prenesená",J158,0)</f>
        <v>0</v>
      </c>
      <c r="BH158" s="251">
        <f>IF(N158="zníž. prenesená",J158,0)</f>
        <v>0</v>
      </c>
      <c r="BI158" s="251">
        <f>IF(N158="nulová",J158,0)</f>
        <v>0</v>
      </c>
      <c r="BJ158" s="18" t="s">
        <v>88</v>
      </c>
      <c r="BK158" s="251">
        <f>ROUND(I158*H158,2)</f>
        <v>0</v>
      </c>
      <c r="BL158" s="18" t="s">
        <v>179</v>
      </c>
      <c r="BM158" s="250" t="s">
        <v>1896</v>
      </c>
    </row>
    <row r="159" s="13" customFormat="1">
      <c r="A159" s="13"/>
      <c r="B159" s="252"/>
      <c r="C159" s="253"/>
      <c r="D159" s="254" t="s">
        <v>181</v>
      </c>
      <c r="E159" s="255" t="s">
        <v>1</v>
      </c>
      <c r="F159" s="256" t="s">
        <v>1897</v>
      </c>
      <c r="G159" s="253"/>
      <c r="H159" s="257">
        <v>0.216</v>
      </c>
      <c r="I159" s="258"/>
      <c r="J159" s="253"/>
      <c r="K159" s="253"/>
      <c r="L159" s="259"/>
      <c r="M159" s="260"/>
      <c r="N159" s="261"/>
      <c r="O159" s="261"/>
      <c r="P159" s="261"/>
      <c r="Q159" s="261"/>
      <c r="R159" s="261"/>
      <c r="S159" s="261"/>
      <c r="T159" s="26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3" t="s">
        <v>181</v>
      </c>
      <c r="AU159" s="263" t="s">
        <v>88</v>
      </c>
      <c r="AV159" s="13" t="s">
        <v>88</v>
      </c>
      <c r="AW159" s="13" t="s">
        <v>31</v>
      </c>
      <c r="AX159" s="13" t="s">
        <v>76</v>
      </c>
      <c r="AY159" s="263" t="s">
        <v>173</v>
      </c>
    </row>
    <row r="160" s="13" customFormat="1">
      <c r="A160" s="13"/>
      <c r="B160" s="252"/>
      <c r="C160" s="253"/>
      <c r="D160" s="254" t="s">
        <v>181</v>
      </c>
      <c r="E160" s="255" t="s">
        <v>1</v>
      </c>
      <c r="F160" s="256" t="s">
        <v>1898</v>
      </c>
      <c r="G160" s="253"/>
      <c r="H160" s="257">
        <v>0.14999999999999999</v>
      </c>
      <c r="I160" s="258"/>
      <c r="J160" s="253"/>
      <c r="K160" s="253"/>
      <c r="L160" s="259"/>
      <c r="M160" s="260"/>
      <c r="N160" s="261"/>
      <c r="O160" s="261"/>
      <c r="P160" s="261"/>
      <c r="Q160" s="261"/>
      <c r="R160" s="261"/>
      <c r="S160" s="261"/>
      <c r="T160" s="26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3" t="s">
        <v>181</v>
      </c>
      <c r="AU160" s="263" t="s">
        <v>88</v>
      </c>
      <c r="AV160" s="13" t="s">
        <v>88</v>
      </c>
      <c r="AW160" s="13" t="s">
        <v>31</v>
      </c>
      <c r="AX160" s="13" t="s">
        <v>76</v>
      </c>
      <c r="AY160" s="263" t="s">
        <v>173</v>
      </c>
    </row>
    <row r="161" s="14" customFormat="1">
      <c r="A161" s="14"/>
      <c r="B161" s="264"/>
      <c r="C161" s="265"/>
      <c r="D161" s="254" t="s">
        <v>181</v>
      </c>
      <c r="E161" s="266" t="s">
        <v>1</v>
      </c>
      <c r="F161" s="267" t="s">
        <v>184</v>
      </c>
      <c r="G161" s="265"/>
      <c r="H161" s="268">
        <v>0.36599999999999999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4" t="s">
        <v>181</v>
      </c>
      <c r="AU161" s="274" t="s">
        <v>88</v>
      </c>
      <c r="AV161" s="14" t="s">
        <v>185</v>
      </c>
      <c r="AW161" s="14" t="s">
        <v>31</v>
      </c>
      <c r="AX161" s="14" t="s">
        <v>76</v>
      </c>
      <c r="AY161" s="274" t="s">
        <v>173</v>
      </c>
    </row>
    <row r="162" s="13" customFormat="1">
      <c r="A162" s="13"/>
      <c r="B162" s="252"/>
      <c r="C162" s="253"/>
      <c r="D162" s="254" t="s">
        <v>181</v>
      </c>
      <c r="E162" s="255" t="s">
        <v>1</v>
      </c>
      <c r="F162" s="256" t="s">
        <v>1899</v>
      </c>
      <c r="G162" s="253"/>
      <c r="H162" s="257">
        <v>0.034000000000000002</v>
      </c>
      <c r="I162" s="258"/>
      <c r="J162" s="253"/>
      <c r="K162" s="253"/>
      <c r="L162" s="259"/>
      <c r="M162" s="260"/>
      <c r="N162" s="261"/>
      <c r="O162" s="261"/>
      <c r="P162" s="261"/>
      <c r="Q162" s="261"/>
      <c r="R162" s="261"/>
      <c r="S162" s="261"/>
      <c r="T162" s="26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3" t="s">
        <v>181</v>
      </c>
      <c r="AU162" s="263" t="s">
        <v>88</v>
      </c>
      <c r="AV162" s="13" t="s">
        <v>88</v>
      </c>
      <c r="AW162" s="13" t="s">
        <v>31</v>
      </c>
      <c r="AX162" s="13" t="s">
        <v>76</v>
      </c>
      <c r="AY162" s="263" t="s">
        <v>173</v>
      </c>
    </row>
    <row r="163" s="15" customFormat="1">
      <c r="A163" s="15"/>
      <c r="B163" s="275"/>
      <c r="C163" s="276"/>
      <c r="D163" s="254" t="s">
        <v>181</v>
      </c>
      <c r="E163" s="277" t="s">
        <v>1</v>
      </c>
      <c r="F163" s="278" t="s">
        <v>1900</v>
      </c>
      <c r="G163" s="276"/>
      <c r="H163" s="279">
        <v>0.40000000000000002</v>
      </c>
      <c r="I163" s="280"/>
      <c r="J163" s="276"/>
      <c r="K163" s="276"/>
      <c r="L163" s="281"/>
      <c r="M163" s="282"/>
      <c r="N163" s="283"/>
      <c r="O163" s="283"/>
      <c r="P163" s="283"/>
      <c r="Q163" s="283"/>
      <c r="R163" s="283"/>
      <c r="S163" s="283"/>
      <c r="T163" s="28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5" t="s">
        <v>181</v>
      </c>
      <c r="AU163" s="285" t="s">
        <v>88</v>
      </c>
      <c r="AV163" s="15" t="s">
        <v>179</v>
      </c>
      <c r="AW163" s="15" t="s">
        <v>31</v>
      </c>
      <c r="AX163" s="15" t="s">
        <v>83</v>
      </c>
      <c r="AY163" s="285" t="s">
        <v>173</v>
      </c>
    </row>
    <row r="164" s="12" customFormat="1" ht="22.8" customHeight="1">
      <c r="A164" s="12"/>
      <c r="B164" s="222"/>
      <c r="C164" s="223"/>
      <c r="D164" s="224" t="s">
        <v>75</v>
      </c>
      <c r="E164" s="236" t="s">
        <v>223</v>
      </c>
      <c r="F164" s="236" t="s">
        <v>1324</v>
      </c>
      <c r="G164" s="223"/>
      <c r="H164" s="223"/>
      <c r="I164" s="226"/>
      <c r="J164" s="237">
        <f>BK164</f>
        <v>0</v>
      </c>
      <c r="K164" s="223"/>
      <c r="L164" s="228"/>
      <c r="M164" s="229"/>
      <c r="N164" s="230"/>
      <c r="O164" s="230"/>
      <c r="P164" s="231">
        <f>SUM(P165:P184)</f>
        <v>0</v>
      </c>
      <c r="Q164" s="230"/>
      <c r="R164" s="231">
        <f>SUM(R165:R184)</f>
        <v>0.11980946000000001</v>
      </c>
      <c r="S164" s="230"/>
      <c r="T164" s="232">
        <f>SUM(T165:T184)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3" t="s">
        <v>83</v>
      </c>
      <c r="AT164" s="234" t="s">
        <v>75</v>
      </c>
      <c r="AU164" s="234" t="s">
        <v>83</v>
      </c>
      <c r="AY164" s="233" t="s">
        <v>173</v>
      </c>
      <c r="BK164" s="235">
        <f>SUM(BK165:BK184)</f>
        <v>0</v>
      </c>
    </row>
    <row r="165" s="2" customFormat="1" ht="33" customHeight="1">
      <c r="A165" s="39"/>
      <c r="B165" s="40"/>
      <c r="C165" s="238" t="s">
        <v>245</v>
      </c>
      <c r="D165" s="238" t="s">
        <v>175</v>
      </c>
      <c r="E165" s="239" t="s">
        <v>1901</v>
      </c>
      <c r="F165" s="240" t="s">
        <v>1902</v>
      </c>
      <c r="G165" s="241" t="s">
        <v>332</v>
      </c>
      <c r="H165" s="242">
        <v>12</v>
      </c>
      <c r="I165" s="243"/>
      <c r="J165" s="244">
        <f>ROUND(I165*H165,2)</f>
        <v>0</v>
      </c>
      <c r="K165" s="245"/>
      <c r="L165" s="45"/>
      <c r="M165" s="246" t="s">
        <v>1</v>
      </c>
      <c r="N165" s="247" t="s">
        <v>42</v>
      </c>
      <c r="O165" s="98"/>
      <c r="P165" s="248">
        <f>O165*H165</f>
        <v>0</v>
      </c>
      <c r="Q165" s="248">
        <v>0</v>
      </c>
      <c r="R165" s="248">
        <f>Q165*H165</f>
        <v>0</v>
      </c>
      <c r="S165" s="248">
        <v>0</v>
      </c>
      <c r="T165" s="24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50" t="s">
        <v>179</v>
      </c>
      <c r="AT165" s="250" t="s">
        <v>175</v>
      </c>
      <c r="AU165" s="250" t="s">
        <v>88</v>
      </c>
      <c r="AY165" s="18" t="s">
        <v>173</v>
      </c>
      <c r="BE165" s="251">
        <f>IF(N165="základná",J165,0)</f>
        <v>0</v>
      </c>
      <c r="BF165" s="251">
        <f>IF(N165="znížená",J165,0)</f>
        <v>0</v>
      </c>
      <c r="BG165" s="251">
        <f>IF(N165="zákl. prenesená",J165,0)</f>
        <v>0</v>
      </c>
      <c r="BH165" s="251">
        <f>IF(N165="zníž. prenesená",J165,0)</f>
        <v>0</v>
      </c>
      <c r="BI165" s="251">
        <f>IF(N165="nulová",J165,0)</f>
        <v>0</v>
      </c>
      <c r="BJ165" s="18" t="s">
        <v>88</v>
      </c>
      <c r="BK165" s="251">
        <f>ROUND(I165*H165,2)</f>
        <v>0</v>
      </c>
      <c r="BL165" s="18" t="s">
        <v>179</v>
      </c>
      <c r="BM165" s="250" t="s">
        <v>1903</v>
      </c>
    </row>
    <row r="166" s="13" customFormat="1">
      <c r="A166" s="13"/>
      <c r="B166" s="252"/>
      <c r="C166" s="253"/>
      <c r="D166" s="254" t="s">
        <v>181</v>
      </c>
      <c r="E166" s="255" t="s">
        <v>1</v>
      </c>
      <c r="F166" s="256" t="s">
        <v>1904</v>
      </c>
      <c r="G166" s="253"/>
      <c r="H166" s="257">
        <v>12</v>
      </c>
      <c r="I166" s="258"/>
      <c r="J166" s="253"/>
      <c r="K166" s="253"/>
      <c r="L166" s="259"/>
      <c r="M166" s="260"/>
      <c r="N166" s="261"/>
      <c r="O166" s="261"/>
      <c r="P166" s="261"/>
      <c r="Q166" s="261"/>
      <c r="R166" s="261"/>
      <c r="S166" s="261"/>
      <c r="T166" s="26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3" t="s">
        <v>181</v>
      </c>
      <c r="AU166" s="263" t="s">
        <v>88</v>
      </c>
      <c r="AV166" s="13" t="s">
        <v>88</v>
      </c>
      <c r="AW166" s="13" t="s">
        <v>31</v>
      </c>
      <c r="AX166" s="13" t="s">
        <v>83</v>
      </c>
      <c r="AY166" s="263" t="s">
        <v>173</v>
      </c>
    </row>
    <row r="167" s="2" customFormat="1" ht="24.15" customHeight="1">
      <c r="A167" s="39"/>
      <c r="B167" s="40"/>
      <c r="C167" s="286" t="s">
        <v>252</v>
      </c>
      <c r="D167" s="286" t="s">
        <v>224</v>
      </c>
      <c r="E167" s="287" t="s">
        <v>1905</v>
      </c>
      <c r="F167" s="288" t="s">
        <v>1906</v>
      </c>
      <c r="G167" s="289" t="s">
        <v>332</v>
      </c>
      <c r="H167" s="290">
        <v>12.6</v>
      </c>
      <c r="I167" s="291"/>
      <c r="J167" s="292">
        <f>ROUND(I167*H167,2)</f>
        <v>0</v>
      </c>
      <c r="K167" s="293"/>
      <c r="L167" s="294"/>
      <c r="M167" s="295" t="s">
        <v>1</v>
      </c>
      <c r="N167" s="296" t="s">
        <v>42</v>
      </c>
      <c r="O167" s="98"/>
      <c r="P167" s="248">
        <f>O167*H167</f>
        <v>0</v>
      </c>
      <c r="Q167" s="248">
        <v>0.00067000000000000002</v>
      </c>
      <c r="R167" s="248">
        <f>Q167*H167</f>
        <v>0.0084419999999999999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223</v>
      </c>
      <c r="AT167" s="250" t="s">
        <v>224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179</v>
      </c>
      <c r="BM167" s="250" t="s">
        <v>1907</v>
      </c>
    </row>
    <row r="168" s="13" customFormat="1">
      <c r="A168" s="13"/>
      <c r="B168" s="252"/>
      <c r="C168" s="253"/>
      <c r="D168" s="254" t="s">
        <v>181</v>
      </c>
      <c r="E168" s="255" t="s">
        <v>1</v>
      </c>
      <c r="F168" s="256" t="s">
        <v>1908</v>
      </c>
      <c r="G168" s="253"/>
      <c r="H168" s="257">
        <v>12.6</v>
      </c>
      <c r="I168" s="258"/>
      <c r="J168" s="253"/>
      <c r="K168" s="253"/>
      <c r="L168" s="259"/>
      <c r="M168" s="260"/>
      <c r="N168" s="261"/>
      <c r="O168" s="261"/>
      <c r="P168" s="261"/>
      <c r="Q168" s="261"/>
      <c r="R168" s="261"/>
      <c r="S168" s="261"/>
      <c r="T168" s="26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3" t="s">
        <v>181</v>
      </c>
      <c r="AU168" s="263" t="s">
        <v>88</v>
      </c>
      <c r="AV168" s="13" t="s">
        <v>88</v>
      </c>
      <c r="AW168" s="13" t="s">
        <v>31</v>
      </c>
      <c r="AX168" s="13" t="s">
        <v>83</v>
      </c>
      <c r="AY168" s="263" t="s">
        <v>173</v>
      </c>
    </row>
    <row r="169" s="2" customFormat="1" ht="24.15" customHeight="1">
      <c r="A169" s="39"/>
      <c r="B169" s="40"/>
      <c r="C169" s="238" t="s">
        <v>258</v>
      </c>
      <c r="D169" s="238" t="s">
        <v>175</v>
      </c>
      <c r="E169" s="239" t="s">
        <v>1909</v>
      </c>
      <c r="F169" s="240" t="s">
        <v>1910</v>
      </c>
      <c r="G169" s="241" t="s">
        <v>311</v>
      </c>
      <c r="H169" s="242">
        <v>1</v>
      </c>
      <c r="I169" s="243"/>
      <c r="J169" s="244">
        <f>ROUND(I169*H169,2)</f>
        <v>0</v>
      </c>
      <c r="K169" s="245"/>
      <c r="L169" s="45"/>
      <c r="M169" s="246" t="s">
        <v>1</v>
      </c>
      <c r="N169" s="247" t="s">
        <v>42</v>
      </c>
      <c r="O169" s="98"/>
      <c r="P169" s="248">
        <f>O169*H169</f>
        <v>0</v>
      </c>
      <c r="Q169" s="248">
        <v>0</v>
      </c>
      <c r="R169" s="248">
        <f>Q169*H169</f>
        <v>0</v>
      </c>
      <c r="S169" s="248">
        <v>0</v>
      </c>
      <c r="T169" s="24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50" t="s">
        <v>179</v>
      </c>
      <c r="AT169" s="250" t="s">
        <v>175</v>
      </c>
      <c r="AU169" s="250" t="s">
        <v>88</v>
      </c>
      <c r="AY169" s="18" t="s">
        <v>173</v>
      </c>
      <c r="BE169" s="251">
        <f>IF(N169="základná",J169,0)</f>
        <v>0</v>
      </c>
      <c r="BF169" s="251">
        <f>IF(N169="znížená",J169,0)</f>
        <v>0</v>
      </c>
      <c r="BG169" s="251">
        <f>IF(N169="zákl. prenesená",J169,0)</f>
        <v>0</v>
      </c>
      <c r="BH169" s="251">
        <f>IF(N169="zníž. prenesená",J169,0)</f>
        <v>0</v>
      </c>
      <c r="BI169" s="251">
        <f>IF(N169="nulová",J169,0)</f>
        <v>0</v>
      </c>
      <c r="BJ169" s="18" t="s">
        <v>88</v>
      </c>
      <c r="BK169" s="251">
        <f>ROUND(I169*H169,2)</f>
        <v>0</v>
      </c>
      <c r="BL169" s="18" t="s">
        <v>179</v>
      </c>
      <c r="BM169" s="250" t="s">
        <v>1911</v>
      </c>
    </row>
    <row r="170" s="2" customFormat="1" ht="24.15" customHeight="1">
      <c r="A170" s="39"/>
      <c r="B170" s="40"/>
      <c r="C170" s="286" t="s">
        <v>262</v>
      </c>
      <c r="D170" s="286" t="s">
        <v>224</v>
      </c>
      <c r="E170" s="287" t="s">
        <v>1912</v>
      </c>
      <c r="F170" s="288" t="s">
        <v>1913</v>
      </c>
      <c r="G170" s="289" t="s">
        <v>311</v>
      </c>
      <c r="H170" s="290">
        <v>1</v>
      </c>
      <c r="I170" s="291"/>
      <c r="J170" s="292">
        <f>ROUND(I170*H170,2)</f>
        <v>0</v>
      </c>
      <c r="K170" s="293"/>
      <c r="L170" s="294"/>
      <c r="M170" s="295" t="s">
        <v>1</v>
      </c>
      <c r="N170" s="296" t="s">
        <v>42</v>
      </c>
      <c r="O170" s="98"/>
      <c r="P170" s="248">
        <f>O170*H170</f>
        <v>0</v>
      </c>
      <c r="Q170" s="248">
        <v>0.00069999999999999999</v>
      </c>
      <c r="R170" s="248">
        <f>Q170*H170</f>
        <v>0.00069999999999999999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223</v>
      </c>
      <c r="AT170" s="250" t="s">
        <v>224</v>
      </c>
      <c r="AU170" s="250" t="s">
        <v>88</v>
      </c>
      <c r="AY170" s="18" t="s">
        <v>173</v>
      </c>
      <c r="BE170" s="251">
        <f>IF(N170="základná",J170,0)</f>
        <v>0</v>
      </c>
      <c r="BF170" s="251">
        <f>IF(N170="znížená",J170,0)</f>
        <v>0</v>
      </c>
      <c r="BG170" s="251">
        <f>IF(N170="zákl. prenesená",J170,0)</f>
        <v>0</v>
      </c>
      <c r="BH170" s="251">
        <f>IF(N170="zníž. prenesená",J170,0)</f>
        <v>0</v>
      </c>
      <c r="BI170" s="251">
        <f>IF(N170="nulová",J170,0)</f>
        <v>0</v>
      </c>
      <c r="BJ170" s="18" t="s">
        <v>88</v>
      </c>
      <c r="BK170" s="251">
        <f>ROUND(I170*H170,2)</f>
        <v>0</v>
      </c>
      <c r="BL170" s="18" t="s">
        <v>179</v>
      </c>
      <c r="BM170" s="250" t="s">
        <v>1914</v>
      </c>
    </row>
    <row r="171" s="2" customFormat="1" ht="24.15" customHeight="1">
      <c r="A171" s="39"/>
      <c r="B171" s="40"/>
      <c r="C171" s="238" t="s">
        <v>270</v>
      </c>
      <c r="D171" s="238" t="s">
        <v>175</v>
      </c>
      <c r="E171" s="239" t="s">
        <v>1915</v>
      </c>
      <c r="F171" s="240" t="s">
        <v>1916</v>
      </c>
      <c r="G171" s="241" t="s">
        <v>311</v>
      </c>
      <c r="H171" s="242">
        <v>1</v>
      </c>
      <c r="I171" s="243"/>
      <c r="J171" s="244">
        <f>ROUND(I171*H171,2)</f>
        <v>0</v>
      </c>
      <c r="K171" s="245"/>
      <c r="L171" s="45"/>
      <c r="M171" s="246" t="s">
        <v>1</v>
      </c>
      <c r="N171" s="247" t="s">
        <v>42</v>
      </c>
      <c r="O171" s="98"/>
      <c r="P171" s="248">
        <f>O171*H171</f>
        <v>0</v>
      </c>
      <c r="Q171" s="248">
        <v>8.0000000000000007E-05</v>
      </c>
      <c r="R171" s="248">
        <f>Q171*H171</f>
        <v>8.0000000000000007E-05</v>
      </c>
      <c r="S171" s="248">
        <v>0</v>
      </c>
      <c r="T171" s="24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0" t="s">
        <v>179</v>
      </c>
      <c r="AT171" s="250" t="s">
        <v>175</v>
      </c>
      <c r="AU171" s="250" t="s">
        <v>88</v>
      </c>
      <c r="AY171" s="18" t="s">
        <v>173</v>
      </c>
      <c r="BE171" s="251">
        <f>IF(N171="základná",J171,0)</f>
        <v>0</v>
      </c>
      <c r="BF171" s="251">
        <f>IF(N171="znížená",J171,0)</f>
        <v>0</v>
      </c>
      <c r="BG171" s="251">
        <f>IF(N171="zákl. prenesená",J171,0)</f>
        <v>0</v>
      </c>
      <c r="BH171" s="251">
        <f>IF(N171="zníž. prenesená",J171,0)</f>
        <v>0</v>
      </c>
      <c r="BI171" s="251">
        <f>IF(N171="nulová",J171,0)</f>
        <v>0</v>
      </c>
      <c r="BJ171" s="18" t="s">
        <v>88</v>
      </c>
      <c r="BK171" s="251">
        <f>ROUND(I171*H171,2)</f>
        <v>0</v>
      </c>
      <c r="BL171" s="18" t="s">
        <v>179</v>
      </c>
      <c r="BM171" s="250" t="s">
        <v>1917</v>
      </c>
    </row>
    <row r="172" s="2" customFormat="1" ht="24.15" customHeight="1">
      <c r="A172" s="39"/>
      <c r="B172" s="40"/>
      <c r="C172" s="238" t="s">
        <v>276</v>
      </c>
      <c r="D172" s="238" t="s">
        <v>175</v>
      </c>
      <c r="E172" s="239" t="s">
        <v>1918</v>
      </c>
      <c r="F172" s="240" t="s">
        <v>1919</v>
      </c>
      <c r="G172" s="241" t="s">
        <v>311</v>
      </c>
      <c r="H172" s="242">
        <v>1</v>
      </c>
      <c r="I172" s="243"/>
      <c r="J172" s="244">
        <f>ROUND(I172*H172,2)</f>
        <v>0</v>
      </c>
      <c r="K172" s="245"/>
      <c r="L172" s="45"/>
      <c r="M172" s="246" t="s">
        <v>1</v>
      </c>
      <c r="N172" s="247" t="s">
        <v>42</v>
      </c>
      <c r="O172" s="98"/>
      <c r="P172" s="248">
        <f>O172*H172</f>
        <v>0</v>
      </c>
      <c r="Q172" s="248">
        <v>0.00067745999999999995</v>
      </c>
      <c r="R172" s="248">
        <f>Q172*H172</f>
        <v>0.00067745999999999995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179</v>
      </c>
      <c r="AT172" s="250" t="s">
        <v>175</v>
      </c>
      <c r="AU172" s="250" t="s">
        <v>88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179</v>
      </c>
      <c r="BM172" s="250" t="s">
        <v>1920</v>
      </c>
    </row>
    <row r="173" s="2" customFormat="1" ht="24.15" customHeight="1">
      <c r="A173" s="39"/>
      <c r="B173" s="40"/>
      <c r="C173" s="286" t="s">
        <v>283</v>
      </c>
      <c r="D173" s="286" t="s">
        <v>224</v>
      </c>
      <c r="E173" s="287" t="s">
        <v>1921</v>
      </c>
      <c r="F173" s="288" t="s">
        <v>1922</v>
      </c>
      <c r="G173" s="289" t="s">
        <v>311</v>
      </c>
      <c r="H173" s="290">
        <v>1</v>
      </c>
      <c r="I173" s="291"/>
      <c r="J173" s="292">
        <f>ROUND(I173*H173,2)</f>
        <v>0</v>
      </c>
      <c r="K173" s="293"/>
      <c r="L173" s="294"/>
      <c r="M173" s="295" t="s">
        <v>1</v>
      </c>
      <c r="N173" s="296" t="s">
        <v>42</v>
      </c>
      <c r="O173" s="98"/>
      <c r="P173" s="248">
        <f>O173*H173</f>
        <v>0</v>
      </c>
      <c r="Q173" s="248">
        <v>0.0115</v>
      </c>
      <c r="R173" s="248">
        <f>Q173*H173</f>
        <v>0.0115</v>
      </c>
      <c r="S173" s="248">
        <v>0</v>
      </c>
      <c r="T173" s="24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0" t="s">
        <v>223</v>
      </c>
      <c r="AT173" s="250" t="s">
        <v>224</v>
      </c>
      <c r="AU173" s="250" t="s">
        <v>88</v>
      </c>
      <c r="AY173" s="18" t="s">
        <v>173</v>
      </c>
      <c r="BE173" s="251">
        <f>IF(N173="základná",J173,0)</f>
        <v>0</v>
      </c>
      <c r="BF173" s="251">
        <f>IF(N173="znížená",J173,0)</f>
        <v>0</v>
      </c>
      <c r="BG173" s="251">
        <f>IF(N173="zákl. prenesená",J173,0)</f>
        <v>0</v>
      </c>
      <c r="BH173" s="251">
        <f>IF(N173="zníž. prenesená",J173,0)</f>
        <v>0</v>
      </c>
      <c r="BI173" s="251">
        <f>IF(N173="nulová",J173,0)</f>
        <v>0</v>
      </c>
      <c r="BJ173" s="18" t="s">
        <v>88</v>
      </c>
      <c r="BK173" s="251">
        <f>ROUND(I173*H173,2)</f>
        <v>0</v>
      </c>
      <c r="BL173" s="18" t="s">
        <v>179</v>
      </c>
      <c r="BM173" s="250" t="s">
        <v>1923</v>
      </c>
    </row>
    <row r="174" s="2" customFormat="1" ht="24.15" customHeight="1">
      <c r="A174" s="39"/>
      <c r="B174" s="40"/>
      <c r="C174" s="286" t="s">
        <v>297</v>
      </c>
      <c r="D174" s="286" t="s">
        <v>224</v>
      </c>
      <c r="E174" s="287" t="s">
        <v>1924</v>
      </c>
      <c r="F174" s="288" t="s">
        <v>1925</v>
      </c>
      <c r="G174" s="289" t="s">
        <v>311</v>
      </c>
      <c r="H174" s="290">
        <v>1</v>
      </c>
      <c r="I174" s="291"/>
      <c r="J174" s="292">
        <f>ROUND(I174*H174,2)</f>
        <v>0</v>
      </c>
      <c r="K174" s="293"/>
      <c r="L174" s="294"/>
      <c r="M174" s="295" t="s">
        <v>1</v>
      </c>
      <c r="N174" s="296" t="s">
        <v>42</v>
      </c>
      <c r="O174" s="98"/>
      <c r="P174" s="248">
        <f>O174*H174</f>
        <v>0</v>
      </c>
      <c r="Q174" s="248">
        <v>0.0023999999999999998</v>
      </c>
      <c r="R174" s="248">
        <f>Q174*H174</f>
        <v>0.0023999999999999998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223</v>
      </c>
      <c r="AT174" s="250" t="s">
        <v>224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179</v>
      </c>
      <c r="BM174" s="250" t="s">
        <v>1926</v>
      </c>
    </row>
    <row r="175" s="2" customFormat="1" ht="33" customHeight="1">
      <c r="A175" s="39"/>
      <c r="B175" s="40"/>
      <c r="C175" s="238" t="s">
        <v>303</v>
      </c>
      <c r="D175" s="238" t="s">
        <v>175</v>
      </c>
      <c r="E175" s="239" t="s">
        <v>1927</v>
      </c>
      <c r="F175" s="240" t="s">
        <v>1928</v>
      </c>
      <c r="G175" s="241" t="s">
        <v>311</v>
      </c>
      <c r="H175" s="242">
        <v>1</v>
      </c>
      <c r="I175" s="243"/>
      <c r="J175" s="244">
        <f>ROUND(I175*H175,2)</f>
        <v>0</v>
      </c>
      <c r="K175" s="245"/>
      <c r="L175" s="45"/>
      <c r="M175" s="246" t="s">
        <v>1</v>
      </c>
      <c r="N175" s="247" t="s">
        <v>42</v>
      </c>
      <c r="O175" s="98"/>
      <c r="P175" s="248">
        <f>O175*H175</f>
        <v>0</v>
      </c>
      <c r="Q175" s="248">
        <v>0</v>
      </c>
      <c r="R175" s="248">
        <f>Q175*H175</f>
        <v>0</v>
      </c>
      <c r="S175" s="248">
        <v>0</v>
      </c>
      <c r="T175" s="24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50" t="s">
        <v>179</v>
      </c>
      <c r="AT175" s="250" t="s">
        <v>175</v>
      </c>
      <c r="AU175" s="250" t="s">
        <v>88</v>
      </c>
      <c r="AY175" s="18" t="s">
        <v>173</v>
      </c>
      <c r="BE175" s="251">
        <f>IF(N175="základná",J175,0)</f>
        <v>0</v>
      </c>
      <c r="BF175" s="251">
        <f>IF(N175="znížená",J175,0)</f>
        <v>0</v>
      </c>
      <c r="BG175" s="251">
        <f>IF(N175="zákl. prenesená",J175,0)</f>
        <v>0</v>
      </c>
      <c r="BH175" s="251">
        <f>IF(N175="zníž. prenesená",J175,0)</f>
        <v>0</v>
      </c>
      <c r="BI175" s="251">
        <f>IF(N175="nulová",J175,0)</f>
        <v>0</v>
      </c>
      <c r="BJ175" s="18" t="s">
        <v>88</v>
      </c>
      <c r="BK175" s="251">
        <f>ROUND(I175*H175,2)</f>
        <v>0</v>
      </c>
      <c r="BL175" s="18" t="s">
        <v>179</v>
      </c>
      <c r="BM175" s="250" t="s">
        <v>1929</v>
      </c>
    </row>
    <row r="176" s="2" customFormat="1" ht="33" customHeight="1">
      <c r="A176" s="39"/>
      <c r="B176" s="40"/>
      <c r="C176" s="286" t="s">
        <v>7</v>
      </c>
      <c r="D176" s="286" t="s">
        <v>224</v>
      </c>
      <c r="E176" s="287" t="s">
        <v>1930</v>
      </c>
      <c r="F176" s="288" t="s">
        <v>1931</v>
      </c>
      <c r="G176" s="289" t="s">
        <v>311</v>
      </c>
      <c r="H176" s="290">
        <v>1</v>
      </c>
      <c r="I176" s="291"/>
      <c r="J176" s="292">
        <f>ROUND(I176*H176,2)</f>
        <v>0</v>
      </c>
      <c r="K176" s="293"/>
      <c r="L176" s="294"/>
      <c r="M176" s="295" t="s">
        <v>1</v>
      </c>
      <c r="N176" s="296" t="s">
        <v>42</v>
      </c>
      <c r="O176" s="98"/>
      <c r="P176" s="248">
        <f>O176*H176</f>
        <v>0</v>
      </c>
      <c r="Q176" s="248">
        <v>0.0027000000000000001</v>
      </c>
      <c r="R176" s="248">
        <f>Q176*H176</f>
        <v>0.0027000000000000001</v>
      </c>
      <c r="S176" s="248">
        <v>0</v>
      </c>
      <c r="T176" s="24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0" t="s">
        <v>223</v>
      </c>
      <c r="AT176" s="250" t="s">
        <v>224</v>
      </c>
      <c r="AU176" s="250" t="s">
        <v>88</v>
      </c>
      <c r="AY176" s="18" t="s">
        <v>173</v>
      </c>
      <c r="BE176" s="251">
        <f>IF(N176="základná",J176,0)</f>
        <v>0</v>
      </c>
      <c r="BF176" s="251">
        <f>IF(N176="znížená",J176,0)</f>
        <v>0</v>
      </c>
      <c r="BG176" s="251">
        <f>IF(N176="zákl. prenesená",J176,0)</f>
        <v>0</v>
      </c>
      <c r="BH176" s="251">
        <f>IF(N176="zníž. prenesená",J176,0)</f>
        <v>0</v>
      </c>
      <c r="BI176" s="251">
        <f>IF(N176="nulová",J176,0)</f>
        <v>0</v>
      </c>
      <c r="BJ176" s="18" t="s">
        <v>88</v>
      </c>
      <c r="BK176" s="251">
        <f>ROUND(I176*H176,2)</f>
        <v>0</v>
      </c>
      <c r="BL176" s="18" t="s">
        <v>179</v>
      </c>
      <c r="BM176" s="250" t="s">
        <v>1932</v>
      </c>
    </row>
    <row r="177" s="2" customFormat="1" ht="24.15" customHeight="1">
      <c r="A177" s="39"/>
      <c r="B177" s="40"/>
      <c r="C177" s="238" t="s">
        <v>314</v>
      </c>
      <c r="D177" s="238" t="s">
        <v>175</v>
      </c>
      <c r="E177" s="239" t="s">
        <v>1334</v>
      </c>
      <c r="F177" s="240" t="s">
        <v>1335</v>
      </c>
      <c r="G177" s="241" t="s">
        <v>332</v>
      </c>
      <c r="H177" s="242">
        <v>12</v>
      </c>
      <c r="I177" s="243"/>
      <c r="J177" s="244">
        <f>ROUND(I177*H177,2)</f>
        <v>0</v>
      </c>
      <c r="K177" s="245"/>
      <c r="L177" s="45"/>
      <c r="M177" s="246" t="s">
        <v>1</v>
      </c>
      <c r="N177" s="247" t="s">
        <v>42</v>
      </c>
      <c r="O177" s="98"/>
      <c r="P177" s="248">
        <f>O177*H177</f>
        <v>0</v>
      </c>
      <c r="Q177" s="248">
        <v>0</v>
      </c>
      <c r="R177" s="248">
        <f>Q177*H177</f>
        <v>0</v>
      </c>
      <c r="S177" s="248">
        <v>0</v>
      </c>
      <c r="T177" s="24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0" t="s">
        <v>179</v>
      </c>
      <c r="AT177" s="250" t="s">
        <v>175</v>
      </c>
      <c r="AU177" s="250" t="s">
        <v>88</v>
      </c>
      <c r="AY177" s="18" t="s">
        <v>173</v>
      </c>
      <c r="BE177" s="251">
        <f>IF(N177="základná",J177,0)</f>
        <v>0</v>
      </c>
      <c r="BF177" s="251">
        <f>IF(N177="znížená",J177,0)</f>
        <v>0</v>
      </c>
      <c r="BG177" s="251">
        <f>IF(N177="zákl. prenesená",J177,0)</f>
        <v>0</v>
      </c>
      <c r="BH177" s="251">
        <f>IF(N177="zníž. prenesená",J177,0)</f>
        <v>0</v>
      </c>
      <c r="BI177" s="251">
        <f>IF(N177="nulová",J177,0)</f>
        <v>0</v>
      </c>
      <c r="BJ177" s="18" t="s">
        <v>88</v>
      </c>
      <c r="BK177" s="251">
        <f>ROUND(I177*H177,2)</f>
        <v>0</v>
      </c>
      <c r="BL177" s="18" t="s">
        <v>179</v>
      </c>
      <c r="BM177" s="250" t="s">
        <v>1933</v>
      </c>
    </row>
    <row r="178" s="2" customFormat="1" ht="24.15" customHeight="1">
      <c r="A178" s="39"/>
      <c r="B178" s="40"/>
      <c r="C178" s="238" t="s">
        <v>320</v>
      </c>
      <c r="D178" s="238" t="s">
        <v>175</v>
      </c>
      <c r="E178" s="239" t="s">
        <v>1337</v>
      </c>
      <c r="F178" s="240" t="s">
        <v>1338</v>
      </c>
      <c r="G178" s="241" t="s">
        <v>332</v>
      </c>
      <c r="H178" s="242">
        <v>12</v>
      </c>
      <c r="I178" s="243"/>
      <c r="J178" s="244">
        <f>ROUND(I178*H178,2)</f>
        <v>0</v>
      </c>
      <c r="K178" s="245"/>
      <c r="L178" s="45"/>
      <c r="M178" s="246" t="s">
        <v>1</v>
      </c>
      <c r="N178" s="247" t="s">
        <v>42</v>
      </c>
      <c r="O178" s="98"/>
      <c r="P178" s="248">
        <f>O178*H178</f>
        <v>0</v>
      </c>
      <c r="Q178" s="248">
        <v>0</v>
      </c>
      <c r="R178" s="248">
        <f>Q178*H178</f>
        <v>0</v>
      </c>
      <c r="S178" s="248">
        <v>0</v>
      </c>
      <c r="T178" s="24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0" t="s">
        <v>179</v>
      </c>
      <c r="AT178" s="250" t="s">
        <v>175</v>
      </c>
      <c r="AU178" s="250" t="s">
        <v>88</v>
      </c>
      <c r="AY178" s="18" t="s">
        <v>173</v>
      </c>
      <c r="BE178" s="251">
        <f>IF(N178="základná",J178,0)</f>
        <v>0</v>
      </c>
      <c r="BF178" s="251">
        <f>IF(N178="znížená",J178,0)</f>
        <v>0</v>
      </c>
      <c r="BG178" s="251">
        <f>IF(N178="zákl. prenesená",J178,0)</f>
        <v>0</v>
      </c>
      <c r="BH178" s="251">
        <f>IF(N178="zníž. prenesená",J178,0)</f>
        <v>0</v>
      </c>
      <c r="BI178" s="251">
        <f>IF(N178="nulová",J178,0)</f>
        <v>0</v>
      </c>
      <c r="BJ178" s="18" t="s">
        <v>88</v>
      </c>
      <c r="BK178" s="251">
        <f>ROUND(I178*H178,2)</f>
        <v>0</v>
      </c>
      <c r="BL178" s="18" t="s">
        <v>179</v>
      </c>
      <c r="BM178" s="250" t="s">
        <v>1934</v>
      </c>
    </row>
    <row r="179" s="2" customFormat="1" ht="24.15" customHeight="1">
      <c r="A179" s="39"/>
      <c r="B179" s="40"/>
      <c r="C179" s="238" t="s">
        <v>329</v>
      </c>
      <c r="D179" s="238" t="s">
        <v>175</v>
      </c>
      <c r="E179" s="239" t="s">
        <v>1340</v>
      </c>
      <c r="F179" s="240" t="s">
        <v>1341</v>
      </c>
      <c r="G179" s="241" t="s">
        <v>311</v>
      </c>
      <c r="H179" s="242">
        <v>2</v>
      </c>
      <c r="I179" s="243"/>
      <c r="J179" s="244">
        <f>ROUND(I179*H179,2)</f>
        <v>0</v>
      </c>
      <c r="K179" s="245"/>
      <c r="L179" s="45"/>
      <c r="M179" s="246" t="s">
        <v>1</v>
      </c>
      <c r="N179" s="247" t="s">
        <v>42</v>
      </c>
      <c r="O179" s="98"/>
      <c r="P179" s="248">
        <f>O179*H179</f>
        <v>0</v>
      </c>
      <c r="Q179" s="248">
        <v>0.01583</v>
      </c>
      <c r="R179" s="248">
        <f>Q179*H179</f>
        <v>0.031660000000000001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179</v>
      </c>
      <c r="AT179" s="250" t="s">
        <v>175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179</v>
      </c>
      <c r="BM179" s="250" t="s">
        <v>1935</v>
      </c>
    </row>
    <row r="180" s="2" customFormat="1" ht="16.5" customHeight="1">
      <c r="A180" s="39"/>
      <c r="B180" s="40"/>
      <c r="C180" s="238" t="s">
        <v>337</v>
      </c>
      <c r="D180" s="238" t="s">
        <v>175</v>
      </c>
      <c r="E180" s="239" t="s">
        <v>1936</v>
      </c>
      <c r="F180" s="240" t="s">
        <v>1937</v>
      </c>
      <c r="G180" s="241" t="s">
        <v>311</v>
      </c>
      <c r="H180" s="242">
        <v>1</v>
      </c>
      <c r="I180" s="243"/>
      <c r="J180" s="244">
        <f>ROUND(I180*H180,2)</f>
        <v>0</v>
      </c>
      <c r="K180" s="245"/>
      <c r="L180" s="45"/>
      <c r="M180" s="246" t="s">
        <v>1</v>
      </c>
      <c r="N180" s="247" t="s">
        <v>42</v>
      </c>
      <c r="O180" s="98"/>
      <c r="P180" s="248">
        <f>O180*H180</f>
        <v>0</v>
      </c>
      <c r="Q180" s="248">
        <v>0.054170000000000003</v>
      </c>
      <c r="R180" s="248">
        <f>Q180*H180</f>
        <v>0.054170000000000003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179</v>
      </c>
      <c r="AT180" s="250" t="s">
        <v>175</v>
      </c>
      <c r="AU180" s="250" t="s">
        <v>88</v>
      </c>
      <c r="AY180" s="18" t="s">
        <v>173</v>
      </c>
      <c r="BE180" s="251">
        <f>IF(N180="základná",J180,0)</f>
        <v>0</v>
      </c>
      <c r="BF180" s="251">
        <f>IF(N180="znížená",J180,0)</f>
        <v>0</v>
      </c>
      <c r="BG180" s="251">
        <f>IF(N180="zákl. prenesená",J180,0)</f>
        <v>0</v>
      </c>
      <c r="BH180" s="251">
        <f>IF(N180="zníž. prenesená",J180,0)</f>
        <v>0</v>
      </c>
      <c r="BI180" s="251">
        <f>IF(N180="nulová",J180,0)</f>
        <v>0</v>
      </c>
      <c r="BJ180" s="18" t="s">
        <v>88</v>
      </c>
      <c r="BK180" s="251">
        <f>ROUND(I180*H180,2)</f>
        <v>0</v>
      </c>
      <c r="BL180" s="18" t="s">
        <v>179</v>
      </c>
      <c r="BM180" s="250" t="s">
        <v>1938</v>
      </c>
    </row>
    <row r="181" s="2" customFormat="1" ht="37.8" customHeight="1">
      <c r="A181" s="39"/>
      <c r="B181" s="40"/>
      <c r="C181" s="286" t="s">
        <v>341</v>
      </c>
      <c r="D181" s="286" t="s">
        <v>224</v>
      </c>
      <c r="E181" s="287" t="s">
        <v>1939</v>
      </c>
      <c r="F181" s="288" t="s">
        <v>1940</v>
      </c>
      <c r="G181" s="289" t="s">
        <v>311</v>
      </c>
      <c r="H181" s="290">
        <v>1</v>
      </c>
      <c r="I181" s="291"/>
      <c r="J181" s="292">
        <f>ROUND(I181*H181,2)</f>
        <v>0</v>
      </c>
      <c r="K181" s="293"/>
      <c r="L181" s="294"/>
      <c r="M181" s="295" t="s">
        <v>1</v>
      </c>
      <c r="N181" s="296" t="s">
        <v>42</v>
      </c>
      <c r="O181" s="98"/>
      <c r="P181" s="248">
        <f>O181*H181</f>
        <v>0</v>
      </c>
      <c r="Q181" s="248">
        <v>0.0061999999999999998</v>
      </c>
      <c r="R181" s="248">
        <f>Q181*H181</f>
        <v>0.0061999999999999998</v>
      </c>
      <c r="S181" s="248">
        <v>0</v>
      </c>
      <c r="T181" s="24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0" t="s">
        <v>223</v>
      </c>
      <c r="AT181" s="250" t="s">
        <v>224</v>
      </c>
      <c r="AU181" s="250" t="s">
        <v>88</v>
      </c>
      <c r="AY181" s="18" t="s">
        <v>173</v>
      </c>
      <c r="BE181" s="251">
        <f>IF(N181="základná",J181,0)</f>
        <v>0</v>
      </c>
      <c r="BF181" s="251">
        <f>IF(N181="znížená",J181,0)</f>
        <v>0</v>
      </c>
      <c r="BG181" s="251">
        <f>IF(N181="zákl. prenesená",J181,0)</f>
        <v>0</v>
      </c>
      <c r="BH181" s="251">
        <f>IF(N181="zníž. prenesená",J181,0)</f>
        <v>0</v>
      </c>
      <c r="BI181" s="251">
        <f>IF(N181="nulová",J181,0)</f>
        <v>0</v>
      </c>
      <c r="BJ181" s="18" t="s">
        <v>88</v>
      </c>
      <c r="BK181" s="251">
        <f>ROUND(I181*H181,2)</f>
        <v>0</v>
      </c>
      <c r="BL181" s="18" t="s">
        <v>179</v>
      </c>
      <c r="BM181" s="250" t="s">
        <v>1941</v>
      </c>
    </row>
    <row r="182" s="2" customFormat="1" ht="16.5" customHeight="1">
      <c r="A182" s="39"/>
      <c r="B182" s="40"/>
      <c r="C182" s="238" t="s">
        <v>350</v>
      </c>
      <c r="D182" s="238" t="s">
        <v>175</v>
      </c>
      <c r="E182" s="239" t="s">
        <v>1343</v>
      </c>
      <c r="F182" s="240" t="s">
        <v>1344</v>
      </c>
      <c r="G182" s="241" t="s">
        <v>332</v>
      </c>
      <c r="H182" s="242">
        <v>12</v>
      </c>
      <c r="I182" s="243"/>
      <c r="J182" s="244">
        <f>ROUND(I182*H182,2)</f>
        <v>0</v>
      </c>
      <c r="K182" s="245"/>
      <c r="L182" s="45"/>
      <c r="M182" s="246" t="s">
        <v>1</v>
      </c>
      <c r="N182" s="247" t="s">
        <v>42</v>
      </c>
      <c r="O182" s="98"/>
      <c r="P182" s="248">
        <f>O182*H182</f>
        <v>0</v>
      </c>
      <c r="Q182" s="248">
        <v>9.0000000000000006E-05</v>
      </c>
      <c r="R182" s="248">
        <f>Q182*H182</f>
        <v>0.00108</v>
      </c>
      <c r="S182" s="248">
        <v>0</v>
      </c>
      <c r="T182" s="24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0" t="s">
        <v>179</v>
      </c>
      <c r="AT182" s="250" t="s">
        <v>175</v>
      </c>
      <c r="AU182" s="250" t="s">
        <v>88</v>
      </c>
      <c r="AY182" s="18" t="s">
        <v>173</v>
      </c>
      <c r="BE182" s="251">
        <f>IF(N182="základná",J182,0)</f>
        <v>0</v>
      </c>
      <c r="BF182" s="251">
        <f>IF(N182="znížená",J182,0)</f>
        <v>0</v>
      </c>
      <c r="BG182" s="251">
        <f>IF(N182="zákl. prenesená",J182,0)</f>
        <v>0</v>
      </c>
      <c r="BH182" s="251">
        <f>IF(N182="zníž. prenesená",J182,0)</f>
        <v>0</v>
      </c>
      <c r="BI182" s="251">
        <f>IF(N182="nulová",J182,0)</f>
        <v>0</v>
      </c>
      <c r="BJ182" s="18" t="s">
        <v>88</v>
      </c>
      <c r="BK182" s="251">
        <f>ROUND(I182*H182,2)</f>
        <v>0</v>
      </c>
      <c r="BL182" s="18" t="s">
        <v>179</v>
      </c>
      <c r="BM182" s="250" t="s">
        <v>1942</v>
      </c>
    </row>
    <row r="183" s="2" customFormat="1" ht="24.15" customHeight="1">
      <c r="A183" s="39"/>
      <c r="B183" s="40"/>
      <c r="C183" s="238" t="s">
        <v>357</v>
      </c>
      <c r="D183" s="238" t="s">
        <v>175</v>
      </c>
      <c r="E183" s="239" t="s">
        <v>1346</v>
      </c>
      <c r="F183" s="240" t="s">
        <v>1347</v>
      </c>
      <c r="G183" s="241" t="s">
        <v>332</v>
      </c>
      <c r="H183" s="242">
        <v>2</v>
      </c>
      <c r="I183" s="243"/>
      <c r="J183" s="244">
        <f>ROUND(I183*H183,2)</f>
        <v>0</v>
      </c>
      <c r="K183" s="245"/>
      <c r="L183" s="45"/>
      <c r="M183" s="246" t="s">
        <v>1</v>
      </c>
      <c r="N183" s="247" t="s">
        <v>42</v>
      </c>
      <c r="O183" s="98"/>
      <c r="P183" s="248">
        <f>O183*H183</f>
        <v>0</v>
      </c>
      <c r="Q183" s="248">
        <v>0.00010000000000000001</v>
      </c>
      <c r="R183" s="248">
        <f>Q183*H183</f>
        <v>0.00020000000000000001</v>
      </c>
      <c r="S183" s="248">
        <v>0</v>
      </c>
      <c r="T183" s="24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0" t="s">
        <v>179</v>
      </c>
      <c r="AT183" s="250" t="s">
        <v>175</v>
      </c>
      <c r="AU183" s="250" t="s">
        <v>88</v>
      </c>
      <c r="AY183" s="18" t="s">
        <v>173</v>
      </c>
      <c r="BE183" s="251">
        <f>IF(N183="základná",J183,0)</f>
        <v>0</v>
      </c>
      <c r="BF183" s="251">
        <f>IF(N183="znížená",J183,0)</f>
        <v>0</v>
      </c>
      <c r="BG183" s="251">
        <f>IF(N183="zákl. prenesená",J183,0)</f>
        <v>0</v>
      </c>
      <c r="BH183" s="251">
        <f>IF(N183="zníž. prenesená",J183,0)</f>
        <v>0</v>
      </c>
      <c r="BI183" s="251">
        <f>IF(N183="nulová",J183,0)</f>
        <v>0</v>
      </c>
      <c r="BJ183" s="18" t="s">
        <v>88</v>
      </c>
      <c r="BK183" s="251">
        <f>ROUND(I183*H183,2)</f>
        <v>0</v>
      </c>
      <c r="BL183" s="18" t="s">
        <v>179</v>
      </c>
      <c r="BM183" s="250" t="s">
        <v>1943</v>
      </c>
    </row>
    <row r="184" s="13" customFormat="1">
      <c r="A184" s="13"/>
      <c r="B184" s="252"/>
      <c r="C184" s="253"/>
      <c r="D184" s="254" t="s">
        <v>181</v>
      </c>
      <c r="E184" s="255" t="s">
        <v>1</v>
      </c>
      <c r="F184" s="256" t="s">
        <v>1944</v>
      </c>
      <c r="G184" s="253"/>
      <c r="H184" s="257">
        <v>2</v>
      </c>
      <c r="I184" s="258"/>
      <c r="J184" s="253"/>
      <c r="K184" s="253"/>
      <c r="L184" s="259"/>
      <c r="M184" s="260"/>
      <c r="N184" s="261"/>
      <c r="O184" s="261"/>
      <c r="P184" s="261"/>
      <c r="Q184" s="261"/>
      <c r="R184" s="261"/>
      <c r="S184" s="261"/>
      <c r="T184" s="26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3" t="s">
        <v>181</v>
      </c>
      <c r="AU184" s="263" t="s">
        <v>88</v>
      </c>
      <c r="AV184" s="13" t="s">
        <v>88</v>
      </c>
      <c r="AW184" s="13" t="s">
        <v>31</v>
      </c>
      <c r="AX184" s="13" t="s">
        <v>83</v>
      </c>
      <c r="AY184" s="263" t="s">
        <v>173</v>
      </c>
    </row>
    <row r="185" s="12" customFormat="1" ht="22.8" customHeight="1">
      <c r="A185" s="12"/>
      <c r="B185" s="222"/>
      <c r="C185" s="223"/>
      <c r="D185" s="224" t="s">
        <v>75</v>
      </c>
      <c r="E185" s="236" t="s">
        <v>438</v>
      </c>
      <c r="F185" s="236" t="s">
        <v>439</v>
      </c>
      <c r="G185" s="223"/>
      <c r="H185" s="223"/>
      <c r="I185" s="226"/>
      <c r="J185" s="237">
        <f>BK185</f>
        <v>0</v>
      </c>
      <c r="K185" s="223"/>
      <c r="L185" s="228"/>
      <c r="M185" s="229"/>
      <c r="N185" s="230"/>
      <c r="O185" s="230"/>
      <c r="P185" s="231">
        <f>P186</f>
        <v>0</v>
      </c>
      <c r="Q185" s="230"/>
      <c r="R185" s="231">
        <f>R186</f>
        <v>0</v>
      </c>
      <c r="S185" s="230"/>
      <c r="T185" s="232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33" t="s">
        <v>83</v>
      </c>
      <c r="AT185" s="234" t="s">
        <v>75</v>
      </c>
      <c r="AU185" s="234" t="s">
        <v>83</v>
      </c>
      <c r="AY185" s="233" t="s">
        <v>173</v>
      </c>
      <c r="BK185" s="235">
        <f>BK186</f>
        <v>0</v>
      </c>
    </row>
    <row r="186" s="2" customFormat="1" ht="33" customHeight="1">
      <c r="A186" s="39"/>
      <c r="B186" s="40"/>
      <c r="C186" s="238" t="s">
        <v>366</v>
      </c>
      <c r="D186" s="238" t="s">
        <v>175</v>
      </c>
      <c r="E186" s="239" t="s">
        <v>1349</v>
      </c>
      <c r="F186" s="240" t="s">
        <v>1350</v>
      </c>
      <c r="G186" s="241" t="s">
        <v>227</v>
      </c>
      <c r="H186" s="242">
        <v>2.2290000000000001</v>
      </c>
      <c r="I186" s="243"/>
      <c r="J186" s="244">
        <f>ROUND(I186*H186,2)</f>
        <v>0</v>
      </c>
      <c r="K186" s="245"/>
      <c r="L186" s="45"/>
      <c r="M186" s="310" t="s">
        <v>1</v>
      </c>
      <c r="N186" s="311" t="s">
        <v>42</v>
      </c>
      <c r="O186" s="312"/>
      <c r="P186" s="313">
        <f>O186*H186</f>
        <v>0</v>
      </c>
      <c r="Q186" s="313">
        <v>0</v>
      </c>
      <c r="R186" s="313">
        <f>Q186*H186</f>
        <v>0</v>
      </c>
      <c r="S186" s="313">
        <v>0</v>
      </c>
      <c r="T186" s="31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50" t="s">
        <v>179</v>
      </c>
      <c r="AT186" s="250" t="s">
        <v>175</v>
      </c>
      <c r="AU186" s="250" t="s">
        <v>88</v>
      </c>
      <c r="AY186" s="18" t="s">
        <v>173</v>
      </c>
      <c r="BE186" s="251">
        <f>IF(N186="základná",J186,0)</f>
        <v>0</v>
      </c>
      <c r="BF186" s="251">
        <f>IF(N186="znížená",J186,0)</f>
        <v>0</v>
      </c>
      <c r="BG186" s="251">
        <f>IF(N186="zákl. prenesená",J186,0)</f>
        <v>0</v>
      </c>
      <c r="BH186" s="251">
        <f>IF(N186="zníž. prenesená",J186,0)</f>
        <v>0</v>
      </c>
      <c r="BI186" s="251">
        <f>IF(N186="nulová",J186,0)</f>
        <v>0</v>
      </c>
      <c r="BJ186" s="18" t="s">
        <v>88</v>
      </c>
      <c r="BK186" s="251">
        <f>ROUND(I186*H186,2)</f>
        <v>0</v>
      </c>
      <c r="BL186" s="18" t="s">
        <v>179</v>
      </c>
      <c r="BM186" s="250" t="s">
        <v>1945</v>
      </c>
    </row>
    <row r="187" s="2" customFormat="1" ht="6.96" customHeight="1">
      <c r="A187" s="39"/>
      <c r="B187" s="73"/>
      <c r="C187" s="74"/>
      <c r="D187" s="74"/>
      <c r="E187" s="74"/>
      <c r="F187" s="74"/>
      <c r="G187" s="74"/>
      <c r="H187" s="74"/>
      <c r="I187" s="74"/>
      <c r="J187" s="74"/>
      <c r="K187" s="74"/>
      <c r="L187" s="45"/>
      <c r="M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</sheetData>
  <sheetProtection sheet="1" autoFilter="0" formatColumns="0" formatRows="0" objects="1" scenarios="1" spinCount="100000" saltValue="XwOJ2aef/FhiMqJq5B3cZUMIgxJoZsU+ZmIOht/8Gii/xtmjGSJ3KKDlLBC/0B/5qFfru3fecASMjzslfXp7Gg==" hashValue="CXWkYZVzsFkUD4GaJRn1i/qY4itCYZtFR3Yr0e+GCB1DlSRK/xvxS2T7H1Yth0YIPBy1mQwGNtM2QbcGmfrw7Q==" algorithmName="SHA-512" password="CC35"/>
  <autoFilter ref="C124:K18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1853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1946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ROUND(J125,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ROUND((SUM(BE125:BE181)),  2)</f>
        <v>0</v>
      </c>
      <c r="G35" s="172"/>
      <c r="H35" s="172"/>
      <c r="I35" s="173">
        <v>0.20000000000000001</v>
      </c>
      <c r="J35" s="171">
        <f>ROUND(((SUM(BE125:BE181))*I35),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ROUND((SUM(BF125:BF181)),  2)</f>
        <v>0</v>
      </c>
      <c r="G36" s="172"/>
      <c r="H36" s="172"/>
      <c r="I36" s="173">
        <v>0.20000000000000001</v>
      </c>
      <c r="J36" s="171">
        <f>ROUND(((SUM(BF125:BF181))*I36),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ROUND((SUM(BG125:BG181)),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ROUND((SUM(BH125:BH181)),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ROUND((SUM(BI125:BI181)),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1853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02 - SO-02.2  Vonkajší domový vodovod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J125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J126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J127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1855</v>
      </c>
      <c r="E101" s="207"/>
      <c r="F101" s="207"/>
      <c r="G101" s="207"/>
      <c r="H101" s="207"/>
      <c r="I101" s="207"/>
      <c r="J101" s="208">
        <f>J151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1320</v>
      </c>
      <c r="E102" s="207"/>
      <c r="F102" s="207"/>
      <c r="G102" s="207"/>
      <c r="H102" s="207"/>
      <c r="I102" s="207"/>
      <c r="J102" s="208">
        <f>J156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142</v>
      </c>
      <c r="E103" s="207"/>
      <c r="F103" s="207"/>
      <c r="G103" s="207"/>
      <c r="H103" s="207"/>
      <c r="I103" s="207"/>
      <c r="J103" s="208">
        <f>J180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159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94" t="str">
        <f>E7</f>
        <v>Rekreačná chata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127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194" t="s">
        <v>1853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129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83" t="str">
        <f>E11</f>
        <v xml:space="preserve">02 - SO-02.2  Vonkajší domový vodovod</v>
      </c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19</v>
      </c>
      <c r="D119" s="41"/>
      <c r="E119" s="41"/>
      <c r="F119" s="28" t="str">
        <f>F14</f>
        <v>Martovce, p. č. 6231/1, 6231/2</v>
      </c>
      <c r="G119" s="41"/>
      <c r="H119" s="41"/>
      <c r="I119" s="33" t="s">
        <v>21</v>
      </c>
      <c r="J119" s="86" t="str">
        <f>IF(J14="","",J14)</f>
        <v>15. 1. 2024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23</v>
      </c>
      <c r="D121" s="41"/>
      <c r="E121" s="41"/>
      <c r="F121" s="28" t="str">
        <f>E17</f>
        <v>MARTEVENT s.r.o., Martovce č. 14</v>
      </c>
      <c r="G121" s="41"/>
      <c r="H121" s="41"/>
      <c r="I121" s="33" t="s">
        <v>29</v>
      </c>
      <c r="J121" s="37" t="str">
        <f>E23</f>
        <v>Szilvia Vörös Dócza</v>
      </c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27</v>
      </c>
      <c r="D122" s="41"/>
      <c r="E122" s="41"/>
      <c r="F122" s="28" t="str">
        <f>IF(E20="","",E20)</f>
        <v>Vyplň údaj</v>
      </c>
      <c r="G122" s="41"/>
      <c r="H122" s="41"/>
      <c r="I122" s="33" t="s">
        <v>32</v>
      </c>
      <c r="J122" s="37" t="str">
        <f>E26</f>
        <v xml:space="preserve"> 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10"/>
      <c r="B124" s="211"/>
      <c r="C124" s="212" t="s">
        <v>160</v>
      </c>
      <c r="D124" s="213" t="s">
        <v>61</v>
      </c>
      <c r="E124" s="213" t="s">
        <v>57</v>
      </c>
      <c r="F124" s="213" t="s">
        <v>58</v>
      </c>
      <c r="G124" s="213" t="s">
        <v>161</v>
      </c>
      <c r="H124" s="213" t="s">
        <v>162</v>
      </c>
      <c r="I124" s="213" t="s">
        <v>163</v>
      </c>
      <c r="J124" s="214" t="s">
        <v>134</v>
      </c>
      <c r="K124" s="215" t="s">
        <v>164</v>
      </c>
      <c r="L124" s="216"/>
      <c r="M124" s="107" t="s">
        <v>1</v>
      </c>
      <c r="N124" s="108" t="s">
        <v>40</v>
      </c>
      <c r="O124" s="108" t="s">
        <v>165</v>
      </c>
      <c r="P124" s="108" t="s">
        <v>166</v>
      </c>
      <c r="Q124" s="108" t="s">
        <v>167</v>
      </c>
      <c r="R124" s="108" t="s">
        <v>168</v>
      </c>
      <c r="S124" s="108" t="s">
        <v>169</v>
      </c>
      <c r="T124" s="109" t="s">
        <v>170</v>
      </c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="2" customFormat="1" ht="22.8" customHeight="1">
      <c r="A125" s="39"/>
      <c r="B125" s="40"/>
      <c r="C125" s="114" t="s">
        <v>135</v>
      </c>
      <c r="D125" s="41"/>
      <c r="E125" s="41"/>
      <c r="F125" s="41"/>
      <c r="G125" s="41"/>
      <c r="H125" s="41"/>
      <c r="I125" s="41"/>
      <c r="J125" s="217">
        <f>BK125</f>
        <v>0</v>
      </c>
      <c r="K125" s="41"/>
      <c r="L125" s="45"/>
      <c r="M125" s="110"/>
      <c r="N125" s="218"/>
      <c r="O125" s="111"/>
      <c r="P125" s="219">
        <f>P126</f>
        <v>0</v>
      </c>
      <c r="Q125" s="111"/>
      <c r="R125" s="219">
        <f>R126</f>
        <v>115.910539</v>
      </c>
      <c r="S125" s="111"/>
      <c r="T125" s="220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136</v>
      </c>
      <c r="BK125" s="221">
        <f>BK126</f>
        <v>0</v>
      </c>
    </row>
    <row r="126" s="12" customFormat="1" ht="25.92" customHeight="1">
      <c r="A126" s="12"/>
      <c r="B126" s="222"/>
      <c r="C126" s="223"/>
      <c r="D126" s="224" t="s">
        <v>75</v>
      </c>
      <c r="E126" s="225" t="s">
        <v>171</v>
      </c>
      <c r="F126" s="225" t="s">
        <v>172</v>
      </c>
      <c r="G126" s="223"/>
      <c r="H126" s="223"/>
      <c r="I126" s="226"/>
      <c r="J126" s="227">
        <f>BK126</f>
        <v>0</v>
      </c>
      <c r="K126" s="223"/>
      <c r="L126" s="228"/>
      <c r="M126" s="229"/>
      <c r="N126" s="230"/>
      <c r="O126" s="230"/>
      <c r="P126" s="231">
        <f>P127+P151+P156+P180</f>
        <v>0</v>
      </c>
      <c r="Q126" s="230"/>
      <c r="R126" s="231">
        <f>R127+R151+R156+R180</f>
        <v>115.910539</v>
      </c>
      <c r="S126" s="230"/>
      <c r="T126" s="232">
        <f>T127+T151+T156+T180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3" t="s">
        <v>83</v>
      </c>
      <c r="AT126" s="234" t="s">
        <v>75</v>
      </c>
      <c r="AU126" s="234" t="s">
        <v>76</v>
      </c>
      <c r="AY126" s="233" t="s">
        <v>173</v>
      </c>
      <c r="BK126" s="235">
        <f>BK127+BK151+BK156+BK180</f>
        <v>0</v>
      </c>
    </row>
    <row r="127" s="12" customFormat="1" ht="22.8" customHeight="1">
      <c r="A127" s="12"/>
      <c r="B127" s="222"/>
      <c r="C127" s="223"/>
      <c r="D127" s="224" t="s">
        <v>75</v>
      </c>
      <c r="E127" s="236" t="s">
        <v>83</v>
      </c>
      <c r="F127" s="236" t="s">
        <v>174</v>
      </c>
      <c r="G127" s="223"/>
      <c r="H127" s="223"/>
      <c r="I127" s="226"/>
      <c r="J127" s="237">
        <f>BK127</f>
        <v>0</v>
      </c>
      <c r="K127" s="223"/>
      <c r="L127" s="228"/>
      <c r="M127" s="229"/>
      <c r="N127" s="230"/>
      <c r="O127" s="230"/>
      <c r="P127" s="231">
        <f>SUM(P128:P150)</f>
        <v>0</v>
      </c>
      <c r="Q127" s="230"/>
      <c r="R127" s="231">
        <f>SUM(R128:R150)</f>
        <v>77.120000000000005</v>
      </c>
      <c r="S127" s="230"/>
      <c r="T127" s="232">
        <f>SUM(T128:T150)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3" t="s">
        <v>83</v>
      </c>
      <c r="AT127" s="234" t="s">
        <v>75</v>
      </c>
      <c r="AU127" s="234" t="s">
        <v>83</v>
      </c>
      <c r="AY127" s="233" t="s">
        <v>173</v>
      </c>
      <c r="BK127" s="235">
        <f>SUM(BK128:BK150)</f>
        <v>0</v>
      </c>
    </row>
    <row r="128" s="2" customFormat="1" ht="24.15" customHeight="1">
      <c r="A128" s="39"/>
      <c r="B128" s="40"/>
      <c r="C128" s="238" t="s">
        <v>83</v>
      </c>
      <c r="D128" s="238" t="s">
        <v>175</v>
      </c>
      <c r="E128" s="239" t="s">
        <v>1947</v>
      </c>
      <c r="F128" s="240" t="s">
        <v>1948</v>
      </c>
      <c r="G128" s="241" t="s">
        <v>178</v>
      </c>
      <c r="H128" s="242">
        <v>183.40000000000001</v>
      </c>
      <c r="I128" s="243"/>
      <c r="J128" s="244">
        <f>ROUND(I128*H128,2)</f>
        <v>0</v>
      </c>
      <c r="K128" s="245"/>
      <c r="L128" s="45"/>
      <c r="M128" s="246" t="s">
        <v>1</v>
      </c>
      <c r="N128" s="247" t="s">
        <v>42</v>
      </c>
      <c r="O128" s="98"/>
      <c r="P128" s="248">
        <f>O128*H128</f>
        <v>0</v>
      </c>
      <c r="Q128" s="248">
        <v>0</v>
      </c>
      <c r="R128" s="248">
        <f>Q128*H128</f>
        <v>0</v>
      </c>
      <c r="S128" s="248">
        <v>0</v>
      </c>
      <c r="T128" s="24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50" t="s">
        <v>179</v>
      </c>
      <c r="AT128" s="250" t="s">
        <v>175</v>
      </c>
      <c r="AU128" s="250" t="s">
        <v>88</v>
      </c>
      <c r="AY128" s="18" t="s">
        <v>173</v>
      </c>
      <c r="BE128" s="251">
        <f>IF(N128="základná",J128,0)</f>
        <v>0</v>
      </c>
      <c r="BF128" s="251">
        <f>IF(N128="znížená",J128,0)</f>
        <v>0</v>
      </c>
      <c r="BG128" s="251">
        <f>IF(N128="zákl. prenesená",J128,0)</f>
        <v>0</v>
      </c>
      <c r="BH128" s="251">
        <f>IF(N128="zníž. prenesená",J128,0)</f>
        <v>0</v>
      </c>
      <c r="BI128" s="251">
        <f>IF(N128="nulová",J128,0)</f>
        <v>0</v>
      </c>
      <c r="BJ128" s="18" t="s">
        <v>88</v>
      </c>
      <c r="BK128" s="251">
        <f>ROUND(I128*H128,2)</f>
        <v>0</v>
      </c>
      <c r="BL128" s="18" t="s">
        <v>179</v>
      </c>
      <c r="BM128" s="250" t="s">
        <v>1949</v>
      </c>
    </row>
    <row r="129" s="13" customFormat="1">
      <c r="A129" s="13"/>
      <c r="B129" s="252"/>
      <c r="C129" s="253"/>
      <c r="D129" s="254" t="s">
        <v>181</v>
      </c>
      <c r="E129" s="255" t="s">
        <v>1</v>
      </c>
      <c r="F129" s="256" t="s">
        <v>1950</v>
      </c>
      <c r="G129" s="253"/>
      <c r="H129" s="257">
        <v>183.398</v>
      </c>
      <c r="I129" s="258"/>
      <c r="J129" s="253"/>
      <c r="K129" s="253"/>
      <c r="L129" s="259"/>
      <c r="M129" s="260"/>
      <c r="N129" s="261"/>
      <c r="O129" s="261"/>
      <c r="P129" s="261"/>
      <c r="Q129" s="261"/>
      <c r="R129" s="261"/>
      <c r="S129" s="261"/>
      <c r="T129" s="26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63" t="s">
        <v>181</v>
      </c>
      <c r="AU129" s="263" t="s">
        <v>88</v>
      </c>
      <c r="AV129" s="13" t="s">
        <v>88</v>
      </c>
      <c r="AW129" s="13" t="s">
        <v>31</v>
      </c>
      <c r="AX129" s="13" t="s">
        <v>76</v>
      </c>
      <c r="AY129" s="263" t="s">
        <v>173</v>
      </c>
    </row>
    <row r="130" s="13" customFormat="1">
      <c r="A130" s="13"/>
      <c r="B130" s="252"/>
      <c r="C130" s="253"/>
      <c r="D130" s="254" t="s">
        <v>181</v>
      </c>
      <c r="E130" s="255" t="s">
        <v>1</v>
      </c>
      <c r="F130" s="256" t="s">
        <v>231</v>
      </c>
      <c r="G130" s="253"/>
      <c r="H130" s="257">
        <v>0.002</v>
      </c>
      <c r="I130" s="258"/>
      <c r="J130" s="253"/>
      <c r="K130" s="253"/>
      <c r="L130" s="259"/>
      <c r="M130" s="260"/>
      <c r="N130" s="261"/>
      <c r="O130" s="261"/>
      <c r="P130" s="261"/>
      <c r="Q130" s="261"/>
      <c r="R130" s="261"/>
      <c r="S130" s="261"/>
      <c r="T130" s="26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63" t="s">
        <v>181</v>
      </c>
      <c r="AU130" s="263" t="s">
        <v>88</v>
      </c>
      <c r="AV130" s="13" t="s">
        <v>88</v>
      </c>
      <c r="AW130" s="13" t="s">
        <v>31</v>
      </c>
      <c r="AX130" s="13" t="s">
        <v>76</v>
      </c>
      <c r="AY130" s="263" t="s">
        <v>173</v>
      </c>
    </row>
    <row r="131" s="15" customFormat="1">
      <c r="A131" s="15"/>
      <c r="B131" s="275"/>
      <c r="C131" s="276"/>
      <c r="D131" s="254" t="s">
        <v>181</v>
      </c>
      <c r="E131" s="277" t="s">
        <v>1</v>
      </c>
      <c r="F131" s="278" t="s">
        <v>187</v>
      </c>
      <c r="G131" s="276"/>
      <c r="H131" s="279">
        <v>183.40000000000001</v>
      </c>
      <c r="I131" s="280"/>
      <c r="J131" s="276"/>
      <c r="K131" s="276"/>
      <c r="L131" s="281"/>
      <c r="M131" s="282"/>
      <c r="N131" s="283"/>
      <c r="O131" s="283"/>
      <c r="P131" s="283"/>
      <c r="Q131" s="283"/>
      <c r="R131" s="283"/>
      <c r="S131" s="283"/>
      <c r="T131" s="28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85" t="s">
        <v>181</v>
      </c>
      <c r="AU131" s="285" t="s">
        <v>88</v>
      </c>
      <c r="AV131" s="15" t="s">
        <v>179</v>
      </c>
      <c r="AW131" s="15" t="s">
        <v>31</v>
      </c>
      <c r="AX131" s="15" t="s">
        <v>83</v>
      </c>
      <c r="AY131" s="285" t="s">
        <v>173</v>
      </c>
    </row>
    <row r="132" s="2" customFormat="1" ht="37.8" customHeight="1">
      <c r="A132" s="39"/>
      <c r="B132" s="40"/>
      <c r="C132" s="238" t="s">
        <v>88</v>
      </c>
      <c r="D132" s="238" t="s">
        <v>175</v>
      </c>
      <c r="E132" s="239" t="s">
        <v>1951</v>
      </c>
      <c r="F132" s="240" t="s">
        <v>1952</v>
      </c>
      <c r="G132" s="241" t="s">
        <v>178</v>
      </c>
      <c r="H132" s="242">
        <v>61.133000000000003</v>
      </c>
      <c r="I132" s="243"/>
      <c r="J132" s="244">
        <f>ROUND(I132*H132,2)</f>
        <v>0</v>
      </c>
      <c r="K132" s="245"/>
      <c r="L132" s="45"/>
      <c r="M132" s="246" t="s">
        <v>1</v>
      </c>
      <c r="N132" s="247" t="s">
        <v>42</v>
      </c>
      <c r="O132" s="98"/>
      <c r="P132" s="248">
        <f>O132*H132</f>
        <v>0</v>
      </c>
      <c r="Q132" s="248">
        <v>0</v>
      </c>
      <c r="R132" s="248">
        <f>Q132*H132</f>
        <v>0</v>
      </c>
      <c r="S132" s="248">
        <v>0</v>
      </c>
      <c r="T132" s="24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50" t="s">
        <v>179</v>
      </c>
      <c r="AT132" s="250" t="s">
        <v>175</v>
      </c>
      <c r="AU132" s="250" t="s">
        <v>88</v>
      </c>
      <c r="AY132" s="18" t="s">
        <v>173</v>
      </c>
      <c r="BE132" s="251">
        <f>IF(N132="základná",J132,0)</f>
        <v>0</v>
      </c>
      <c r="BF132" s="251">
        <f>IF(N132="znížená",J132,0)</f>
        <v>0</v>
      </c>
      <c r="BG132" s="251">
        <f>IF(N132="zákl. prenesená",J132,0)</f>
        <v>0</v>
      </c>
      <c r="BH132" s="251">
        <f>IF(N132="zníž. prenesená",J132,0)</f>
        <v>0</v>
      </c>
      <c r="BI132" s="251">
        <f>IF(N132="nulová",J132,0)</f>
        <v>0</v>
      </c>
      <c r="BJ132" s="18" t="s">
        <v>88</v>
      </c>
      <c r="BK132" s="251">
        <f>ROUND(I132*H132,2)</f>
        <v>0</v>
      </c>
      <c r="BL132" s="18" t="s">
        <v>179</v>
      </c>
      <c r="BM132" s="250" t="s">
        <v>1953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1954</v>
      </c>
      <c r="G133" s="253"/>
      <c r="H133" s="257">
        <v>61.133000000000003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83</v>
      </c>
      <c r="AY133" s="263" t="s">
        <v>173</v>
      </c>
    </row>
    <row r="134" s="2" customFormat="1" ht="33" customHeight="1">
      <c r="A134" s="39"/>
      <c r="B134" s="40"/>
      <c r="C134" s="238" t="s">
        <v>185</v>
      </c>
      <c r="D134" s="238" t="s">
        <v>175</v>
      </c>
      <c r="E134" s="239" t="s">
        <v>1871</v>
      </c>
      <c r="F134" s="240" t="s">
        <v>1872</v>
      </c>
      <c r="G134" s="241" t="s">
        <v>178</v>
      </c>
      <c r="H134" s="242">
        <v>60.399999999999999</v>
      </c>
      <c r="I134" s="243"/>
      <c r="J134" s="244">
        <f>ROUND(I134*H134,2)</f>
        <v>0</v>
      </c>
      <c r="K134" s="245"/>
      <c r="L134" s="45"/>
      <c r="M134" s="246" t="s">
        <v>1</v>
      </c>
      <c r="N134" s="247" t="s">
        <v>42</v>
      </c>
      <c r="O134" s="98"/>
      <c r="P134" s="248">
        <f>O134*H134</f>
        <v>0</v>
      </c>
      <c r="Q134" s="248">
        <v>0</v>
      </c>
      <c r="R134" s="248">
        <f>Q134*H134</f>
        <v>0</v>
      </c>
      <c r="S134" s="248">
        <v>0</v>
      </c>
      <c r="T134" s="24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50" t="s">
        <v>179</v>
      </c>
      <c r="AT134" s="250" t="s">
        <v>175</v>
      </c>
      <c r="AU134" s="250" t="s">
        <v>88</v>
      </c>
      <c r="AY134" s="18" t="s">
        <v>173</v>
      </c>
      <c r="BE134" s="251">
        <f>IF(N134="základná",J134,0)</f>
        <v>0</v>
      </c>
      <c r="BF134" s="251">
        <f>IF(N134="znížená",J134,0)</f>
        <v>0</v>
      </c>
      <c r="BG134" s="251">
        <f>IF(N134="zákl. prenesená",J134,0)</f>
        <v>0</v>
      </c>
      <c r="BH134" s="251">
        <f>IF(N134="zníž. prenesená",J134,0)</f>
        <v>0</v>
      </c>
      <c r="BI134" s="251">
        <f>IF(N134="nulová",J134,0)</f>
        <v>0</v>
      </c>
      <c r="BJ134" s="18" t="s">
        <v>88</v>
      </c>
      <c r="BK134" s="251">
        <f>ROUND(I134*H134,2)</f>
        <v>0</v>
      </c>
      <c r="BL134" s="18" t="s">
        <v>179</v>
      </c>
      <c r="BM134" s="250" t="s">
        <v>1955</v>
      </c>
    </row>
    <row r="135" s="13" customFormat="1">
      <c r="A135" s="13"/>
      <c r="B135" s="252"/>
      <c r="C135" s="253"/>
      <c r="D135" s="254" t="s">
        <v>181</v>
      </c>
      <c r="E135" s="255" t="s">
        <v>1</v>
      </c>
      <c r="F135" s="256" t="s">
        <v>1956</v>
      </c>
      <c r="G135" s="253"/>
      <c r="H135" s="257">
        <v>183.40000000000001</v>
      </c>
      <c r="I135" s="258"/>
      <c r="J135" s="253"/>
      <c r="K135" s="253"/>
      <c r="L135" s="259"/>
      <c r="M135" s="260"/>
      <c r="N135" s="261"/>
      <c r="O135" s="261"/>
      <c r="P135" s="261"/>
      <c r="Q135" s="261"/>
      <c r="R135" s="261"/>
      <c r="S135" s="261"/>
      <c r="T135" s="26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63" t="s">
        <v>181</v>
      </c>
      <c r="AU135" s="263" t="s">
        <v>88</v>
      </c>
      <c r="AV135" s="13" t="s">
        <v>88</v>
      </c>
      <c r="AW135" s="13" t="s">
        <v>31</v>
      </c>
      <c r="AX135" s="13" t="s">
        <v>76</v>
      </c>
      <c r="AY135" s="263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1957</v>
      </c>
      <c r="G136" s="253"/>
      <c r="H136" s="257">
        <v>-123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5" customFormat="1">
      <c r="A137" s="15"/>
      <c r="B137" s="275"/>
      <c r="C137" s="276"/>
      <c r="D137" s="254" t="s">
        <v>181</v>
      </c>
      <c r="E137" s="277" t="s">
        <v>1</v>
      </c>
      <c r="F137" s="278" t="s">
        <v>209</v>
      </c>
      <c r="G137" s="276"/>
      <c r="H137" s="279">
        <v>60.400000000000006</v>
      </c>
      <c r="I137" s="280"/>
      <c r="J137" s="276"/>
      <c r="K137" s="276"/>
      <c r="L137" s="281"/>
      <c r="M137" s="282"/>
      <c r="N137" s="283"/>
      <c r="O137" s="283"/>
      <c r="P137" s="283"/>
      <c r="Q137" s="283"/>
      <c r="R137" s="283"/>
      <c r="S137" s="283"/>
      <c r="T137" s="28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5" t="s">
        <v>181</v>
      </c>
      <c r="AU137" s="285" t="s">
        <v>88</v>
      </c>
      <c r="AV137" s="15" t="s">
        <v>179</v>
      </c>
      <c r="AW137" s="15" t="s">
        <v>31</v>
      </c>
      <c r="AX137" s="15" t="s">
        <v>83</v>
      </c>
      <c r="AY137" s="285" t="s">
        <v>173</v>
      </c>
    </row>
    <row r="138" s="2" customFormat="1" ht="16.5" customHeight="1">
      <c r="A138" s="39"/>
      <c r="B138" s="40"/>
      <c r="C138" s="238" t="s">
        <v>179</v>
      </c>
      <c r="D138" s="238" t="s">
        <v>175</v>
      </c>
      <c r="E138" s="239" t="s">
        <v>211</v>
      </c>
      <c r="F138" s="240" t="s">
        <v>212</v>
      </c>
      <c r="G138" s="241" t="s">
        <v>178</v>
      </c>
      <c r="H138" s="242">
        <v>60.399999999999999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179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179</v>
      </c>
      <c r="BM138" s="250" t="s">
        <v>1877</v>
      </c>
    </row>
    <row r="139" s="2" customFormat="1" ht="33" customHeight="1">
      <c r="A139" s="39"/>
      <c r="B139" s="40"/>
      <c r="C139" s="238" t="s">
        <v>204</v>
      </c>
      <c r="D139" s="238" t="s">
        <v>175</v>
      </c>
      <c r="E139" s="239" t="s">
        <v>1958</v>
      </c>
      <c r="F139" s="240" t="s">
        <v>1959</v>
      </c>
      <c r="G139" s="241" t="s">
        <v>178</v>
      </c>
      <c r="H139" s="242">
        <v>123</v>
      </c>
      <c r="I139" s="243"/>
      <c r="J139" s="244">
        <f>ROUND(I139*H139,2)</f>
        <v>0</v>
      </c>
      <c r="K139" s="245"/>
      <c r="L139" s="45"/>
      <c r="M139" s="246" t="s">
        <v>1</v>
      </c>
      <c r="N139" s="247" t="s">
        <v>42</v>
      </c>
      <c r="O139" s="98"/>
      <c r="P139" s="248">
        <f>O139*H139</f>
        <v>0</v>
      </c>
      <c r="Q139" s="248">
        <v>0</v>
      </c>
      <c r="R139" s="248">
        <f>Q139*H139</f>
        <v>0</v>
      </c>
      <c r="S139" s="248">
        <v>0</v>
      </c>
      <c r="T139" s="24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50" t="s">
        <v>179</v>
      </c>
      <c r="AT139" s="250" t="s">
        <v>175</v>
      </c>
      <c r="AU139" s="250" t="s">
        <v>88</v>
      </c>
      <c r="AY139" s="18" t="s">
        <v>173</v>
      </c>
      <c r="BE139" s="251">
        <f>IF(N139="základná",J139,0)</f>
        <v>0</v>
      </c>
      <c r="BF139" s="251">
        <f>IF(N139="znížená",J139,0)</f>
        <v>0</v>
      </c>
      <c r="BG139" s="251">
        <f>IF(N139="zákl. prenesená",J139,0)</f>
        <v>0</v>
      </c>
      <c r="BH139" s="251">
        <f>IF(N139="zníž. prenesená",J139,0)</f>
        <v>0</v>
      </c>
      <c r="BI139" s="251">
        <f>IF(N139="nulová",J139,0)</f>
        <v>0</v>
      </c>
      <c r="BJ139" s="18" t="s">
        <v>88</v>
      </c>
      <c r="BK139" s="251">
        <f>ROUND(I139*H139,2)</f>
        <v>0</v>
      </c>
      <c r="BL139" s="18" t="s">
        <v>179</v>
      </c>
      <c r="BM139" s="250" t="s">
        <v>1960</v>
      </c>
    </row>
    <row r="140" s="13" customFormat="1">
      <c r="A140" s="13"/>
      <c r="B140" s="252"/>
      <c r="C140" s="253"/>
      <c r="D140" s="254" t="s">
        <v>181</v>
      </c>
      <c r="E140" s="255" t="s">
        <v>1</v>
      </c>
      <c r="F140" s="256" t="s">
        <v>1961</v>
      </c>
      <c r="G140" s="253"/>
      <c r="H140" s="257">
        <v>184.19999999999999</v>
      </c>
      <c r="I140" s="258"/>
      <c r="J140" s="253"/>
      <c r="K140" s="253"/>
      <c r="L140" s="259"/>
      <c r="M140" s="260"/>
      <c r="N140" s="261"/>
      <c r="O140" s="261"/>
      <c r="P140" s="261"/>
      <c r="Q140" s="261"/>
      <c r="R140" s="261"/>
      <c r="S140" s="261"/>
      <c r="T140" s="26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3" t="s">
        <v>181</v>
      </c>
      <c r="AU140" s="263" t="s">
        <v>88</v>
      </c>
      <c r="AV140" s="13" t="s">
        <v>88</v>
      </c>
      <c r="AW140" s="13" t="s">
        <v>31</v>
      </c>
      <c r="AX140" s="13" t="s">
        <v>76</v>
      </c>
      <c r="AY140" s="263" t="s">
        <v>173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1962</v>
      </c>
      <c r="G141" s="253"/>
      <c r="H141" s="257">
        <v>-61.200000000000003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5" customFormat="1">
      <c r="A142" s="15"/>
      <c r="B142" s="275"/>
      <c r="C142" s="276"/>
      <c r="D142" s="254" t="s">
        <v>181</v>
      </c>
      <c r="E142" s="277" t="s">
        <v>1</v>
      </c>
      <c r="F142" s="278" t="s">
        <v>187</v>
      </c>
      <c r="G142" s="276"/>
      <c r="H142" s="279">
        <v>122.99999999999999</v>
      </c>
      <c r="I142" s="280"/>
      <c r="J142" s="276"/>
      <c r="K142" s="276"/>
      <c r="L142" s="281"/>
      <c r="M142" s="282"/>
      <c r="N142" s="283"/>
      <c r="O142" s="283"/>
      <c r="P142" s="283"/>
      <c r="Q142" s="283"/>
      <c r="R142" s="283"/>
      <c r="S142" s="283"/>
      <c r="T142" s="28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85" t="s">
        <v>181</v>
      </c>
      <c r="AU142" s="285" t="s">
        <v>88</v>
      </c>
      <c r="AV142" s="15" t="s">
        <v>179</v>
      </c>
      <c r="AW142" s="15" t="s">
        <v>31</v>
      </c>
      <c r="AX142" s="15" t="s">
        <v>83</v>
      </c>
      <c r="AY142" s="285" t="s">
        <v>173</v>
      </c>
    </row>
    <row r="143" s="2" customFormat="1" ht="24.15" customHeight="1">
      <c r="A143" s="39"/>
      <c r="B143" s="40"/>
      <c r="C143" s="238" t="s">
        <v>210</v>
      </c>
      <c r="D143" s="238" t="s">
        <v>175</v>
      </c>
      <c r="E143" s="239" t="s">
        <v>1883</v>
      </c>
      <c r="F143" s="240" t="s">
        <v>1884</v>
      </c>
      <c r="G143" s="241" t="s">
        <v>178</v>
      </c>
      <c r="H143" s="242">
        <v>40.799999999999997</v>
      </c>
      <c r="I143" s="243"/>
      <c r="J143" s="244">
        <f>ROUND(I143*H143,2)</f>
        <v>0</v>
      </c>
      <c r="K143" s="245"/>
      <c r="L143" s="45"/>
      <c r="M143" s="246" t="s">
        <v>1</v>
      </c>
      <c r="N143" s="247" t="s">
        <v>42</v>
      </c>
      <c r="O143" s="98"/>
      <c r="P143" s="248">
        <f>O143*H143</f>
        <v>0</v>
      </c>
      <c r="Q143" s="248">
        <v>0</v>
      </c>
      <c r="R143" s="248">
        <f>Q143*H143</f>
        <v>0</v>
      </c>
      <c r="S143" s="248">
        <v>0</v>
      </c>
      <c r="T143" s="24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50" t="s">
        <v>179</v>
      </c>
      <c r="AT143" s="250" t="s">
        <v>175</v>
      </c>
      <c r="AU143" s="250" t="s">
        <v>88</v>
      </c>
      <c r="AY143" s="18" t="s">
        <v>173</v>
      </c>
      <c r="BE143" s="251">
        <f>IF(N143="základná",J143,0)</f>
        <v>0</v>
      </c>
      <c r="BF143" s="251">
        <f>IF(N143="znížená",J143,0)</f>
        <v>0</v>
      </c>
      <c r="BG143" s="251">
        <f>IF(N143="zákl. prenesená",J143,0)</f>
        <v>0</v>
      </c>
      <c r="BH143" s="251">
        <f>IF(N143="zníž. prenesená",J143,0)</f>
        <v>0</v>
      </c>
      <c r="BI143" s="251">
        <f>IF(N143="nulová",J143,0)</f>
        <v>0</v>
      </c>
      <c r="BJ143" s="18" t="s">
        <v>88</v>
      </c>
      <c r="BK143" s="251">
        <f>ROUND(I143*H143,2)</f>
        <v>0</v>
      </c>
      <c r="BL143" s="18" t="s">
        <v>179</v>
      </c>
      <c r="BM143" s="250" t="s">
        <v>1885</v>
      </c>
    </row>
    <row r="144" s="13" customFormat="1">
      <c r="A144" s="13"/>
      <c r="B144" s="252"/>
      <c r="C144" s="253"/>
      <c r="D144" s="254" t="s">
        <v>181</v>
      </c>
      <c r="E144" s="255" t="s">
        <v>1</v>
      </c>
      <c r="F144" s="256" t="s">
        <v>1963</v>
      </c>
      <c r="G144" s="253"/>
      <c r="H144" s="257">
        <v>40.755000000000003</v>
      </c>
      <c r="I144" s="258"/>
      <c r="J144" s="253"/>
      <c r="K144" s="253"/>
      <c r="L144" s="259"/>
      <c r="M144" s="260"/>
      <c r="N144" s="261"/>
      <c r="O144" s="261"/>
      <c r="P144" s="261"/>
      <c r="Q144" s="261"/>
      <c r="R144" s="261"/>
      <c r="S144" s="261"/>
      <c r="T144" s="26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3" t="s">
        <v>181</v>
      </c>
      <c r="AU144" s="263" t="s">
        <v>88</v>
      </c>
      <c r="AV144" s="13" t="s">
        <v>88</v>
      </c>
      <c r="AW144" s="13" t="s">
        <v>31</v>
      </c>
      <c r="AX144" s="13" t="s">
        <v>76</v>
      </c>
      <c r="AY144" s="263" t="s">
        <v>173</v>
      </c>
    </row>
    <row r="145" s="13" customFormat="1">
      <c r="A145" s="13"/>
      <c r="B145" s="252"/>
      <c r="C145" s="253"/>
      <c r="D145" s="254" t="s">
        <v>181</v>
      </c>
      <c r="E145" s="255" t="s">
        <v>1</v>
      </c>
      <c r="F145" s="256" t="s">
        <v>512</v>
      </c>
      <c r="G145" s="253"/>
      <c r="H145" s="257">
        <v>0.044999999999999998</v>
      </c>
      <c r="I145" s="258"/>
      <c r="J145" s="253"/>
      <c r="K145" s="253"/>
      <c r="L145" s="259"/>
      <c r="M145" s="260"/>
      <c r="N145" s="261"/>
      <c r="O145" s="261"/>
      <c r="P145" s="261"/>
      <c r="Q145" s="261"/>
      <c r="R145" s="261"/>
      <c r="S145" s="261"/>
      <c r="T145" s="26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3" t="s">
        <v>181</v>
      </c>
      <c r="AU145" s="263" t="s">
        <v>88</v>
      </c>
      <c r="AV145" s="13" t="s">
        <v>88</v>
      </c>
      <c r="AW145" s="13" t="s">
        <v>31</v>
      </c>
      <c r="AX145" s="13" t="s">
        <v>76</v>
      </c>
      <c r="AY145" s="263" t="s">
        <v>173</v>
      </c>
    </row>
    <row r="146" s="15" customFormat="1">
      <c r="A146" s="15"/>
      <c r="B146" s="275"/>
      <c r="C146" s="276"/>
      <c r="D146" s="254" t="s">
        <v>181</v>
      </c>
      <c r="E146" s="277" t="s">
        <v>1</v>
      </c>
      <c r="F146" s="278" t="s">
        <v>187</v>
      </c>
      <c r="G146" s="276"/>
      <c r="H146" s="279">
        <v>40.800000000000004</v>
      </c>
      <c r="I146" s="280"/>
      <c r="J146" s="276"/>
      <c r="K146" s="276"/>
      <c r="L146" s="281"/>
      <c r="M146" s="282"/>
      <c r="N146" s="283"/>
      <c r="O146" s="283"/>
      <c r="P146" s="283"/>
      <c r="Q146" s="283"/>
      <c r="R146" s="283"/>
      <c r="S146" s="283"/>
      <c r="T146" s="28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85" t="s">
        <v>181</v>
      </c>
      <c r="AU146" s="285" t="s">
        <v>88</v>
      </c>
      <c r="AV146" s="15" t="s">
        <v>179</v>
      </c>
      <c r="AW146" s="15" t="s">
        <v>31</v>
      </c>
      <c r="AX146" s="15" t="s">
        <v>83</v>
      </c>
      <c r="AY146" s="285" t="s">
        <v>173</v>
      </c>
    </row>
    <row r="147" s="2" customFormat="1" ht="16.5" customHeight="1">
      <c r="A147" s="39"/>
      <c r="B147" s="40"/>
      <c r="C147" s="286" t="s">
        <v>214</v>
      </c>
      <c r="D147" s="286" t="s">
        <v>224</v>
      </c>
      <c r="E147" s="287" t="s">
        <v>1889</v>
      </c>
      <c r="F147" s="288" t="s">
        <v>1890</v>
      </c>
      <c r="G147" s="289" t="s">
        <v>227</v>
      </c>
      <c r="H147" s="290">
        <v>77.120000000000005</v>
      </c>
      <c r="I147" s="291"/>
      <c r="J147" s="292">
        <f>ROUND(I147*H147,2)</f>
        <v>0</v>
      </c>
      <c r="K147" s="293"/>
      <c r="L147" s="294"/>
      <c r="M147" s="295" t="s">
        <v>1</v>
      </c>
      <c r="N147" s="296" t="s">
        <v>42</v>
      </c>
      <c r="O147" s="98"/>
      <c r="P147" s="248">
        <f>O147*H147</f>
        <v>0</v>
      </c>
      <c r="Q147" s="248">
        <v>1</v>
      </c>
      <c r="R147" s="248">
        <f>Q147*H147</f>
        <v>77.120000000000005</v>
      </c>
      <c r="S147" s="248">
        <v>0</v>
      </c>
      <c r="T147" s="24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50" t="s">
        <v>223</v>
      </c>
      <c r="AT147" s="250" t="s">
        <v>224</v>
      </c>
      <c r="AU147" s="250" t="s">
        <v>88</v>
      </c>
      <c r="AY147" s="18" t="s">
        <v>173</v>
      </c>
      <c r="BE147" s="251">
        <f>IF(N147="základná",J147,0)</f>
        <v>0</v>
      </c>
      <c r="BF147" s="251">
        <f>IF(N147="znížená",J147,0)</f>
        <v>0</v>
      </c>
      <c r="BG147" s="251">
        <f>IF(N147="zákl. prenesená",J147,0)</f>
        <v>0</v>
      </c>
      <c r="BH147" s="251">
        <f>IF(N147="zníž. prenesená",J147,0)</f>
        <v>0</v>
      </c>
      <c r="BI147" s="251">
        <f>IF(N147="nulová",J147,0)</f>
        <v>0</v>
      </c>
      <c r="BJ147" s="18" t="s">
        <v>88</v>
      </c>
      <c r="BK147" s="251">
        <f>ROUND(I147*H147,2)</f>
        <v>0</v>
      </c>
      <c r="BL147" s="18" t="s">
        <v>179</v>
      </c>
      <c r="BM147" s="250" t="s">
        <v>1891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1964</v>
      </c>
      <c r="G148" s="253"/>
      <c r="H148" s="257">
        <v>77.111999999999995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3" customFormat="1">
      <c r="A149" s="13"/>
      <c r="B149" s="252"/>
      <c r="C149" s="253"/>
      <c r="D149" s="254" t="s">
        <v>181</v>
      </c>
      <c r="E149" s="255" t="s">
        <v>1</v>
      </c>
      <c r="F149" s="256" t="s">
        <v>718</v>
      </c>
      <c r="G149" s="253"/>
      <c r="H149" s="257">
        <v>0.0080000000000000002</v>
      </c>
      <c r="I149" s="258"/>
      <c r="J149" s="253"/>
      <c r="K149" s="253"/>
      <c r="L149" s="259"/>
      <c r="M149" s="260"/>
      <c r="N149" s="261"/>
      <c r="O149" s="261"/>
      <c r="P149" s="261"/>
      <c r="Q149" s="261"/>
      <c r="R149" s="261"/>
      <c r="S149" s="261"/>
      <c r="T149" s="26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3" t="s">
        <v>181</v>
      </c>
      <c r="AU149" s="263" t="s">
        <v>88</v>
      </c>
      <c r="AV149" s="13" t="s">
        <v>88</v>
      </c>
      <c r="AW149" s="13" t="s">
        <v>31</v>
      </c>
      <c r="AX149" s="13" t="s">
        <v>76</v>
      </c>
      <c r="AY149" s="263" t="s">
        <v>173</v>
      </c>
    </row>
    <row r="150" s="15" customFormat="1">
      <c r="A150" s="15"/>
      <c r="B150" s="275"/>
      <c r="C150" s="276"/>
      <c r="D150" s="254" t="s">
        <v>181</v>
      </c>
      <c r="E150" s="277" t="s">
        <v>1</v>
      </c>
      <c r="F150" s="278" t="s">
        <v>187</v>
      </c>
      <c r="G150" s="276"/>
      <c r="H150" s="279">
        <v>77.11999999999999</v>
      </c>
      <c r="I150" s="280"/>
      <c r="J150" s="276"/>
      <c r="K150" s="276"/>
      <c r="L150" s="281"/>
      <c r="M150" s="282"/>
      <c r="N150" s="283"/>
      <c r="O150" s="283"/>
      <c r="P150" s="283"/>
      <c r="Q150" s="283"/>
      <c r="R150" s="283"/>
      <c r="S150" s="283"/>
      <c r="T150" s="28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5" t="s">
        <v>181</v>
      </c>
      <c r="AU150" s="285" t="s">
        <v>88</v>
      </c>
      <c r="AV150" s="15" t="s">
        <v>179</v>
      </c>
      <c r="AW150" s="15" t="s">
        <v>31</v>
      </c>
      <c r="AX150" s="15" t="s">
        <v>83</v>
      </c>
      <c r="AY150" s="285" t="s">
        <v>173</v>
      </c>
    </row>
    <row r="151" s="12" customFormat="1" ht="22.8" customHeight="1">
      <c r="A151" s="12"/>
      <c r="B151" s="222"/>
      <c r="C151" s="223"/>
      <c r="D151" s="224" t="s">
        <v>75</v>
      </c>
      <c r="E151" s="236" t="s">
        <v>179</v>
      </c>
      <c r="F151" s="236" t="s">
        <v>1893</v>
      </c>
      <c r="G151" s="223"/>
      <c r="H151" s="223"/>
      <c r="I151" s="226"/>
      <c r="J151" s="237">
        <f>BK151</f>
        <v>0</v>
      </c>
      <c r="K151" s="223"/>
      <c r="L151" s="228"/>
      <c r="M151" s="229"/>
      <c r="N151" s="230"/>
      <c r="O151" s="230"/>
      <c r="P151" s="231">
        <f>SUM(P152:P155)</f>
        <v>0</v>
      </c>
      <c r="Q151" s="230"/>
      <c r="R151" s="231">
        <f>SUM(R152:R155)</f>
        <v>38.571911999999998</v>
      </c>
      <c r="S151" s="230"/>
      <c r="T151" s="232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3" t="s">
        <v>83</v>
      </c>
      <c r="AT151" s="234" t="s">
        <v>75</v>
      </c>
      <c r="AU151" s="234" t="s">
        <v>83</v>
      </c>
      <c r="AY151" s="233" t="s">
        <v>173</v>
      </c>
      <c r="BK151" s="235">
        <f>SUM(BK152:BK155)</f>
        <v>0</v>
      </c>
    </row>
    <row r="152" s="2" customFormat="1" ht="33" customHeight="1">
      <c r="A152" s="39"/>
      <c r="B152" s="40"/>
      <c r="C152" s="238" t="s">
        <v>223</v>
      </c>
      <c r="D152" s="238" t="s">
        <v>175</v>
      </c>
      <c r="E152" s="239" t="s">
        <v>1894</v>
      </c>
      <c r="F152" s="240" t="s">
        <v>1895</v>
      </c>
      <c r="G152" s="241" t="s">
        <v>178</v>
      </c>
      <c r="H152" s="242">
        <v>20.399999999999999</v>
      </c>
      <c r="I152" s="243"/>
      <c r="J152" s="244">
        <f>ROUND(I152*H152,2)</f>
        <v>0</v>
      </c>
      <c r="K152" s="245"/>
      <c r="L152" s="45"/>
      <c r="M152" s="246" t="s">
        <v>1</v>
      </c>
      <c r="N152" s="247" t="s">
        <v>42</v>
      </c>
      <c r="O152" s="98"/>
      <c r="P152" s="248">
        <f>O152*H152</f>
        <v>0</v>
      </c>
      <c r="Q152" s="248">
        <v>1.8907799999999999</v>
      </c>
      <c r="R152" s="248">
        <f>Q152*H152</f>
        <v>38.571911999999998</v>
      </c>
      <c r="S152" s="248">
        <v>0</v>
      </c>
      <c r="T152" s="24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50" t="s">
        <v>179</v>
      </c>
      <c r="AT152" s="250" t="s">
        <v>175</v>
      </c>
      <c r="AU152" s="250" t="s">
        <v>88</v>
      </c>
      <c r="AY152" s="18" t="s">
        <v>173</v>
      </c>
      <c r="BE152" s="251">
        <f>IF(N152="základná",J152,0)</f>
        <v>0</v>
      </c>
      <c r="BF152" s="251">
        <f>IF(N152="znížená",J152,0)</f>
        <v>0</v>
      </c>
      <c r="BG152" s="251">
        <f>IF(N152="zákl. prenesená",J152,0)</f>
        <v>0</v>
      </c>
      <c r="BH152" s="251">
        <f>IF(N152="zníž. prenesená",J152,0)</f>
        <v>0</v>
      </c>
      <c r="BI152" s="251">
        <f>IF(N152="nulová",J152,0)</f>
        <v>0</v>
      </c>
      <c r="BJ152" s="18" t="s">
        <v>88</v>
      </c>
      <c r="BK152" s="251">
        <f>ROUND(I152*H152,2)</f>
        <v>0</v>
      </c>
      <c r="BL152" s="18" t="s">
        <v>179</v>
      </c>
      <c r="BM152" s="250" t="s">
        <v>1896</v>
      </c>
    </row>
    <row r="153" s="13" customFormat="1">
      <c r="A153" s="13"/>
      <c r="B153" s="252"/>
      <c r="C153" s="253"/>
      <c r="D153" s="254" t="s">
        <v>181</v>
      </c>
      <c r="E153" s="255" t="s">
        <v>1</v>
      </c>
      <c r="F153" s="256" t="s">
        <v>1965</v>
      </c>
      <c r="G153" s="253"/>
      <c r="H153" s="257">
        <v>20.378</v>
      </c>
      <c r="I153" s="258"/>
      <c r="J153" s="253"/>
      <c r="K153" s="253"/>
      <c r="L153" s="259"/>
      <c r="M153" s="260"/>
      <c r="N153" s="261"/>
      <c r="O153" s="261"/>
      <c r="P153" s="261"/>
      <c r="Q153" s="261"/>
      <c r="R153" s="261"/>
      <c r="S153" s="261"/>
      <c r="T153" s="26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3" t="s">
        <v>181</v>
      </c>
      <c r="AU153" s="263" t="s">
        <v>88</v>
      </c>
      <c r="AV153" s="13" t="s">
        <v>88</v>
      </c>
      <c r="AW153" s="13" t="s">
        <v>31</v>
      </c>
      <c r="AX153" s="13" t="s">
        <v>76</v>
      </c>
      <c r="AY153" s="263" t="s">
        <v>173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1966</v>
      </c>
      <c r="G154" s="253"/>
      <c r="H154" s="257">
        <v>0.021999999999999999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76</v>
      </c>
      <c r="AY154" s="263" t="s">
        <v>173</v>
      </c>
    </row>
    <row r="155" s="15" customFormat="1">
      <c r="A155" s="15"/>
      <c r="B155" s="275"/>
      <c r="C155" s="276"/>
      <c r="D155" s="254" t="s">
        <v>181</v>
      </c>
      <c r="E155" s="277" t="s">
        <v>1</v>
      </c>
      <c r="F155" s="278" t="s">
        <v>187</v>
      </c>
      <c r="G155" s="276"/>
      <c r="H155" s="279">
        <v>20.399999999999999</v>
      </c>
      <c r="I155" s="280"/>
      <c r="J155" s="276"/>
      <c r="K155" s="276"/>
      <c r="L155" s="281"/>
      <c r="M155" s="282"/>
      <c r="N155" s="283"/>
      <c r="O155" s="283"/>
      <c r="P155" s="283"/>
      <c r="Q155" s="283"/>
      <c r="R155" s="283"/>
      <c r="S155" s="283"/>
      <c r="T155" s="28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85" t="s">
        <v>181</v>
      </c>
      <c r="AU155" s="285" t="s">
        <v>88</v>
      </c>
      <c r="AV155" s="15" t="s">
        <v>179</v>
      </c>
      <c r="AW155" s="15" t="s">
        <v>31</v>
      </c>
      <c r="AX155" s="15" t="s">
        <v>83</v>
      </c>
      <c r="AY155" s="285" t="s">
        <v>173</v>
      </c>
    </row>
    <row r="156" s="12" customFormat="1" ht="22.8" customHeight="1">
      <c r="A156" s="12"/>
      <c r="B156" s="222"/>
      <c r="C156" s="223"/>
      <c r="D156" s="224" t="s">
        <v>75</v>
      </c>
      <c r="E156" s="236" t="s">
        <v>223</v>
      </c>
      <c r="F156" s="236" t="s">
        <v>1324</v>
      </c>
      <c r="G156" s="223"/>
      <c r="H156" s="223"/>
      <c r="I156" s="226"/>
      <c r="J156" s="237">
        <f>BK156</f>
        <v>0</v>
      </c>
      <c r="K156" s="223"/>
      <c r="L156" s="228"/>
      <c r="M156" s="229"/>
      <c r="N156" s="230"/>
      <c r="O156" s="230"/>
      <c r="P156" s="231">
        <f>SUM(P157:P179)</f>
        <v>0</v>
      </c>
      <c r="Q156" s="230"/>
      <c r="R156" s="231">
        <f>SUM(R157:R179)</f>
        <v>0.21862700000000002</v>
      </c>
      <c r="S156" s="230"/>
      <c r="T156" s="232">
        <f>SUM(T157:T179)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3" t="s">
        <v>83</v>
      </c>
      <c r="AT156" s="234" t="s">
        <v>75</v>
      </c>
      <c r="AU156" s="234" t="s">
        <v>83</v>
      </c>
      <c r="AY156" s="233" t="s">
        <v>173</v>
      </c>
      <c r="BK156" s="235">
        <f>SUM(BK157:BK179)</f>
        <v>0</v>
      </c>
    </row>
    <row r="157" s="2" customFormat="1" ht="33" customHeight="1">
      <c r="A157" s="39"/>
      <c r="B157" s="40"/>
      <c r="C157" s="238" t="s">
        <v>232</v>
      </c>
      <c r="D157" s="238" t="s">
        <v>175</v>
      </c>
      <c r="E157" s="239" t="s">
        <v>1325</v>
      </c>
      <c r="F157" s="240" t="s">
        <v>1326</v>
      </c>
      <c r="G157" s="241" t="s">
        <v>332</v>
      </c>
      <c r="H157" s="242">
        <v>4</v>
      </c>
      <c r="I157" s="243"/>
      <c r="J157" s="244">
        <f>ROUND(I157*H157,2)</f>
        <v>0</v>
      </c>
      <c r="K157" s="245"/>
      <c r="L157" s="45"/>
      <c r="M157" s="246" t="s">
        <v>1</v>
      </c>
      <c r="N157" s="247" t="s">
        <v>42</v>
      </c>
      <c r="O157" s="98"/>
      <c r="P157" s="248">
        <f>O157*H157</f>
        <v>0</v>
      </c>
      <c r="Q157" s="248">
        <v>0</v>
      </c>
      <c r="R157" s="248">
        <f>Q157*H157</f>
        <v>0</v>
      </c>
      <c r="S157" s="248">
        <v>0</v>
      </c>
      <c r="T157" s="24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50" t="s">
        <v>179</v>
      </c>
      <c r="AT157" s="250" t="s">
        <v>175</v>
      </c>
      <c r="AU157" s="250" t="s">
        <v>88</v>
      </c>
      <c r="AY157" s="18" t="s">
        <v>173</v>
      </c>
      <c r="BE157" s="251">
        <f>IF(N157="základná",J157,0)</f>
        <v>0</v>
      </c>
      <c r="BF157" s="251">
        <f>IF(N157="znížená",J157,0)</f>
        <v>0</v>
      </c>
      <c r="BG157" s="251">
        <f>IF(N157="zákl. prenesená",J157,0)</f>
        <v>0</v>
      </c>
      <c r="BH157" s="251">
        <f>IF(N157="zníž. prenesená",J157,0)</f>
        <v>0</v>
      </c>
      <c r="BI157" s="251">
        <f>IF(N157="nulová",J157,0)</f>
        <v>0</v>
      </c>
      <c r="BJ157" s="18" t="s">
        <v>88</v>
      </c>
      <c r="BK157" s="251">
        <f>ROUND(I157*H157,2)</f>
        <v>0</v>
      </c>
      <c r="BL157" s="18" t="s">
        <v>179</v>
      </c>
      <c r="BM157" s="250" t="s">
        <v>1967</v>
      </c>
    </row>
    <row r="158" s="2" customFormat="1" ht="24.15" customHeight="1">
      <c r="A158" s="39"/>
      <c r="B158" s="40"/>
      <c r="C158" s="286" t="s">
        <v>240</v>
      </c>
      <c r="D158" s="286" t="s">
        <v>224</v>
      </c>
      <c r="E158" s="287" t="s">
        <v>1330</v>
      </c>
      <c r="F158" s="288" t="s">
        <v>1331</v>
      </c>
      <c r="G158" s="289" t="s">
        <v>332</v>
      </c>
      <c r="H158" s="290">
        <v>4.2000000000000002</v>
      </c>
      <c r="I158" s="291"/>
      <c r="J158" s="292">
        <f>ROUND(I158*H158,2)</f>
        <v>0</v>
      </c>
      <c r="K158" s="293"/>
      <c r="L158" s="294"/>
      <c r="M158" s="295" t="s">
        <v>1</v>
      </c>
      <c r="N158" s="296" t="s">
        <v>42</v>
      </c>
      <c r="O158" s="98"/>
      <c r="P158" s="248">
        <f>O158*H158</f>
        <v>0</v>
      </c>
      <c r="Q158" s="248">
        <v>0.00027999999999999998</v>
      </c>
      <c r="R158" s="248">
        <f>Q158*H158</f>
        <v>0.001176</v>
      </c>
      <c r="S158" s="248">
        <v>0</v>
      </c>
      <c r="T158" s="24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50" t="s">
        <v>223</v>
      </c>
      <c r="AT158" s="250" t="s">
        <v>224</v>
      </c>
      <c r="AU158" s="250" t="s">
        <v>88</v>
      </c>
      <c r="AY158" s="18" t="s">
        <v>173</v>
      </c>
      <c r="BE158" s="251">
        <f>IF(N158="základná",J158,0)</f>
        <v>0</v>
      </c>
      <c r="BF158" s="251">
        <f>IF(N158="znížená",J158,0)</f>
        <v>0</v>
      </c>
      <c r="BG158" s="251">
        <f>IF(N158="zákl. prenesená",J158,0)</f>
        <v>0</v>
      </c>
      <c r="BH158" s="251">
        <f>IF(N158="zníž. prenesená",J158,0)</f>
        <v>0</v>
      </c>
      <c r="BI158" s="251">
        <f>IF(N158="nulová",J158,0)</f>
        <v>0</v>
      </c>
      <c r="BJ158" s="18" t="s">
        <v>88</v>
      </c>
      <c r="BK158" s="251">
        <f>ROUND(I158*H158,2)</f>
        <v>0</v>
      </c>
      <c r="BL158" s="18" t="s">
        <v>179</v>
      </c>
      <c r="BM158" s="250" t="s">
        <v>1968</v>
      </c>
    </row>
    <row r="159" s="13" customFormat="1">
      <c r="A159" s="13"/>
      <c r="B159" s="252"/>
      <c r="C159" s="253"/>
      <c r="D159" s="254" t="s">
        <v>181</v>
      </c>
      <c r="E159" s="255" t="s">
        <v>1</v>
      </c>
      <c r="F159" s="256" t="s">
        <v>1969</v>
      </c>
      <c r="G159" s="253"/>
      <c r="H159" s="257">
        <v>4.2000000000000002</v>
      </c>
      <c r="I159" s="258"/>
      <c r="J159" s="253"/>
      <c r="K159" s="253"/>
      <c r="L159" s="259"/>
      <c r="M159" s="260"/>
      <c r="N159" s="261"/>
      <c r="O159" s="261"/>
      <c r="P159" s="261"/>
      <c r="Q159" s="261"/>
      <c r="R159" s="261"/>
      <c r="S159" s="261"/>
      <c r="T159" s="26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3" t="s">
        <v>181</v>
      </c>
      <c r="AU159" s="263" t="s">
        <v>88</v>
      </c>
      <c r="AV159" s="13" t="s">
        <v>88</v>
      </c>
      <c r="AW159" s="13" t="s">
        <v>31</v>
      </c>
      <c r="AX159" s="13" t="s">
        <v>83</v>
      </c>
      <c r="AY159" s="263" t="s">
        <v>173</v>
      </c>
    </row>
    <row r="160" s="2" customFormat="1" ht="33" customHeight="1">
      <c r="A160" s="39"/>
      <c r="B160" s="40"/>
      <c r="C160" s="238" t="s">
        <v>245</v>
      </c>
      <c r="D160" s="238" t="s">
        <v>175</v>
      </c>
      <c r="E160" s="239" t="s">
        <v>1901</v>
      </c>
      <c r="F160" s="240" t="s">
        <v>1902</v>
      </c>
      <c r="G160" s="241" t="s">
        <v>332</v>
      </c>
      <c r="H160" s="242">
        <v>205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0</v>
      </c>
      <c r="R160" s="248">
        <f>Q160*H160</f>
        <v>0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179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179</v>
      </c>
      <c r="BM160" s="250" t="s">
        <v>1970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1971</v>
      </c>
      <c r="G161" s="253"/>
      <c r="H161" s="257">
        <v>205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83</v>
      </c>
      <c r="AY161" s="263" t="s">
        <v>173</v>
      </c>
    </row>
    <row r="162" s="2" customFormat="1" ht="24.15" customHeight="1">
      <c r="A162" s="39"/>
      <c r="B162" s="40"/>
      <c r="C162" s="286" t="s">
        <v>252</v>
      </c>
      <c r="D162" s="286" t="s">
        <v>224</v>
      </c>
      <c r="E162" s="287" t="s">
        <v>1905</v>
      </c>
      <c r="F162" s="288" t="s">
        <v>1906</v>
      </c>
      <c r="G162" s="289" t="s">
        <v>332</v>
      </c>
      <c r="H162" s="290">
        <v>215.30000000000001</v>
      </c>
      <c r="I162" s="291"/>
      <c r="J162" s="292">
        <f>ROUND(I162*H162,2)</f>
        <v>0</v>
      </c>
      <c r="K162" s="293"/>
      <c r="L162" s="294"/>
      <c r="M162" s="295" t="s">
        <v>1</v>
      </c>
      <c r="N162" s="296" t="s">
        <v>42</v>
      </c>
      <c r="O162" s="98"/>
      <c r="P162" s="248">
        <f>O162*H162</f>
        <v>0</v>
      </c>
      <c r="Q162" s="248">
        <v>0.00067000000000000002</v>
      </c>
      <c r="R162" s="248">
        <f>Q162*H162</f>
        <v>0.14425100000000002</v>
      </c>
      <c r="S162" s="248">
        <v>0</v>
      </c>
      <c r="T162" s="24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50" t="s">
        <v>223</v>
      </c>
      <c r="AT162" s="250" t="s">
        <v>224</v>
      </c>
      <c r="AU162" s="250" t="s">
        <v>88</v>
      </c>
      <c r="AY162" s="18" t="s">
        <v>173</v>
      </c>
      <c r="BE162" s="251">
        <f>IF(N162="základná",J162,0)</f>
        <v>0</v>
      </c>
      <c r="BF162" s="251">
        <f>IF(N162="znížená",J162,0)</f>
        <v>0</v>
      </c>
      <c r="BG162" s="251">
        <f>IF(N162="zákl. prenesená",J162,0)</f>
        <v>0</v>
      </c>
      <c r="BH162" s="251">
        <f>IF(N162="zníž. prenesená",J162,0)</f>
        <v>0</v>
      </c>
      <c r="BI162" s="251">
        <f>IF(N162="nulová",J162,0)</f>
        <v>0</v>
      </c>
      <c r="BJ162" s="18" t="s">
        <v>88</v>
      </c>
      <c r="BK162" s="251">
        <f>ROUND(I162*H162,2)</f>
        <v>0</v>
      </c>
      <c r="BL162" s="18" t="s">
        <v>179</v>
      </c>
      <c r="BM162" s="250" t="s">
        <v>1972</v>
      </c>
    </row>
    <row r="163" s="13" customFormat="1">
      <c r="A163" s="13"/>
      <c r="B163" s="252"/>
      <c r="C163" s="253"/>
      <c r="D163" s="254" t="s">
        <v>181</v>
      </c>
      <c r="E163" s="255" t="s">
        <v>1</v>
      </c>
      <c r="F163" s="256" t="s">
        <v>1973</v>
      </c>
      <c r="G163" s="253"/>
      <c r="H163" s="257">
        <v>215.25</v>
      </c>
      <c r="I163" s="258"/>
      <c r="J163" s="253"/>
      <c r="K163" s="253"/>
      <c r="L163" s="259"/>
      <c r="M163" s="260"/>
      <c r="N163" s="261"/>
      <c r="O163" s="261"/>
      <c r="P163" s="261"/>
      <c r="Q163" s="261"/>
      <c r="R163" s="261"/>
      <c r="S163" s="261"/>
      <c r="T163" s="26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3" t="s">
        <v>181</v>
      </c>
      <c r="AU163" s="263" t="s">
        <v>88</v>
      </c>
      <c r="AV163" s="13" t="s">
        <v>88</v>
      </c>
      <c r="AW163" s="13" t="s">
        <v>31</v>
      </c>
      <c r="AX163" s="13" t="s">
        <v>76</v>
      </c>
      <c r="AY163" s="263" t="s">
        <v>173</v>
      </c>
    </row>
    <row r="164" s="13" customFormat="1">
      <c r="A164" s="13"/>
      <c r="B164" s="252"/>
      <c r="C164" s="253"/>
      <c r="D164" s="254" t="s">
        <v>181</v>
      </c>
      <c r="E164" s="255" t="s">
        <v>1</v>
      </c>
      <c r="F164" s="256" t="s">
        <v>463</v>
      </c>
      <c r="G164" s="253"/>
      <c r="H164" s="257">
        <v>0.050000000000000003</v>
      </c>
      <c r="I164" s="258"/>
      <c r="J164" s="253"/>
      <c r="K164" s="253"/>
      <c r="L164" s="259"/>
      <c r="M164" s="260"/>
      <c r="N164" s="261"/>
      <c r="O164" s="261"/>
      <c r="P164" s="261"/>
      <c r="Q164" s="261"/>
      <c r="R164" s="261"/>
      <c r="S164" s="261"/>
      <c r="T164" s="26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3" t="s">
        <v>181</v>
      </c>
      <c r="AU164" s="263" t="s">
        <v>88</v>
      </c>
      <c r="AV164" s="13" t="s">
        <v>88</v>
      </c>
      <c r="AW164" s="13" t="s">
        <v>31</v>
      </c>
      <c r="AX164" s="13" t="s">
        <v>76</v>
      </c>
      <c r="AY164" s="263" t="s">
        <v>173</v>
      </c>
    </row>
    <row r="165" s="15" customFormat="1">
      <c r="A165" s="15"/>
      <c r="B165" s="275"/>
      <c r="C165" s="276"/>
      <c r="D165" s="254" t="s">
        <v>181</v>
      </c>
      <c r="E165" s="277" t="s">
        <v>1</v>
      </c>
      <c r="F165" s="278" t="s">
        <v>187</v>
      </c>
      <c r="G165" s="276"/>
      <c r="H165" s="279">
        <v>215.30000000000001</v>
      </c>
      <c r="I165" s="280"/>
      <c r="J165" s="276"/>
      <c r="K165" s="276"/>
      <c r="L165" s="281"/>
      <c r="M165" s="282"/>
      <c r="N165" s="283"/>
      <c r="O165" s="283"/>
      <c r="P165" s="283"/>
      <c r="Q165" s="283"/>
      <c r="R165" s="283"/>
      <c r="S165" s="283"/>
      <c r="T165" s="28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85" t="s">
        <v>181</v>
      </c>
      <c r="AU165" s="285" t="s">
        <v>88</v>
      </c>
      <c r="AV165" s="15" t="s">
        <v>179</v>
      </c>
      <c r="AW165" s="15" t="s">
        <v>31</v>
      </c>
      <c r="AX165" s="15" t="s">
        <v>83</v>
      </c>
      <c r="AY165" s="285" t="s">
        <v>173</v>
      </c>
    </row>
    <row r="166" s="2" customFormat="1" ht="24.15" customHeight="1">
      <c r="A166" s="39"/>
      <c r="B166" s="40"/>
      <c r="C166" s="238" t="s">
        <v>258</v>
      </c>
      <c r="D166" s="238" t="s">
        <v>175</v>
      </c>
      <c r="E166" s="239" t="s">
        <v>1974</v>
      </c>
      <c r="F166" s="240" t="s">
        <v>1975</v>
      </c>
      <c r="G166" s="241" t="s">
        <v>311</v>
      </c>
      <c r="H166" s="242">
        <v>1</v>
      </c>
      <c r="I166" s="243"/>
      <c r="J166" s="244">
        <f>ROUND(I166*H166,2)</f>
        <v>0</v>
      </c>
      <c r="K166" s="245"/>
      <c r="L166" s="45"/>
      <c r="M166" s="246" t="s">
        <v>1</v>
      </c>
      <c r="N166" s="247" t="s">
        <v>42</v>
      </c>
      <c r="O166" s="98"/>
      <c r="P166" s="248">
        <f>O166*H166</f>
        <v>0</v>
      </c>
      <c r="Q166" s="248">
        <v>0</v>
      </c>
      <c r="R166" s="248">
        <f>Q166*H166</f>
        <v>0</v>
      </c>
      <c r="S166" s="248">
        <v>0</v>
      </c>
      <c r="T166" s="24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50" t="s">
        <v>179</v>
      </c>
      <c r="AT166" s="250" t="s">
        <v>175</v>
      </c>
      <c r="AU166" s="250" t="s">
        <v>88</v>
      </c>
      <c r="AY166" s="18" t="s">
        <v>173</v>
      </c>
      <c r="BE166" s="251">
        <f>IF(N166="základná",J166,0)</f>
        <v>0</v>
      </c>
      <c r="BF166" s="251">
        <f>IF(N166="znížená",J166,0)</f>
        <v>0</v>
      </c>
      <c r="BG166" s="251">
        <f>IF(N166="zákl. prenesená",J166,0)</f>
        <v>0</v>
      </c>
      <c r="BH166" s="251">
        <f>IF(N166="zníž. prenesená",J166,0)</f>
        <v>0</v>
      </c>
      <c r="BI166" s="251">
        <f>IF(N166="nulová",J166,0)</f>
        <v>0</v>
      </c>
      <c r="BJ166" s="18" t="s">
        <v>88</v>
      </c>
      <c r="BK166" s="251">
        <f>ROUND(I166*H166,2)</f>
        <v>0</v>
      </c>
      <c r="BL166" s="18" t="s">
        <v>179</v>
      </c>
      <c r="BM166" s="250" t="s">
        <v>1976</v>
      </c>
    </row>
    <row r="167" s="2" customFormat="1" ht="24.15" customHeight="1">
      <c r="A167" s="39"/>
      <c r="B167" s="40"/>
      <c r="C167" s="286" t="s">
        <v>262</v>
      </c>
      <c r="D167" s="286" t="s">
        <v>224</v>
      </c>
      <c r="E167" s="287" t="s">
        <v>1977</v>
      </c>
      <c r="F167" s="288" t="s">
        <v>1978</v>
      </c>
      <c r="G167" s="289" t="s">
        <v>311</v>
      </c>
      <c r="H167" s="290">
        <v>1</v>
      </c>
      <c r="I167" s="291"/>
      <c r="J167" s="292">
        <f>ROUND(I167*H167,2)</f>
        <v>0</v>
      </c>
      <c r="K167" s="293"/>
      <c r="L167" s="294"/>
      <c r="M167" s="295" t="s">
        <v>1</v>
      </c>
      <c r="N167" s="296" t="s">
        <v>42</v>
      </c>
      <c r="O167" s="98"/>
      <c r="P167" s="248">
        <f>O167*H167</f>
        <v>0</v>
      </c>
      <c r="Q167" s="248">
        <v>0.00035</v>
      </c>
      <c r="R167" s="248">
        <f>Q167*H167</f>
        <v>0.00035</v>
      </c>
      <c r="S167" s="248">
        <v>0</v>
      </c>
      <c r="T167" s="24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50" t="s">
        <v>223</v>
      </c>
      <c r="AT167" s="250" t="s">
        <v>224</v>
      </c>
      <c r="AU167" s="250" t="s">
        <v>88</v>
      </c>
      <c r="AY167" s="18" t="s">
        <v>173</v>
      </c>
      <c r="BE167" s="251">
        <f>IF(N167="základná",J167,0)</f>
        <v>0</v>
      </c>
      <c r="BF167" s="251">
        <f>IF(N167="znížená",J167,0)</f>
        <v>0</v>
      </c>
      <c r="BG167" s="251">
        <f>IF(N167="zákl. prenesená",J167,0)</f>
        <v>0</v>
      </c>
      <c r="BH167" s="251">
        <f>IF(N167="zníž. prenesená",J167,0)</f>
        <v>0</v>
      </c>
      <c r="BI167" s="251">
        <f>IF(N167="nulová",J167,0)</f>
        <v>0</v>
      </c>
      <c r="BJ167" s="18" t="s">
        <v>88</v>
      </c>
      <c r="BK167" s="251">
        <f>ROUND(I167*H167,2)</f>
        <v>0</v>
      </c>
      <c r="BL167" s="18" t="s">
        <v>179</v>
      </c>
      <c r="BM167" s="250" t="s">
        <v>1979</v>
      </c>
    </row>
    <row r="168" s="2" customFormat="1" ht="24.15" customHeight="1">
      <c r="A168" s="39"/>
      <c r="B168" s="40"/>
      <c r="C168" s="238" t="s">
        <v>270</v>
      </c>
      <c r="D168" s="238" t="s">
        <v>175</v>
      </c>
      <c r="E168" s="239" t="s">
        <v>1909</v>
      </c>
      <c r="F168" s="240" t="s">
        <v>1910</v>
      </c>
      <c r="G168" s="241" t="s">
        <v>311</v>
      </c>
      <c r="H168" s="242">
        <v>2</v>
      </c>
      <c r="I168" s="243"/>
      <c r="J168" s="244">
        <f>ROUND(I168*H168,2)</f>
        <v>0</v>
      </c>
      <c r="K168" s="245"/>
      <c r="L168" s="45"/>
      <c r="M168" s="246" t="s">
        <v>1</v>
      </c>
      <c r="N168" s="247" t="s">
        <v>42</v>
      </c>
      <c r="O168" s="98"/>
      <c r="P168" s="248">
        <f>O168*H168</f>
        <v>0</v>
      </c>
      <c r="Q168" s="248">
        <v>0</v>
      </c>
      <c r="R168" s="248">
        <f>Q168*H168</f>
        <v>0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179</v>
      </c>
      <c r="AT168" s="250" t="s">
        <v>175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179</v>
      </c>
      <c r="BM168" s="250" t="s">
        <v>1980</v>
      </c>
    </row>
    <row r="169" s="13" customFormat="1">
      <c r="A169" s="13"/>
      <c r="B169" s="252"/>
      <c r="C169" s="253"/>
      <c r="D169" s="254" t="s">
        <v>181</v>
      </c>
      <c r="E169" s="255" t="s">
        <v>1</v>
      </c>
      <c r="F169" s="256" t="s">
        <v>1981</v>
      </c>
      <c r="G169" s="253"/>
      <c r="H169" s="257">
        <v>1</v>
      </c>
      <c r="I169" s="258"/>
      <c r="J169" s="253"/>
      <c r="K169" s="253"/>
      <c r="L169" s="259"/>
      <c r="M169" s="260"/>
      <c r="N169" s="261"/>
      <c r="O169" s="261"/>
      <c r="P169" s="261"/>
      <c r="Q169" s="261"/>
      <c r="R169" s="261"/>
      <c r="S169" s="261"/>
      <c r="T169" s="26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3" t="s">
        <v>181</v>
      </c>
      <c r="AU169" s="263" t="s">
        <v>88</v>
      </c>
      <c r="AV169" s="13" t="s">
        <v>88</v>
      </c>
      <c r="AW169" s="13" t="s">
        <v>31</v>
      </c>
      <c r="AX169" s="13" t="s">
        <v>76</v>
      </c>
      <c r="AY169" s="263" t="s">
        <v>173</v>
      </c>
    </row>
    <row r="170" s="13" customFormat="1">
      <c r="A170" s="13"/>
      <c r="B170" s="252"/>
      <c r="C170" s="253"/>
      <c r="D170" s="254" t="s">
        <v>181</v>
      </c>
      <c r="E170" s="255" t="s">
        <v>1</v>
      </c>
      <c r="F170" s="256" t="s">
        <v>1982</v>
      </c>
      <c r="G170" s="253"/>
      <c r="H170" s="257">
        <v>1</v>
      </c>
      <c r="I170" s="258"/>
      <c r="J170" s="253"/>
      <c r="K170" s="253"/>
      <c r="L170" s="259"/>
      <c r="M170" s="260"/>
      <c r="N170" s="261"/>
      <c r="O170" s="261"/>
      <c r="P170" s="261"/>
      <c r="Q170" s="261"/>
      <c r="R170" s="261"/>
      <c r="S170" s="261"/>
      <c r="T170" s="26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3" t="s">
        <v>181</v>
      </c>
      <c r="AU170" s="263" t="s">
        <v>88</v>
      </c>
      <c r="AV170" s="13" t="s">
        <v>88</v>
      </c>
      <c r="AW170" s="13" t="s">
        <v>31</v>
      </c>
      <c r="AX170" s="13" t="s">
        <v>76</v>
      </c>
      <c r="AY170" s="263" t="s">
        <v>173</v>
      </c>
    </row>
    <row r="171" s="15" customFormat="1">
      <c r="A171" s="15"/>
      <c r="B171" s="275"/>
      <c r="C171" s="276"/>
      <c r="D171" s="254" t="s">
        <v>181</v>
      </c>
      <c r="E171" s="277" t="s">
        <v>1</v>
      </c>
      <c r="F171" s="278" t="s">
        <v>187</v>
      </c>
      <c r="G171" s="276"/>
      <c r="H171" s="279">
        <v>2</v>
      </c>
      <c r="I171" s="280"/>
      <c r="J171" s="276"/>
      <c r="K171" s="276"/>
      <c r="L171" s="281"/>
      <c r="M171" s="282"/>
      <c r="N171" s="283"/>
      <c r="O171" s="283"/>
      <c r="P171" s="283"/>
      <c r="Q171" s="283"/>
      <c r="R171" s="283"/>
      <c r="S171" s="283"/>
      <c r="T171" s="28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85" t="s">
        <v>181</v>
      </c>
      <c r="AU171" s="285" t="s">
        <v>88</v>
      </c>
      <c r="AV171" s="15" t="s">
        <v>179</v>
      </c>
      <c r="AW171" s="15" t="s">
        <v>31</v>
      </c>
      <c r="AX171" s="15" t="s">
        <v>83</v>
      </c>
      <c r="AY171" s="285" t="s">
        <v>173</v>
      </c>
    </row>
    <row r="172" s="2" customFormat="1" ht="24.15" customHeight="1">
      <c r="A172" s="39"/>
      <c r="B172" s="40"/>
      <c r="C172" s="286" t="s">
        <v>276</v>
      </c>
      <c r="D172" s="286" t="s">
        <v>224</v>
      </c>
      <c r="E172" s="287" t="s">
        <v>1912</v>
      </c>
      <c r="F172" s="288" t="s">
        <v>1913</v>
      </c>
      <c r="G172" s="289" t="s">
        <v>311</v>
      </c>
      <c r="H172" s="290">
        <v>2</v>
      </c>
      <c r="I172" s="291"/>
      <c r="J172" s="292">
        <f>ROUND(I172*H172,2)</f>
        <v>0</v>
      </c>
      <c r="K172" s="293"/>
      <c r="L172" s="294"/>
      <c r="M172" s="295" t="s">
        <v>1</v>
      </c>
      <c r="N172" s="296" t="s">
        <v>42</v>
      </c>
      <c r="O172" s="98"/>
      <c r="P172" s="248">
        <f>O172*H172</f>
        <v>0</v>
      </c>
      <c r="Q172" s="248">
        <v>0.00069999999999999999</v>
      </c>
      <c r="R172" s="248">
        <f>Q172*H172</f>
        <v>0.0014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223</v>
      </c>
      <c r="AT172" s="250" t="s">
        <v>224</v>
      </c>
      <c r="AU172" s="250" t="s">
        <v>88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179</v>
      </c>
      <c r="BM172" s="250" t="s">
        <v>1983</v>
      </c>
    </row>
    <row r="173" s="2" customFormat="1" ht="24.15" customHeight="1">
      <c r="A173" s="39"/>
      <c r="B173" s="40"/>
      <c r="C173" s="238" t="s">
        <v>283</v>
      </c>
      <c r="D173" s="238" t="s">
        <v>175</v>
      </c>
      <c r="E173" s="239" t="s">
        <v>1915</v>
      </c>
      <c r="F173" s="240" t="s">
        <v>1916</v>
      </c>
      <c r="G173" s="241" t="s">
        <v>311</v>
      </c>
      <c r="H173" s="242">
        <v>1</v>
      </c>
      <c r="I173" s="243"/>
      <c r="J173" s="244">
        <f>ROUND(I173*H173,2)</f>
        <v>0</v>
      </c>
      <c r="K173" s="245"/>
      <c r="L173" s="45"/>
      <c r="M173" s="246" t="s">
        <v>1</v>
      </c>
      <c r="N173" s="247" t="s">
        <v>42</v>
      </c>
      <c r="O173" s="98"/>
      <c r="P173" s="248">
        <f>O173*H173</f>
        <v>0</v>
      </c>
      <c r="Q173" s="248">
        <v>8.0000000000000007E-05</v>
      </c>
      <c r="R173" s="248">
        <f>Q173*H173</f>
        <v>8.0000000000000007E-05</v>
      </c>
      <c r="S173" s="248">
        <v>0</v>
      </c>
      <c r="T173" s="24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50" t="s">
        <v>179</v>
      </c>
      <c r="AT173" s="250" t="s">
        <v>175</v>
      </c>
      <c r="AU173" s="250" t="s">
        <v>88</v>
      </c>
      <c r="AY173" s="18" t="s">
        <v>173</v>
      </c>
      <c r="BE173" s="251">
        <f>IF(N173="základná",J173,0)</f>
        <v>0</v>
      </c>
      <c r="BF173" s="251">
        <f>IF(N173="znížená",J173,0)</f>
        <v>0</v>
      </c>
      <c r="BG173" s="251">
        <f>IF(N173="zákl. prenesená",J173,0)</f>
        <v>0</v>
      </c>
      <c r="BH173" s="251">
        <f>IF(N173="zníž. prenesená",J173,0)</f>
        <v>0</v>
      </c>
      <c r="BI173" s="251">
        <f>IF(N173="nulová",J173,0)</f>
        <v>0</v>
      </c>
      <c r="BJ173" s="18" t="s">
        <v>88</v>
      </c>
      <c r="BK173" s="251">
        <f>ROUND(I173*H173,2)</f>
        <v>0</v>
      </c>
      <c r="BL173" s="18" t="s">
        <v>179</v>
      </c>
      <c r="BM173" s="250" t="s">
        <v>1917</v>
      </c>
    </row>
    <row r="174" s="2" customFormat="1" ht="24.15" customHeight="1">
      <c r="A174" s="39"/>
      <c r="B174" s="40"/>
      <c r="C174" s="238" t="s">
        <v>297</v>
      </c>
      <c r="D174" s="238" t="s">
        <v>175</v>
      </c>
      <c r="E174" s="239" t="s">
        <v>1334</v>
      </c>
      <c r="F174" s="240" t="s">
        <v>1335</v>
      </c>
      <c r="G174" s="241" t="s">
        <v>332</v>
      </c>
      <c r="H174" s="242">
        <v>209</v>
      </c>
      <c r="I174" s="243"/>
      <c r="J174" s="244">
        <f>ROUND(I174*H174,2)</f>
        <v>0</v>
      </c>
      <c r="K174" s="245"/>
      <c r="L174" s="45"/>
      <c r="M174" s="246" t="s">
        <v>1</v>
      </c>
      <c r="N174" s="247" t="s">
        <v>42</v>
      </c>
      <c r="O174" s="98"/>
      <c r="P174" s="248">
        <f>O174*H174</f>
        <v>0</v>
      </c>
      <c r="Q174" s="248">
        <v>0</v>
      </c>
      <c r="R174" s="248">
        <f>Q174*H174</f>
        <v>0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179</v>
      </c>
      <c r="AT174" s="250" t="s">
        <v>175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179</v>
      </c>
      <c r="BM174" s="250" t="s">
        <v>1984</v>
      </c>
    </row>
    <row r="175" s="13" customFormat="1">
      <c r="A175" s="13"/>
      <c r="B175" s="252"/>
      <c r="C175" s="253"/>
      <c r="D175" s="254" t="s">
        <v>181</v>
      </c>
      <c r="E175" s="255" t="s">
        <v>1</v>
      </c>
      <c r="F175" s="256" t="s">
        <v>1985</v>
      </c>
      <c r="G175" s="253"/>
      <c r="H175" s="257">
        <v>209</v>
      </c>
      <c r="I175" s="258"/>
      <c r="J175" s="253"/>
      <c r="K175" s="253"/>
      <c r="L175" s="259"/>
      <c r="M175" s="260"/>
      <c r="N175" s="261"/>
      <c r="O175" s="261"/>
      <c r="P175" s="261"/>
      <c r="Q175" s="261"/>
      <c r="R175" s="261"/>
      <c r="S175" s="261"/>
      <c r="T175" s="26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3" t="s">
        <v>181</v>
      </c>
      <c r="AU175" s="263" t="s">
        <v>88</v>
      </c>
      <c r="AV175" s="13" t="s">
        <v>88</v>
      </c>
      <c r="AW175" s="13" t="s">
        <v>31</v>
      </c>
      <c r="AX175" s="13" t="s">
        <v>83</v>
      </c>
      <c r="AY175" s="263" t="s">
        <v>173</v>
      </c>
    </row>
    <row r="176" s="2" customFormat="1" ht="24.15" customHeight="1">
      <c r="A176" s="39"/>
      <c r="B176" s="40"/>
      <c r="C176" s="238" t="s">
        <v>303</v>
      </c>
      <c r="D176" s="238" t="s">
        <v>175</v>
      </c>
      <c r="E176" s="239" t="s">
        <v>1337</v>
      </c>
      <c r="F176" s="240" t="s">
        <v>1338</v>
      </c>
      <c r="G176" s="241" t="s">
        <v>332</v>
      </c>
      <c r="H176" s="242">
        <v>209</v>
      </c>
      <c r="I176" s="243"/>
      <c r="J176" s="244">
        <f>ROUND(I176*H176,2)</f>
        <v>0</v>
      </c>
      <c r="K176" s="245"/>
      <c r="L176" s="45"/>
      <c r="M176" s="246" t="s">
        <v>1</v>
      </c>
      <c r="N176" s="247" t="s">
        <v>42</v>
      </c>
      <c r="O176" s="98"/>
      <c r="P176" s="248">
        <f>O176*H176</f>
        <v>0</v>
      </c>
      <c r="Q176" s="248">
        <v>0</v>
      </c>
      <c r="R176" s="248">
        <f>Q176*H176</f>
        <v>0</v>
      </c>
      <c r="S176" s="248">
        <v>0</v>
      </c>
      <c r="T176" s="24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50" t="s">
        <v>179</v>
      </c>
      <c r="AT176" s="250" t="s">
        <v>175</v>
      </c>
      <c r="AU176" s="250" t="s">
        <v>88</v>
      </c>
      <c r="AY176" s="18" t="s">
        <v>173</v>
      </c>
      <c r="BE176" s="251">
        <f>IF(N176="základná",J176,0)</f>
        <v>0</v>
      </c>
      <c r="BF176" s="251">
        <f>IF(N176="znížená",J176,0)</f>
        <v>0</v>
      </c>
      <c r="BG176" s="251">
        <f>IF(N176="zákl. prenesená",J176,0)</f>
        <v>0</v>
      </c>
      <c r="BH176" s="251">
        <f>IF(N176="zníž. prenesená",J176,0)</f>
        <v>0</v>
      </c>
      <c r="BI176" s="251">
        <f>IF(N176="nulová",J176,0)</f>
        <v>0</v>
      </c>
      <c r="BJ176" s="18" t="s">
        <v>88</v>
      </c>
      <c r="BK176" s="251">
        <f>ROUND(I176*H176,2)</f>
        <v>0</v>
      </c>
      <c r="BL176" s="18" t="s">
        <v>179</v>
      </c>
      <c r="BM176" s="250" t="s">
        <v>1934</v>
      </c>
    </row>
    <row r="177" s="2" customFormat="1" ht="24.15" customHeight="1">
      <c r="A177" s="39"/>
      <c r="B177" s="40"/>
      <c r="C177" s="238" t="s">
        <v>7</v>
      </c>
      <c r="D177" s="238" t="s">
        <v>175</v>
      </c>
      <c r="E177" s="239" t="s">
        <v>1340</v>
      </c>
      <c r="F177" s="240" t="s">
        <v>1341</v>
      </c>
      <c r="G177" s="241" t="s">
        <v>311</v>
      </c>
      <c r="H177" s="242">
        <v>2</v>
      </c>
      <c r="I177" s="243"/>
      <c r="J177" s="244">
        <f>ROUND(I177*H177,2)</f>
        <v>0</v>
      </c>
      <c r="K177" s="245"/>
      <c r="L177" s="45"/>
      <c r="M177" s="246" t="s">
        <v>1</v>
      </c>
      <c r="N177" s="247" t="s">
        <v>42</v>
      </c>
      <c r="O177" s="98"/>
      <c r="P177" s="248">
        <f>O177*H177</f>
        <v>0</v>
      </c>
      <c r="Q177" s="248">
        <v>0.01583</v>
      </c>
      <c r="R177" s="248">
        <f>Q177*H177</f>
        <v>0.031660000000000001</v>
      </c>
      <c r="S177" s="248">
        <v>0</v>
      </c>
      <c r="T177" s="24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0" t="s">
        <v>179</v>
      </c>
      <c r="AT177" s="250" t="s">
        <v>175</v>
      </c>
      <c r="AU177" s="250" t="s">
        <v>88</v>
      </c>
      <c r="AY177" s="18" t="s">
        <v>173</v>
      </c>
      <c r="BE177" s="251">
        <f>IF(N177="základná",J177,0)</f>
        <v>0</v>
      </c>
      <c r="BF177" s="251">
        <f>IF(N177="znížená",J177,0)</f>
        <v>0</v>
      </c>
      <c r="BG177" s="251">
        <f>IF(N177="zákl. prenesená",J177,0)</f>
        <v>0</v>
      </c>
      <c r="BH177" s="251">
        <f>IF(N177="zníž. prenesená",J177,0)</f>
        <v>0</v>
      </c>
      <c r="BI177" s="251">
        <f>IF(N177="nulová",J177,0)</f>
        <v>0</v>
      </c>
      <c r="BJ177" s="18" t="s">
        <v>88</v>
      </c>
      <c r="BK177" s="251">
        <f>ROUND(I177*H177,2)</f>
        <v>0</v>
      </c>
      <c r="BL177" s="18" t="s">
        <v>179</v>
      </c>
      <c r="BM177" s="250" t="s">
        <v>1935</v>
      </c>
    </row>
    <row r="178" s="2" customFormat="1" ht="16.5" customHeight="1">
      <c r="A178" s="39"/>
      <c r="B178" s="40"/>
      <c r="C178" s="238" t="s">
        <v>314</v>
      </c>
      <c r="D178" s="238" t="s">
        <v>175</v>
      </c>
      <c r="E178" s="239" t="s">
        <v>1343</v>
      </c>
      <c r="F178" s="240" t="s">
        <v>1344</v>
      </c>
      <c r="G178" s="241" t="s">
        <v>332</v>
      </c>
      <c r="H178" s="242">
        <v>209</v>
      </c>
      <c r="I178" s="243"/>
      <c r="J178" s="244">
        <f>ROUND(I178*H178,2)</f>
        <v>0</v>
      </c>
      <c r="K178" s="245"/>
      <c r="L178" s="45"/>
      <c r="M178" s="246" t="s">
        <v>1</v>
      </c>
      <c r="N178" s="247" t="s">
        <v>42</v>
      </c>
      <c r="O178" s="98"/>
      <c r="P178" s="248">
        <f>O178*H178</f>
        <v>0</v>
      </c>
      <c r="Q178" s="248">
        <v>9.0000000000000006E-05</v>
      </c>
      <c r="R178" s="248">
        <f>Q178*H178</f>
        <v>0.01881</v>
      </c>
      <c r="S178" s="248">
        <v>0</v>
      </c>
      <c r="T178" s="24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50" t="s">
        <v>179</v>
      </c>
      <c r="AT178" s="250" t="s">
        <v>175</v>
      </c>
      <c r="AU178" s="250" t="s">
        <v>88</v>
      </c>
      <c r="AY178" s="18" t="s">
        <v>173</v>
      </c>
      <c r="BE178" s="251">
        <f>IF(N178="základná",J178,0)</f>
        <v>0</v>
      </c>
      <c r="BF178" s="251">
        <f>IF(N178="znížená",J178,0)</f>
        <v>0</v>
      </c>
      <c r="BG178" s="251">
        <f>IF(N178="zákl. prenesená",J178,0)</f>
        <v>0</v>
      </c>
      <c r="BH178" s="251">
        <f>IF(N178="zníž. prenesená",J178,0)</f>
        <v>0</v>
      </c>
      <c r="BI178" s="251">
        <f>IF(N178="nulová",J178,0)</f>
        <v>0</v>
      </c>
      <c r="BJ178" s="18" t="s">
        <v>88</v>
      </c>
      <c r="BK178" s="251">
        <f>ROUND(I178*H178,2)</f>
        <v>0</v>
      </c>
      <c r="BL178" s="18" t="s">
        <v>179</v>
      </c>
      <c r="BM178" s="250" t="s">
        <v>1942</v>
      </c>
    </row>
    <row r="179" s="2" customFormat="1" ht="24.15" customHeight="1">
      <c r="A179" s="39"/>
      <c r="B179" s="40"/>
      <c r="C179" s="238" t="s">
        <v>320</v>
      </c>
      <c r="D179" s="238" t="s">
        <v>175</v>
      </c>
      <c r="E179" s="239" t="s">
        <v>1346</v>
      </c>
      <c r="F179" s="240" t="s">
        <v>1347</v>
      </c>
      <c r="G179" s="241" t="s">
        <v>332</v>
      </c>
      <c r="H179" s="242">
        <v>209</v>
      </c>
      <c r="I179" s="243"/>
      <c r="J179" s="244">
        <f>ROUND(I179*H179,2)</f>
        <v>0</v>
      </c>
      <c r="K179" s="245"/>
      <c r="L179" s="45"/>
      <c r="M179" s="246" t="s">
        <v>1</v>
      </c>
      <c r="N179" s="247" t="s">
        <v>42</v>
      </c>
      <c r="O179" s="98"/>
      <c r="P179" s="248">
        <f>O179*H179</f>
        <v>0</v>
      </c>
      <c r="Q179" s="248">
        <v>0.00010000000000000001</v>
      </c>
      <c r="R179" s="248">
        <f>Q179*H179</f>
        <v>0.020900000000000002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179</v>
      </c>
      <c r="AT179" s="250" t="s">
        <v>175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179</v>
      </c>
      <c r="BM179" s="250" t="s">
        <v>1943</v>
      </c>
    </row>
    <row r="180" s="12" customFormat="1" ht="22.8" customHeight="1">
      <c r="A180" s="12"/>
      <c r="B180" s="222"/>
      <c r="C180" s="223"/>
      <c r="D180" s="224" t="s">
        <v>75</v>
      </c>
      <c r="E180" s="236" t="s">
        <v>438</v>
      </c>
      <c r="F180" s="236" t="s">
        <v>439</v>
      </c>
      <c r="G180" s="223"/>
      <c r="H180" s="223"/>
      <c r="I180" s="226"/>
      <c r="J180" s="237">
        <f>BK180</f>
        <v>0</v>
      </c>
      <c r="K180" s="223"/>
      <c r="L180" s="228"/>
      <c r="M180" s="229"/>
      <c r="N180" s="230"/>
      <c r="O180" s="230"/>
      <c r="P180" s="231">
        <f>P181</f>
        <v>0</v>
      </c>
      <c r="Q180" s="230"/>
      <c r="R180" s="231">
        <f>R181</f>
        <v>0</v>
      </c>
      <c r="S180" s="230"/>
      <c r="T180" s="232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3" t="s">
        <v>83</v>
      </c>
      <c r="AT180" s="234" t="s">
        <v>75</v>
      </c>
      <c r="AU180" s="234" t="s">
        <v>83</v>
      </c>
      <c r="AY180" s="233" t="s">
        <v>173</v>
      </c>
      <c r="BK180" s="235">
        <f>BK181</f>
        <v>0</v>
      </c>
    </row>
    <row r="181" s="2" customFormat="1" ht="33" customHeight="1">
      <c r="A181" s="39"/>
      <c r="B181" s="40"/>
      <c r="C181" s="238" t="s">
        <v>329</v>
      </c>
      <c r="D181" s="238" t="s">
        <v>175</v>
      </c>
      <c r="E181" s="239" t="s">
        <v>1349</v>
      </c>
      <c r="F181" s="240" t="s">
        <v>1350</v>
      </c>
      <c r="G181" s="241" t="s">
        <v>227</v>
      </c>
      <c r="H181" s="242">
        <v>115.911</v>
      </c>
      <c r="I181" s="243"/>
      <c r="J181" s="244">
        <f>ROUND(I181*H181,2)</f>
        <v>0</v>
      </c>
      <c r="K181" s="245"/>
      <c r="L181" s="45"/>
      <c r="M181" s="310" t="s">
        <v>1</v>
      </c>
      <c r="N181" s="311" t="s">
        <v>42</v>
      </c>
      <c r="O181" s="312"/>
      <c r="P181" s="313">
        <f>O181*H181</f>
        <v>0</v>
      </c>
      <c r="Q181" s="313">
        <v>0</v>
      </c>
      <c r="R181" s="313">
        <f>Q181*H181</f>
        <v>0</v>
      </c>
      <c r="S181" s="313">
        <v>0</v>
      </c>
      <c r="T181" s="314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0" t="s">
        <v>179</v>
      </c>
      <c r="AT181" s="250" t="s">
        <v>175</v>
      </c>
      <c r="AU181" s="250" t="s">
        <v>88</v>
      </c>
      <c r="AY181" s="18" t="s">
        <v>173</v>
      </c>
      <c r="BE181" s="251">
        <f>IF(N181="základná",J181,0)</f>
        <v>0</v>
      </c>
      <c r="BF181" s="251">
        <f>IF(N181="znížená",J181,0)</f>
        <v>0</v>
      </c>
      <c r="BG181" s="251">
        <f>IF(N181="zákl. prenesená",J181,0)</f>
        <v>0</v>
      </c>
      <c r="BH181" s="251">
        <f>IF(N181="zníž. prenesená",J181,0)</f>
        <v>0</v>
      </c>
      <c r="BI181" s="251">
        <f>IF(N181="nulová",J181,0)</f>
        <v>0</v>
      </c>
      <c r="BJ181" s="18" t="s">
        <v>88</v>
      </c>
      <c r="BK181" s="251">
        <f>ROUND(I181*H181,2)</f>
        <v>0</v>
      </c>
      <c r="BL181" s="18" t="s">
        <v>179</v>
      </c>
      <c r="BM181" s="250" t="s">
        <v>1945</v>
      </c>
    </row>
    <row r="182" s="2" customFormat="1" ht="6.96" customHeight="1">
      <c r="A182" s="39"/>
      <c r="B182" s="73"/>
      <c r="C182" s="74"/>
      <c r="D182" s="74"/>
      <c r="E182" s="74"/>
      <c r="F182" s="74"/>
      <c r="G182" s="74"/>
      <c r="H182" s="74"/>
      <c r="I182" s="74"/>
      <c r="J182" s="74"/>
      <c r="K182" s="74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68c8mVu23UAg5Hr+Zc28JWeA99OgplZC+K57K5fBrhMLeTmOypC0C1yHoWQX6eyI4bhv6DJx6eidajB/PZJBNQ==" hashValue="VoYUXklshP62NRhCjSmvFAMSBHeoijMG34O08LdVNyfVP96q5z7xt6vnbVl8nGQ5nU0w+L1hloK4XVVGJYDApg==" algorithmName="SHA-512" password="CC35"/>
  <autoFilter ref="C124:K1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21"/>
      <c r="AT3" s="18" t="s">
        <v>76</v>
      </c>
    </row>
    <row r="4" s="1" customFormat="1" ht="24.96" customHeight="1">
      <c r="B4" s="21"/>
      <c r="D4" s="155" t="s">
        <v>126</v>
      </c>
      <c r="L4" s="21"/>
      <c r="M4" s="156" t="s">
        <v>9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7" t="s">
        <v>15</v>
      </c>
      <c r="L6" s="21"/>
    </row>
    <row r="7" s="1" customFormat="1" ht="16.5" customHeight="1">
      <c r="B7" s="21"/>
      <c r="E7" s="158" t="str">
        <f>'Rekapitulácia stavby'!K6</f>
        <v>Rekreačná chata</v>
      </c>
      <c r="F7" s="157"/>
      <c r="G7" s="157"/>
      <c r="H7" s="157"/>
      <c r="L7" s="21"/>
    </row>
    <row r="8" s="1" customFormat="1" ht="12" customHeight="1">
      <c r="B8" s="21"/>
      <c r="D8" s="157" t="s">
        <v>127</v>
      </c>
      <c r="L8" s="21"/>
    </row>
    <row r="9" s="2" customFormat="1" ht="16.5" customHeight="1">
      <c r="A9" s="39"/>
      <c r="B9" s="45"/>
      <c r="C9" s="39"/>
      <c r="D9" s="39"/>
      <c r="E9" s="158" t="s">
        <v>1853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7" t="s">
        <v>129</v>
      </c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9" t="s">
        <v>1986</v>
      </c>
      <c r="F11" s="39"/>
      <c r="G11" s="39"/>
      <c r="H11" s="39"/>
      <c r="I11" s="39"/>
      <c r="J11" s="39"/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7" t="s">
        <v>17</v>
      </c>
      <c r="E13" s="39"/>
      <c r="F13" s="148" t="s">
        <v>1</v>
      </c>
      <c r="G13" s="39"/>
      <c r="H13" s="39"/>
      <c r="I13" s="157" t="s">
        <v>18</v>
      </c>
      <c r="J13" s="148" t="s">
        <v>1</v>
      </c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7" t="s">
        <v>19</v>
      </c>
      <c r="E14" s="39"/>
      <c r="F14" s="148" t="s">
        <v>20</v>
      </c>
      <c r="G14" s="39"/>
      <c r="H14" s="39"/>
      <c r="I14" s="157" t="s">
        <v>21</v>
      </c>
      <c r="J14" s="160" t="str">
        <f>'Rekapitulácia stavby'!AN8</f>
        <v>15. 1. 2024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7" t="s">
        <v>23</v>
      </c>
      <c r="E16" s="39"/>
      <c r="F16" s="39"/>
      <c r="G16" s="39"/>
      <c r="H16" s="39"/>
      <c r="I16" s="157" t="s">
        <v>24</v>
      </c>
      <c r="J16" s="148" t="s">
        <v>1</v>
      </c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8" t="s">
        <v>25</v>
      </c>
      <c r="F17" s="39"/>
      <c r="G17" s="39"/>
      <c r="H17" s="39"/>
      <c r="I17" s="157" t="s">
        <v>26</v>
      </c>
      <c r="J17" s="148" t="s">
        <v>1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7" t="s">
        <v>27</v>
      </c>
      <c r="E19" s="39"/>
      <c r="F19" s="39"/>
      <c r="G19" s="39"/>
      <c r="H19" s="39"/>
      <c r="I19" s="157" t="s">
        <v>24</v>
      </c>
      <c r="J19" s="34" t="str">
        <f>'Rekapitulácia stavby'!AN13</f>
        <v>Vyplň údaj</v>
      </c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'Rekapitulácia stavby'!E14</f>
        <v>Vyplň údaj</v>
      </c>
      <c r="F20" s="148"/>
      <c r="G20" s="148"/>
      <c r="H20" s="148"/>
      <c r="I20" s="157" t="s">
        <v>26</v>
      </c>
      <c r="J20" s="34" t="str">
        <f>'Rekapitulácia stavby'!AN14</f>
        <v>Vyplň údaj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7" t="s">
        <v>29</v>
      </c>
      <c r="E22" s="39"/>
      <c r="F22" s="39"/>
      <c r="G22" s="39"/>
      <c r="H22" s="39"/>
      <c r="I22" s="157" t="s">
        <v>24</v>
      </c>
      <c r="J22" s="148" t="s">
        <v>1</v>
      </c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8" t="s">
        <v>30</v>
      </c>
      <c r="F23" s="39"/>
      <c r="G23" s="39"/>
      <c r="H23" s="39"/>
      <c r="I23" s="157" t="s">
        <v>26</v>
      </c>
      <c r="J23" s="148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7" t="s">
        <v>32</v>
      </c>
      <c r="E25" s="39"/>
      <c r="F25" s="39"/>
      <c r="G25" s="39"/>
      <c r="H25" s="39"/>
      <c r="I25" s="157" t="s">
        <v>24</v>
      </c>
      <c r="J25" s="148" t="str">
        <f>IF('Rekapitulácia stavby'!AN19="","",'Rekapitulácia stavby'!AN19)</f>
        <v/>
      </c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8" t="str">
        <f>IF('Rekapitulácia stavby'!E20="","",'Rekapitulácia stavby'!E20)</f>
        <v xml:space="preserve"> </v>
      </c>
      <c r="F26" s="39"/>
      <c r="G26" s="39"/>
      <c r="H26" s="39"/>
      <c r="I26" s="157" t="s">
        <v>26</v>
      </c>
      <c r="J26" s="148" t="str">
        <f>IF('Rekapitulácia stavby'!AN20="","",'Rekapitulácia stavby'!AN20)</f>
        <v/>
      </c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70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7" t="s">
        <v>34</v>
      </c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47.25" customHeight="1">
      <c r="A29" s="161"/>
      <c r="B29" s="162"/>
      <c r="C29" s="161"/>
      <c r="D29" s="161"/>
      <c r="E29" s="163" t="s">
        <v>131</v>
      </c>
      <c r="F29" s="163"/>
      <c r="G29" s="163"/>
      <c r="H29" s="163"/>
      <c r="I29" s="161"/>
      <c r="J29" s="161"/>
      <c r="K29" s="161"/>
      <c r="L29" s="164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5"/>
      <c r="E31" s="165"/>
      <c r="F31" s="165"/>
      <c r="G31" s="165"/>
      <c r="H31" s="165"/>
      <c r="I31" s="165"/>
      <c r="J31" s="165"/>
      <c r="K31" s="165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6" t="s">
        <v>36</v>
      </c>
      <c r="E32" s="39"/>
      <c r="F32" s="39"/>
      <c r="G32" s="39"/>
      <c r="H32" s="39"/>
      <c r="I32" s="39"/>
      <c r="J32" s="167">
        <f>ROUND(J128, 2)</f>
        <v>0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5"/>
      <c r="E33" s="165"/>
      <c r="F33" s="165"/>
      <c r="G33" s="165"/>
      <c r="H33" s="165"/>
      <c r="I33" s="165"/>
      <c r="J33" s="165"/>
      <c r="K33" s="165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8" t="s">
        <v>38</v>
      </c>
      <c r="G34" s="39"/>
      <c r="H34" s="39"/>
      <c r="I34" s="168" t="s">
        <v>37</v>
      </c>
      <c r="J34" s="168" t="s">
        <v>39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9" t="s">
        <v>40</v>
      </c>
      <c r="E35" s="170" t="s">
        <v>41</v>
      </c>
      <c r="F35" s="171">
        <f>ROUND((SUM(BE128:BE184)),  2)</f>
        <v>0</v>
      </c>
      <c r="G35" s="172"/>
      <c r="H35" s="172"/>
      <c r="I35" s="173">
        <v>0.20000000000000001</v>
      </c>
      <c r="J35" s="171">
        <f>ROUND(((SUM(BE128:BE184))*I35),  2)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70" t="s">
        <v>42</v>
      </c>
      <c r="F36" s="171">
        <f>ROUND((SUM(BF128:BF184)),  2)</f>
        <v>0</v>
      </c>
      <c r="G36" s="172"/>
      <c r="H36" s="172"/>
      <c r="I36" s="173">
        <v>0.20000000000000001</v>
      </c>
      <c r="J36" s="171">
        <f>ROUND(((SUM(BF128:BF184))*I36),  2)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7" t="s">
        <v>43</v>
      </c>
      <c r="F37" s="174">
        <f>ROUND((SUM(BG128:BG184)),  2)</f>
        <v>0</v>
      </c>
      <c r="G37" s="39"/>
      <c r="H37" s="39"/>
      <c r="I37" s="175">
        <v>0.20000000000000001</v>
      </c>
      <c r="J37" s="174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7" t="s">
        <v>44</v>
      </c>
      <c r="F38" s="174">
        <f>ROUND((SUM(BH128:BH184)),  2)</f>
        <v>0</v>
      </c>
      <c r="G38" s="39"/>
      <c r="H38" s="39"/>
      <c r="I38" s="175">
        <v>0.20000000000000001</v>
      </c>
      <c r="J38" s="174">
        <f>0</f>
        <v>0</v>
      </c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70" t="s">
        <v>45</v>
      </c>
      <c r="F39" s="171">
        <f>ROUND((SUM(BI128:BI184)),  2)</f>
        <v>0</v>
      </c>
      <c r="G39" s="172"/>
      <c r="H39" s="172"/>
      <c r="I39" s="173">
        <v>0</v>
      </c>
      <c r="J39" s="171">
        <f>0</f>
        <v>0</v>
      </c>
      <c r="K39" s="39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76"/>
      <c r="D41" s="177" t="s">
        <v>46</v>
      </c>
      <c r="E41" s="178"/>
      <c r="F41" s="178"/>
      <c r="G41" s="179" t="s">
        <v>47</v>
      </c>
      <c r="H41" s="180" t="s">
        <v>48</v>
      </c>
      <c r="I41" s="178"/>
      <c r="J41" s="181">
        <f>SUM(J32:J39)</f>
        <v>0</v>
      </c>
      <c r="K41" s="182"/>
      <c r="L41" s="70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70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83" t="s">
        <v>49</v>
      </c>
      <c r="E50" s="184"/>
      <c r="F50" s="184"/>
      <c r="G50" s="183" t="s">
        <v>50</v>
      </c>
      <c r="H50" s="184"/>
      <c r="I50" s="184"/>
      <c r="J50" s="184"/>
      <c r="K50" s="184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85" t="s">
        <v>51</v>
      </c>
      <c r="E61" s="186"/>
      <c r="F61" s="187" t="s">
        <v>52</v>
      </c>
      <c r="G61" s="185" t="s">
        <v>51</v>
      </c>
      <c r="H61" s="186"/>
      <c r="I61" s="186"/>
      <c r="J61" s="188" t="s">
        <v>52</v>
      </c>
      <c r="K61" s="186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83" t="s">
        <v>53</v>
      </c>
      <c r="E65" s="189"/>
      <c r="F65" s="189"/>
      <c r="G65" s="183" t="s">
        <v>54</v>
      </c>
      <c r="H65" s="189"/>
      <c r="I65" s="189"/>
      <c r="J65" s="189"/>
      <c r="K65" s="189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85" t="s">
        <v>51</v>
      </c>
      <c r="E76" s="186"/>
      <c r="F76" s="187" t="s">
        <v>52</v>
      </c>
      <c r="G76" s="185" t="s">
        <v>51</v>
      </c>
      <c r="H76" s="186"/>
      <c r="I76" s="186"/>
      <c r="J76" s="188" t="s">
        <v>52</v>
      </c>
      <c r="K76" s="186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132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94" t="str">
        <f>E7</f>
        <v>Rekreačná chata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94" t="s">
        <v>1853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83" t="str">
        <f>E11</f>
        <v xml:space="preserve">03 - SO-02.3  Vodomerná šachta</v>
      </c>
      <c r="F89" s="41"/>
      <c r="G89" s="41"/>
      <c r="H89" s="41"/>
      <c r="I89" s="41"/>
      <c r="J89" s="41"/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19</v>
      </c>
      <c r="D91" s="41"/>
      <c r="E91" s="41"/>
      <c r="F91" s="28" t="str">
        <f>F14</f>
        <v>Martovce, p. č. 6231/1, 6231/2</v>
      </c>
      <c r="G91" s="41"/>
      <c r="H91" s="41"/>
      <c r="I91" s="33" t="s">
        <v>21</v>
      </c>
      <c r="J91" s="86" t="str">
        <f>IF(J14="","",J14)</f>
        <v>15. 1. 2024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23</v>
      </c>
      <c r="D93" s="41"/>
      <c r="E93" s="41"/>
      <c r="F93" s="28" t="str">
        <f>E17</f>
        <v>MARTEVENT s.r.o., Martovce č. 14</v>
      </c>
      <c r="G93" s="41"/>
      <c r="H93" s="41"/>
      <c r="I93" s="33" t="s">
        <v>29</v>
      </c>
      <c r="J93" s="37" t="str">
        <f>E23</f>
        <v>Szilvia Vörös Dócza</v>
      </c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27</v>
      </c>
      <c r="D94" s="41"/>
      <c r="E94" s="41"/>
      <c r="F94" s="28" t="str">
        <f>IF(E20="","",E20)</f>
        <v>Vyplň údaj</v>
      </c>
      <c r="G94" s="41"/>
      <c r="H94" s="41"/>
      <c r="I94" s="33" t="s">
        <v>32</v>
      </c>
      <c r="J94" s="37" t="str">
        <f>E26</f>
        <v xml:space="preserve"> </v>
      </c>
      <c r="K94" s="41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95" t="s">
        <v>133</v>
      </c>
      <c r="D96" s="196"/>
      <c r="E96" s="196"/>
      <c r="F96" s="196"/>
      <c r="G96" s="196"/>
      <c r="H96" s="196"/>
      <c r="I96" s="196"/>
      <c r="J96" s="197" t="s">
        <v>134</v>
      </c>
      <c r="K96" s="196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7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8" t="s">
        <v>135</v>
      </c>
      <c r="D98" s="41"/>
      <c r="E98" s="41"/>
      <c r="F98" s="41"/>
      <c r="G98" s="41"/>
      <c r="H98" s="41"/>
      <c r="I98" s="41"/>
      <c r="J98" s="117">
        <f>J128</f>
        <v>0</v>
      </c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136</v>
      </c>
    </row>
    <row r="99" s="9" customFormat="1" ht="24.96" customHeight="1">
      <c r="A99" s="9"/>
      <c r="B99" s="199"/>
      <c r="C99" s="200"/>
      <c r="D99" s="201" t="s">
        <v>137</v>
      </c>
      <c r="E99" s="202"/>
      <c r="F99" s="202"/>
      <c r="G99" s="202"/>
      <c r="H99" s="202"/>
      <c r="I99" s="202"/>
      <c r="J99" s="203">
        <f>J129</f>
        <v>0</v>
      </c>
      <c r="K99" s="200"/>
      <c r="L99" s="20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5"/>
      <c r="C100" s="140"/>
      <c r="D100" s="206" t="s">
        <v>138</v>
      </c>
      <c r="E100" s="207"/>
      <c r="F100" s="207"/>
      <c r="G100" s="207"/>
      <c r="H100" s="207"/>
      <c r="I100" s="207"/>
      <c r="J100" s="208">
        <f>J130</f>
        <v>0</v>
      </c>
      <c r="K100" s="140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5"/>
      <c r="C101" s="140"/>
      <c r="D101" s="206" t="s">
        <v>139</v>
      </c>
      <c r="E101" s="207"/>
      <c r="F101" s="207"/>
      <c r="G101" s="207"/>
      <c r="H101" s="207"/>
      <c r="I101" s="207"/>
      <c r="J101" s="208">
        <f>J152</f>
        <v>0</v>
      </c>
      <c r="K101" s="140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5"/>
      <c r="C102" s="140"/>
      <c r="D102" s="206" t="s">
        <v>1855</v>
      </c>
      <c r="E102" s="207"/>
      <c r="F102" s="207"/>
      <c r="G102" s="207"/>
      <c r="H102" s="207"/>
      <c r="I102" s="207"/>
      <c r="J102" s="208">
        <f>J155</f>
        <v>0</v>
      </c>
      <c r="K102" s="140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5"/>
      <c r="C103" s="140"/>
      <c r="D103" s="206" t="s">
        <v>1320</v>
      </c>
      <c r="E103" s="207"/>
      <c r="F103" s="207"/>
      <c r="G103" s="207"/>
      <c r="H103" s="207"/>
      <c r="I103" s="207"/>
      <c r="J103" s="208">
        <f>J169</f>
        <v>0</v>
      </c>
      <c r="K103" s="140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5"/>
      <c r="C104" s="140"/>
      <c r="D104" s="206" t="s">
        <v>142</v>
      </c>
      <c r="E104" s="207"/>
      <c r="F104" s="207"/>
      <c r="G104" s="207"/>
      <c r="H104" s="207"/>
      <c r="I104" s="207"/>
      <c r="J104" s="208">
        <f>J173</f>
        <v>0</v>
      </c>
      <c r="K104" s="140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9"/>
      <c r="C105" s="200"/>
      <c r="D105" s="201" t="s">
        <v>143</v>
      </c>
      <c r="E105" s="202"/>
      <c r="F105" s="202"/>
      <c r="G105" s="202"/>
      <c r="H105" s="202"/>
      <c r="I105" s="202"/>
      <c r="J105" s="203">
        <f>J175</f>
        <v>0</v>
      </c>
      <c r="K105" s="200"/>
      <c r="L105" s="20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5"/>
      <c r="C106" s="140"/>
      <c r="D106" s="206" t="s">
        <v>147</v>
      </c>
      <c r="E106" s="207"/>
      <c r="F106" s="207"/>
      <c r="G106" s="207"/>
      <c r="H106" s="207"/>
      <c r="I106" s="207"/>
      <c r="J106" s="208">
        <f>J176</f>
        <v>0</v>
      </c>
      <c r="K106" s="140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159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15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94" t="str">
        <f>E7</f>
        <v>Rekreačná chata</v>
      </c>
      <c r="F116" s="33"/>
      <c r="G116" s="33"/>
      <c r="H116" s="33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127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94" t="s">
        <v>1853</v>
      </c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129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83" t="str">
        <f>E11</f>
        <v xml:space="preserve">03 - SO-02.3  Vodomerná šachta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F14</f>
        <v>Martovce, p. č. 6231/1, 6231/2</v>
      </c>
      <c r="G122" s="41"/>
      <c r="H122" s="41"/>
      <c r="I122" s="33" t="s">
        <v>21</v>
      </c>
      <c r="J122" s="86" t="str">
        <f>IF(J14="","",J14)</f>
        <v>15. 1. 2024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E17</f>
        <v>MARTEVENT s.r.o., Martovce č. 14</v>
      </c>
      <c r="G124" s="41"/>
      <c r="H124" s="41"/>
      <c r="I124" s="33" t="s">
        <v>29</v>
      </c>
      <c r="J124" s="37" t="str">
        <f>E23</f>
        <v>Szilvia Vörös Dócza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IF(E20="","",E20)</f>
        <v>Vyplň údaj</v>
      </c>
      <c r="G125" s="41"/>
      <c r="H125" s="41"/>
      <c r="I125" s="33" t="s">
        <v>32</v>
      </c>
      <c r="J125" s="37" t="str">
        <f>E26</f>
        <v xml:space="preserve"> 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10"/>
      <c r="B127" s="211"/>
      <c r="C127" s="212" t="s">
        <v>160</v>
      </c>
      <c r="D127" s="213" t="s">
        <v>61</v>
      </c>
      <c r="E127" s="213" t="s">
        <v>57</v>
      </c>
      <c r="F127" s="213" t="s">
        <v>58</v>
      </c>
      <c r="G127" s="213" t="s">
        <v>161</v>
      </c>
      <c r="H127" s="213" t="s">
        <v>162</v>
      </c>
      <c r="I127" s="213" t="s">
        <v>163</v>
      </c>
      <c r="J127" s="214" t="s">
        <v>134</v>
      </c>
      <c r="K127" s="215" t="s">
        <v>164</v>
      </c>
      <c r="L127" s="216"/>
      <c r="M127" s="107" t="s">
        <v>1</v>
      </c>
      <c r="N127" s="108" t="s">
        <v>40</v>
      </c>
      <c r="O127" s="108" t="s">
        <v>165</v>
      </c>
      <c r="P127" s="108" t="s">
        <v>166</v>
      </c>
      <c r="Q127" s="108" t="s">
        <v>167</v>
      </c>
      <c r="R127" s="108" t="s">
        <v>168</v>
      </c>
      <c r="S127" s="108" t="s">
        <v>169</v>
      </c>
      <c r="T127" s="109" t="s">
        <v>170</v>
      </c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</row>
    <row r="128" s="2" customFormat="1" ht="22.8" customHeight="1">
      <c r="A128" s="39"/>
      <c r="B128" s="40"/>
      <c r="C128" s="114" t="s">
        <v>135</v>
      </c>
      <c r="D128" s="41"/>
      <c r="E128" s="41"/>
      <c r="F128" s="41"/>
      <c r="G128" s="41"/>
      <c r="H128" s="41"/>
      <c r="I128" s="41"/>
      <c r="J128" s="217">
        <f>BK128</f>
        <v>0</v>
      </c>
      <c r="K128" s="41"/>
      <c r="L128" s="45"/>
      <c r="M128" s="110"/>
      <c r="N128" s="218"/>
      <c r="O128" s="111"/>
      <c r="P128" s="219">
        <f>P129+P175</f>
        <v>0</v>
      </c>
      <c r="Q128" s="111"/>
      <c r="R128" s="219">
        <f>R129+R175</f>
        <v>2.6704122099999998</v>
      </c>
      <c r="S128" s="111"/>
      <c r="T128" s="220">
        <f>T129+T175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136</v>
      </c>
      <c r="BK128" s="221">
        <f>BK129+BK175</f>
        <v>0</v>
      </c>
    </row>
    <row r="129" s="12" customFormat="1" ht="25.92" customHeight="1">
      <c r="A129" s="12"/>
      <c r="B129" s="222"/>
      <c r="C129" s="223"/>
      <c r="D129" s="224" t="s">
        <v>75</v>
      </c>
      <c r="E129" s="225" t="s">
        <v>171</v>
      </c>
      <c r="F129" s="225" t="s">
        <v>172</v>
      </c>
      <c r="G129" s="223"/>
      <c r="H129" s="223"/>
      <c r="I129" s="226"/>
      <c r="J129" s="227">
        <f>BK129</f>
        <v>0</v>
      </c>
      <c r="K129" s="223"/>
      <c r="L129" s="228"/>
      <c r="M129" s="229"/>
      <c r="N129" s="230"/>
      <c r="O129" s="230"/>
      <c r="P129" s="231">
        <f>P130+P152+P155+P169+P173</f>
        <v>0</v>
      </c>
      <c r="Q129" s="230"/>
      <c r="R129" s="231">
        <f>R130+R152+R155+R169+R173</f>
        <v>2.6581969999999999</v>
      </c>
      <c r="S129" s="230"/>
      <c r="T129" s="232">
        <f>T130+T152+T155+T169+T173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3" t="s">
        <v>83</v>
      </c>
      <c r="AT129" s="234" t="s">
        <v>75</v>
      </c>
      <c r="AU129" s="234" t="s">
        <v>76</v>
      </c>
      <c r="AY129" s="233" t="s">
        <v>173</v>
      </c>
      <c r="BK129" s="235">
        <f>BK130+BK152+BK155+BK169+BK173</f>
        <v>0</v>
      </c>
    </row>
    <row r="130" s="12" customFormat="1" ht="22.8" customHeight="1">
      <c r="A130" s="12"/>
      <c r="B130" s="222"/>
      <c r="C130" s="223"/>
      <c r="D130" s="224" t="s">
        <v>75</v>
      </c>
      <c r="E130" s="236" t="s">
        <v>83</v>
      </c>
      <c r="F130" s="236" t="s">
        <v>174</v>
      </c>
      <c r="G130" s="223"/>
      <c r="H130" s="223"/>
      <c r="I130" s="226"/>
      <c r="J130" s="237">
        <f>BK130</f>
        <v>0</v>
      </c>
      <c r="K130" s="223"/>
      <c r="L130" s="228"/>
      <c r="M130" s="229"/>
      <c r="N130" s="230"/>
      <c r="O130" s="230"/>
      <c r="P130" s="231">
        <f>SUM(P131:P151)</f>
        <v>0</v>
      </c>
      <c r="Q130" s="230"/>
      <c r="R130" s="231">
        <f>SUM(R131:R151)</f>
        <v>0</v>
      </c>
      <c r="S130" s="230"/>
      <c r="T130" s="232">
        <f>SUM(T131:T151)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3" t="s">
        <v>83</v>
      </c>
      <c r="AT130" s="234" t="s">
        <v>75</v>
      </c>
      <c r="AU130" s="234" t="s">
        <v>83</v>
      </c>
      <c r="AY130" s="233" t="s">
        <v>173</v>
      </c>
      <c r="BK130" s="235">
        <f>SUM(BK131:BK151)</f>
        <v>0</v>
      </c>
    </row>
    <row r="131" s="2" customFormat="1" ht="21.75" customHeight="1">
      <c r="A131" s="39"/>
      <c r="B131" s="40"/>
      <c r="C131" s="238" t="s">
        <v>83</v>
      </c>
      <c r="D131" s="238" t="s">
        <v>175</v>
      </c>
      <c r="E131" s="239" t="s">
        <v>1856</v>
      </c>
      <c r="F131" s="240" t="s">
        <v>1857</v>
      </c>
      <c r="G131" s="241" t="s">
        <v>178</v>
      </c>
      <c r="H131" s="242">
        <v>13.199999999999999</v>
      </c>
      <c r="I131" s="243"/>
      <c r="J131" s="244">
        <f>ROUND(I131*H131,2)</f>
        <v>0</v>
      </c>
      <c r="K131" s="245"/>
      <c r="L131" s="45"/>
      <c r="M131" s="246" t="s">
        <v>1</v>
      </c>
      <c r="N131" s="247" t="s">
        <v>42</v>
      </c>
      <c r="O131" s="98"/>
      <c r="P131" s="248">
        <f>O131*H131</f>
        <v>0</v>
      </c>
      <c r="Q131" s="248">
        <v>0</v>
      </c>
      <c r="R131" s="248">
        <f>Q131*H131</f>
        <v>0</v>
      </c>
      <c r="S131" s="248">
        <v>0</v>
      </c>
      <c r="T131" s="24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50" t="s">
        <v>179</v>
      </c>
      <c r="AT131" s="250" t="s">
        <v>175</v>
      </c>
      <c r="AU131" s="250" t="s">
        <v>88</v>
      </c>
      <c r="AY131" s="18" t="s">
        <v>173</v>
      </c>
      <c r="BE131" s="251">
        <f>IF(N131="základná",J131,0)</f>
        <v>0</v>
      </c>
      <c r="BF131" s="251">
        <f>IF(N131="znížená",J131,0)</f>
        <v>0</v>
      </c>
      <c r="BG131" s="251">
        <f>IF(N131="zákl. prenesená",J131,0)</f>
        <v>0</v>
      </c>
      <c r="BH131" s="251">
        <f>IF(N131="zníž. prenesená",J131,0)</f>
        <v>0</v>
      </c>
      <c r="BI131" s="251">
        <f>IF(N131="nulová",J131,0)</f>
        <v>0</v>
      </c>
      <c r="BJ131" s="18" t="s">
        <v>88</v>
      </c>
      <c r="BK131" s="251">
        <f>ROUND(I131*H131,2)</f>
        <v>0</v>
      </c>
      <c r="BL131" s="18" t="s">
        <v>179</v>
      </c>
      <c r="BM131" s="250" t="s">
        <v>1987</v>
      </c>
    </row>
    <row r="132" s="16" customFormat="1">
      <c r="A132" s="16"/>
      <c r="B132" s="297"/>
      <c r="C132" s="298"/>
      <c r="D132" s="254" t="s">
        <v>181</v>
      </c>
      <c r="E132" s="299" t="s">
        <v>1</v>
      </c>
      <c r="F132" s="300" t="s">
        <v>1988</v>
      </c>
      <c r="G132" s="298"/>
      <c r="H132" s="299" t="s">
        <v>1</v>
      </c>
      <c r="I132" s="301"/>
      <c r="J132" s="298"/>
      <c r="K132" s="298"/>
      <c r="L132" s="302"/>
      <c r="M132" s="303"/>
      <c r="N132" s="304"/>
      <c r="O132" s="304"/>
      <c r="P132" s="304"/>
      <c r="Q132" s="304"/>
      <c r="R132" s="304"/>
      <c r="S132" s="304"/>
      <c r="T132" s="30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306" t="s">
        <v>181</v>
      </c>
      <c r="AU132" s="306" t="s">
        <v>88</v>
      </c>
      <c r="AV132" s="16" t="s">
        <v>83</v>
      </c>
      <c r="AW132" s="16" t="s">
        <v>31</v>
      </c>
      <c r="AX132" s="16" t="s">
        <v>76</v>
      </c>
      <c r="AY132" s="306" t="s">
        <v>173</v>
      </c>
    </row>
    <row r="133" s="13" customFormat="1">
      <c r="A133" s="13"/>
      <c r="B133" s="252"/>
      <c r="C133" s="253"/>
      <c r="D133" s="254" t="s">
        <v>181</v>
      </c>
      <c r="E133" s="255" t="s">
        <v>1</v>
      </c>
      <c r="F133" s="256" t="s">
        <v>1989</v>
      </c>
      <c r="G133" s="253"/>
      <c r="H133" s="257">
        <v>12.635999999999999</v>
      </c>
      <c r="I133" s="258"/>
      <c r="J133" s="253"/>
      <c r="K133" s="253"/>
      <c r="L133" s="259"/>
      <c r="M133" s="260"/>
      <c r="N133" s="261"/>
      <c r="O133" s="261"/>
      <c r="P133" s="261"/>
      <c r="Q133" s="261"/>
      <c r="R133" s="261"/>
      <c r="S133" s="261"/>
      <c r="T133" s="26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63" t="s">
        <v>181</v>
      </c>
      <c r="AU133" s="263" t="s">
        <v>88</v>
      </c>
      <c r="AV133" s="13" t="s">
        <v>88</v>
      </c>
      <c r="AW133" s="13" t="s">
        <v>31</v>
      </c>
      <c r="AX133" s="13" t="s">
        <v>76</v>
      </c>
      <c r="AY133" s="263" t="s">
        <v>173</v>
      </c>
    </row>
    <row r="134" s="13" customFormat="1">
      <c r="A134" s="13"/>
      <c r="B134" s="252"/>
      <c r="C134" s="253"/>
      <c r="D134" s="254" t="s">
        <v>181</v>
      </c>
      <c r="E134" s="255" t="s">
        <v>1</v>
      </c>
      <c r="F134" s="256" t="s">
        <v>1990</v>
      </c>
      <c r="G134" s="253"/>
      <c r="H134" s="257">
        <v>0.54000000000000004</v>
      </c>
      <c r="I134" s="258"/>
      <c r="J134" s="253"/>
      <c r="K134" s="253"/>
      <c r="L134" s="259"/>
      <c r="M134" s="260"/>
      <c r="N134" s="261"/>
      <c r="O134" s="261"/>
      <c r="P134" s="261"/>
      <c r="Q134" s="261"/>
      <c r="R134" s="261"/>
      <c r="S134" s="261"/>
      <c r="T134" s="26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63" t="s">
        <v>181</v>
      </c>
      <c r="AU134" s="263" t="s">
        <v>88</v>
      </c>
      <c r="AV134" s="13" t="s">
        <v>88</v>
      </c>
      <c r="AW134" s="13" t="s">
        <v>31</v>
      </c>
      <c r="AX134" s="13" t="s">
        <v>76</v>
      </c>
      <c r="AY134" s="263" t="s">
        <v>173</v>
      </c>
    </row>
    <row r="135" s="14" customFormat="1">
      <c r="A135" s="14"/>
      <c r="B135" s="264"/>
      <c r="C135" s="265"/>
      <c r="D135" s="254" t="s">
        <v>181</v>
      </c>
      <c r="E135" s="266" t="s">
        <v>1</v>
      </c>
      <c r="F135" s="267" t="s">
        <v>184</v>
      </c>
      <c r="G135" s="265"/>
      <c r="H135" s="268">
        <v>13.176</v>
      </c>
      <c r="I135" s="269"/>
      <c r="J135" s="265"/>
      <c r="K135" s="265"/>
      <c r="L135" s="270"/>
      <c r="M135" s="271"/>
      <c r="N135" s="272"/>
      <c r="O135" s="272"/>
      <c r="P135" s="272"/>
      <c r="Q135" s="272"/>
      <c r="R135" s="272"/>
      <c r="S135" s="272"/>
      <c r="T135" s="27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74" t="s">
        <v>181</v>
      </c>
      <c r="AU135" s="274" t="s">
        <v>88</v>
      </c>
      <c r="AV135" s="14" t="s">
        <v>185</v>
      </c>
      <c r="AW135" s="14" t="s">
        <v>31</v>
      </c>
      <c r="AX135" s="14" t="s">
        <v>76</v>
      </c>
      <c r="AY135" s="274" t="s">
        <v>173</v>
      </c>
    </row>
    <row r="136" s="13" customFormat="1">
      <c r="A136" s="13"/>
      <c r="B136" s="252"/>
      <c r="C136" s="253"/>
      <c r="D136" s="254" t="s">
        <v>181</v>
      </c>
      <c r="E136" s="255" t="s">
        <v>1</v>
      </c>
      <c r="F136" s="256" t="s">
        <v>1991</v>
      </c>
      <c r="G136" s="253"/>
      <c r="H136" s="257">
        <v>0.024</v>
      </c>
      <c r="I136" s="258"/>
      <c r="J136" s="253"/>
      <c r="K136" s="253"/>
      <c r="L136" s="259"/>
      <c r="M136" s="260"/>
      <c r="N136" s="261"/>
      <c r="O136" s="261"/>
      <c r="P136" s="261"/>
      <c r="Q136" s="261"/>
      <c r="R136" s="261"/>
      <c r="S136" s="261"/>
      <c r="T136" s="26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63" t="s">
        <v>181</v>
      </c>
      <c r="AU136" s="263" t="s">
        <v>88</v>
      </c>
      <c r="AV136" s="13" t="s">
        <v>88</v>
      </c>
      <c r="AW136" s="13" t="s">
        <v>31</v>
      </c>
      <c r="AX136" s="13" t="s">
        <v>76</v>
      </c>
      <c r="AY136" s="263" t="s">
        <v>173</v>
      </c>
    </row>
    <row r="137" s="15" customFormat="1">
      <c r="A137" s="15"/>
      <c r="B137" s="275"/>
      <c r="C137" s="276"/>
      <c r="D137" s="254" t="s">
        <v>181</v>
      </c>
      <c r="E137" s="277" t="s">
        <v>1</v>
      </c>
      <c r="F137" s="278" t="s">
        <v>1992</v>
      </c>
      <c r="G137" s="276"/>
      <c r="H137" s="279">
        <v>13.199999999999999</v>
      </c>
      <c r="I137" s="280"/>
      <c r="J137" s="276"/>
      <c r="K137" s="276"/>
      <c r="L137" s="281"/>
      <c r="M137" s="282"/>
      <c r="N137" s="283"/>
      <c r="O137" s="283"/>
      <c r="P137" s="283"/>
      <c r="Q137" s="283"/>
      <c r="R137" s="283"/>
      <c r="S137" s="283"/>
      <c r="T137" s="28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5" t="s">
        <v>181</v>
      </c>
      <c r="AU137" s="285" t="s">
        <v>88</v>
      </c>
      <c r="AV137" s="15" t="s">
        <v>179</v>
      </c>
      <c r="AW137" s="15" t="s">
        <v>31</v>
      </c>
      <c r="AX137" s="15" t="s">
        <v>83</v>
      </c>
      <c r="AY137" s="285" t="s">
        <v>173</v>
      </c>
    </row>
    <row r="138" s="2" customFormat="1" ht="24.15" customHeight="1">
      <c r="A138" s="39"/>
      <c r="B138" s="40"/>
      <c r="C138" s="238" t="s">
        <v>88</v>
      </c>
      <c r="D138" s="238" t="s">
        <v>175</v>
      </c>
      <c r="E138" s="239" t="s">
        <v>1861</v>
      </c>
      <c r="F138" s="240" t="s">
        <v>1862</v>
      </c>
      <c r="G138" s="241" t="s">
        <v>178</v>
      </c>
      <c r="H138" s="242">
        <v>4.4000000000000004</v>
      </c>
      <c r="I138" s="243"/>
      <c r="J138" s="244">
        <f>ROUND(I138*H138,2)</f>
        <v>0</v>
      </c>
      <c r="K138" s="245"/>
      <c r="L138" s="45"/>
      <c r="M138" s="246" t="s">
        <v>1</v>
      </c>
      <c r="N138" s="247" t="s">
        <v>42</v>
      </c>
      <c r="O138" s="98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50" t="s">
        <v>179</v>
      </c>
      <c r="AT138" s="250" t="s">
        <v>175</v>
      </c>
      <c r="AU138" s="250" t="s">
        <v>88</v>
      </c>
      <c r="AY138" s="18" t="s">
        <v>173</v>
      </c>
      <c r="BE138" s="251">
        <f>IF(N138="základná",J138,0)</f>
        <v>0</v>
      </c>
      <c r="BF138" s="251">
        <f>IF(N138="znížená",J138,0)</f>
        <v>0</v>
      </c>
      <c r="BG138" s="251">
        <f>IF(N138="zákl. prenesená",J138,0)</f>
        <v>0</v>
      </c>
      <c r="BH138" s="251">
        <f>IF(N138="zníž. prenesená",J138,0)</f>
        <v>0</v>
      </c>
      <c r="BI138" s="251">
        <f>IF(N138="nulová",J138,0)</f>
        <v>0</v>
      </c>
      <c r="BJ138" s="18" t="s">
        <v>88</v>
      </c>
      <c r="BK138" s="251">
        <f>ROUND(I138*H138,2)</f>
        <v>0</v>
      </c>
      <c r="BL138" s="18" t="s">
        <v>179</v>
      </c>
      <c r="BM138" s="250" t="s">
        <v>1993</v>
      </c>
    </row>
    <row r="139" s="13" customFormat="1">
      <c r="A139" s="13"/>
      <c r="B139" s="252"/>
      <c r="C139" s="253"/>
      <c r="D139" s="254" t="s">
        <v>181</v>
      </c>
      <c r="E139" s="255" t="s">
        <v>1</v>
      </c>
      <c r="F139" s="256" t="s">
        <v>1994</v>
      </c>
      <c r="G139" s="253"/>
      <c r="H139" s="257">
        <v>4.4000000000000004</v>
      </c>
      <c r="I139" s="258"/>
      <c r="J139" s="253"/>
      <c r="K139" s="253"/>
      <c r="L139" s="259"/>
      <c r="M139" s="260"/>
      <c r="N139" s="261"/>
      <c r="O139" s="261"/>
      <c r="P139" s="261"/>
      <c r="Q139" s="261"/>
      <c r="R139" s="261"/>
      <c r="S139" s="261"/>
      <c r="T139" s="26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3" t="s">
        <v>181</v>
      </c>
      <c r="AU139" s="263" t="s">
        <v>88</v>
      </c>
      <c r="AV139" s="13" t="s">
        <v>88</v>
      </c>
      <c r="AW139" s="13" t="s">
        <v>31</v>
      </c>
      <c r="AX139" s="13" t="s">
        <v>83</v>
      </c>
      <c r="AY139" s="263" t="s">
        <v>173</v>
      </c>
    </row>
    <row r="140" s="2" customFormat="1" ht="33" customHeight="1">
      <c r="A140" s="39"/>
      <c r="B140" s="40"/>
      <c r="C140" s="238" t="s">
        <v>185</v>
      </c>
      <c r="D140" s="238" t="s">
        <v>175</v>
      </c>
      <c r="E140" s="239" t="s">
        <v>1871</v>
      </c>
      <c r="F140" s="240" t="s">
        <v>1872</v>
      </c>
      <c r="G140" s="241" t="s">
        <v>178</v>
      </c>
      <c r="H140" s="242">
        <v>4.0999999999999996</v>
      </c>
      <c r="I140" s="243"/>
      <c r="J140" s="244">
        <f>ROUND(I140*H140,2)</f>
        <v>0</v>
      </c>
      <c r="K140" s="245"/>
      <c r="L140" s="45"/>
      <c r="M140" s="246" t="s">
        <v>1</v>
      </c>
      <c r="N140" s="247" t="s">
        <v>42</v>
      </c>
      <c r="O140" s="98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50" t="s">
        <v>179</v>
      </c>
      <c r="AT140" s="250" t="s">
        <v>175</v>
      </c>
      <c r="AU140" s="250" t="s">
        <v>88</v>
      </c>
      <c r="AY140" s="18" t="s">
        <v>173</v>
      </c>
      <c r="BE140" s="251">
        <f>IF(N140="základná",J140,0)</f>
        <v>0</v>
      </c>
      <c r="BF140" s="251">
        <f>IF(N140="znížená",J140,0)</f>
        <v>0</v>
      </c>
      <c r="BG140" s="251">
        <f>IF(N140="zákl. prenesená",J140,0)</f>
        <v>0</v>
      </c>
      <c r="BH140" s="251">
        <f>IF(N140="zníž. prenesená",J140,0)</f>
        <v>0</v>
      </c>
      <c r="BI140" s="251">
        <f>IF(N140="nulová",J140,0)</f>
        <v>0</v>
      </c>
      <c r="BJ140" s="18" t="s">
        <v>88</v>
      </c>
      <c r="BK140" s="251">
        <f>ROUND(I140*H140,2)</f>
        <v>0</v>
      </c>
      <c r="BL140" s="18" t="s">
        <v>179</v>
      </c>
      <c r="BM140" s="250" t="s">
        <v>1995</v>
      </c>
    </row>
    <row r="141" s="13" customFormat="1">
      <c r="A141" s="13"/>
      <c r="B141" s="252"/>
      <c r="C141" s="253"/>
      <c r="D141" s="254" t="s">
        <v>181</v>
      </c>
      <c r="E141" s="255" t="s">
        <v>1</v>
      </c>
      <c r="F141" s="256" t="s">
        <v>1996</v>
      </c>
      <c r="G141" s="253"/>
      <c r="H141" s="257">
        <v>13.199999999999999</v>
      </c>
      <c r="I141" s="258"/>
      <c r="J141" s="253"/>
      <c r="K141" s="253"/>
      <c r="L141" s="259"/>
      <c r="M141" s="260"/>
      <c r="N141" s="261"/>
      <c r="O141" s="261"/>
      <c r="P141" s="261"/>
      <c r="Q141" s="261"/>
      <c r="R141" s="261"/>
      <c r="S141" s="261"/>
      <c r="T141" s="26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63" t="s">
        <v>181</v>
      </c>
      <c r="AU141" s="263" t="s">
        <v>88</v>
      </c>
      <c r="AV141" s="13" t="s">
        <v>88</v>
      </c>
      <c r="AW141" s="13" t="s">
        <v>31</v>
      </c>
      <c r="AX141" s="13" t="s">
        <v>76</v>
      </c>
      <c r="AY141" s="263" t="s">
        <v>173</v>
      </c>
    </row>
    <row r="142" s="13" customFormat="1">
      <c r="A142" s="13"/>
      <c r="B142" s="252"/>
      <c r="C142" s="253"/>
      <c r="D142" s="254" t="s">
        <v>181</v>
      </c>
      <c r="E142" s="255" t="s">
        <v>1</v>
      </c>
      <c r="F142" s="256" t="s">
        <v>1997</v>
      </c>
      <c r="G142" s="253"/>
      <c r="H142" s="257">
        <v>-9.0999999999999996</v>
      </c>
      <c r="I142" s="258"/>
      <c r="J142" s="253"/>
      <c r="K142" s="253"/>
      <c r="L142" s="259"/>
      <c r="M142" s="260"/>
      <c r="N142" s="261"/>
      <c r="O142" s="261"/>
      <c r="P142" s="261"/>
      <c r="Q142" s="261"/>
      <c r="R142" s="261"/>
      <c r="S142" s="261"/>
      <c r="T142" s="26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3" t="s">
        <v>181</v>
      </c>
      <c r="AU142" s="263" t="s">
        <v>88</v>
      </c>
      <c r="AV142" s="13" t="s">
        <v>88</v>
      </c>
      <c r="AW142" s="13" t="s">
        <v>31</v>
      </c>
      <c r="AX142" s="13" t="s">
        <v>76</v>
      </c>
      <c r="AY142" s="263" t="s">
        <v>173</v>
      </c>
    </row>
    <row r="143" s="15" customFormat="1">
      <c r="A143" s="15"/>
      <c r="B143" s="275"/>
      <c r="C143" s="276"/>
      <c r="D143" s="254" t="s">
        <v>181</v>
      </c>
      <c r="E143" s="277" t="s">
        <v>1</v>
      </c>
      <c r="F143" s="278" t="s">
        <v>209</v>
      </c>
      <c r="G143" s="276"/>
      <c r="H143" s="279">
        <v>4.0999999999999996</v>
      </c>
      <c r="I143" s="280"/>
      <c r="J143" s="276"/>
      <c r="K143" s="276"/>
      <c r="L143" s="281"/>
      <c r="M143" s="282"/>
      <c r="N143" s="283"/>
      <c r="O143" s="283"/>
      <c r="P143" s="283"/>
      <c r="Q143" s="283"/>
      <c r="R143" s="283"/>
      <c r="S143" s="283"/>
      <c r="T143" s="28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85" t="s">
        <v>181</v>
      </c>
      <c r="AU143" s="285" t="s">
        <v>88</v>
      </c>
      <c r="AV143" s="15" t="s">
        <v>179</v>
      </c>
      <c r="AW143" s="15" t="s">
        <v>31</v>
      </c>
      <c r="AX143" s="15" t="s">
        <v>83</v>
      </c>
      <c r="AY143" s="285" t="s">
        <v>173</v>
      </c>
    </row>
    <row r="144" s="2" customFormat="1" ht="16.5" customHeight="1">
      <c r="A144" s="39"/>
      <c r="B144" s="40"/>
      <c r="C144" s="238" t="s">
        <v>179</v>
      </c>
      <c r="D144" s="238" t="s">
        <v>175</v>
      </c>
      <c r="E144" s="239" t="s">
        <v>211</v>
      </c>
      <c r="F144" s="240" t="s">
        <v>212</v>
      </c>
      <c r="G144" s="241" t="s">
        <v>178</v>
      </c>
      <c r="H144" s="242">
        <v>4.0999999999999996</v>
      </c>
      <c r="I144" s="243"/>
      <c r="J144" s="244">
        <f>ROUND(I144*H144,2)</f>
        <v>0</v>
      </c>
      <c r="K144" s="245"/>
      <c r="L144" s="45"/>
      <c r="M144" s="246" t="s">
        <v>1</v>
      </c>
      <c r="N144" s="247" t="s">
        <v>42</v>
      </c>
      <c r="O144" s="98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50" t="s">
        <v>179</v>
      </c>
      <c r="AT144" s="250" t="s">
        <v>175</v>
      </c>
      <c r="AU144" s="250" t="s">
        <v>88</v>
      </c>
      <c r="AY144" s="18" t="s">
        <v>173</v>
      </c>
      <c r="BE144" s="251">
        <f>IF(N144="základná",J144,0)</f>
        <v>0</v>
      </c>
      <c r="BF144" s="251">
        <f>IF(N144="znížená",J144,0)</f>
        <v>0</v>
      </c>
      <c r="BG144" s="251">
        <f>IF(N144="zákl. prenesená",J144,0)</f>
        <v>0</v>
      </c>
      <c r="BH144" s="251">
        <f>IF(N144="zníž. prenesená",J144,0)</f>
        <v>0</v>
      </c>
      <c r="BI144" s="251">
        <f>IF(N144="nulová",J144,0)</f>
        <v>0</v>
      </c>
      <c r="BJ144" s="18" t="s">
        <v>88</v>
      </c>
      <c r="BK144" s="251">
        <f>ROUND(I144*H144,2)</f>
        <v>0</v>
      </c>
      <c r="BL144" s="18" t="s">
        <v>179</v>
      </c>
      <c r="BM144" s="250" t="s">
        <v>1998</v>
      </c>
    </row>
    <row r="145" s="2" customFormat="1" ht="24.15" customHeight="1">
      <c r="A145" s="39"/>
      <c r="B145" s="40"/>
      <c r="C145" s="238" t="s">
        <v>204</v>
      </c>
      <c r="D145" s="238" t="s">
        <v>175</v>
      </c>
      <c r="E145" s="239" t="s">
        <v>1999</v>
      </c>
      <c r="F145" s="240" t="s">
        <v>2000</v>
      </c>
      <c r="G145" s="241" t="s">
        <v>178</v>
      </c>
      <c r="H145" s="242">
        <v>9.0999999999999996</v>
      </c>
      <c r="I145" s="243"/>
      <c r="J145" s="244">
        <f>ROUND(I145*H145,2)</f>
        <v>0</v>
      </c>
      <c r="K145" s="245"/>
      <c r="L145" s="45"/>
      <c r="M145" s="246" t="s">
        <v>1</v>
      </c>
      <c r="N145" s="247" t="s">
        <v>42</v>
      </c>
      <c r="O145" s="98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50" t="s">
        <v>179</v>
      </c>
      <c r="AT145" s="250" t="s">
        <v>175</v>
      </c>
      <c r="AU145" s="250" t="s">
        <v>88</v>
      </c>
      <c r="AY145" s="18" t="s">
        <v>173</v>
      </c>
      <c r="BE145" s="251">
        <f>IF(N145="základná",J145,0)</f>
        <v>0</v>
      </c>
      <c r="BF145" s="251">
        <f>IF(N145="znížená",J145,0)</f>
        <v>0</v>
      </c>
      <c r="BG145" s="251">
        <f>IF(N145="zákl. prenesená",J145,0)</f>
        <v>0</v>
      </c>
      <c r="BH145" s="251">
        <f>IF(N145="zníž. prenesená",J145,0)</f>
        <v>0</v>
      </c>
      <c r="BI145" s="251">
        <f>IF(N145="nulová",J145,0)</f>
        <v>0</v>
      </c>
      <c r="BJ145" s="18" t="s">
        <v>88</v>
      </c>
      <c r="BK145" s="251">
        <f>ROUND(I145*H145,2)</f>
        <v>0</v>
      </c>
      <c r="BL145" s="18" t="s">
        <v>179</v>
      </c>
      <c r="BM145" s="250" t="s">
        <v>2001</v>
      </c>
    </row>
    <row r="146" s="13" customFormat="1">
      <c r="A146" s="13"/>
      <c r="B146" s="252"/>
      <c r="C146" s="253"/>
      <c r="D146" s="254" t="s">
        <v>181</v>
      </c>
      <c r="E146" s="255" t="s">
        <v>1</v>
      </c>
      <c r="F146" s="256" t="s">
        <v>2002</v>
      </c>
      <c r="G146" s="253"/>
      <c r="H146" s="257">
        <v>13.199999999999999</v>
      </c>
      <c r="I146" s="258"/>
      <c r="J146" s="253"/>
      <c r="K146" s="253"/>
      <c r="L146" s="259"/>
      <c r="M146" s="260"/>
      <c r="N146" s="261"/>
      <c r="O146" s="261"/>
      <c r="P146" s="261"/>
      <c r="Q146" s="261"/>
      <c r="R146" s="261"/>
      <c r="S146" s="261"/>
      <c r="T146" s="26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3" t="s">
        <v>181</v>
      </c>
      <c r="AU146" s="263" t="s">
        <v>88</v>
      </c>
      <c r="AV146" s="13" t="s">
        <v>88</v>
      </c>
      <c r="AW146" s="13" t="s">
        <v>31</v>
      </c>
      <c r="AX146" s="13" t="s">
        <v>76</v>
      </c>
      <c r="AY146" s="263" t="s">
        <v>173</v>
      </c>
    </row>
    <row r="147" s="13" customFormat="1">
      <c r="A147" s="13"/>
      <c r="B147" s="252"/>
      <c r="C147" s="253"/>
      <c r="D147" s="254" t="s">
        <v>181</v>
      </c>
      <c r="E147" s="255" t="s">
        <v>1</v>
      </c>
      <c r="F147" s="256" t="s">
        <v>2003</v>
      </c>
      <c r="G147" s="253"/>
      <c r="H147" s="257">
        <v>-3.5099999999999998</v>
      </c>
      <c r="I147" s="258"/>
      <c r="J147" s="253"/>
      <c r="K147" s="253"/>
      <c r="L147" s="259"/>
      <c r="M147" s="260"/>
      <c r="N147" s="261"/>
      <c r="O147" s="261"/>
      <c r="P147" s="261"/>
      <c r="Q147" s="261"/>
      <c r="R147" s="261"/>
      <c r="S147" s="261"/>
      <c r="T147" s="26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3" t="s">
        <v>181</v>
      </c>
      <c r="AU147" s="263" t="s">
        <v>88</v>
      </c>
      <c r="AV147" s="13" t="s">
        <v>88</v>
      </c>
      <c r="AW147" s="13" t="s">
        <v>31</v>
      </c>
      <c r="AX147" s="13" t="s">
        <v>76</v>
      </c>
      <c r="AY147" s="263" t="s">
        <v>173</v>
      </c>
    </row>
    <row r="148" s="13" customFormat="1">
      <c r="A148" s="13"/>
      <c r="B148" s="252"/>
      <c r="C148" s="253"/>
      <c r="D148" s="254" t="s">
        <v>181</v>
      </c>
      <c r="E148" s="255" t="s">
        <v>1</v>
      </c>
      <c r="F148" s="256" t="s">
        <v>2004</v>
      </c>
      <c r="G148" s="253"/>
      <c r="H148" s="257">
        <v>-0.59999999999999998</v>
      </c>
      <c r="I148" s="258"/>
      <c r="J148" s="253"/>
      <c r="K148" s="253"/>
      <c r="L148" s="259"/>
      <c r="M148" s="260"/>
      <c r="N148" s="261"/>
      <c r="O148" s="261"/>
      <c r="P148" s="261"/>
      <c r="Q148" s="261"/>
      <c r="R148" s="261"/>
      <c r="S148" s="261"/>
      <c r="T148" s="26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3" t="s">
        <v>181</v>
      </c>
      <c r="AU148" s="263" t="s">
        <v>88</v>
      </c>
      <c r="AV148" s="13" t="s">
        <v>88</v>
      </c>
      <c r="AW148" s="13" t="s">
        <v>31</v>
      </c>
      <c r="AX148" s="13" t="s">
        <v>76</v>
      </c>
      <c r="AY148" s="263" t="s">
        <v>173</v>
      </c>
    </row>
    <row r="149" s="14" customFormat="1">
      <c r="A149" s="14"/>
      <c r="B149" s="264"/>
      <c r="C149" s="265"/>
      <c r="D149" s="254" t="s">
        <v>181</v>
      </c>
      <c r="E149" s="266" t="s">
        <v>1</v>
      </c>
      <c r="F149" s="267" t="s">
        <v>184</v>
      </c>
      <c r="G149" s="265"/>
      <c r="H149" s="268">
        <v>9.0899999999999999</v>
      </c>
      <c r="I149" s="269"/>
      <c r="J149" s="265"/>
      <c r="K149" s="265"/>
      <c r="L149" s="270"/>
      <c r="M149" s="271"/>
      <c r="N149" s="272"/>
      <c r="O149" s="272"/>
      <c r="P149" s="272"/>
      <c r="Q149" s="272"/>
      <c r="R149" s="272"/>
      <c r="S149" s="272"/>
      <c r="T149" s="27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4" t="s">
        <v>181</v>
      </c>
      <c r="AU149" s="274" t="s">
        <v>88</v>
      </c>
      <c r="AV149" s="14" t="s">
        <v>185</v>
      </c>
      <c r="AW149" s="14" t="s">
        <v>31</v>
      </c>
      <c r="AX149" s="14" t="s">
        <v>76</v>
      </c>
      <c r="AY149" s="274" t="s">
        <v>173</v>
      </c>
    </row>
    <row r="150" s="13" customFormat="1">
      <c r="A150" s="13"/>
      <c r="B150" s="252"/>
      <c r="C150" s="253"/>
      <c r="D150" s="254" t="s">
        <v>181</v>
      </c>
      <c r="E150" s="255" t="s">
        <v>1</v>
      </c>
      <c r="F150" s="256" t="s">
        <v>6</v>
      </c>
      <c r="G150" s="253"/>
      <c r="H150" s="257">
        <v>0.01</v>
      </c>
      <c r="I150" s="258"/>
      <c r="J150" s="253"/>
      <c r="K150" s="253"/>
      <c r="L150" s="259"/>
      <c r="M150" s="260"/>
      <c r="N150" s="261"/>
      <c r="O150" s="261"/>
      <c r="P150" s="261"/>
      <c r="Q150" s="261"/>
      <c r="R150" s="261"/>
      <c r="S150" s="261"/>
      <c r="T150" s="26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3" t="s">
        <v>181</v>
      </c>
      <c r="AU150" s="263" t="s">
        <v>88</v>
      </c>
      <c r="AV150" s="13" t="s">
        <v>88</v>
      </c>
      <c r="AW150" s="13" t="s">
        <v>31</v>
      </c>
      <c r="AX150" s="13" t="s">
        <v>76</v>
      </c>
      <c r="AY150" s="263" t="s">
        <v>173</v>
      </c>
    </row>
    <row r="151" s="15" customFormat="1">
      <c r="A151" s="15"/>
      <c r="B151" s="275"/>
      <c r="C151" s="276"/>
      <c r="D151" s="254" t="s">
        <v>181</v>
      </c>
      <c r="E151" s="277" t="s">
        <v>1</v>
      </c>
      <c r="F151" s="278" t="s">
        <v>1044</v>
      </c>
      <c r="G151" s="276"/>
      <c r="H151" s="279">
        <v>9.0999999999999996</v>
      </c>
      <c r="I151" s="280"/>
      <c r="J151" s="276"/>
      <c r="K151" s="276"/>
      <c r="L151" s="281"/>
      <c r="M151" s="282"/>
      <c r="N151" s="283"/>
      <c r="O151" s="283"/>
      <c r="P151" s="283"/>
      <c r="Q151" s="283"/>
      <c r="R151" s="283"/>
      <c r="S151" s="283"/>
      <c r="T151" s="28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5" t="s">
        <v>181</v>
      </c>
      <c r="AU151" s="285" t="s">
        <v>88</v>
      </c>
      <c r="AV151" s="15" t="s">
        <v>179</v>
      </c>
      <c r="AW151" s="15" t="s">
        <v>31</v>
      </c>
      <c r="AX151" s="15" t="s">
        <v>83</v>
      </c>
      <c r="AY151" s="285" t="s">
        <v>173</v>
      </c>
    </row>
    <row r="152" s="12" customFormat="1" ht="22.8" customHeight="1">
      <c r="A152" s="12"/>
      <c r="B152" s="222"/>
      <c r="C152" s="223"/>
      <c r="D152" s="224" t="s">
        <v>75</v>
      </c>
      <c r="E152" s="236" t="s">
        <v>88</v>
      </c>
      <c r="F152" s="236" t="s">
        <v>239</v>
      </c>
      <c r="G152" s="223"/>
      <c r="H152" s="223"/>
      <c r="I152" s="226"/>
      <c r="J152" s="237">
        <f>BK152</f>
        <v>0</v>
      </c>
      <c r="K152" s="223"/>
      <c r="L152" s="228"/>
      <c r="M152" s="229"/>
      <c r="N152" s="230"/>
      <c r="O152" s="230"/>
      <c r="P152" s="231">
        <f>SUM(P153:P154)</f>
        <v>0</v>
      </c>
      <c r="Q152" s="230"/>
      <c r="R152" s="231">
        <f>SUM(R153:R154)</f>
        <v>0</v>
      </c>
      <c r="S152" s="230"/>
      <c r="T152" s="232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3" t="s">
        <v>83</v>
      </c>
      <c r="AT152" s="234" t="s">
        <v>75</v>
      </c>
      <c r="AU152" s="234" t="s">
        <v>83</v>
      </c>
      <c r="AY152" s="233" t="s">
        <v>173</v>
      </c>
      <c r="BK152" s="235">
        <f>SUM(BK153:BK154)</f>
        <v>0</v>
      </c>
    </row>
    <row r="153" s="2" customFormat="1" ht="33" customHeight="1">
      <c r="A153" s="39"/>
      <c r="B153" s="40"/>
      <c r="C153" s="238" t="s">
        <v>210</v>
      </c>
      <c r="D153" s="238" t="s">
        <v>175</v>
      </c>
      <c r="E153" s="239" t="s">
        <v>241</v>
      </c>
      <c r="F153" s="240" t="s">
        <v>242</v>
      </c>
      <c r="G153" s="241" t="s">
        <v>235</v>
      </c>
      <c r="H153" s="242">
        <v>1.8</v>
      </c>
      <c r="I153" s="243"/>
      <c r="J153" s="244">
        <f>ROUND(I153*H153,2)</f>
        <v>0</v>
      </c>
      <c r="K153" s="245"/>
      <c r="L153" s="45"/>
      <c r="M153" s="246" t="s">
        <v>1</v>
      </c>
      <c r="N153" s="247" t="s">
        <v>42</v>
      </c>
      <c r="O153" s="98"/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24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50" t="s">
        <v>179</v>
      </c>
      <c r="AT153" s="250" t="s">
        <v>175</v>
      </c>
      <c r="AU153" s="250" t="s">
        <v>88</v>
      </c>
      <c r="AY153" s="18" t="s">
        <v>173</v>
      </c>
      <c r="BE153" s="251">
        <f>IF(N153="základná",J153,0)</f>
        <v>0</v>
      </c>
      <c r="BF153" s="251">
        <f>IF(N153="znížená",J153,0)</f>
        <v>0</v>
      </c>
      <c r="BG153" s="251">
        <f>IF(N153="zákl. prenesená",J153,0)</f>
        <v>0</v>
      </c>
      <c r="BH153" s="251">
        <f>IF(N153="zníž. prenesená",J153,0)</f>
        <v>0</v>
      </c>
      <c r="BI153" s="251">
        <f>IF(N153="nulová",J153,0)</f>
        <v>0</v>
      </c>
      <c r="BJ153" s="18" t="s">
        <v>88</v>
      </c>
      <c r="BK153" s="251">
        <f>ROUND(I153*H153,2)</f>
        <v>0</v>
      </c>
      <c r="BL153" s="18" t="s">
        <v>179</v>
      </c>
      <c r="BM153" s="250" t="s">
        <v>2005</v>
      </c>
    </row>
    <row r="154" s="13" customFormat="1">
      <c r="A154" s="13"/>
      <c r="B154" s="252"/>
      <c r="C154" s="253"/>
      <c r="D154" s="254" t="s">
        <v>181</v>
      </c>
      <c r="E154" s="255" t="s">
        <v>1</v>
      </c>
      <c r="F154" s="256" t="s">
        <v>2006</v>
      </c>
      <c r="G154" s="253"/>
      <c r="H154" s="257">
        <v>1.8</v>
      </c>
      <c r="I154" s="258"/>
      <c r="J154" s="253"/>
      <c r="K154" s="253"/>
      <c r="L154" s="259"/>
      <c r="M154" s="260"/>
      <c r="N154" s="261"/>
      <c r="O154" s="261"/>
      <c r="P154" s="261"/>
      <c r="Q154" s="261"/>
      <c r="R154" s="261"/>
      <c r="S154" s="261"/>
      <c r="T154" s="26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3" t="s">
        <v>181</v>
      </c>
      <c r="AU154" s="263" t="s">
        <v>88</v>
      </c>
      <c r="AV154" s="13" t="s">
        <v>88</v>
      </c>
      <c r="AW154" s="13" t="s">
        <v>31</v>
      </c>
      <c r="AX154" s="13" t="s">
        <v>83</v>
      </c>
      <c r="AY154" s="263" t="s">
        <v>173</v>
      </c>
    </row>
    <row r="155" s="12" customFormat="1" ht="22.8" customHeight="1">
      <c r="A155" s="12"/>
      <c r="B155" s="222"/>
      <c r="C155" s="223"/>
      <c r="D155" s="224" t="s">
        <v>75</v>
      </c>
      <c r="E155" s="236" t="s">
        <v>179</v>
      </c>
      <c r="F155" s="236" t="s">
        <v>1893</v>
      </c>
      <c r="G155" s="223"/>
      <c r="H155" s="223"/>
      <c r="I155" s="226"/>
      <c r="J155" s="237">
        <f>BK155</f>
        <v>0</v>
      </c>
      <c r="K155" s="223"/>
      <c r="L155" s="228"/>
      <c r="M155" s="229"/>
      <c r="N155" s="230"/>
      <c r="O155" s="230"/>
      <c r="P155" s="231">
        <f>SUM(P156:P168)</f>
        <v>0</v>
      </c>
      <c r="Q155" s="230"/>
      <c r="R155" s="231">
        <f>SUM(R156:R168)</f>
        <v>1.231897</v>
      </c>
      <c r="S155" s="230"/>
      <c r="T155" s="232">
        <f>SUM(T156:T168)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3" t="s">
        <v>83</v>
      </c>
      <c r="AT155" s="234" t="s">
        <v>75</v>
      </c>
      <c r="AU155" s="234" t="s">
        <v>83</v>
      </c>
      <c r="AY155" s="233" t="s">
        <v>173</v>
      </c>
      <c r="BK155" s="235">
        <f>SUM(BK156:BK168)</f>
        <v>0</v>
      </c>
    </row>
    <row r="156" s="2" customFormat="1" ht="37.8" customHeight="1">
      <c r="A156" s="39"/>
      <c r="B156" s="40"/>
      <c r="C156" s="238" t="s">
        <v>214</v>
      </c>
      <c r="D156" s="238" t="s">
        <v>175</v>
      </c>
      <c r="E156" s="239" t="s">
        <v>2007</v>
      </c>
      <c r="F156" s="240" t="s">
        <v>2008</v>
      </c>
      <c r="G156" s="241" t="s">
        <v>178</v>
      </c>
      <c r="H156" s="242">
        <v>0.10000000000000001</v>
      </c>
      <c r="I156" s="243"/>
      <c r="J156" s="244">
        <f>ROUND(I156*H156,2)</f>
        <v>0</v>
      </c>
      <c r="K156" s="245"/>
      <c r="L156" s="45"/>
      <c r="M156" s="246" t="s">
        <v>1</v>
      </c>
      <c r="N156" s="247" t="s">
        <v>42</v>
      </c>
      <c r="O156" s="98"/>
      <c r="P156" s="248">
        <f>O156*H156</f>
        <v>0</v>
      </c>
      <c r="Q156" s="248">
        <v>1.8907700000000001</v>
      </c>
      <c r="R156" s="248">
        <f>Q156*H156</f>
        <v>0.18907700000000002</v>
      </c>
      <c r="S156" s="248">
        <v>0</v>
      </c>
      <c r="T156" s="24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50" t="s">
        <v>179</v>
      </c>
      <c r="AT156" s="250" t="s">
        <v>175</v>
      </c>
      <c r="AU156" s="250" t="s">
        <v>88</v>
      </c>
      <c r="AY156" s="18" t="s">
        <v>173</v>
      </c>
      <c r="BE156" s="251">
        <f>IF(N156="základná",J156,0)</f>
        <v>0</v>
      </c>
      <c r="BF156" s="251">
        <f>IF(N156="znížená",J156,0)</f>
        <v>0</v>
      </c>
      <c r="BG156" s="251">
        <f>IF(N156="zákl. prenesená",J156,0)</f>
        <v>0</v>
      </c>
      <c r="BH156" s="251">
        <f>IF(N156="zníž. prenesená",J156,0)</f>
        <v>0</v>
      </c>
      <c r="BI156" s="251">
        <f>IF(N156="nulová",J156,0)</f>
        <v>0</v>
      </c>
      <c r="BJ156" s="18" t="s">
        <v>88</v>
      </c>
      <c r="BK156" s="251">
        <f>ROUND(I156*H156,2)</f>
        <v>0</v>
      </c>
      <c r="BL156" s="18" t="s">
        <v>179</v>
      </c>
      <c r="BM156" s="250" t="s">
        <v>2009</v>
      </c>
    </row>
    <row r="157" s="13" customFormat="1">
      <c r="A157" s="13"/>
      <c r="B157" s="252"/>
      <c r="C157" s="253"/>
      <c r="D157" s="254" t="s">
        <v>181</v>
      </c>
      <c r="E157" s="255" t="s">
        <v>1</v>
      </c>
      <c r="F157" s="256" t="s">
        <v>2010</v>
      </c>
      <c r="G157" s="253"/>
      <c r="H157" s="257">
        <v>0.053999999999999999</v>
      </c>
      <c r="I157" s="258"/>
      <c r="J157" s="253"/>
      <c r="K157" s="253"/>
      <c r="L157" s="259"/>
      <c r="M157" s="260"/>
      <c r="N157" s="261"/>
      <c r="O157" s="261"/>
      <c r="P157" s="261"/>
      <c r="Q157" s="261"/>
      <c r="R157" s="261"/>
      <c r="S157" s="261"/>
      <c r="T157" s="26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3" t="s">
        <v>181</v>
      </c>
      <c r="AU157" s="263" t="s">
        <v>88</v>
      </c>
      <c r="AV157" s="13" t="s">
        <v>88</v>
      </c>
      <c r="AW157" s="13" t="s">
        <v>31</v>
      </c>
      <c r="AX157" s="13" t="s">
        <v>76</v>
      </c>
      <c r="AY157" s="263" t="s">
        <v>173</v>
      </c>
    </row>
    <row r="158" s="13" customFormat="1">
      <c r="A158" s="13"/>
      <c r="B158" s="252"/>
      <c r="C158" s="253"/>
      <c r="D158" s="254" t="s">
        <v>181</v>
      </c>
      <c r="E158" s="255" t="s">
        <v>1</v>
      </c>
      <c r="F158" s="256" t="s">
        <v>2011</v>
      </c>
      <c r="G158" s="253"/>
      <c r="H158" s="257">
        <v>0.045999999999999999</v>
      </c>
      <c r="I158" s="258"/>
      <c r="J158" s="253"/>
      <c r="K158" s="253"/>
      <c r="L158" s="259"/>
      <c r="M158" s="260"/>
      <c r="N158" s="261"/>
      <c r="O158" s="261"/>
      <c r="P158" s="261"/>
      <c r="Q158" s="261"/>
      <c r="R158" s="261"/>
      <c r="S158" s="261"/>
      <c r="T158" s="26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3" t="s">
        <v>181</v>
      </c>
      <c r="AU158" s="263" t="s">
        <v>88</v>
      </c>
      <c r="AV158" s="13" t="s">
        <v>88</v>
      </c>
      <c r="AW158" s="13" t="s">
        <v>31</v>
      </c>
      <c r="AX158" s="13" t="s">
        <v>76</v>
      </c>
      <c r="AY158" s="263" t="s">
        <v>173</v>
      </c>
    </row>
    <row r="159" s="15" customFormat="1">
      <c r="A159" s="15"/>
      <c r="B159" s="275"/>
      <c r="C159" s="276"/>
      <c r="D159" s="254" t="s">
        <v>181</v>
      </c>
      <c r="E159" s="277" t="s">
        <v>1</v>
      </c>
      <c r="F159" s="278" t="s">
        <v>187</v>
      </c>
      <c r="G159" s="276"/>
      <c r="H159" s="279">
        <v>0.10000000000000001</v>
      </c>
      <c r="I159" s="280"/>
      <c r="J159" s="276"/>
      <c r="K159" s="276"/>
      <c r="L159" s="281"/>
      <c r="M159" s="282"/>
      <c r="N159" s="283"/>
      <c r="O159" s="283"/>
      <c r="P159" s="283"/>
      <c r="Q159" s="283"/>
      <c r="R159" s="283"/>
      <c r="S159" s="283"/>
      <c r="T159" s="28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5" t="s">
        <v>181</v>
      </c>
      <c r="AU159" s="285" t="s">
        <v>88</v>
      </c>
      <c r="AV159" s="15" t="s">
        <v>179</v>
      </c>
      <c r="AW159" s="15" t="s">
        <v>31</v>
      </c>
      <c r="AX159" s="15" t="s">
        <v>83</v>
      </c>
      <c r="AY159" s="285" t="s">
        <v>173</v>
      </c>
    </row>
    <row r="160" s="2" customFormat="1" ht="33" customHeight="1">
      <c r="A160" s="39"/>
      <c r="B160" s="40"/>
      <c r="C160" s="238" t="s">
        <v>223</v>
      </c>
      <c r="D160" s="238" t="s">
        <v>175</v>
      </c>
      <c r="E160" s="239" t="s">
        <v>1894</v>
      </c>
      <c r="F160" s="240" t="s">
        <v>1895</v>
      </c>
      <c r="G160" s="241" t="s">
        <v>178</v>
      </c>
      <c r="H160" s="242">
        <v>0.20000000000000001</v>
      </c>
      <c r="I160" s="243"/>
      <c r="J160" s="244">
        <f>ROUND(I160*H160,2)</f>
        <v>0</v>
      </c>
      <c r="K160" s="245"/>
      <c r="L160" s="45"/>
      <c r="M160" s="246" t="s">
        <v>1</v>
      </c>
      <c r="N160" s="247" t="s">
        <v>42</v>
      </c>
      <c r="O160" s="98"/>
      <c r="P160" s="248">
        <f>O160*H160</f>
        <v>0</v>
      </c>
      <c r="Q160" s="248">
        <v>1.8907799999999999</v>
      </c>
      <c r="R160" s="248">
        <f>Q160*H160</f>
        <v>0.37815599999999999</v>
      </c>
      <c r="S160" s="248">
        <v>0</v>
      </c>
      <c r="T160" s="24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50" t="s">
        <v>179</v>
      </c>
      <c r="AT160" s="250" t="s">
        <v>175</v>
      </c>
      <c r="AU160" s="250" t="s">
        <v>88</v>
      </c>
      <c r="AY160" s="18" t="s">
        <v>173</v>
      </c>
      <c r="BE160" s="251">
        <f>IF(N160="základná",J160,0)</f>
        <v>0</v>
      </c>
      <c r="BF160" s="251">
        <f>IF(N160="znížená",J160,0)</f>
        <v>0</v>
      </c>
      <c r="BG160" s="251">
        <f>IF(N160="zákl. prenesená",J160,0)</f>
        <v>0</v>
      </c>
      <c r="BH160" s="251">
        <f>IF(N160="zníž. prenesená",J160,0)</f>
        <v>0</v>
      </c>
      <c r="BI160" s="251">
        <f>IF(N160="nulová",J160,0)</f>
        <v>0</v>
      </c>
      <c r="BJ160" s="18" t="s">
        <v>88</v>
      </c>
      <c r="BK160" s="251">
        <f>ROUND(I160*H160,2)</f>
        <v>0</v>
      </c>
      <c r="BL160" s="18" t="s">
        <v>179</v>
      </c>
      <c r="BM160" s="250" t="s">
        <v>2012</v>
      </c>
    </row>
    <row r="161" s="13" customFormat="1">
      <c r="A161" s="13"/>
      <c r="B161" s="252"/>
      <c r="C161" s="253"/>
      <c r="D161" s="254" t="s">
        <v>181</v>
      </c>
      <c r="E161" s="255" t="s">
        <v>1</v>
      </c>
      <c r="F161" s="256" t="s">
        <v>2013</v>
      </c>
      <c r="G161" s="253"/>
      <c r="H161" s="257">
        <v>0.216</v>
      </c>
      <c r="I161" s="258"/>
      <c r="J161" s="253"/>
      <c r="K161" s="253"/>
      <c r="L161" s="259"/>
      <c r="M161" s="260"/>
      <c r="N161" s="261"/>
      <c r="O161" s="261"/>
      <c r="P161" s="261"/>
      <c r="Q161" s="261"/>
      <c r="R161" s="261"/>
      <c r="S161" s="261"/>
      <c r="T161" s="26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3" t="s">
        <v>181</v>
      </c>
      <c r="AU161" s="263" t="s">
        <v>88</v>
      </c>
      <c r="AV161" s="13" t="s">
        <v>88</v>
      </c>
      <c r="AW161" s="13" t="s">
        <v>31</v>
      </c>
      <c r="AX161" s="13" t="s">
        <v>76</v>
      </c>
      <c r="AY161" s="263" t="s">
        <v>173</v>
      </c>
    </row>
    <row r="162" s="13" customFormat="1">
      <c r="A162" s="13"/>
      <c r="B162" s="252"/>
      <c r="C162" s="253"/>
      <c r="D162" s="254" t="s">
        <v>181</v>
      </c>
      <c r="E162" s="255" t="s">
        <v>1</v>
      </c>
      <c r="F162" s="256" t="s">
        <v>2014</v>
      </c>
      <c r="G162" s="253"/>
      <c r="H162" s="257">
        <v>-0.016</v>
      </c>
      <c r="I162" s="258"/>
      <c r="J162" s="253"/>
      <c r="K162" s="253"/>
      <c r="L162" s="259"/>
      <c r="M162" s="260"/>
      <c r="N162" s="261"/>
      <c r="O162" s="261"/>
      <c r="P162" s="261"/>
      <c r="Q162" s="261"/>
      <c r="R162" s="261"/>
      <c r="S162" s="261"/>
      <c r="T162" s="26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3" t="s">
        <v>181</v>
      </c>
      <c r="AU162" s="263" t="s">
        <v>88</v>
      </c>
      <c r="AV162" s="13" t="s">
        <v>88</v>
      </c>
      <c r="AW162" s="13" t="s">
        <v>31</v>
      </c>
      <c r="AX162" s="13" t="s">
        <v>76</v>
      </c>
      <c r="AY162" s="263" t="s">
        <v>173</v>
      </c>
    </row>
    <row r="163" s="15" customFormat="1">
      <c r="A163" s="15"/>
      <c r="B163" s="275"/>
      <c r="C163" s="276"/>
      <c r="D163" s="254" t="s">
        <v>181</v>
      </c>
      <c r="E163" s="277" t="s">
        <v>1</v>
      </c>
      <c r="F163" s="278" t="s">
        <v>1992</v>
      </c>
      <c r="G163" s="276"/>
      <c r="H163" s="279">
        <v>0.20000000000000001</v>
      </c>
      <c r="I163" s="280"/>
      <c r="J163" s="276"/>
      <c r="K163" s="276"/>
      <c r="L163" s="281"/>
      <c r="M163" s="282"/>
      <c r="N163" s="283"/>
      <c r="O163" s="283"/>
      <c r="P163" s="283"/>
      <c r="Q163" s="283"/>
      <c r="R163" s="283"/>
      <c r="S163" s="283"/>
      <c r="T163" s="28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5" t="s">
        <v>181</v>
      </c>
      <c r="AU163" s="285" t="s">
        <v>88</v>
      </c>
      <c r="AV163" s="15" t="s">
        <v>179</v>
      </c>
      <c r="AW163" s="15" t="s">
        <v>31</v>
      </c>
      <c r="AX163" s="15" t="s">
        <v>83</v>
      </c>
      <c r="AY163" s="285" t="s">
        <v>173</v>
      </c>
    </row>
    <row r="164" s="2" customFormat="1" ht="66.75" customHeight="1">
      <c r="A164" s="39"/>
      <c r="B164" s="40"/>
      <c r="C164" s="238" t="s">
        <v>232</v>
      </c>
      <c r="D164" s="238" t="s">
        <v>175</v>
      </c>
      <c r="E164" s="239" t="s">
        <v>2015</v>
      </c>
      <c r="F164" s="240" t="s">
        <v>2016</v>
      </c>
      <c r="G164" s="241" t="s">
        <v>178</v>
      </c>
      <c r="H164" s="242">
        <v>0.29999999999999999</v>
      </c>
      <c r="I164" s="243"/>
      <c r="J164" s="244">
        <f>ROUND(I164*H164,2)</f>
        <v>0</v>
      </c>
      <c r="K164" s="245"/>
      <c r="L164" s="45"/>
      <c r="M164" s="246" t="s">
        <v>1</v>
      </c>
      <c r="N164" s="247" t="s">
        <v>42</v>
      </c>
      <c r="O164" s="98"/>
      <c r="P164" s="248">
        <f>O164*H164</f>
        <v>0</v>
      </c>
      <c r="Q164" s="248">
        <v>2.1922799999999998</v>
      </c>
      <c r="R164" s="248">
        <f>Q164*H164</f>
        <v>0.65768399999999994</v>
      </c>
      <c r="S164" s="248">
        <v>0</v>
      </c>
      <c r="T164" s="24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50" t="s">
        <v>179</v>
      </c>
      <c r="AT164" s="250" t="s">
        <v>175</v>
      </c>
      <c r="AU164" s="250" t="s">
        <v>88</v>
      </c>
      <c r="AY164" s="18" t="s">
        <v>173</v>
      </c>
      <c r="BE164" s="251">
        <f>IF(N164="základná",J164,0)</f>
        <v>0</v>
      </c>
      <c r="BF164" s="251">
        <f>IF(N164="znížená",J164,0)</f>
        <v>0</v>
      </c>
      <c r="BG164" s="251">
        <f>IF(N164="zákl. prenesená",J164,0)</f>
        <v>0</v>
      </c>
      <c r="BH164" s="251">
        <f>IF(N164="zníž. prenesená",J164,0)</f>
        <v>0</v>
      </c>
      <c r="BI164" s="251">
        <f>IF(N164="nulová",J164,0)</f>
        <v>0</v>
      </c>
      <c r="BJ164" s="18" t="s">
        <v>88</v>
      </c>
      <c r="BK164" s="251">
        <f>ROUND(I164*H164,2)</f>
        <v>0</v>
      </c>
      <c r="BL164" s="18" t="s">
        <v>179</v>
      </c>
      <c r="BM164" s="250" t="s">
        <v>2017</v>
      </c>
    </row>
    <row r="165" s="13" customFormat="1">
      <c r="A165" s="13"/>
      <c r="B165" s="252"/>
      <c r="C165" s="253"/>
      <c r="D165" s="254" t="s">
        <v>181</v>
      </c>
      <c r="E165" s="255" t="s">
        <v>1</v>
      </c>
      <c r="F165" s="256" t="s">
        <v>2018</v>
      </c>
      <c r="G165" s="253"/>
      <c r="H165" s="257">
        <v>0.27000000000000002</v>
      </c>
      <c r="I165" s="258"/>
      <c r="J165" s="253"/>
      <c r="K165" s="253"/>
      <c r="L165" s="259"/>
      <c r="M165" s="260"/>
      <c r="N165" s="261"/>
      <c r="O165" s="261"/>
      <c r="P165" s="261"/>
      <c r="Q165" s="261"/>
      <c r="R165" s="261"/>
      <c r="S165" s="261"/>
      <c r="T165" s="26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3" t="s">
        <v>181</v>
      </c>
      <c r="AU165" s="263" t="s">
        <v>88</v>
      </c>
      <c r="AV165" s="13" t="s">
        <v>88</v>
      </c>
      <c r="AW165" s="13" t="s">
        <v>31</v>
      </c>
      <c r="AX165" s="13" t="s">
        <v>76</v>
      </c>
      <c r="AY165" s="263" t="s">
        <v>173</v>
      </c>
    </row>
    <row r="166" s="13" customFormat="1">
      <c r="A166" s="13"/>
      <c r="B166" s="252"/>
      <c r="C166" s="253"/>
      <c r="D166" s="254" t="s">
        <v>181</v>
      </c>
      <c r="E166" s="255" t="s">
        <v>1</v>
      </c>
      <c r="F166" s="256" t="s">
        <v>656</v>
      </c>
      <c r="G166" s="253"/>
      <c r="H166" s="257">
        <v>0.029999999999999999</v>
      </c>
      <c r="I166" s="258"/>
      <c r="J166" s="253"/>
      <c r="K166" s="253"/>
      <c r="L166" s="259"/>
      <c r="M166" s="260"/>
      <c r="N166" s="261"/>
      <c r="O166" s="261"/>
      <c r="P166" s="261"/>
      <c r="Q166" s="261"/>
      <c r="R166" s="261"/>
      <c r="S166" s="261"/>
      <c r="T166" s="26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3" t="s">
        <v>181</v>
      </c>
      <c r="AU166" s="263" t="s">
        <v>88</v>
      </c>
      <c r="AV166" s="13" t="s">
        <v>88</v>
      </c>
      <c r="AW166" s="13" t="s">
        <v>31</v>
      </c>
      <c r="AX166" s="13" t="s">
        <v>76</v>
      </c>
      <c r="AY166" s="263" t="s">
        <v>173</v>
      </c>
    </row>
    <row r="167" s="15" customFormat="1">
      <c r="A167" s="15"/>
      <c r="B167" s="275"/>
      <c r="C167" s="276"/>
      <c r="D167" s="254" t="s">
        <v>181</v>
      </c>
      <c r="E167" s="277" t="s">
        <v>1</v>
      </c>
      <c r="F167" s="278" t="s">
        <v>187</v>
      </c>
      <c r="G167" s="276"/>
      <c r="H167" s="279">
        <v>0.29999999999999999</v>
      </c>
      <c r="I167" s="280"/>
      <c r="J167" s="276"/>
      <c r="K167" s="276"/>
      <c r="L167" s="281"/>
      <c r="M167" s="282"/>
      <c r="N167" s="283"/>
      <c r="O167" s="283"/>
      <c r="P167" s="283"/>
      <c r="Q167" s="283"/>
      <c r="R167" s="283"/>
      <c r="S167" s="283"/>
      <c r="T167" s="28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85" t="s">
        <v>181</v>
      </c>
      <c r="AU167" s="285" t="s">
        <v>88</v>
      </c>
      <c r="AV167" s="15" t="s">
        <v>179</v>
      </c>
      <c r="AW167" s="15" t="s">
        <v>31</v>
      </c>
      <c r="AX167" s="15" t="s">
        <v>83</v>
      </c>
      <c r="AY167" s="285" t="s">
        <v>173</v>
      </c>
    </row>
    <row r="168" s="2" customFormat="1" ht="24.15" customHeight="1">
      <c r="A168" s="39"/>
      <c r="B168" s="40"/>
      <c r="C168" s="238" t="s">
        <v>240</v>
      </c>
      <c r="D168" s="238" t="s">
        <v>175</v>
      </c>
      <c r="E168" s="239" t="s">
        <v>2019</v>
      </c>
      <c r="F168" s="240" t="s">
        <v>2020</v>
      </c>
      <c r="G168" s="241" t="s">
        <v>311</v>
      </c>
      <c r="H168" s="242">
        <v>2</v>
      </c>
      <c r="I168" s="243"/>
      <c r="J168" s="244">
        <f>ROUND(I168*H168,2)</f>
        <v>0</v>
      </c>
      <c r="K168" s="245"/>
      <c r="L168" s="45"/>
      <c r="M168" s="246" t="s">
        <v>1</v>
      </c>
      <c r="N168" s="247" t="s">
        <v>42</v>
      </c>
      <c r="O168" s="98"/>
      <c r="P168" s="248">
        <f>O168*H168</f>
        <v>0</v>
      </c>
      <c r="Q168" s="248">
        <v>0.00349</v>
      </c>
      <c r="R168" s="248">
        <f>Q168*H168</f>
        <v>0.0069800000000000001</v>
      </c>
      <c r="S168" s="248">
        <v>0</v>
      </c>
      <c r="T168" s="24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50" t="s">
        <v>179</v>
      </c>
      <c r="AT168" s="250" t="s">
        <v>175</v>
      </c>
      <c r="AU168" s="250" t="s">
        <v>88</v>
      </c>
      <c r="AY168" s="18" t="s">
        <v>173</v>
      </c>
      <c r="BE168" s="251">
        <f>IF(N168="základná",J168,0)</f>
        <v>0</v>
      </c>
      <c r="BF168" s="251">
        <f>IF(N168="znížená",J168,0)</f>
        <v>0</v>
      </c>
      <c r="BG168" s="251">
        <f>IF(N168="zákl. prenesená",J168,0)</f>
        <v>0</v>
      </c>
      <c r="BH168" s="251">
        <f>IF(N168="zníž. prenesená",J168,0)</f>
        <v>0</v>
      </c>
      <c r="BI168" s="251">
        <f>IF(N168="nulová",J168,0)</f>
        <v>0</v>
      </c>
      <c r="BJ168" s="18" t="s">
        <v>88</v>
      </c>
      <c r="BK168" s="251">
        <f>ROUND(I168*H168,2)</f>
        <v>0</v>
      </c>
      <c r="BL168" s="18" t="s">
        <v>179</v>
      </c>
      <c r="BM168" s="250" t="s">
        <v>2021</v>
      </c>
    </row>
    <row r="169" s="12" customFormat="1" ht="22.8" customHeight="1">
      <c r="A169" s="12"/>
      <c r="B169" s="222"/>
      <c r="C169" s="223"/>
      <c r="D169" s="224" t="s">
        <v>75</v>
      </c>
      <c r="E169" s="236" t="s">
        <v>223</v>
      </c>
      <c r="F169" s="236" t="s">
        <v>1324</v>
      </c>
      <c r="G169" s="223"/>
      <c r="H169" s="223"/>
      <c r="I169" s="226"/>
      <c r="J169" s="237">
        <f>BK169</f>
        <v>0</v>
      </c>
      <c r="K169" s="223"/>
      <c r="L169" s="228"/>
      <c r="M169" s="229"/>
      <c r="N169" s="230"/>
      <c r="O169" s="230"/>
      <c r="P169" s="231">
        <f>SUM(P170:P172)</f>
        <v>0</v>
      </c>
      <c r="Q169" s="230"/>
      <c r="R169" s="231">
        <f>SUM(R170:R172)</f>
        <v>1.4262999999999999</v>
      </c>
      <c r="S169" s="230"/>
      <c r="T169" s="232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3" t="s">
        <v>83</v>
      </c>
      <c r="AT169" s="234" t="s">
        <v>75</v>
      </c>
      <c r="AU169" s="234" t="s">
        <v>83</v>
      </c>
      <c r="AY169" s="233" t="s">
        <v>173</v>
      </c>
      <c r="BK169" s="235">
        <f>SUM(BK170:BK172)</f>
        <v>0</v>
      </c>
    </row>
    <row r="170" s="2" customFormat="1" ht="24.15" customHeight="1">
      <c r="A170" s="39"/>
      <c r="B170" s="40"/>
      <c r="C170" s="238" t="s">
        <v>245</v>
      </c>
      <c r="D170" s="238" t="s">
        <v>175</v>
      </c>
      <c r="E170" s="239" t="s">
        <v>2022</v>
      </c>
      <c r="F170" s="240" t="s">
        <v>2023</v>
      </c>
      <c r="G170" s="241" t="s">
        <v>311</v>
      </c>
      <c r="H170" s="242">
        <v>1</v>
      </c>
      <c r="I170" s="243"/>
      <c r="J170" s="244">
        <f>ROUND(I170*H170,2)</f>
        <v>0</v>
      </c>
      <c r="K170" s="245"/>
      <c r="L170" s="45"/>
      <c r="M170" s="246" t="s">
        <v>1</v>
      </c>
      <c r="N170" s="247" t="s">
        <v>42</v>
      </c>
      <c r="O170" s="98"/>
      <c r="P170" s="248">
        <f>O170*H170</f>
        <v>0</v>
      </c>
      <c r="Q170" s="248">
        <v>0</v>
      </c>
      <c r="R170" s="248">
        <f>Q170*H170</f>
        <v>0</v>
      </c>
      <c r="S170" s="248">
        <v>0</v>
      </c>
      <c r="T170" s="24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50" t="s">
        <v>179</v>
      </c>
      <c r="AT170" s="250" t="s">
        <v>175</v>
      </c>
      <c r="AU170" s="250" t="s">
        <v>88</v>
      </c>
      <c r="AY170" s="18" t="s">
        <v>173</v>
      </c>
      <c r="BE170" s="251">
        <f>IF(N170="základná",J170,0)</f>
        <v>0</v>
      </c>
      <c r="BF170" s="251">
        <f>IF(N170="znížená",J170,0)</f>
        <v>0</v>
      </c>
      <c r="BG170" s="251">
        <f>IF(N170="zákl. prenesená",J170,0)</f>
        <v>0</v>
      </c>
      <c r="BH170" s="251">
        <f>IF(N170="zníž. prenesená",J170,0)</f>
        <v>0</v>
      </c>
      <c r="BI170" s="251">
        <f>IF(N170="nulová",J170,0)</f>
        <v>0</v>
      </c>
      <c r="BJ170" s="18" t="s">
        <v>88</v>
      </c>
      <c r="BK170" s="251">
        <f>ROUND(I170*H170,2)</f>
        <v>0</v>
      </c>
      <c r="BL170" s="18" t="s">
        <v>179</v>
      </c>
      <c r="BM170" s="250" t="s">
        <v>2024</v>
      </c>
    </row>
    <row r="171" s="2" customFormat="1" ht="33" customHeight="1">
      <c r="A171" s="39"/>
      <c r="B171" s="40"/>
      <c r="C171" s="286" t="s">
        <v>252</v>
      </c>
      <c r="D171" s="286" t="s">
        <v>224</v>
      </c>
      <c r="E171" s="287" t="s">
        <v>2025</v>
      </c>
      <c r="F171" s="288" t="s">
        <v>2026</v>
      </c>
      <c r="G171" s="289" t="s">
        <v>311</v>
      </c>
      <c r="H171" s="290">
        <v>1</v>
      </c>
      <c r="I171" s="291"/>
      <c r="J171" s="292">
        <f>ROUND(I171*H171,2)</f>
        <v>0</v>
      </c>
      <c r="K171" s="293"/>
      <c r="L171" s="294"/>
      <c r="M171" s="295" t="s">
        <v>1</v>
      </c>
      <c r="N171" s="296" t="s">
        <v>42</v>
      </c>
      <c r="O171" s="98"/>
      <c r="P171" s="248">
        <f>O171*H171</f>
        <v>0</v>
      </c>
      <c r="Q171" s="248">
        <v>1.4199999999999999</v>
      </c>
      <c r="R171" s="248">
        <f>Q171*H171</f>
        <v>1.4199999999999999</v>
      </c>
      <c r="S171" s="248">
        <v>0</v>
      </c>
      <c r="T171" s="24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50" t="s">
        <v>223</v>
      </c>
      <c r="AT171" s="250" t="s">
        <v>224</v>
      </c>
      <c r="AU171" s="250" t="s">
        <v>88</v>
      </c>
      <c r="AY171" s="18" t="s">
        <v>173</v>
      </c>
      <c r="BE171" s="251">
        <f>IF(N171="základná",J171,0)</f>
        <v>0</v>
      </c>
      <c r="BF171" s="251">
        <f>IF(N171="znížená",J171,0)</f>
        <v>0</v>
      </c>
      <c r="BG171" s="251">
        <f>IF(N171="zákl. prenesená",J171,0)</f>
        <v>0</v>
      </c>
      <c r="BH171" s="251">
        <f>IF(N171="zníž. prenesená",J171,0)</f>
        <v>0</v>
      </c>
      <c r="BI171" s="251">
        <f>IF(N171="nulová",J171,0)</f>
        <v>0</v>
      </c>
      <c r="BJ171" s="18" t="s">
        <v>88</v>
      </c>
      <c r="BK171" s="251">
        <f>ROUND(I171*H171,2)</f>
        <v>0</v>
      </c>
      <c r="BL171" s="18" t="s">
        <v>179</v>
      </c>
      <c r="BM171" s="250" t="s">
        <v>2027</v>
      </c>
    </row>
    <row r="172" s="2" customFormat="1" ht="24.15" customHeight="1">
      <c r="A172" s="39"/>
      <c r="B172" s="40"/>
      <c r="C172" s="238" t="s">
        <v>258</v>
      </c>
      <c r="D172" s="238" t="s">
        <v>175</v>
      </c>
      <c r="E172" s="239" t="s">
        <v>2028</v>
      </c>
      <c r="F172" s="240" t="s">
        <v>2029</v>
      </c>
      <c r="G172" s="241" t="s">
        <v>311</v>
      </c>
      <c r="H172" s="242">
        <v>1</v>
      </c>
      <c r="I172" s="243"/>
      <c r="J172" s="244">
        <f>ROUND(I172*H172,2)</f>
        <v>0</v>
      </c>
      <c r="K172" s="245"/>
      <c r="L172" s="45"/>
      <c r="M172" s="246" t="s">
        <v>1</v>
      </c>
      <c r="N172" s="247" t="s">
        <v>42</v>
      </c>
      <c r="O172" s="98"/>
      <c r="P172" s="248">
        <f>O172*H172</f>
        <v>0</v>
      </c>
      <c r="Q172" s="248">
        <v>0.0063</v>
      </c>
      <c r="R172" s="248">
        <f>Q172*H172</f>
        <v>0.0063</v>
      </c>
      <c r="S172" s="248">
        <v>0</v>
      </c>
      <c r="T172" s="24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50" t="s">
        <v>179</v>
      </c>
      <c r="AT172" s="250" t="s">
        <v>175</v>
      </c>
      <c r="AU172" s="250" t="s">
        <v>88</v>
      </c>
      <c r="AY172" s="18" t="s">
        <v>173</v>
      </c>
      <c r="BE172" s="251">
        <f>IF(N172="základná",J172,0)</f>
        <v>0</v>
      </c>
      <c r="BF172" s="251">
        <f>IF(N172="znížená",J172,0)</f>
        <v>0</v>
      </c>
      <c r="BG172" s="251">
        <f>IF(N172="zákl. prenesená",J172,0)</f>
        <v>0</v>
      </c>
      <c r="BH172" s="251">
        <f>IF(N172="zníž. prenesená",J172,0)</f>
        <v>0</v>
      </c>
      <c r="BI172" s="251">
        <f>IF(N172="nulová",J172,0)</f>
        <v>0</v>
      </c>
      <c r="BJ172" s="18" t="s">
        <v>88</v>
      </c>
      <c r="BK172" s="251">
        <f>ROUND(I172*H172,2)</f>
        <v>0</v>
      </c>
      <c r="BL172" s="18" t="s">
        <v>179</v>
      </c>
      <c r="BM172" s="250" t="s">
        <v>2030</v>
      </c>
    </row>
    <row r="173" s="12" customFormat="1" ht="22.8" customHeight="1">
      <c r="A173" s="12"/>
      <c r="B173" s="222"/>
      <c r="C173" s="223"/>
      <c r="D173" s="224" t="s">
        <v>75</v>
      </c>
      <c r="E173" s="236" t="s">
        <v>438</v>
      </c>
      <c r="F173" s="236" t="s">
        <v>439</v>
      </c>
      <c r="G173" s="223"/>
      <c r="H173" s="223"/>
      <c r="I173" s="226"/>
      <c r="J173" s="237">
        <f>BK173</f>
        <v>0</v>
      </c>
      <c r="K173" s="223"/>
      <c r="L173" s="228"/>
      <c r="M173" s="229"/>
      <c r="N173" s="230"/>
      <c r="O173" s="230"/>
      <c r="P173" s="231">
        <f>P174</f>
        <v>0</v>
      </c>
      <c r="Q173" s="230"/>
      <c r="R173" s="231">
        <f>R174</f>
        <v>0</v>
      </c>
      <c r="S173" s="230"/>
      <c r="T173" s="232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3" t="s">
        <v>83</v>
      </c>
      <c r="AT173" s="234" t="s">
        <v>75</v>
      </c>
      <c r="AU173" s="234" t="s">
        <v>83</v>
      </c>
      <c r="AY173" s="233" t="s">
        <v>173</v>
      </c>
      <c r="BK173" s="235">
        <f>BK174</f>
        <v>0</v>
      </c>
    </row>
    <row r="174" s="2" customFormat="1" ht="24.15" customHeight="1">
      <c r="A174" s="39"/>
      <c r="B174" s="40"/>
      <c r="C174" s="238" t="s">
        <v>262</v>
      </c>
      <c r="D174" s="238" t="s">
        <v>175</v>
      </c>
      <c r="E174" s="239" t="s">
        <v>2031</v>
      </c>
      <c r="F174" s="240" t="s">
        <v>2032</v>
      </c>
      <c r="G174" s="241" t="s">
        <v>227</v>
      </c>
      <c r="H174" s="242">
        <v>2.6579999999999999</v>
      </c>
      <c r="I174" s="243"/>
      <c r="J174" s="244">
        <f>ROUND(I174*H174,2)</f>
        <v>0</v>
      </c>
      <c r="K174" s="245"/>
      <c r="L174" s="45"/>
      <c r="M174" s="246" t="s">
        <v>1</v>
      </c>
      <c r="N174" s="247" t="s">
        <v>42</v>
      </c>
      <c r="O174" s="98"/>
      <c r="P174" s="248">
        <f>O174*H174</f>
        <v>0</v>
      </c>
      <c r="Q174" s="248">
        <v>0</v>
      </c>
      <c r="R174" s="248">
        <f>Q174*H174</f>
        <v>0</v>
      </c>
      <c r="S174" s="248">
        <v>0</v>
      </c>
      <c r="T174" s="24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50" t="s">
        <v>179</v>
      </c>
      <c r="AT174" s="250" t="s">
        <v>175</v>
      </c>
      <c r="AU174" s="250" t="s">
        <v>88</v>
      </c>
      <c r="AY174" s="18" t="s">
        <v>173</v>
      </c>
      <c r="BE174" s="251">
        <f>IF(N174="základná",J174,0)</f>
        <v>0</v>
      </c>
      <c r="BF174" s="251">
        <f>IF(N174="znížená",J174,0)</f>
        <v>0</v>
      </c>
      <c r="BG174" s="251">
        <f>IF(N174="zákl. prenesená",J174,0)</f>
        <v>0</v>
      </c>
      <c r="BH174" s="251">
        <f>IF(N174="zníž. prenesená",J174,0)</f>
        <v>0</v>
      </c>
      <c r="BI174" s="251">
        <f>IF(N174="nulová",J174,0)</f>
        <v>0</v>
      </c>
      <c r="BJ174" s="18" t="s">
        <v>88</v>
      </c>
      <c r="BK174" s="251">
        <f>ROUND(I174*H174,2)</f>
        <v>0</v>
      </c>
      <c r="BL174" s="18" t="s">
        <v>179</v>
      </c>
      <c r="BM174" s="250" t="s">
        <v>2033</v>
      </c>
    </row>
    <row r="175" s="12" customFormat="1" ht="25.92" customHeight="1">
      <c r="A175" s="12"/>
      <c r="B175" s="222"/>
      <c r="C175" s="223"/>
      <c r="D175" s="224" t="s">
        <v>75</v>
      </c>
      <c r="E175" s="225" t="s">
        <v>444</v>
      </c>
      <c r="F175" s="225" t="s">
        <v>445</v>
      </c>
      <c r="G175" s="223"/>
      <c r="H175" s="223"/>
      <c r="I175" s="226"/>
      <c r="J175" s="227">
        <f>BK175</f>
        <v>0</v>
      </c>
      <c r="K175" s="223"/>
      <c r="L175" s="228"/>
      <c r="M175" s="229"/>
      <c r="N175" s="230"/>
      <c r="O175" s="230"/>
      <c r="P175" s="231">
        <f>P176</f>
        <v>0</v>
      </c>
      <c r="Q175" s="230"/>
      <c r="R175" s="231">
        <f>R176</f>
        <v>0.012215209999999999</v>
      </c>
      <c r="S175" s="230"/>
      <c r="T175" s="232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3" t="s">
        <v>88</v>
      </c>
      <c r="AT175" s="234" t="s">
        <v>75</v>
      </c>
      <c r="AU175" s="234" t="s">
        <v>76</v>
      </c>
      <c r="AY175" s="233" t="s">
        <v>173</v>
      </c>
      <c r="BK175" s="235">
        <f>BK176</f>
        <v>0</v>
      </c>
    </row>
    <row r="176" s="12" customFormat="1" ht="22.8" customHeight="1">
      <c r="A176" s="12"/>
      <c r="B176" s="222"/>
      <c r="C176" s="223"/>
      <c r="D176" s="224" t="s">
        <v>75</v>
      </c>
      <c r="E176" s="236" t="s">
        <v>620</v>
      </c>
      <c r="F176" s="236" t="s">
        <v>621</v>
      </c>
      <c r="G176" s="223"/>
      <c r="H176" s="223"/>
      <c r="I176" s="226"/>
      <c r="J176" s="237">
        <f>BK176</f>
        <v>0</v>
      </c>
      <c r="K176" s="223"/>
      <c r="L176" s="228"/>
      <c r="M176" s="229"/>
      <c r="N176" s="230"/>
      <c r="O176" s="230"/>
      <c r="P176" s="231">
        <f>SUM(P177:P184)</f>
        <v>0</v>
      </c>
      <c r="Q176" s="230"/>
      <c r="R176" s="231">
        <f>SUM(R177:R184)</f>
        <v>0.012215209999999999</v>
      </c>
      <c r="S176" s="230"/>
      <c r="T176" s="232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33" t="s">
        <v>88</v>
      </c>
      <c r="AT176" s="234" t="s">
        <v>75</v>
      </c>
      <c r="AU176" s="234" t="s">
        <v>83</v>
      </c>
      <c r="AY176" s="233" t="s">
        <v>173</v>
      </c>
      <c r="BK176" s="235">
        <f>SUM(BK177:BK184)</f>
        <v>0</v>
      </c>
    </row>
    <row r="177" s="2" customFormat="1" ht="33" customHeight="1">
      <c r="A177" s="39"/>
      <c r="B177" s="40"/>
      <c r="C177" s="238" t="s">
        <v>270</v>
      </c>
      <c r="D177" s="238" t="s">
        <v>175</v>
      </c>
      <c r="E177" s="239" t="s">
        <v>2034</v>
      </c>
      <c r="F177" s="240" t="s">
        <v>2035</v>
      </c>
      <c r="G177" s="241" t="s">
        <v>332</v>
      </c>
      <c r="H177" s="242">
        <v>2.5</v>
      </c>
      <c r="I177" s="243"/>
      <c r="J177" s="244">
        <f>ROUND(I177*H177,2)</f>
        <v>0</v>
      </c>
      <c r="K177" s="245"/>
      <c r="L177" s="45"/>
      <c r="M177" s="246" t="s">
        <v>1</v>
      </c>
      <c r="N177" s="247" t="s">
        <v>42</v>
      </c>
      <c r="O177" s="98"/>
      <c r="P177" s="248">
        <f>O177*H177</f>
        <v>0</v>
      </c>
      <c r="Q177" s="248">
        <v>0.00316</v>
      </c>
      <c r="R177" s="248">
        <f>Q177*H177</f>
        <v>0.0079000000000000008</v>
      </c>
      <c r="S177" s="248">
        <v>0</v>
      </c>
      <c r="T177" s="24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50" t="s">
        <v>276</v>
      </c>
      <c r="AT177" s="250" t="s">
        <v>175</v>
      </c>
      <c r="AU177" s="250" t="s">
        <v>88</v>
      </c>
      <c r="AY177" s="18" t="s">
        <v>173</v>
      </c>
      <c r="BE177" s="251">
        <f>IF(N177="základná",J177,0)</f>
        <v>0</v>
      </c>
      <c r="BF177" s="251">
        <f>IF(N177="znížená",J177,0)</f>
        <v>0</v>
      </c>
      <c r="BG177" s="251">
        <f>IF(N177="zákl. prenesená",J177,0)</f>
        <v>0</v>
      </c>
      <c r="BH177" s="251">
        <f>IF(N177="zníž. prenesená",J177,0)</f>
        <v>0</v>
      </c>
      <c r="BI177" s="251">
        <f>IF(N177="nulová",J177,0)</f>
        <v>0</v>
      </c>
      <c r="BJ177" s="18" t="s">
        <v>88</v>
      </c>
      <c r="BK177" s="251">
        <f>ROUND(I177*H177,2)</f>
        <v>0</v>
      </c>
      <c r="BL177" s="18" t="s">
        <v>276</v>
      </c>
      <c r="BM177" s="250" t="s">
        <v>2036</v>
      </c>
    </row>
    <row r="178" s="13" customFormat="1">
      <c r="A178" s="13"/>
      <c r="B178" s="252"/>
      <c r="C178" s="253"/>
      <c r="D178" s="254" t="s">
        <v>181</v>
      </c>
      <c r="E178" s="255" t="s">
        <v>1</v>
      </c>
      <c r="F178" s="256" t="s">
        <v>2037</v>
      </c>
      <c r="G178" s="253"/>
      <c r="H178" s="257">
        <v>2.5</v>
      </c>
      <c r="I178" s="258"/>
      <c r="J178" s="253"/>
      <c r="K178" s="253"/>
      <c r="L178" s="259"/>
      <c r="M178" s="260"/>
      <c r="N178" s="261"/>
      <c r="O178" s="261"/>
      <c r="P178" s="261"/>
      <c r="Q178" s="261"/>
      <c r="R178" s="261"/>
      <c r="S178" s="261"/>
      <c r="T178" s="26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3" t="s">
        <v>181</v>
      </c>
      <c r="AU178" s="263" t="s">
        <v>88</v>
      </c>
      <c r="AV178" s="13" t="s">
        <v>88</v>
      </c>
      <c r="AW178" s="13" t="s">
        <v>31</v>
      </c>
      <c r="AX178" s="13" t="s">
        <v>83</v>
      </c>
      <c r="AY178" s="263" t="s">
        <v>173</v>
      </c>
    </row>
    <row r="179" s="2" customFormat="1" ht="24.15" customHeight="1">
      <c r="A179" s="39"/>
      <c r="B179" s="40"/>
      <c r="C179" s="238" t="s">
        <v>276</v>
      </c>
      <c r="D179" s="238" t="s">
        <v>175</v>
      </c>
      <c r="E179" s="239" t="s">
        <v>2038</v>
      </c>
      <c r="F179" s="240" t="s">
        <v>2039</v>
      </c>
      <c r="G179" s="241" t="s">
        <v>311</v>
      </c>
      <c r="H179" s="242">
        <v>1</v>
      </c>
      <c r="I179" s="243"/>
      <c r="J179" s="244">
        <f>ROUND(I179*H179,2)</f>
        <v>0</v>
      </c>
      <c r="K179" s="245"/>
      <c r="L179" s="45"/>
      <c r="M179" s="246" t="s">
        <v>1</v>
      </c>
      <c r="N179" s="247" t="s">
        <v>42</v>
      </c>
      <c r="O179" s="98"/>
      <c r="P179" s="248">
        <f>O179*H179</f>
        <v>0</v>
      </c>
      <c r="Q179" s="248">
        <v>6.3670000000000005E-05</v>
      </c>
      <c r="R179" s="248">
        <f>Q179*H179</f>
        <v>6.3670000000000005E-05</v>
      </c>
      <c r="S179" s="248">
        <v>0</v>
      </c>
      <c r="T179" s="24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50" t="s">
        <v>276</v>
      </c>
      <c r="AT179" s="250" t="s">
        <v>175</v>
      </c>
      <c r="AU179" s="250" t="s">
        <v>88</v>
      </c>
      <c r="AY179" s="18" t="s">
        <v>173</v>
      </c>
      <c r="BE179" s="251">
        <f>IF(N179="základná",J179,0)</f>
        <v>0</v>
      </c>
      <c r="BF179" s="251">
        <f>IF(N179="znížená",J179,0)</f>
        <v>0</v>
      </c>
      <c r="BG179" s="251">
        <f>IF(N179="zákl. prenesená",J179,0)</f>
        <v>0</v>
      </c>
      <c r="BH179" s="251">
        <f>IF(N179="zníž. prenesená",J179,0)</f>
        <v>0</v>
      </c>
      <c r="BI179" s="251">
        <f>IF(N179="nulová",J179,0)</f>
        <v>0</v>
      </c>
      <c r="BJ179" s="18" t="s">
        <v>88</v>
      </c>
      <c r="BK179" s="251">
        <f>ROUND(I179*H179,2)</f>
        <v>0</v>
      </c>
      <c r="BL179" s="18" t="s">
        <v>276</v>
      </c>
      <c r="BM179" s="250" t="s">
        <v>2040</v>
      </c>
    </row>
    <row r="180" s="2" customFormat="1" ht="16.5" customHeight="1">
      <c r="A180" s="39"/>
      <c r="B180" s="40"/>
      <c r="C180" s="286" t="s">
        <v>283</v>
      </c>
      <c r="D180" s="286" t="s">
        <v>224</v>
      </c>
      <c r="E180" s="287" t="s">
        <v>2041</v>
      </c>
      <c r="F180" s="288" t="s">
        <v>2042</v>
      </c>
      <c r="G180" s="289" t="s">
        <v>311</v>
      </c>
      <c r="H180" s="290">
        <v>1</v>
      </c>
      <c r="I180" s="291"/>
      <c r="J180" s="292">
        <f>ROUND(I180*H180,2)</f>
        <v>0</v>
      </c>
      <c r="K180" s="293"/>
      <c r="L180" s="294"/>
      <c r="M180" s="295" t="s">
        <v>1</v>
      </c>
      <c r="N180" s="296" t="s">
        <v>42</v>
      </c>
      <c r="O180" s="98"/>
      <c r="P180" s="248">
        <f>O180*H180</f>
        <v>0</v>
      </c>
      <c r="Q180" s="248">
        <v>0.0035000000000000001</v>
      </c>
      <c r="R180" s="248">
        <f>Q180*H180</f>
        <v>0.0035000000000000001</v>
      </c>
      <c r="S180" s="248">
        <v>0</v>
      </c>
      <c r="T180" s="24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50" t="s">
        <v>386</v>
      </c>
      <c r="AT180" s="250" t="s">
        <v>224</v>
      </c>
      <c r="AU180" s="250" t="s">
        <v>88</v>
      </c>
      <c r="AY180" s="18" t="s">
        <v>173</v>
      </c>
      <c r="BE180" s="251">
        <f>IF(N180="základná",J180,0)</f>
        <v>0</v>
      </c>
      <c r="BF180" s="251">
        <f>IF(N180="znížená",J180,0)</f>
        <v>0</v>
      </c>
      <c r="BG180" s="251">
        <f>IF(N180="zákl. prenesená",J180,0)</f>
        <v>0</v>
      </c>
      <c r="BH180" s="251">
        <f>IF(N180="zníž. prenesená",J180,0)</f>
        <v>0</v>
      </c>
      <c r="BI180" s="251">
        <f>IF(N180="nulová",J180,0)</f>
        <v>0</v>
      </c>
      <c r="BJ180" s="18" t="s">
        <v>88</v>
      </c>
      <c r="BK180" s="251">
        <f>ROUND(I180*H180,2)</f>
        <v>0</v>
      </c>
      <c r="BL180" s="18" t="s">
        <v>276</v>
      </c>
      <c r="BM180" s="250" t="s">
        <v>2043</v>
      </c>
    </row>
    <row r="181" s="2" customFormat="1" ht="21.75" customHeight="1">
      <c r="A181" s="39"/>
      <c r="B181" s="40"/>
      <c r="C181" s="238" t="s">
        <v>297</v>
      </c>
      <c r="D181" s="238" t="s">
        <v>175</v>
      </c>
      <c r="E181" s="239" t="s">
        <v>2044</v>
      </c>
      <c r="F181" s="240" t="s">
        <v>2045</v>
      </c>
      <c r="G181" s="241" t="s">
        <v>311</v>
      </c>
      <c r="H181" s="242">
        <v>1</v>
      </c>
      <c r="I181" s="243"/>
      <c r="J181" s="244">
        <f>ROUND(I181*H181,2)</f>
        <v>0</v>
      </c>
      <c r="K181" s="245"/>
      <c r="L181" s="45"/>
      <c r="M181" s="246" t="s">
        <v>1</v>
      </c>
      <c r="N181" s="247" t="s">
        <v>42</v>
      </c>
      <c r="O181" s="98"/>
      <c r="P181" s="248">
        <f>O181*H181</f>
        <v>0</v>
      </c>
      <c r="Q181" s="248">
        <v>5.1539999999999998E-05</v>
      </c>
      <c r="R181" s="248">
        <f>Q181*H181</f>
        <v>5.1539999999999998E-05</v>
      </c>
      <c r="S181" s="248">
        <v>0</v>
      </c>
      <c r="T181" s="24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50" t="s">
        <v>276</v>
      </c>
      <c r="AT181" s="250" t="s">
        <v>175</v>
      </c>
      <c r="AU181" s="250" t="s">
        <v>88</v>
      </c>
      <c r="AY181" s="18" t="s">
        <v>173</v>
      </c>
      <c r="BE181" s="251">
        <f>IF(N181="základná",J181,0)</f>
        <v>0</v>
      </c>
      <c r="BF181" s="251">
        <f>IF(N181="znížená",J181,0)</f>
        <v>0</v>
      </c>
      <c r="BG181" s="251">
        <f>IF(N181="zákl. prenesená",J181,0)</f>
        <v>0</v>
      </c>
      <c r="BH181" s="251">
        <f>IF(N181="zníž. prenesená",J181,0)</f>
        <v>0</v>
      </c>
      <c r="BI181" s="251">
        <f>IF(N181="nulová",J181,0)</f>
        <v>0</v>
      </c>
      <c r="BJ181" s="18" t="s">
        <v>88</v>
      </c>
      <c r="BK181" s="251">
        <f>ROUND(I181*H181,2)</f>
        <v>0</v>
      </c>
      <c r="BL181" s="18" t="s">
        <v>276</v>
      </c>
      <c r="BM181" s="250" t="s">
        <v>2046</v>
      </c>
    </row>
    <row r="182" s="2" customFormat="1" ht="16.5" customHeight="1">
      <c r="A182" s="39"/>
      <c r="B182" s="40"/>
      <c r="C182" s="286" t="s">
        <v>303</v>
      </c>
      <c r="D182" s="286" t="s">
        <v>224</v>
      </c>
      <c r="E182" s="287" t="s">
        <v>2047</v>
      </c>
      <c r="F182" s="288" t="s">
        <v>2048</v>
      </c>
      <c r="G182" s="289" t="s">
        <v>311</v>
      </c>
      <c r="H182" s="290">
        <v>1</v>
      </c>
      <c r="I182" s="291"/>
      <c r="J182" s="292">
        <f>ROUND(I182*H182,2)</f>
        <v>0</v>
      </c>
      <c r="K182" s="293"/>
      <c r="L182" s="294"/>
      <c r="M182" s="295" t="s">
        <v>1</v>
      </c>
      <c r="N182" s="296" t="s">
        <v>42</v>
      </c>
      <c r="O182" s="98"/>
      <c r="P182" s="248">
        <f>O182*H182</f>
        <v>0</v>
      </c>
      <c r="Q182" s="248">
        <v>0.00029999999999999997</v>
      </c>
      <c r="R182" s="248">
        <f>Q182*H182</f>
        <v>0.00029999999999999997</v>
      </c>
      <c r="S182" s="248">
        <v>0</v>
      </c>
      <c r="T182" s="24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50" t="s">
        <v>386</v>
      </c>
      <c r="AT182" s="250" t="s">
        <v>224</v>
      </c>
      <c r="AU182" s="250" t="s">
        <v>88</v>
      </c>
      <c r="AY182" s="18" t="s">
        <v>173</v>
      </c>
      <c r="BE182" s="251">
        <f>IF(N182="základná",J182,0)</f>
        <v>0</v>
      </c>
      <c r="BF182" s="251">
        <f>IF(N182="znížená",J182,0)</f>
        <v>0</v>
      </c>
      <c r="BG182" s="251">
        <f>IF(N182="zákl. prenesená",J182,0)</f>
        <v>0</v>
      </c>
      <c r="BH182" s="251">
        <f>IF(N182="zníž. prenesená",J182,0)</f>
        <v>0</v>
      </c>
      <c r="BI182" s="251">
        <f>IF(N182="nulová",J182,0)</f>
        <v>0</v>
      </c>
      <c r="BJ182" s="18" t="s">
        <v>88</v>
      </c>
      <c r="BK182" s="251">
        <f>ROUND(I182*H182,2)</f>
        <v>0</v>
      </c>
      <c r="BL182" s="18" t="s">
        <v>276</v>
      </c>
      <c r="BM182" s="250" t="s">
        <v>2049</v>
      </c>
    </row>
    <row r="183" s="2" customFormat="1" ht="21.75" customHeight="1">
      <c r="A183" s="39"/>
      <c r="B183" s="40"/>
      <c r="C183" s="286" t="s">
        <v>7</v>
      </c>
      <c r="D183" s="286" t="s">
        <v>224</v>
      </c>
      <c r="E183" s="287" t="s">
        <v>2050</v>
      </c>
      <c r="F183" s="288" t="s">
        <v>2051</v>
      </c>
      <c r="G183" s="289" t="s">
        <v>311</v>
      </c>
      <c r="H183" s="290">
        <v>2</v>
      </c>
      <c r="I183" s="291"/>
      <c r="J183" s="292">
        <f>ROUND(I183*H183,2)</f>
        <v>0</v>
      </c>
      <c r="K183" s="293"/>
      <c r="L183" s="294"/>
      <c r="M183" s="295" t="s">
        <v>1</v>
      </c>
      <c r="N183" s="296" t="s">
        <v>42</v>
      </c>
      <c r="O183" s="98"/>
      <c r="P183" s="248">
        <f>O183*H183</f>
        <v>0</v>
      </c>
      <c r="Q183" s="248">
        <v>0.00020000000000000001</v>
      </c>
      <c r="R183" s="248">
        <f>Q183*H183</f>
        <v>0.00040000000000000002</v>
      </c>
      <c r="S183" s="248">
        <v>0</v>
      </c>
      <c r="T183" s="24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50" t="s">
        <v>386</v>
      </c>
      <c r="AT183" s="250" t="s">
        <v>224</v>
      </c>
      <c r="AU183" s="250" t="s">
        <v>88</v>
      </c>
      <c r="AY183" s="18" t="s">
        <v>173</v>
      </c>
      <c r="BE183" s="251">
        <f>IF(N183="základná",J183,0)</f>
        <v>0</v>
      </c>
      <c r="BF183" s="251">
        <f>IF(N183="znížená",J183,0)</f>
        <v>0</v>
      </c>
      <c r="BG183" s="251">
        <f>IF(N183="zákl. prenesená",J183,0)</f>
        <v>0</v>
      </c>
      <c r="BH183" s="251">
        <f>IF(N183="zníž. prenesená",J183,0)</f>
        <v>0</v>
      </c>
      <c r="BI183" s="251">
        <f>IF(N183="nulová",J183,0)</f>
        <v>0</v>
      </c>
      <c r="BJ183" s="18" t="s">
        <v>88</v>
      </c>
      <c r="BK183" s="251">
        <f>ROUND(I183*H183,2)</f>
        <v>0</v>
      </c>
      <c r="BL183" s="18" t="s">
        <v>276</v>
      </c>
      <c r="BM183" s="250" t="s">
        <v>2052</v>
      </c>
    </row>
    <row r="184" s="2" customFormat="1" ht="24.15" customHeight="1">
      <c r="A184" s="39"/>
      <c r="B184" s="40"/>
      <c r="C184" s="238" t="s">
        <v>314</v>
      </c>
      <c r="D184" s="238" t="s">
        <v>175</v>
      </c>
      <c r="E184" s="239" t="s">
        <v>631</v>
      </c>
      <c r="F184" s="240" t="s">
        <v>632</v>
      </c>
      <c r="G184" s="241" t="s">
        <v>227</v>
      </c>
      <c r="H184" s="242">
        <v>0.012</v>
      </c>
      <c r="I184" s="243"/>
      <c r="J184" s="244">
        <f>ROUND(I184*H184,2)</f>
        <v>0</v>
      </c>
      <c r="K184" s="245"/>
      <c r="L184" s="45"/>
      <c r="M184" s="310" t="s">
        <v>1</v>
      </c>
      <c r="N184" s="311" t="s">
        <v>42</v>
      </c>
      <c r="O184" s="312"/>
      <c r="P184" s="313">
        <f>O184*H184</f>
        <v>0</v>
      </c>
      <c r="Q184" s="313">
        <v>0</v>
      </c>
      <c r="R184" s="313">
        <f>Q184*H184</f>
        <v>0</v>
      </c>
      <c r="S184" s="313">
        <v>0</v>
      </c>
      <c r="T184" s="314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50" t="s">
        <v>276</v>
      </c>
      <c r="AT184" s="250" t="s">
        <v>175</v>
      </c>
      <c r="AU184" s="250" t="s">
        <v>88</v>
      </c>
      <c r="AY184" s="18" t="s">
        <v>173</v>
      </c>
      <c r="BE184" s="251">
        <f>IF(N184="základná",J184,0)</f>
        <v>0</v>
      </c>
      <c r="BF184" s="251">
        <f>IF(N184="znížená",J184,0)</f>
        <v>0</v>
      </c>
      <c r="BG184" s="251">
        <f>IF(N184="zákl. prenesená",J184,0)</f>
        <v>0</v>
      </c>
      <c r="BH184" s="251">
        <f>IF(N184="zníž. prenesená",J184,0)</f>
        <v>0</v>
      </c>
      <c r="BI184" s="251">
        <f>IF(N184="nulová",J184,0)</f>
        <v>0</v>
      </c>
      <c r="BJ184" s="18" t="s">
        <v>88</v>
      </c>
      <c r="BK184" s="251">
        <f>ROUND(I184*H184,2)</f>
        <v>0</v>
      </c>
      <c r="BL184" s="18" t="s">
        <v>276</v>
      </c>
      <c r="BM184" s="250" t="s">
        <v>2053</v>
      </c>
    </row>
    <row r="185" s="2" customFormat="1" ht="6.96" customHeight="1">
      <c r="A185" s="39"/>
      <c r="B185" s="73"/>
      <c r="C185" s="74"/>
      <c r="D185" s="74"/>
      <c r="E185" s="74"/>
      <c r="F185" s="74"/>
      <c r="G185" s="74"/>
      <c r="H185" s="74"/>
      <c r="I185" s="74"/>
      <c r="J185" s="74"/>
      <c r="K185" s="74"/>
      <c r="L185" s="45"/>
      <c r="M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</sheetData>
  <sheetProtection sheet="1" autoFilter="0" formatColumns="0" formatRows="0" objects="1" scenarios="1" spinCount="100000" saltValue="VzsVAxFLJRpFd+DO2qpScwL8gI9fZSAUV/mk6rDCGcPr6FsG8YvSJ1WtIHvt7vD5ik+2l/cyKp1ZEo+hqrRxXQ==" hashValue="oMuhHYx5tfkKuzBdiUow/sjzLtLA3dGOrLiVxVePWTXWNRb8PUT44+gxqxYX9t2s65DT2Ipvc2cfL09M08x28g==" algorithmName="SHA-512" password="CC35"/>
  <autoFilter ref="C127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Katalin Vysehradská</dc:creator>
  <cp:lastModifiedBy>Katalin Vysehradská</cp:lastModifiedBy>
  <dcterms:created xsi:type="dcterms:W3CDTF">2024-06-13T07:42:23Z</dcterms:created>
  <dcterms:modified xsi:type="dcterms:W3CDTF">2024-06-13T07:42:40Z</dcterms:modified>
</cp:coreProperties>
</file>