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SUTAZE\LUCIA ROVNA\STAVBA\PHZ\export\"/>
    </mc:Choice>
  </mc:AlternateContent>
  <xr:revisionPtr revIDLastSave="0" documentId="13_ncr:1_{BAA0568C-C841-4F6C-91F0-5309833AA3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01 - Architektonicko-stav..." sheetId="2" r:id="rId2"/>
    <sheet name="02 - Zdravotechnika" sheetId="3" r:id="rId3"/>
    <sheet name="03 - Vzduchotechnika" sheetId="4" r:id="rId4"/>
    <sheet name="04 - Vykurovanie" sheetId="5" r:id="rId5"/>
    <sheet name="05 - Elektroinštakácia a ..." sheetId="6" r:id="rId6"/>
    <sheet name="06 - Prípojka voda" sheetId="7" r:id="rId7"/>
    <sheet name="07 - Prípojka kanal" sheetId="8" r:id="rId8"/>
    <sheet name="08 - Prípojka nn" sheetId="9" r:id="rId9"/>
  </sheets>
  <definedNames>
    <definedName name="_xlnm._FilterDatabase" localSheetId="1" hidden="1">'01 - Architektonicko-stav...'!$C$138:$K$421</definedName>
    <definedName name="_xlnm._FilterDatabase" localSheetId="2" hidden="1">'02 - Zdravotechnika'!$C$122:$K$209</definedName>
    <definedName name="_xlnm._FilterDatabase" localSheetId="3" hidden="1">'03 - Vzduchotechnika'!$C$121:$K$147</definedName>
    <definedName name="_xlnm._FilterDatabase" localSheetId="4" hidden="1">'04 - Vykurovanie'!$C$125:$K$181</definedName>
    <definedName name="_xlnm._FilterDatabase" localSheetId="5" hidden="1">'05 - Elektroinštakácia a ...'!$C$123:$K$362</definedName>
    <definedName name="_xlnm._FilterDatabase" localSheetId="6" hidden="1">'06 - Prípojka voda'!$C$125:$K$173</definedName>
    <definedName name="_xlnm._FilterDatabase" localSheetId="7" hidden="1">'07 - Prípojka kanal'!$C$119:$K$146</definedName>
    <definedName name="_xlnm._FilterDatabase" localSheetId="8" hidden="1">'08 - Prípojka nn'!$C$123:$K$169</definedName>
    <definedName name="_xlnm.Print_Titles" localSheetId="1">'01 - Architektonicko-stav...'!$138:$138</definedName>
    <definedName name="_xlnm.Print_Titles" localSheetId="2">'02 - Zdravotechnika'!$122:$122</definedName>
    <definedName name="_xlnm.Print_Titles" localSheetId="3">'03 - Vzduchotechnika'!$121:$121</definedName>
    <definedName name="_xlnm.Print_Titles" localSheetId="4">'04 - Vykurovanie'!$125:$125</definedName>
    <definedName name="_xlnm.Print_Titles" localSheetId="5">'05 - Elektroinštakácia a ...'!$123:$123</definedName>
    <definedName name="_xlnm.Print_Titles" localSheetId="6">'06 - Prípojka voda'!$125:$125</definedName>
    <definedName name="_xlnm.Print_Titles" localSheetId="7">'07 - Prípojka kanal'!$119:$119</definedName>
    <definedName name="_xlnm.Print_Titles" localSheetId="8">'08 - Prípojka nn'!$123:$123</definedName>
    <definedName name="_xlnm.Print_Titles" localSheetId="0">'Rekapitulácia stavby'!$92:$92</definedName>
    <definedName name="_xlnm.Print_Area" localSheetId="1">'01 - Architektonicko-stav...'!$C$4:$J$76,'01 - Architektonicko-stav...'!$C$82:$J$120,'01 - Architektonicko-stav...'!$C$126:$J$421</definedName>
    <definedName name="_xlnm.Print_Area" localSheetId="2">'02 - Zdravotechnika'!$C$4:$J$76,'02 - Zdravotechnika'!$C$82:$J$104,'02 - Zdravotechnika'!$C$110:$J$209</definedName>
    <definedName name="_xlnm.Print_Area" localSheetId="3">'03 - Vzduchotechnika'!$C$4:$J$76,'03 - Vzduchotechnika'!$C$82:$J$103,'03 - Vzduchotechnika'!$C$109:$J$147</definedName>
    <definedName name="_xlnm.Print_Area" localSheetId="4">'04 - Vykurovanie'!$C$4:$J$76,'04 - Vykurovanie'!$C$82:$J$107,'04 - Vykurovanie'!$C$113:$J$181</definedName>
    <definedName name="_xlnm.Print_Area" localSheetId="5">'05 - Elektroinštakácia a ...'!$C$4:$J$76,'05 - Elektroinštakácia a ...'!$C$82:$J$105,'05 - Elektroinštakácia a ...'!$C$111:$J$362</definedName>
    <definedName name="_xlnm.Print_Area" localSheetId="6">'06 - Prípojka voda'!$C$4:$J$76,'06 - Prípojka voda'!$C$82:$J$107,'06 - Prípojka voda'!$C$113:$J$173</definedName>
    <definedName name="_xlnm.Print_Area" localSheetId="7">'07 - Prípojka kanal'!$C$4:$J$76,'07 - Prípojka kanal'!$C$82:$J$101,'07 - Prípojka kanal'!$C$107:$J$146</definedName>
    <definedName name="_xlnm.Print_Area" localSheetId="8">'08 - Prípojka nn'!$C$4:$J$76,'08 - Prípojka nn'!$C$82:$J$105,'08 - Prípojka nn'!$C$111:$J$169</definedName>
    <definedName name="_xlnm.Print_Area" localSheetId="0">'Rekapitulácia stavby'!$D$4:$AO$76,'Rekapitulácia stavby'!$C$82:$AQ$103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9" l="1"/>
  <c r="J36" i="9"/>
  <c r="AY102" i="1"/>
  <c r="J35" i="9"/>
  <c r="AX102" i="1"/>
  <c r="BI169" i="9"/>
  <c r="BH169" i="9"/>
  <c r="BG169" i="9"/>
  <c r="BE169" i="9"/>
  <c r="T169" i="9"/>
  <c r="T168" i="9"/>
  <c r="T167" i="9" s="1"/>
  <c r="R169" i="9"/>
  <c r="R168" i="9"/>
  <c r="R167" i="9"/>
  <c r="P169" i="9"/>
  <c r="P168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J121" i="9"/>
  <c r="J120" i="9"/>
  <c r="F120" i="9"/>
  <c r="F118" i="9"/>
  <c r="E116" i="9"/>
  <c r="J92" i="9"/>
  <c r="J91" i="9"/>
  <c r="F91" i="9"/>
  <c r="F89" i="9"/>
  <c r="E87" i="9"/>
  <c r="J18" i="9"/>
  <c r="E18" i="9"/>
  <c r="F121" i="9" s="1"/>
  <c r="J17" i="9"/>
  <c r="J12" i="9"/>
  <c r="J89" i="9" s="1"/>
  <c r="E7" i="9"/>
  <c r="E85" i="9"/>
  <c r="J37" i="8"/>
  <c r="J36" i="8"/>
  <c r="AY101" i="1"/>
  <c r="J35" i="8"/>
  <c r="AX101" i="1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BI123" i="8"/>
  <c r="BH123" i="8"/>
  <c r="BG123" i="8"/>
  <c r="BE123" i="8"/>
  <c r="T123" i="8"/>
  <c r="R123" i="8"/>
  <c r="P123" i="8"/>
  <c r="J117" i="8"/>
  <c r="J116" i="8"/>
  <c r="F116" i="8"/>
  <c r="F114" i="8"/>
  <c r="E112" i="8"/>
  <c r="J92" i="8"/>
  <c r="J91" i="8"/>
  <c r="F91" i="8"/>
  <c r="F89" i="8"/>
  <c r="E87" i="8"/>
  <c r="J18" i="8"/>
  <c r="E18" i="8"/>
  <c r="F92" i="8" s="1"/>
  <c r="J17" i="8"/>
  <c r="J12" i="8"/>
  <c r="J114" i="8" s="1"/>
  <c r="E7" i="8"/>
  <c r="E110" i="8"/>
  <c r="J37" i="7"/>
  <c r="J36" i="7"/>
  <c r="AY100" i="1"/>
  <c r="J35" i="7"/>
  <c r="AX100" i="1" s="1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39" i="7"/>
  <c r="BH139" i="7"/>
  <c r="BG139" i="7"/>
  <c r="BE139" i="7"/>
  <c r="T139" i="7"/>
  <c r="T138" i="7" s="1"/>
  <c r="R139" i="7"/>
  <c r="R138" i="7" s="1"/>
  <c r="P139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J123" i="7"/>
  <c r="J122" i="7"/>
  <c r="F122" i="7"/>
  <c r="F120" i="7"/>
  <c r="E118" i="7"/>
  <c r="J92" i="7"/>
  <c r="J91" i="7"/>
  <c r="F91" i="7"/>
  <c r="F89" i="7"/>
  <c r="E87" i="7"/>
  <c r="J18" i="7"/>
  <c r="E18" i="7"/>
  <c r="F123" i="7"/>
  <c r="J17" i="7"/>
  <c r="J12" i="7"/>
  <c r="J120" i="7" s="1"/>
  <c r="E7" i="7"/>
  <c r="E85" i="7"/>
  <c r="J37" i="6"/>
  <c r="J36" i="6"/>
  <c r="AY99" i="1"/>
  <c r="J35" i="6"/>
  <c r="AX99" i="1" s="1"/>
  <c r="BI362" i="6"/>
  <c r="BH362" i="6"/>
  <c r="BG362" i="6"/>
  <c r="BE362" i="6"/>
  <c r="T362" i="6"/>
  <c r="R362" i="6"/>
  <c r="P362" i="6"/>
  <c r="BI361" i="6"/>
  <c r="BH361" i="6"/>
  <c r="BG361" i="6"/>
  <c r="BE361" i="6"/>
  <c r="T361" i="6"/>
  <c r="R361" i="6"/>
  <c r="P361" i="6"/>
  <c r="BI360" i="6"/>
  <c r="BH360" i="6"/>
  <c r="BG360" i="6"/>
  <c r="BE360" i="6"/>
  <c r="T360" i="6"/>
  <c r="R360" i="6"/>
  <c r="P360" i="6"/>
  <c r="BI359" i="6"/>
  <c r="BH359" i="6"/>
  <c r="BG359" i="6"/>
  <c r="BE359" i="6"/>
  <c r="T359" i="6"/>
  <c r="R359" i="6"/>
  <c r="P359" i="6"/>
  <c r="BI356" i="6"/>
  <c r="BH356" i="6"/>
  <c r="BG356" i="6"/>
  <c r="BE356" i="6"/>
  <c r="T356" i="6"/>
  <c r="T355" i="6"/>
  <c r="R356" i="6"/>
  <c r="R355" i="6" s="1"/>
  <c r="P356" i="6"/>
  <c r="P355" i="6"/>
  <c r="BI354" i="6"/>
  <c r="BH354" i="6"/>
  <c r="BG354" i="6"/>
  <c r="BE354" i="6"/>
  <c r="T354" i="6"/>
  <c r="T353" i="6" s="1"/>
  <c r="R354" i="6"/>
  <c r="R353" i="6"/>
  <c r="P354" i="6"/>
  <c r="P353" i="6" s="1"/>
  <c r="BI352" i="6"/>
  <c r="BH352" i="6"/>
  <c r="BG352" i="6"/>
  <c r="BE352" i="6"/>
  <c r="T352" i="6"/>
  <c r="R352" i="6"/>
  <c r="P352" i="6"/>
  <c r="BI351" i="6"/>
  <c r="BH351" i="6"/>
  <c r="BG351" i="6"/>
  <c r="BE351" i="6"/>
  <c r="T351" i="6"/>
  <c r="R351" i="6"/>
  <c r="P351" i="6"/>
  <c r="BI350" i="6"/>
  <c r="BH350" i="6"/>
  <c r="BG350" i="6"/>
  <c r="BE350" i="6"/>
  <c r="T350" i="6"/>
  <c r="R350" i="6"/>
  <c r="P350" i="6"/>
  <c r="BI349" i="6"/>
  <c r="BH349" i="6"/>
  <c r="BG349" i="6"/>
  <c r="BE349" i="6"/>
  <c r="T349" i="6"/>
  <c r="R349" i="6"/>
  <c r="P349" i="6"/>
  <c r="BI348" i="6"/>
  <c r="BH348" i="6"/>
  <c r="BG348" i="6"/>
  <c r="BE348" i="6"/>
  <c r="T348" i="6"/>
  <c r="R348" i="6"/>
  <c r="P348" i="6"/>
  <c r="BI347" i="6"/>
  <c r="BH347" i="6"/>
  <c r="BG347" i="6"/>
  <c r="BE347" i="6"/>
  <c r="T347" i="6"/>
  <c r="R347" i="6"/>
  <c r="P347" i="6"/>
  <c r="BI346" i="6"/>
  <c r="BH346" i="6"/>
  <c r="BG346" i="6"/>
  <c r="BE346" i="6"/>
  <c r="T346" i="6"/>
  <c r="R346" i="6"/>
  <c r="P346" i="6"/>
  <c r="BI345" i="6"/>
  <c r="BH345" i="6"/>
  <c r="BG345" i="6"/>
  <c r="BE345" i="6"/>
  <c r="T345" i="6"/>
  <c r="R345" i="6"/>
  <c r="P345" i="6"/>
  <c r="BI344" i="6"/>
  <c r="BH344" i="6"/>
  <c r="BG344" i="6"/>
  <c r="BE344" i="6"/>
  <c r="T344" i="6"/>
  <c r="R344" i="6"/>
  <c r="P344" i="6"/>
  <c r="BI343" i="6"/>
  <c r="BH343" i="6"/>
  <c r="BG343" i="6"/>
  <c r="BE343" i="6"/>
  <c r="T343" i="6"/>
  <c r="R343" i="6"/>
  <c r="P343" i="6"/>
  <c r="BI342" i="6"/>
  <c r="BH342" i="6"/>
  <c r="BG342" i="6"/>
  <c r="BE342" i="6"/>
  <c r="T342" i="6"/>
  <c r="R342" i="6"/>
  <c r="P342" i="6"/>
  <c r="BI341" i="6"/>
  <c r="BH341" i="6"/>
  <c r="BG341" i="6"/>
  <c r="BE341" i="6"/>
  <c r="T341" i="6"/>
  <c r="R341" i="6"/>
  <c r="P341" i="6"/>
  <c r="BI340" i="6"/>
  <c r="BH340" i="6"/>
  <c r="BG340" i="6"/>
  <c r="BE340" i="6"/>
  <c r="T340" i="6"/>
  <c r="R340" i="6"/>
  <c r="P340" i="6"/>
  <c r="BI339" i="6"/>
  <c r="BH339" i="6"/>
  <c r="BG339" i="6"/>
  <c r="BE339" i="6"/>
  <c r="T339" i="6"/>
  <c r="R339" i="6"/>
  <c r="P339" i="6"/>
  <c r="BI338" i="6"/>
  <c r="BH338" i="6"/>
  <c r="BG338" i="6"/>
  <c r="BE338" i="6"/>
  <c r="T338" i="6"/>
  <c r="R338" i="6"/>
  <c r="P338" i="6"/>
  <c r="BI337" i="6"/>
  <c r="BH337" i="6"/>
  <c r="BG337" i="6"/>
  <c r="BE337" i="6"/>
  <c r="T337" i="6"/>
  <c r="R337" i="6"/>
  <c r="P337" i="6"/>
  <c r="BI336" i="6"/>
  <c r="BH336" i="6"/>
  <c r="BG336" i="6"/>
  <c r="BE336" i="6"/>
  <c r="T336" i="6"/>
  <c r="R336" i="6"/>
  <c r="P336" i="6"/>
  <c r="BI335" i="6"/>
  <c r="BH335" i="6"/>
  <c r="BG335" i="6"/>
  <c r="BE335" i="6"/>
  <c r="T335" i="6"/>
  <c r="R335" i="6"/>
  <c r="P335" i="6"/>
  <c r="BI334" i="6"/>
  <c r="BH334" i="6"/>
  <c r="BG334" i="6"/>
  <c r="BE334" i="6"/>
  <c r="T334" i="6"/>
  <c r="R334" i="6"/>
  <c r="P334" i="6"/>
  <c r="BI333" i="6"/>
  <c r="BH333" i="6"/>
  <c r="BG333" i="6"/>
  <c r="BE333" i="6"/>
  <c r="T333" i="6"/>
  <c r="R333" i="6"/>
  <c r="P333" i="6"/>
  <c r="BI332" i="6"/>
  <c r="BH332" i="6"/>
  <c r="BG332" i="6"/>
  <c r="BE332" i="6"/>
  <c r="T332" i="6"/>
  <c r="R332" i="6"/>
  <c r="P332" i="6"/>
  <c r="BI331" i="6"/>
  <c r="BH331" i="6"/>
  <c r="BG331" i="6"/>
  <c r="BE331" i="6"/>
  <c r="T331" i="6"/>
  <c r="R331" i="6"/>
  <c r="P331" i="6"/>
  <c r="BI330" i="6"/>
  <c r="BH330" i="6"/>
  <c r="BG330" i="6"/>
  <c r="BE330" i="6"/>
  <c r="T330" i="6"/>
  <c r="R330" i="6"/>
  <c r="P330" i="6"/>
  <c r="BI329" i="6"/>
  <c r="BH329" i="6"/>
  <c r="BG329" i="6"/>
  <c r="BE329" i="6"/>
  <c r="T329" i="6"/>
  <c r="R329" i="6"/>
  <c r="P329" i="6"/>
  <c r="BI328" i="6"/>
  <c r="BH328" i="6"/>
  <c r="BG328" i="6"/>
  <c r="BE328" i="6"/>
  <c r="T328" i="6"/>
  <c r="R328" i="6"/>
  <c r="P328" i="6"/>
  <c r="BI327" i="6"/>
  <c r="BH327" i="6"/>
  <c r="BG327" i="6"/>
  <c r="BE327" i="6"/>
  <c r="T327" i="6"/>
  <c r="R327" i="6"/>
  <c r="P327" i="6"/>
  <c r="BI326" i="6"/>
  <c r="BH326" i="6"/>
  <c r="BG326" i="6"/>
  <c r="BE326" i="6"/>
  <c r="T326" i="6"/>
  <c r="R326" i="6"/>
  <c r="P326" i="6"/>
  <c r="BI325" i="6"/>
  <c r="BH325" i="6"/>
  <c r="BG325" i="6"/>
  <c r="BE325" i="6"/>
  <c r="T325" i="6"/>
  <c r="R325" i="6"/>
  <c r="P325" i="6"/>
  <c r="BI324" i="6"/>
  <c r="BH324" i="6"/>
  <c r="BG324" i="6"/>
  <c r="BE324" i="6"/>
  <c r="T324" i="6"/>
  <c r="R324" i="6"/>
  <c r="P324" i="6"/>
  <c r="BI323" i="6"/>
  <c r="BH323" i="6"/>
  <c r="BG323" i="6"/>
  <c r="BE323" i="6"/>
  <c r="T323" i="6"/>
  <c r="R323" i="6"/>
  <c r="P323" i="6"/>
  <c r="BI322" i="6"/>
  <c r="BH322" i="6"/>
  <c r="BG322" i="6"/>
  <c r="BE322" i="6"/>
  <c r="T322" i="6"/>
  <c r="R322" i="6"/>
  <c r="P322" i="6"/>
  <c r="BI321" i="6"/>
  <c r="BH321" i="6"/>
  <c r="BG321" i="6"/>
  <c r="BE321" i="6"/>
  <c r="T321" i="6"/>
  <c r="R321" i="6"/>
  <c r="P321" i="6"/>
  <c r="BI320" i="6"/>
  <c r="BH320" i="6"/>
  <c r="BG320" i="6"/>
  <c r="BE320" i="6"/>
  <c r="T320" i="6"/>
  <c r="R320" i="6"/>
  <c r="P320" i="6"/>
  <c r="BI319" i="6"/>
  <c r="BH319" i="6"/>
  <c r="BG319" i="6"/>
  <c r="BE319" i="6"/>
  <c r="T319" i="6"/>
  <c r="R319" i="6"/>
  <c r="P319" i="6"/>
  <c r="BI318" i="6"/>
  <c r="BH318" i="6"/>
  <c r="BG318" i="6"/>
  <c r="BE318" i="6"/>
  <c r="T318" i="6"/>
  <c r="R318" i="6"/>
  <c r="P318" i="6"/>
  <c r="BI317" i="6"/>
  <c r="BH317" i="6"/>
  <c r="BG317" i="6"/>
  <c r="BE317" i="6"/>
  <c r="T317" i="6"/>
  <c r="R317" i="6"/>
  <c r="P317" i="6"/>
  <c r="BI316" i="6"/>
  <c r="BH316" i="6"/>
  <c r="BG316" i="6"/>
  <c r="BE316" i="6"/>
  <c r="T316" i="6"/>
  <c r="R316" i="6"/>
  <c r="P316" i="6"/>
  <c r="BI315" i="6"/>
  <c r="BH315" i="6"/>
  <c r="BG315" i="6"/>
  <c r="BE315" i="6"/>
  <c r="T315" i="6"/>
  <c r="R315" i="6"/>
  <c r="P315" i="6"/>
  <c r="BI314" i="6"/>
  <c r="BH314" i="6"/>
  <c r="BG314" i="6"/>
  <c r="BE314" i="6"/>
  <c r="T314" i="6"/>
  <c r="R314" i="6"/>
  <c r="P314" i="6"/>
  <c r="BI313" i="6"/>
  <c r="BH313" i="6"/>
  <c r="BG313" i="6"/>
  <c r="BE313" i="6"/>
  <c r="T313" i="6"/>
  <c r="R313" i="6"/>
  <c r="P313" i="6"/>
  <c r="BI312" i="6"/>
  <c r="BH312" i="6"/>
  <c r="BG312" i="6"/>
  <c r="BE312" i="6"/>
  <c r="T312" i="6"/>
  <c r="R312" i="6"/>
  <c r="P312" i="6"/>
  <c r="BI311" i="6"/>
  <c r="BH311" i="6"/>
  <c r="BG311" i="6"/>
  <c r="BE311" i="6"/>
  <c r="T311" i="6"/>
  <c r="R311" i="6"/>
  <c r="P311" i="6"/>
  <c r="BI310" i="6"/>
  <c r="BH310" i="6"/>
  <c r="BG310" i="6"/>
  <c r="BE310" i="6"/>
  <c r="T310" i="6"/>
  <c r="R310" i="6"/>
  <c r="P310" i="6"/>
  <c r="BI309" i="6"/>
  <c r="BH309" i="6"/>
  <c r="BG309" i="6"/>
  <c r="BE309" i="6"/>
  <c r="T309" i="6"/>
  <c r="R309" i="6"/>
  <c r="P309" i="6"/>
  <c r="BI308" i="6"/>
  <c r="BH308" i="6"/>
  <c r="BG308" i="6"/>
  <c r="BE308" i="6"/>
  <c r="T308" i="6"/>
  <c r="R308" i="6"/>
  <c r="P308" i="6"/>
  <c r="BI307" i="6"/>
  <c r="BH307" i="6"/>
  <c r="BG307" i="6"/>
  <c r="BE307" i="6"/>
  <c r="T307" i="6"/>
  <c r="R307" i="6"/>
  <c r="P307" i="6"/>
  <c r="BI306" i="6"/>
  <c r="BH306" i="6"/>
  <c r="BG306" i="6"/>
  <c r="BE306" i="6"/>
  <c r="T306" i="6"/>
  <c r="R306" i="6"/>
  <c r="P306" i="6"/>
  <c r="BI305" i="6"/>
  <c r="BH305" i="6"/>
  <c r="BG305" i="6"/>
  <c r="BE305" i="6"/>
  <c r="T305" i="6"/>
  <c r="R305" i="6"/>
  <c r="P305" i="6"/>
  <c r="BI304" i="6"/>
  <c r="BH304" i="6"/>
  <c r="BG304" i="6"/>
  <c r="BE304" i="6"/>
  <c r="T304" i="6"/>
  <c r="R304" i="6"/>
  <c r="P304" i="6"/>
  <c r="BI303" i="6"/>
  <c r="BH303" i="6"/>
  <c r="BG303" i="6"/>
  <c r="BE303" i="6"/>
  <c r="T303" i="6"/>
  <c r="R303" i="6"/>
  <c r="P303" i="6"/>
  <c r="BI302" i="6"/>
  <c r="BH302" i="6"/>
  <c r="BG302" i="6"/>
  <c r="BE302" i="6"/>
  <c r="T302" i="6"/>
  <c r="R302" i="6"/>
  <c r="P302" i="6"/>
  <c r="BI301" i="6"/>
  <c r="BH301" i="6"/>
  <c r="BG301" i="6"/>
  <c r="BE301" i="6"/>
  <c r="T301" i="6"/>
  <c r="R301" i="6"/>
  <c r="P301" i="6"/>
  <c r="BI300" i="6"/>
  <c r="BH300" i="6"/>
  <c r="BG300" i="6"/>
  <c r="BE300" i="6"/>
  <c r="T300" i="6"/>
  <c r="R300" i="6"/>
  <c r="P300" i="6"/>
  <c r="BI299" i="6"/>
  <c r="BH299" i="6"/>
  <c r="BG299" i="6"/>
  <c r="BE299" i="6"/>
  <c r="T299" i="6"/>
  <c r="R299" i="6"/>
  <c r="P299" i="6"/>
  <c r="BI298" i="6"/>
  <c r="BH298" i="6"/>
  <c r="BG298" i="6"/>
  <c r="BE298" i="6"/>
  <c r="T298" i="6"/>
  <c r="R298" i="6"/>
  <c r="P298" i="6"/>
  <c r="BI297" i="6"/>
  <c r="BH297" i="6"/>
  <c r="BG297" i="6"/>
  <c r="BE297" i="6"/>
  <c r="T297" i="6"/>
  <c r="R297" i="6"/>
  <c r="P297" i="6"/>
  <c r="BI296" i="6"/>
  <c r="BH296" i="6"/>
  <c r="BG296" i="6"/>
  <c r="BE296" i="6"/>
  <c r="T296" i="6"/>
  <c r="R296" i="6"/>
  <c r="P296" i="6"/>
  <c r="BI295" i="6"/>
  <c r="BH295" i="6"/>
  <c r="BG295" i="6"/>
  <c r="BE295" i="6"/>
  <c r="T295" i="6"/>
  <c r="R295" i="6"/>
  <c r="P295" i="6"/>
  <c r="BI294" i="6"/>
  <c r="BH294" i="6"/>
  <c r="BG294" i="6"/>
  <c r="BE294" i="6"/>
  <c r="T294" i="6"/>
  <c r="R294" i="6"/>
  <c r="P294" i="6"/>
  <c r="BI293" i="6"/>
  <c r="BH293" i="6"/>
  <c r="BG293" i="6"/>
  <c r="BE293" i="6"/>
  <c r="T293" i="6"/>
  <c r="R293" i="6"/>
  <c r="P293" i="6"/>
  <c r="BI292" i="6"/>
  <c r="BH292" i="6"/>
  <c r="BG292" i="6"/>
  <c r="BE292" i="6"/>
  <c r="T292" i="6"/>
  <c r="R292" i="6"/>
  <c r="P292" i="6"/>
  <c r="BI291" i="6"/>
  <c r="BH291" i="6"/>
  <c r="BG291" i="6"/>
  <c r="BE291" i="6"/>
  <c r="T291" i="6"/>
  <c r="R291" i="6"/>
  <c r="P291" i="6"/>
  <c r="BI290" i="6"/>
  <c r="BH290" i="6"/>
  <c r="BG290" i="6"/>
  <c r="BE290" i="6"/>
  <c r="T290" i="6"/>
  <c r="R290" i="6"/>
  <c r="P290" i="6"/>
  <c r="BI289" i="6"/>
  <c r="BH289" i="6"/>
  <c r="BG289" i="6"/>
  <c r="BE289" i="6"/>
  <c r="T289" i="6"/>
  <c r="R289" i="6"/>
  <c r="P289" i="6"/>
  <c r="BI288" i="6"/>
  <c r="BH288" i="6"/>
  <c r="BG288" i="6"/>
  <c r="BE288" i="6"/>
  <c r="T288" i="6"/>
  <c r="R288" i="6"/>
  <c r="P288" i="6"/>
  <c r="BI287" i="6"/>
  <c r="BH287" i="6"/>
  <c r="BG287" i="6"/>
  <c r="BE287" i="6"/>
  <c r="T287" i="6"/>
  <c r="R287" i="6"/>
  <c r="P287" i="6"/>
  <c r="BI286" i="6"/>
  <c r="BH286" i="6"/>
  <c r="BG286" i="6"/>
  <c r="BE286" i="6"/>
  <c r="T286" i="6"/>
  <c r="R286" i="6"/>
  <c r="P286" i="6"/>
  <c r="BI285" i="6"/>
  <c r="BH285" i="6"/>
  <c r="BG285" i="6"/>
  <c r="BE285" i="6"/>
  <c r="T285" i="6"/>
  <c r="R285" i="6"/>
  <c r="P285" i="6"/>
  <c r="BI284" i="6"/>
  <c r="BH284" i="6"/>
  <c r="BG284" i="6"/>
  <c r="BE284" i="6"/>
  <c r="T284" i="6"/>
  <c r="R284" i="6"/>
  <c r="P284" i="6"/>
  <c r="BI283" i="6"/>
  <c r="BH283" i="6"/>
  <c r="BG283" i="6"/>
  <c r="BE283" i="6"/>
  <c r="T283" i="6"/>
  <c r="R283" i="6"/>
  <c r="P283" i="6"/>
  <c r="BI282" i="6"/>
  <c r="BH282" i="6"/>
  <c r="BG282" i="6"/>
  <c r="BE282" i="6"/>
  <c r="T282" i="6"/>
  <c r="R282" i="6"/>
  <c r="P282" i="6"/>
  <c r="BI281" i="6"/>
  <c r="BH281" i="6"/>
  <c r="BG281" i="6"/>
  <c r="BE281" i="6"/>
  <c r="T281" i="6"/>
  <c r="R281" i="6"/>
  <c r="P281" i="6"/>
  <c r="BI280" i="6"/>
  <c r="BH280" i="6"/>
  <c r="BG280" i="6"/>
  <c r="BE280" i="6"/>
  <c r="T280" i="6"/>
  <c r="R280" i="6"/>
  <c r="P280" i="6"/>
  <c r="BI279" i="6"/>
  <c r="BH279" i="6"/>
  <c r="BG279" i="6"/>
  <c r="BE279" i="6"/>
  <c r="T279" i="6"/>
  <c r="R279" i="6"/>
  <c r="P279" i="6"/>
  <c r="BI278" i="6"/>
  <c r="BH278" i="6"/>
  <c r="BG278" i="6"/>
  <c r="BE278" i="6"/>
  <c r="T278" i="6"/>
  <c r="R278" i="6"/>
  <c r="P278" i="6"/>
  <c r="BI277" i="6"/>
  <c r="BH277" i="6"/>
  <c r="BG277" i="6"/>
  <c r="BE277" i="6"/>
  <c r="T277" i="6"/>
  <c r="R277" i="6"/>
  <c r="P277" i="6"/>
  <c r="BI276" i="6"/>
  <c r="BH276" i="6"/>
  <c r="BG276" i="6"/>
  <c r="BE276" i="6"/>
  <c r="T276" i="6"/>
  <c r="R276" i="6"/>
  <c r="P276" i="6"/>
  <c r="BI275" i="6"/>
  <c r="BH275" i="6"/>
  <c r="BG275" i="6"/>
  <c r="BE275" i="6"/>
  <c r="T275" i="6"/>
  <c r="R275" i="6"/>
  <c r="P275" i="6"/>
  <c r="BI274" i="6"/>
  <c r="BH274" i="6"/>
  <c r="BG274" i="6"/>
  <c r="BE274" i="6"/>
  <c r="T274" i="6"/>
  <c r="R274" i="6"/>
  <c r="P274" i="6"/>
  <c r="BI273" i="6"/>
  <c r="BH273" i="6"/>
  <c r="BG273" i="6"/>
  <c r="BE273" i="6"/>
  <c r="T273" i="6"/>
  <c r="R273" i="6"/>
  <c r="P273" i="6"/>
  <c r="BI272" i="6"/>
  <c r="BH272" i="6"/>
  <c r="BG272" i="6"/>
  <c r="BE272" i="6"/>
  <c r="T272" i="6"/>
  <c r="R272" i="6"/>
  <c r="P272" i="6"/>
  <c r="BI271" i="6"/>
  <c r="BH271" i="6"/>
  <c r="BG271" i="6"/>
  <c r="BE271" i="6"/>
  <c r="T271" i="6"/>
  <c r="R271" i="6"/>
  <c r="P271" i="6"/>
  <c r="BI270" i="6"/>
  <c r="BH270" i="6"/>
  <c r="BG270" i="6"/>
  <c r="BE270" i="6"/>
  <c r="T270" i="6"/>
  <c r="R270" i="6"/>
  <c r="P270" i="6"/>
  <c r="BI269" i="6"/>
  <c r="BH269" i="6"/>
  <c r="BG269" i="6"/>
  <c r="BE269" i="6"/>
  <c r="T269" i="6"/>
  <c r="R269" i="6"/>
  <c r="P269" i="6"/>
  <c r="BI268" i="6"/>
  <c r="BH268" i="6"/>
  <c r="BG268" i="6"/>
  <c r="BE268" i="6"/>
  <c r="T268" i="6"/>
  <c r="R268" i="6"/>
  <c r="P268" i="6"/>
  <c r="BI267" i="6"/>
  <c r="BH267" i="6"/>
  <c r="BG267" i="6"/>
  <c r="BE267" i="6"/>
  <c r="T267" i="6"/>
  <c r="R267" i="6"/>
  <c r="P267" i="6"/>
  <c r="BI266" i="6"/>
  <c r="BH266" i="6"/>
  <c r="BG266" i="6"/>
  <c r="BE266" i="6"/>
  <c r="T266" i="6"/>
  <c r="R266" i="6"/>
  <c r="P266" i="6"/>
  <c r="BI265" i="6"/>
  <c r="BH265" i="6"/>
  <c r="BG265" i="6"/>
  <c r="BE265" i="6"/>
  <c r="T265" i="6"/>
  <c r="R265" i="6"/>
  <c r="P265" i="6"/>
  <c r="BI264" i="6"/>
  <c r="BH264" i="6"/>
  <c r="BG264" i="6"/>
  <c r="BE264" i="6"/>
  <c r="T264" i="6"/>
  <c r="R264" i="6"/>
  <c r="P264" i="6"/>
  <c r="BI263" i="6"/>
  <c r="BH263" i="6"/>
  <c r="BG263" i="6"/>
  <c r="BE263" i="6"/>
  <c r="T263" i="6"/>
  <c r="R263" i="6"/>
  <c r="P263" i="6"/>
  <c r="BI262" i="6"/>
  <c r="BH262" i="6"/>
  <c r="BG262" i="6"/>
  <c r="BE262" i="6"/>
  <c r="T262" i="6"/>
  <c r="R262" i="6"/>
  <c r="P262" i="6"/>
  <c r="BI261" i="6"/>
  <c r="BH261" i="6"/>
  <c r="BG261" i="6"/>
  <c r="BE261" i="6"/>
  <c r="T261" i="6"/>
  <c r="R261" i="6"/>
  <c r="P261" i="6"/>
  <c r="BI260" i="6"/>
  <c r="BH260" i="6"/>
  <c r="BG260" i="6"/>
  <c r="BE260" i="6"/>
  <c r="T260" i="6"/>
  <c r="R260" i="6"/>
  <c r="P260" i="6"/>
  <c r="BI259" i="6"/>
  <c r="BH259" i="6"/>
  <c r="BG259" i="6"/>
  <c r="BE259" i="6"/>
  <c r="T259" i="6"/>
  <c r="R259" i="6"/>
  <c r="P259" i="6"/>
  <c r="BI258" i="6"/>
  <c r="BH258" i="6"/>
  <c r="BG258" i="6"/>
  <c r="BE258" i="6"/>
  <c r="T258" i="6"/>
  <c r="R258" i="6"/>
  <c r="P258" i="6"/>
  <c r="BI257" i="6"/>
  <c r="BH257" i="6"/>
  <c r="BG257" i="6"/>
  <c r="BE257" i="6"/>
  <c r="T257" i="6"/>
  <c r="R257" i="6"/>
  <c r="P257" i="6"/>
  <c r="BI256" i="6"/>
  <c r="BH256" i="6"/>
  <c r="BG256" i="6"/>
  <c r="BE256" i="6"/>
  <c r="T256" i="6"/>
  <c r="R256" i="6"/>
  <c r="P256" i="6"/>
  <c r="BI255" i="6"/>
  <c r="BH255" i="6"/>
  <c r="BG255" i="6"/>
  <c r="BE255" i="6"/>
  <c r="T255" i="6"/>
  <c r="R255" i="6"/>
  <c r="P255" i="6"/>
  <c r="BI254" i="6"/>
  <c r="BH254" i="6"/>
  <c r="BG254" i="6"/>
  <c r="BE254" i="6"/>
  <c r="T254" i="6"/>
  <c r="R254" i="6"/>
  <c r="P254" i="6"/>
  <c r="BI253" i="6"/>
  <c r="BH253" i="6"/>
  <c r="BG253" i="6"/>
  <c r="BE253" i="6"/>
  <c r="T253" i="6"/>
  <c r="R253" i="6"/>
  <c r="P253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50" i="6"/>
  <c r="BH250" i="6"/>
  <c r="BG250" i="6"/>
  <c r="BE250" i="6"/>
  <c r="T250" i="6"/>
  <c r="R250" i="6"/>
  <c r="P250" i="6"/>
  <c r="BI249" i="6"/>
  <c r="BH249" i="6"/>
  <c r="BG249" i="6"/>
  <c r="BE249" i="6"/>
  <c r="T249" i="6"/>
  <c r="R249" i="6"/>
  <c r="P249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6" i="6"/>
  <c r="BH246" i="6"/>
  <c r="BG246" i="6"/>
  <c r="BE246" i="6"/>
  <c r="T246" i="6"/>
  <c r="R246" i="6"/>
  <c r="P246" i="6"/>
  <c r="BI245" i="6"/>
  <c r="BH245" i="6"/>
  <c r="BG245" i="6"/>
  <c r="BE245" i="6"/>
  <c r="T245" i="6"/>
  <c r="R245" i="6"/>
  <c r="P245" i="6"/>
  <c r="BI244" i="6"/>
  <c r="BH244" i="6"/>
  <c r="BG244" i="6"/>
  <c r="BE244" i="6"/>
  <c r="T244" i="6"/>
  <c r="R244" i="6"/>
  <c r="P244" i="6"/>
  <c r="BI243" i="6"/>
  <c r="BH243" i="6"/>
  <c r="BG243" i="6"/>
  <c r="BE243" i="6"/>
  <c r="T243" i="6"/>
  <c r="R243" i="6"/>
  <c r="P243" i="6"/>
  <c r="BI242" i="6"/>
  <c r="BH242" i="6"/>
  <c r="BG242" i="6"/>
  <c r="BE242" i="6"/>
  <c r="T242" i="6"/>
  <c r="R242" i="6"/>
  <c r="P242" i="6"/>
  <c r="BI241" i="6"/>
  <c r="BH241" i="6"/>
  <c r="BG241" i="6"/>
  <c r="BE241" i="6"/>
  <c r="T241" i="6"/>
  <c r="R241" i="6"/>
  <c r="P241" i="6"/>
  <c r="BI240" i="6"/>
  <c r="BH240" i="6"/>
  <c r="BG240" i="6"/>
  <c r="BE240" i="6"/>
  <c r="T240" i="6"/>
  <c r="R240" i="6"/>
  <c r="P240" i="6"/>
  <c r="BI239" i="6"/>
  <c r="BH239" i="6"/>
  <c r="BG239" i="6"/>
  <c r="BE239" i="6"/>
  <c r="T239" i="6"/>
  <c r="R239" i="6"/>
  <c r="P239" i="6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5" i="6"/>
  <c r="BH235" i="6"/>
  <c r="BG235" i="6"/>
  <c r="BE235" i="6"/>
  <c r="T235" i="6"/>
  <c r="R235" i="6"/>
  <c r="P235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31" i="6"/>
  <c r="BH231" i="6"/>
  <c r="BG231" i="6"/>
  <c r="BE231" i="6"/>
  <c r="T231" i="6"/>
  <c r="R231" i="6"/>
  <c r="P231" i="6"/>
  <c r="BI230" i="6"/>
  <c r="BH230" i="6"/>
  <c r="BG230" i="6"/>
  <c r="BE230" i="6"/>
  <c r="T230" i="6"/>
  <c r="R230" i="6"/>
  <c r="P230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J121" i="6"/>
  <c r="J120" i="6"/>
  <c r="F120" i="6"/>
  <c r="F118" i="6"/>
  <c r="E116" i="6"/>
  <c r="J92" i="6"/>
  <c r="J91" i="6"/>
  <c r="F91" i="6"/>
  <c r="F89" i="6"/>
  <c r="E87" i="6"/>
  <c r="J18" i="6"/>
  <c r="E18" i="6"/>
  <c r="F92" i="6" s="1"/>
  <c r="J17" i="6"/>
  <c r="J12" i="6"/>
  <c r="J118" i="6" s="1"/>
  <c r="E7" i="6"/>
  <c r="E114" i="6"/>
  <c r="J37" i="5"/>
  <c r="J36" i="5"/>
  <c r="AY98" i="1" s="1"/>
  <c r="J35" i="5"/>
  <c r="AX98" i="1" s="1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5" i="5"/>
  <c r="BH175" i="5"/>
  <c r="BG175" i="5"/>
  <c r="BE175" i="5"/>
  <c r="T175" i="5"/>
  <c r="T174" i="5" s="1"/>
  <c r="R175" i="5"/>
  <c r="R174" i="5"/>
  <c r="P175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J123" i="5"/>
  <c r="J122" i="5"/>
  <c r="F122" i="5"/>
  <c r="F120" i="5"/>
  <c r="E118" i="5"/>
  <c r="J92" i="5"/>
  <c r="J91" i="5"/>
  <c r="F91" i="5"/>
  <c r="F89" i="5"/>
  <c r="E87" i="5"/>
  <c r="J18" i="5"/>
  <c r="E18" i="5"/>
  <c r="F123" i="5"/>
  <c r="J17" i="5"/>
  <c r="J12" i="5"/>
  <c r="J120" i="5" s="1"/>
  <c r="E7" i="5"/>
  <c r="E85" i="5" s="1"/>
  <c r="J37" i="4"/>
  <c r="J36" i="4"/>
  <c r="AY97" i="1" s="1"/>
  <c r="J35" i="4"/>
  <c r="AX97" i="1" s="1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J119" i="4"/>
  <c r="J118" i="4"/>
  <c r="F118" i="4"/>
  <c r="F116" i="4"/>
  <c r="E114" i="4"/>
  <c r="J92" i="4"/>
  <c r="J91" i="4"/>
  <c r="F91" i="4"/>
  <c r="F89" i="4"/>
  <c r="E87" i="4"/>
  <c r="J18" i="4"/>
  <c r="E18" i="4"/>
  <c r="F92" i="4"/>
  <c r="J17" i="4"/>
  <c r="J12" i="4"/>
  <c r="J116" i="4" s="1"/>
  <c r="E7" i="4"/>
  <c r="E112" i="4" s="1"/>
  <c r="J37" i="3"/>
  <c r="J36" i="3"/>
  <c r="AY96" i="1"/>
  <c r="J35" i="3"/>
  <c r="AX96" i="1" s="1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6" i="3"/>
  <c r="BH126" i="3"/>
  <c r="BG126" i="3"/>
  <c r="BE126" i="3"/>
  <c r="T126" i="3"/>
  <c r="T125" i="3" s="1"/>
  <c r="R126" i="3"/>
  <c r="R125" i="3"/>
  <c r="P126" i="3"/>
  <c r="P125" i="3" s="1"/>
  <c r="J120" i="3"/>
  <c r="J119" i="3"/>
  <c r="F119" i="3"/>
  <c r="F117" i="3"/>
  <c r="E115" i="3"/>
  <c r="J92" i="3"/>
  <c r="J91" i="3"/>
  <c r="F91" i="3"/>
  <c r="F89" i="3"/>
  <c r="E87" i="3"/>
  <c r="J18" i="3"/>
  <c r="E18" i="3"/>
  <c r="F120" i="3" s="1"/>
  <c r="J17" i="3"/>
  <c r="J12" i="3"/>
  <c r="J117" i="3"/>
  <c r="E7" i="3"/>
  <c r="E113" i="3" s="1"/>
  <c r="J37" i="2"/>
  <c r="J36" i="2"/>
  <c r="AY95" i="1"/>
  <c r="J35" i="2"/>
  <c r="AX95" i="1" s="1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2" i="2"/>
  <c r="BH412" i="2"/>
  <c r="BG412" i="2"/>
  <c r="BE412" i="2"/>
  <c r="T412" i="2"/>
  <c r="R412" i="2"/>
  <c r="P412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7" i="2"/>
  <c r="BH407" i="2"/>
  <c r="BG407" i="2"/>
  <c r="BE407" i="2"/>
  <c r="T407" i="2"/>
  <c r="R407" i="2"/>
  <c r="P407" i="2"/>
  <c r="BI406" i="2"/>
  <c r="BH406" i="2"/>
  <c r="BG406" i="2"/>
  <c r="BE406" i="2"/>
  <c r="T406" i="2"/>
  <c r="R406" i="2"/>
  <c r="P406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6" i="2"/>
  <c r="BH396" i="2"/>
  <c r="BG396" i="2"/>
  <c r="BE396" i="2"/>
  <c r="T396" i="2"/>
  <c r="R396" i="2"/>
  <c r="P396" i="2"/>
  <c r="BI395" i="2"/>
  <c r="BH395" i="2"/>
  <c r="BG395" i="2"/>
  <c r="BE395" i="2"/>
  <c r="T395" i="2"/>
  <c r="R395" i="2"/>
  <c r="P395" i="2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7" i="2"/>
  <c r="BH387" i="2"/>
  <c r="BG387" i="2"/>
  <c r="BE387" i="2"/>
  <c r="T387" i="2"/>
  <c r="R387" i="2"/>
  <c r="P387" i="2"/>
  <c r="BI386" i="2"/>
  <c r="BH386" i="2"/>
  <c r="BG386" i="2"/>
  <c r="BE386" i="2"/>
  <c r="T386" i="2"/>
  <c r="R386" i="2"/>
  <c r="P386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0" i="2"/>
  <c r="BH280" i="2"/>
  <c r="BG280" i="2"/>
  <c r="BE280" i="2"/>
  <c r="T280" i="2"/>
  <c r="T279" i="2" s="1"/>
  <c r="R280" i="2"/>
  <c r="R279" i="2"/>
  <c r="P280" i="2"/>
  <c r="P279" i="2" s="1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J136" i="2"/>
  <c r="J135" i="2"/>
  <c r="F135" i="2"/>
  <c r="F133" i="2"/>
  <c r="E131" i="2"/>
  <c r="J92" i="2"/>
  <c r="J91" i="2"/>
  <c r="F91" i="2"/>
  <c r="F89" i="2"/>
  <c r="E87" i="2"/>
  <c r="J18" i="2"/>
  <c r="E18" i="2"/>
  <c r="F136" i="2"/>
  <c r="J17" i="2"/>
  <c r="J12" i="2"/>
  <c r="J89" i="2" s="1"/>
  <c r="E7" i="2"/>
  <c r="E129" i="2" s="1"/>
  <c r="L90" i="1"/>
  <c r="AM90" i="1"/>
  <c r="AM89" i="1"/>
  <c r="L89" i="1"/>
  <c r="AM87" i="1"/>
  <c r="L87" i="1"/>
  <c r="L85" i="1"/>
  <c r="L84" i="1"/>
  <c r="J358" i="2"/>
  <c r="BK348" i="2"/>
  <c r="J340" i="2"/>
  <c r="J328" i="2"/>
  <c r="J318" i="2"/>
  <c r="J308" i="2"/>
  <c r="BK295" i="2"/>
  <c r="BK284" i="2"/>
  <c r="J271" i="2"/>
  <c r="J245" i="2"/>
  <c r="BK227" i="2"/>
  <c r="J221" i="2"/>
  <c r="J214" i="2"/>
  <c r="J203" i="2"/>
  <c r="J173" i="2"/>
  <c r="BK150" i="2"/>
  <c r="BK409" i="2"/>
  <c r="J406" i="2"/>
  <c r="BK403" i="2"/>
  <c r="J400" i="2"/>
  <c r="BK396" i="2"/>
  <c r="BK394" i="2"/>
  <c r="BK330" i="2"/>
  <c r="J319" i="2"/>
  <c r="BK312" i="2"/>
  <c r="BK285" i="2"/>
  <c r="BK271" i="2"/>
  <c r="BK256" i="2"/>
  <c r="BK240" i="2"/>
  <c r="J228" i="2"/>
  <c r="BK212" i="2"/>
  <c r="BK194" i="2"/>
  <c r="BK177" i="2"/>
  <c r="J167" i="2"/>
  <c r="BK157" i="2"/>
  <c r="BK420" i="2"/>
  <c r="J411" i="2"/>
  <c r="J373" i="2"/>
  <c r="J368" i="2"/>
  <c r="J363" i="2"/>
  <c r="BK358" i="2"/>
  <c r="J351" i="2"/>
  <c r="J347" i="2"/>
  <c r="BK342" i="2"/>
  <c r="J330" i="2"/>
  <c r="BK315" i="2"/>
  <c r="J303" i="2"/>
  <c r="BK289" i="2"/>
  <c r="BK273" i="2"/>
  <c r="J251" i="2"/>
  <c r="BK222" i="2"/>
  <c r="J208" i="2"/>
  <c r="J201" i="2"/>
  <c r="J189" i="2"/>
  <c r="BK184" i="2"/>
  <c r="BK154" i="2"/>
  <c r="BK145" i="2"/>
  <c r="J321" i="2"/>
  <c r="BK287" i="2"/>
  <c r="J266" i="2"/>
  <c r="J250" i="2"/>
  <c r="BK243" i="2"/>
  <c r="BK230" i="2"/>
  <c r="BK197" i="2"/>
  <c r="BK185" i="2"/>
  <c r="J177" i="2"/>
  <c r="J162" i="2"/>
  <c r="J412" i="2"/>
  <c r="J339" i="2"/>
  <c r="J333" i="2"/>
  <c r="J317" i="2"/>
  <c r="J283" i="2"/>
  <c r="BK263" i="2"/>
  <c r="BK255" i="2"/>
  <c r="J243" i="2"/>
  <c r="BK232" i="2"/>
  <c r="J219" i="2"/>
  <c r="BK209" i="2"/>
  <c r="J182" i="2"/>
  <c r="J171" i="2"/>
  <c r="BK146" i="2"/>
  <c r="J205" i="3"/>
  <c r="J197" i="3"/>
  <c r="BK184" i="3"/>
  <c r="BK175" i="3"/>
  <c r="J170" i="3"/>
  <c r="BK159" i="3"/>
  <c r="J141" i="3"/>
  <c r="BK135" i="3"/>
  <c r="BK193" i="3"/>
  <c r="BK178" i="3"/>
  <c r="J169" i="3"/>
  <c r="BK153" i="3"/>
  <c r="BK148" i="3"/>
  <c r="J136" i="3"/>
  <c r="BK130" i="3"/>
  <c r="BK203" i="3"/>
  <c r="BK180" i="3"/>
  <c r="BK167" i="3"/>
  <c r="BK205" i="3"/>
  <c r="J185" i="3"/>
  <c r="BK161" i="3"/>
  <c r="J150" i="3"/>
  <c r="J135" i="3"/>
  <c r="J201" i="3"/>
  <c r="J168" i="3"/>
  <c r="J152" i="3"/>
  <c r="BK144" i="3"/>
  <c r="J132" i="3"/>
  <c r="BK141" i="4"/>
  <c r="BK135" i="4"/>
  <c r="J135" i="4"/>
  <c r="BK137" i="4"/>
  <c r="BK128" i="4"/>
  <c r="J140" i="4"/>
  <c r="J130" i="4"/>
  <c r="BK136" i="4"/>
  <c r="BK167" i="5"/>
  <c r="J157" i="5"/>
  <c r="J138" i="5"/>
  <c r="BK130" i="5"/>
  <c r="BK170" i="5"/>
  <c r="J155" i="5"/>
  <c r="BK137" i="5"/>
  <c r="BK162" i="5"/>
  <c r="J136" i="5"/>
  <c r="BK165" i="5"/>
  <c r="BK135" i="5"/>
  <c r="BK168" i="5"/>
  <c r="J150" i="5"/>
  <c r="J135" i="5"/>
  <c r="BK173" i="5"/>
  <c r="BK164" i="5"/>
  <c r="J153" i="5"/>
  <c r="BK142" i="5"/>
  <c r="J360" i="6"/>
  <c r="BK341" i="6"/>
  <c r="J328" i="6"/>
  <c r="J322" i="6"/>
  <c r="BK311" i="6"/>
  <c r="BK299" i="6"/>
  <c r="J289" i="6"/>
  <c r="BK274" i="6"/>
  <c r="BK253" i="6"/>
  <c r="BK241" i="6"/>
  <c r="BK233" i="6"/>
  <c r="J218" i="6"/>
  <c r="J199" i="6"/>
  <c r="BK169" i="6"/>
  <c r="BK160" i="6"/>
  <c r="BK146" i="6"/>
  <c r="BK347" i="6"/>
  <c r="J329" i="6"/>
  <c r="BK313" i="6"/>
  <c r="J304" i="6"/>
  <c r="BK292" i="6"/>
  <c r="BK277" i="6"/>
  <c r="BK259" i="6"/>
  <c r="BK232" i="6"/>
  <c r="J219" i="6"/>
  <c r="BK211" i="6"/>
  <c r="J200" i="6"/>
  <c r="BK193" i="6"/>
  <c r="BK180" i="6"/>
  <c r="J162" i="6"/>
  <c r="BK148" i="6"/>
  <c r="J137" i="6"/>
  <c r="J339" i="6"/>
  <c r="J319" i="6"/>
  <c r="BK306" i="6"/>
  <c r="J300" i="6"/>
  <c r="BK288" i="6"/>
  <c r="J278" i="6"/>
  <c r="BK267" i="6"/>
  <c r="J251" i="6"/>
  <c r="J229" i="6"/>
  <c r="J217" i="6"/>
  <c r="J202" i="6"/>
  <c r="J186" i="6"/>
  <c r="J169" i="6"/>
  <c r="BK165" i="6"/>
  <c r="BK155" i="6"/>
  <c r="J147" i="6"/>
  <c r="J135" i="6"/>
  <c r="BK128" i="6"/>
  <c r="BK354" i="6"/>
  <c r="J338" i="6"/>
  <c r="BK318" i="6"/>
  <c r="J308" i="6"/>
  <c r="J273" i="6"/>
  <c r="J249" i="6"/>
  <c r="J234" i="6"/>
  <c r="BK220" i="6"/>
  <c r="J209" i="6"/>
  <c r="J193" i="6"/>
  <c r="J182" i="6"/>
  <c r="J170" i="6"/>
  <c r="J159" i="6"/>
  <c r="J132" i="6"/>
  <c r="J362" i="6"/>
  <c r="J352" i="6"/>
  <c r="BK334" i="6"/>
  <c r="BK269" i="6"/>
  <c r="BK262" i="6"/>
  <c r="J243" i="6"/>
  <c r="J228" i="6"/>
  <c r="BK212" i="6"/>
  <c r="J347" i="6"/>
  <c r="J332" i="6"/>
  <c r="BK327" i="6"/>
  <c r="J314" i="6"/>
  <c r="BK297" i="6"/>
  <c r="J283" i="6"/>
  <c r="J274" i="6"/>
  <c r="J262" i="6"/>
  <c r="J253" i="6"/>
  <c r="J240" i="6"/>
  <c r="J222" i="6"/>
  <c r="BK195" i="6"/>
  <c r="BK182" i="6"/>
  <c r="J175" i="6"/>
  <c r="J163" i="6"/>
  <c r="BK152" i="6"/>
  <c r="BK133" i="6"/>
  <c r="BK165" i="7"/>
  <c r="BK155" i="7"/>
  <c r="J139" i="7"/>
  <c r="BK130" i="7"/>
  <c r="BK166" i="7"/>
  <c r="J153" i="7"/>
  <c r="BK145" i="7"/>
  <c r="J132" i="7"/>
  <c r="J143" i="7"/>
  <c r="J172" i="7"/>
  <c r="BK160" i="7"/>
  <c r="J148" i="7"/>
  <c r="J170" i="7"/>
  <c r="BK146" i="7"/>
  <c r="J130" i="7"/>
  <c r="J142" i="8"/>
  <c r="BK127" i="8"/>
  <c r="J135" i="8"/>
  <c r="J143" i="8"/>
  <c r="BK136" i="8"/>
  <c r="J126" i="8"/>
  <c r="BK142" i="8"/>
  <c r="J132" i="8"/>
  <c r="BK151" i="9"/>
  <c r="J136" i="9"/>
  <c r="BK128" i="9"/>
  <c r="BK139" i="9"/>
  <c r="BK131" i="9"/>
  <c r="BK164" i="9"/>
  <c r="J154" i="9"/>
  <c r="BK132" i="9"/>
  <c r="J152" i="9"/>
  <c r="BK142" i="9"/>
  <c r="J132" i="9"/>
  <c r="BK150" i="9"/>
  <c r="J143" i="9"/>
  <c r="BK129" i="9"/>
  <c r="BK416" i="2"/>
  <c r="J312" i="2"/>
  <c r="BK301" i="2"/>
  <c r="J285" i="2"/>
  <c r="BK272" i="2"/>
  <c r="J240" i="2"/>
  <c r="J227" i="2"/>
  <c r="J217" i="2"/>
  <c r="BK211" i="2"/>
  <c r="BK200" i="2"/>
  <c r="BK186" i="2"/>
  <c r="BK175" i="2"/>
  <c r="J164" i="2"/>
  <c r="J156" i="2"/>
  <c r="J145" i="2"/>
  <c r="BK392" i="2"/>
  <c r="BK388" i="2"/>
  <c r="BK386" i="2"/>
  <c r="BK383" i="2"/>
  <c r="BK381" i="2"/>
  <c r="J379" i="2"/>
  <c r="BK376" i="2"/>
  <c r="J374" i="2"/>
  <c r="BK370" i="2"/>
  <c r="J366" i="2"/>
  <c r="J362" i="2"/>
  <c r="BK355" i="2"/>
  <c r="BK353" i="2"/>
  <c r="BK350" i="2"/>
  <c r="BK344" i="2"/>
  <c r="BK339" i="2"/>
  <c r="BK335" i="2"/>
  <c r="BK324" i="2"/>
  <c r="BK317" i="2"/>
  <c r="J301" i="2"/>
  <c r="BK288" i="2"/>
  <c r="J275" i="2"/>
  <c r="J268" i="2"/>
  <c r="BK249" i="2"/>
  <c r="J235" i="2"/>
  <c r="BK219" i="2"/>
  <c r="J212" i="2"/>
  <c r="J185" i="2"/>
  <c r="J170" i="2"/>
  <c r="J155" i="2"/>
  <c r="J421" i="2"/>
  <c r="J407" i="2"/>
  <c r="BK404" i="2"/>
  <c r="J401" i="2"/>
  <c r="BK399" i="2"/>
  <c r="J397" i="2"/>
  <c r="BK393" i="2"/>
  <c r="BK340" i="2"/>
  <c r="J322" i="2"/>
  <c r="BK304" i="2"/>
  <c r="J293" i="2"/>
  <c r="BK283" i="2"/>
  <c r="J261" i="2"/>
  <c r="J247" i="2"/>
  <c r="J237" i="2"/>
  <c r="J224" i="2"/>
  <c r="J205" i="2"/>
  <c r="J192" i="2"/>
  <c r="BK183" i="2"/>
  <c r="BK164" i="2"/>
  <c r="BK144" i="2"/>
  <c r="BK410" i="2"/>
  <c r="J398" i="2"/>
  <c r="J369" i="2"/>
  <c r="BK365" i="2"/>
  <c r="BK361" i="2"/>
  <c r="BK354" i="2"/>
  <c r="BK349" i="2"/>
  <c r="J344" i="2"/>
  <c r="BK332" i="2"/>
  <c r="BK313" i="2"/>
  <c r="J305" i="2"/>
  <c r="J294" i="2"/>
  <c r="J286" i="2"/>
  <c r="J257" i="2"/>
  <c r="J234" i="2"/>
  <c r="BK215" i="2"/>
  <c r="J207" i="2"/>
  <c r="J193" i="2"/>
  <c r="J183" i="2"/>
  <c r="BK326" i="2"/>
  <c r="J315" i="2"/>
  <c r="BK303" i="2"/>
  <c r="J277" i="2"/>
  <c r="BK261" i="2"/>
  <c r="BK248" i="2"/>
  <c r="J239" i="2"/>
  <c r="BK196" i="2"/>
  <c r="BK181" i="2"/>
  <c r="BK178" i="2"/>
  <c r="J166" i="2"/>
  <c r="BK151" i="2"/>
  <c r="BK346" i="2"/>
  <c r="J335" i="2"/>
  <c r="BK329" i="2"/>
  <c r="J307" i="2"/>
  <c r="J290" i="2"/>
  <c r="J264" i="2"/>
  <c r="J259" i="2"/>
  <c r="BK247" i="2"/>
  <c r="BK238" i="2"/>
  <c r="J226" i="2"/>
  <c r="J215" i="2"/>
  <c r="BK204" i="2"/>
  <c r="J175" i="2"/>
  <c r="BK161" i="2"/>
  <c r="AS94" i="1"/>
  <c r="J126" i="3"/>
  <c r="BK188" i="3"/>
  <c r="J180" i="3"/>
  <c r="J174" i="3"/>
  <c r="J157" i="3"/>
  <c r="J145" i="3"/>
  <c r="BK134" i="3"/>
  <c r="BK204" i="3"/>
  <c r="J190" i="3"/>
  <c r="J179" i="3"/>
  <c r="BK168" i="3"/>
  <c r="J204" i="3"/>
  <c r="J191" i="3"/>
  <c r="J164" i="3"/>
  <c r="J153" i="3"/>
  <c r="BK140" i="3"/>
  <c r="J128" i="3"/>
  <c r="J181" i="3"/>
  <c r="J161" i="3"/>
  <c r="BK150" i="3"/>
  <c r="BK136" i="3"/>
  <c r="J146" i="4"/>
  <c r="J134" i="4"/>
  <c r="J128" i="4"/>
  <c r="BK127" i="4"/>
  <c r="J141" i="4"/>
  <c r="J127" i="4"/>
  <c r="J138" i="4"/>
  <c r="BK147" i="4"/>
  <c r="J178" i="5"/>
  <c r="J164" i="5"/>
  <c r="BK145" i="5"/>
  <c r="J172" i="5"/>
  <c r="J160" i="5"/>
  <c r="BK153" i="5"/>
  <c r="BK133" i="5"/>
  <c r="J156" i="5"/>
  <c r="BK132" i="5"/>
  <c r="BK172" i="5"/>
  <c r="BK160" i="5"/>
  <c r="J129" i="5"/>
  <c r="J163" i="5"/>
  <c r="J130" i="5"/>
  <c r="BK169" i="5"/>
  <c r="BK159" i="5"/>
  <c r="BK146" i="5"/>
  <c r="BK134" i="5"/>
  <c r="BK349" i="6"/>
  <c r="BK340" i="6"/>
  <c r="J327" i="6"/>
  <c r="BK320" i="6"/>
  <c r="J309" i="6"/>
  <c r="J298" i="6"/>
  <c r="BK290" i="6"/>
  <c r="BK261" i="6"/>
  <c r="BK248" i="6"/>
  <c r="J237" i="6"/>
  <c r="BK221" i="6"/>
  <c r="J207" i="6"/>
  <c r="BK196" i="6"/>
  <c r="BK166" i="6"/>
  <c r="J156" i="6"/>
  <c r="BK136" i="6"/>
  <c r="J348" i="6"/>
  <c r="J326" i="6"/>
  <c r="BK310" i="6"/>
  <c r="J295" i="6"/>
  <c r="J286" i="6"/>
  <c r="BK275" i="6"/>
  <c r="BK264" i="6"/>
  <c r="BK244" i="6"/>
  <c r="BK228" i="6"/>
  <c r="BK218" i="6"/>
  <c r="BK210" i="6"/>
  <c r="J197" i="6"/>
  <c r="BK189" i="6"/>
  <c r="J173" i="6"/>
  <c r="J157" i="6"/>
  <c r="J149" i="6"/>
  <c r="J133" i="6"/>
  <c r="J325" i="6"/>
  <c r="BK312" i="6"/>
  <c r="BK298" i="6"/>
  <c r="J290" i="6"/>
  <c r="J279" i="6"/>
  <c r="J260" i="6"/>
  <c r="J233" i="6"/>
  <c r="J220" i="6"/>
  <c r="J204" i="6"/>
  <c r="BK190" i="6"/>
  <c r="BK181" i="6"/>
  <c r="J172" i="6"/>
  <c r="J164" i="6"/>
  <c r="BK154" i="6"/>
  <c r="J140" i="6"/>
  <c r="BK131" i="6"/>
  <c r="BK362" i="6"/>
  <c r="J346" i="6"/>
  <c r="J324" i="6"/>
  <c r="BK287" i="6"/>
  <c r="J256" i="6"/>
  <c r="BK238" i="6"/>
  <c r="BK229" i="6"/>
  <c r="J212" i="6"/>
  <c r="J206" i="6"/>
  <c r="J189" i="6"/>
  <c r="BK175" i="6"/>
  <c r="J167" i="6"/>
  <c r="J152" i="6"/>
  <c r="BK141" i="6"/>
  <c r="J127" i="6"/>
  <c r="J359" i="6"/>
  <c r="J340" i="6"/>
  <c r="J276" i="6"/>
  <c r="BK265" i="6"/>
  <c r="J261" i="6"/>
  <c r="BK242" i="6"/>
  <c r="J223" i="6"/>
  <c r="J354" i="6"/>
  <c r="J337" i="6"/>
  <c r="J320" i="6"/>
  <c r="BK309" i="6"/>
  <c r="J302" i="6"/>
  <c r="BK296" i="6"/>
  <c r="J280" i="6"/>
  <c r="J270" i="6"/>
  <c r="J258" i="6"/>
  <c r="BK251" i="6"/>
  <c r="BK245" i="6"/>
  <c r="J230" i="6"/>
  <c r="J208" i="6"/>
  <c r="BK191" i="6"/>
  <c r="BK185" i="6"/>
  <c r="BK177" i="6"/>
  <c r="BK167" i="6"/>
  <c r="BK145" i="6"/>
  <c r="J130" i="6"/>
  <c r="BK162" i="7"/>
  <c r="BK154" i="7"/>
  <c r="BK137" i="7"/>
  <c r="J131" i="7"/>
  <c r="J161" i="7"/>
  <c r="J156" i="7"/>
  <c r="BK143" i="7"/>
  <c r="J129" i="7"/>
  <c r="J154" i="7"/>
  <c r="J133" i="7"/>
  <c r="J165" i="7"/>
  <c r="J149" i="7"/>
  <c r="BK173" i="7"/>
  <c r="J147" i="7"/>
  <c r="BK132" i="7"/>
  <c r="J146" i="8"/>
  <c r="J128" i="8"/>
  <c r="J123" i="8"/>
  <c r="BK129" i="8"/>
  <c r="J141" i="8"/>
  <c r="BK128" i="8"/>
  <c r="BK144" i="8"/>
  <c r="BK135" i="8"/>
  <c r="BK126" i="8"/>
  <c r="J156" i="9"/>
  <c r="J142" i="9"/>
  <c r="BK153" i="9"/>
  <c r="J144" i="9"/>
  <c r="J127" i="9"/>
  <c r="J161" i="9"/>
  <c r="BK141" i="9"/>
  <c r="J165" i="9"/>
  <c r="J147" i="9"/>
  <c r="J140" i="9"/>
  <c r="J158" i="9"/>
  <c r="BK152" i="9"/>
  <c r="BK136" i="9"/>
  <c r="BK415" i="2"/>
  <c r="BK320" i="2"/>
  <c r="BK305" i="2"/>
  <c r="BK286" i="2"/>
  <c r="J274" i="2"/>
  <c r="BK262" i="2"/>
  <c r="J231" i="2"/>
  <c r="BK223" i="2"/>
  <c r="J213" i="2"/>
  <c r="J204" i="2"/>
  <c r="BK195" i="2"/>
  <c r="J179" i="2"/>
  <c r="J168" i="2"/>
  <c r="J163" i="2"/>
  <c r="J151" i="2"/>
  <c r="BK143" i="2"/>
  <c r="J391" i="2"/>
  <c r="J388" i="2"/>
  <c r="J386" i="2"/>
  <c r="BK382" i="2"/>
  <c r="BK380" i="2"/>
  <c r="BK377" i="2"/>
  <c r="J376" i="2"/>
  <c r="BK374" i="2"/>
  <c r="J371" i="2"/>
  <c r="BK368" i="2"/>
  <c r="BK364" i="2"/>
  <c r="BK360" i="2"/>
  <c r="J355" i="2"/>
  <c r="J352" i="2"/>
  <c r="BK347" i="2"/>
  <c r="J342" i="2"/>
  <c r="J337" i="2"/>
  <c r="J329" i="2"/>
  <c r="BK319" i="2"/>
  <c r="BK309" i="2"/>
  <c r="BK298" i="2"/>
  <c r="BK280" i="2"/>
  <c r="BK266" i="2"/>
  <c r="BK242" i="2"/>
  <c r="BK233" i="2"/>
  <c r="BK217" i="2"/>
  <c r="J206" i="2"/>
  <c r="BK182" i="2"/>
  <c r="BK163" i="2"/>
  <c r="BK421" i="2"/>
  <c r="BK412" i="2"/>
  <c r="BK405" i="2"/>
  <c r="J403" i="2"/>
  <c r="J399" i="2"/>
  <c r="BK395" i="2"/>
  <c r="J392" i="2"/>
  <c r="BK328" i="2"/>
  <c r="BK314" i="2"/>
  <c r="BK302" i="2"/>
  <c r="BK290" i="2"/>
  <c r="J278" i="2"/>
  <c r="BK264" i="2"/>
  <c r="J248" i="2"/>
  <c r="BK235" i="2"/>
  <c r="J223" i="2"/>
  <c r="BK208" i="2"/>
  <c r="BK198" i="2"/>
  <c r="J188" i="2"/>
  <c r="J176" i="2"/>
  <c r="BK159" i="2"/>
  <c r="J147" i="2"/>
  <c r="J417" i="2"/>
  <c r="J409" i="2"/>
  <c r="J370" i="2"/>
  <c r="J364" i="2"/>
  <c r="BK356" i="2"/>
  <c r="J346" i="2"/>
  <c r="BK343" i="2"/>
  <c r="J326" i="2"/>
  <c r="J311" i="2"/>
  <c r="J298" i="2"/>
  <c r="J288" i="2"/>
  <c r="BK259" i="2"/>
  <c r="BK239" i="2"/>
  <c r="J230" i="2"/>
  <c r="J209" i="2"/>
  <c r="J198" i="2"/>
  <c r="BK187" i="2"/>
  <c r="BK160" i="2"/>
  <c r="BK149" i="2"/>
  <c r="J324" i="2"/>
  <c r="BK311" i="2"/>
  <c r="J291" i="2"/>
  <c r="BK269" i="2"/>
  <c r="J249" i="2"/>
  <c r="J233" i="2"/>
  <c r="J199" i="2"/>
  <c r="J187" i="2"/>
  <c r="BK179" i="2"/>
  <c r="J169" i="2"/>
  <c r="BK148" i="2"/>
  <c r="BK411" i="2"/>
  <c r="BK336" i="2"/>
  <c r="J332" i="2"/>
  <c r="J314" i="2"/>
  <c r="BK293" i="2"/>
  <c r="J272" i="2"/>
  <c r="BK260" i="2"/>
  <c r="J252" i="2"/>
  <c r="J246" i="2"/>
  <c r="BK224" i="2"/>
  <c r="J216" i="2"/>
  <c r="J197" i="2"/>
  <c r="BK180" i="2"/>
  <c r="BK168" i="2"/>
  <c r="J144" i="2"/>
  <c r="J199" i="3"/>
  <c r="J188" i="3"/>
  <c r="J177" i="3"/>
  <c r="BK171" i="3"/>
  <c r="J160" i="3"/>
  <c r="J155" i="3"/>
  <c r="BK129" i="3"/>
  <c r="BK192" i="3"/>
  <c r="J184" i="3"/>
  <c r="J175" i="3"/>
  <c r="BK165" i="3"/>
  <c r="BK151" i="3"/>
  <c r="J140" i="3"/>
  <c r="BK133" i="3"/>
  <c r="BK206" i="3"/>
  <c r="J187" i="3"/>
  <c r="BK176" i="3"/>
  <c r="BK163" i="3"/>
  <c r="BK201" i="3"/>
  <c r="J192" i="3"/>
  <c r="BK170" i="3"/>
  <c r="J159" i="3"/>
  <c r="BK152" i="3"/>
  <c r="BK138" i="3"/>
  <c r="J209" i="3"/>
  <c r="BK189" i="3"/>
  <c r="BK164" i="3"/>
  <c r="J146" i="3"/>
  <c r="J133" i="3"/>
  <c r="J145" i="4"/>
  <c r="BK130" i="4"/>
  <c r="J139" i="4"/>
  <c r="BK146" i="4"/>
  <c r="BK140" i="4"/>
  <c r="BK145" i="4"/>
  <c r="J131" i="4"/>
  <c r="J125" i="4"/>
  <c r="BK171" i="5"/>
  <c r="BK158" i="5"/>
  <c r="J143" i="5"/>
  <c r="J175" i="5"/>
  <c r="J169" i="5"/>
  <c r="J159" i="5"/>
  <c r="J146" i="5"/>
  <c r="J131" i="5"/>
  <c r="J145" i="5"/>
  <c r="BK178" i="5"/>
  <c r="BK151" i="5"/>
  <c r="J180" i="5"/>
  <c r="BK156" i="5"/>
  <c r="J142" i="5"/>
  <c r="BK180" i="5"/>
  <c r="J167" i="5"/>
  <c r="BK155" i="5"/>
  <c r="J137" i="5"/>
  <c r="J350" i="6"/>
  <c r="J344" i="6"/>
  <c r="BK332" i="6"/>
  <c r="BK321" i="6"/>
  <c r="BK308" i="6"/>
  <c r="J297" i="6"/>
  <c r="J288" i="6"/>
  <c r="J269" i="6"/>
  <c r="J255" i="6"/>
  <c r="J242" i="6"/>
  <c r="BK234" i="6"/>
  <c r="BK208" i="6"/>
  <c r="BK188" i="6"/>
  <c r="BK157" i="6"/>
  <c r="BK150" i="6"/>
  <c r="BK130" i="6"/>
  <c r="BK335" i="6"/>
  <c r="J321" i="6"/>
  <c r="J299" i="6"/>
  <c r="BK289" i="6"/>
  <c r="BK282" i="6"/>
  <c r="BK268" i="6"/>
  <c r="BK263" i="6"/>
  <c r="BK243" i="6"/>
  <c r="BK227" i="6"/>
  <c r="BK216" i="6"/>
  <c r="BK202" i="6"/>
  <c r="BK198" i="6"/>
  <c r="J192" i="6"/>
  <c r="BK178" i="6"/>
  <c r="J155" i="6"/>
  <c r="J145" i="6"/>
  <c r="BK132" i="6"/>
  <c r="BK333" i="6"/>
  <c r="BK322" i="6"/>
  <c r="J313" i="6"/>
  <c r="BK303" i="6"/>
  <c r="J292" i="6"/>
  <c r="BK283" i="6"/>
  <c r="BK276" i="6"/>
  <c r="J252" i="6"/>
  <c r="BK235" i="6"/>
  <c r="BK224" i="6"/>
  <c r="BK206" i="6"/>
  <c r="BK192" i="6"/>
  <c r="J184" i="6"/>
  <c r="J178" i="6"/>
  <c r="BK168" i="6"/>
  <c r="BK163" i="6"/>
  <c r="J148" i="6"/>
  <c r="J138" i="6"/>
  <c r="J129" i="6"/>
  <c r="BK359" i="6"/>
  <c r="BK344" i="6"/>
  <c r="J331" i="6"/>
  <c r="BK305" i="6"/>
  <c r="J246" i="6"/>
  <c r="BK236" i="6"/>
  <c r="J227" i="6"/>
  <c r="BK219" i="6"/>
  <c r="BK207" i="6"/>
  <c r="J196" i="6"/>
  <c r="BK179" i="6"/>
  <c r="J168" i="6"/>
  <c r="J165" i="6"/>
  <c r="BK156" i="6"/>
  <c r="J142" i="6"/>
  <c r="J131" i="6"/>
  <c r="J356" i="6"/>
  <c r="J341" i="6"/>
  <c r="J285" i="6"/>
  <c r="J268" i="6"/>
  <c r="BK252" i="6"/>
  <c r="J235" i="6"/>
  <c r="J214" i="6"/>
  <c r="BK343" i="6"/>
  <c r="BK330" i="6"/>
  <c r="J317" i="6"/>
  <c r="BK307" i="6"/>
  <c r="J301" i="6"/>
  <c r="J293" i="6"/>
  <c r="J277" i="6"/>
  <c r="J266" i="6"/>
  <c r="J257" i="6"/>
  <c r="BK249" i="6"/>
  <c r="J236" i="6"/>
  <c r="BK217" i="6"/>
  <c r="BK204" i="6"/>
  <c r="J190" i="6"/>
  <c r="BK184" i="6"/>
  <c r="J176" i="6"/>
  <c r="BK172" i="6"/>
  <c r="BK162" i="6"/>
  <c r="J146" i="6"/>
  <c r="J134" i="6"/>
  <c r="BK170" i="7"/>
  <c r="BK158" i="7"/>
  <c r="J146" i="7"/>
  <c r="J136" i="7"/>
  <c r="J158" i="7"/>
  <c r="BK152" i="7"/>
  <c r="BK142" i="7"/>
  <c r="BK163" i="7"/>
  <c r="J155" i="7"/>
  <c r="J145" i="7"/>
  <c r="BK129" i="7"/>
  <c r="J166" i="7"/>
  <c r="BK150" i="7"/>
  <c r="BK139" i="7"/>
  <c r="J160" i="7"/>
  <c r="J142" i="7"/>
  <c r="J127" i="8"/>
  <c r="J139" i="8"/>
  <c r="BK139" i="8"/>
  <c r="BK131" i="8"/>
  <c r="BK145" i="8"/>
  <c r="J129" i="8"/>
  <c r="BK143" i="8"/>
  <c r="J133" i="8"/>
  <c r="J125" i="8"/>
  <c r="J166" i="9"/>
  <c r="BK154" i="9"/>
  <c r="BK143" i="9"/>
  <c r="J129" i="9"/>
  <c r="J149" i="9"/>
  <c r="BK134" i="9"/>
  <c r="BK165" i="9"/>
  <c r="J155" i="9"/>
  <c r="J139" i="9"/>
  <c r="J160" i="9"/>
  <c r="J141" i="9"/>
  <c r="J130" i="9"/>
  <c r="J153" i="9"/>
  <c r="J148" i="9"/>
  <c r="BK140" i="9"/>
  <c r="J128" i="9"/>
  <c r="J415" i="2"/>
  <c r="J306" i="2"/>
  <c r="J292" i="2"/>
  <c r="BK276" i="2"/>
  <c r="J263" i="2"/>
  <c r="J258" i="2"/>
  <c r="BK228" i="2"/>
  <c r="BK220" i="2"/>
  <c r="BK210" i="2"/>
  <c r="BK192" i="2"/>
  <c r="J178" i="2"/>
  <c r="BK172" i="2"/>
  <c r="BK158" i="2"/>
  <c r="J148" i="2"/>
  <c r="J394" i="2"/>
  <c r="BK389" i="2"/>
  <c r="BK387" i="2"/>
  <c r="BK384" i="2"/>
  <c r="J383" i="2"/>
  <c r="J381" i="2"/>
  <c r="BK379" i="2"/>
  <c r="J377" i="2"/>
  <c r="J375" i="2"/>
  <c r="J372" i="2"/>
  <c r="J367" i="2"/>
  <c r="BK363" i="2"/>
  <c r="J357" i="2"/>
  <c r="J354" i="2"/>
  <c r="BK351" i="2"/>
  <c r="BK345" i="2"/>
  <c r="J336" i="2"/>
  <c r="BK322" i="2"/>
  <c r="J316" i="2"/>
  <c r="J299" i="2"/>
  <c r="J289" i="2"/>
  <c r="J276" i="2"/>
  <c r="J267" i="2"/>
  <c r="BK241" i="2"/>
  <c r="J225" i="2"/>
  <c r="BK216" i="2"/>
  <c r="J190" i="2"/>
  <c r="BK171" i="2"/>
  <c r="J161" i="2"/>
  <c r="J414" i="2"/>
  <c r="BK407" i="2"/>
  <c r="J405" i="2"/>
  <c r="BK401" i="2"/>
  <c r="BK398" i="2"/>
  <c r="J396" i="2"/>
  <c r="BK391" i="2"/>
  <c r="J325" i="2"/>
  <c r="J313" i="2"/>
  <c r="BK297" i="2"/>
  <c r="J284" i="2"/>
  <c r="BK275" i="2"/>
  <c r="BK252" i="2"/>
  <c r="BK244" i="2"/>
  <c r="BK236" i="2"/>
  <c r="BK226" i="2"/>
  <c r="J210" i="2"/>
  <c r="BK199" i="2"/>
  <c r="J184" i="2"/>
  <c r="BK170" i="2"/>
  <c r="J158" i="2"/>
  <c r="J149" i="2"/>
  <c r="BK417" i="2"/>
  <c r="BK372" i="2"/>
  <c r="BK367" i="2"/>
  <c r="J360" i="2"/>
  <c r="J353" i="2"/>
  <c r="J348" i="2"/>
  <c r="J338" i="2"/>
  <c r="J323" i="2"/>
  <c r="J295" i="2"/>
  <c r="BK268" i="2"/>
  <c r="BK258" i="2"/>
  <c r="BK231" i="2"/>
  <c r="J218" i="2"/>
  <c r="BK205" i="2"/>
  <c r="BK190" i="2"/>
  <c r="J186" i="2"/>
  <c r="BK156" i="2"/>
  <c r="J150" i="2"/>
  <c r="J143" i="2"/>
  <c r="BK307" i="2"/>
  <c r="BK299" i="2"/>
  <c r="BK270" i="2"/>
  <c r="J256" i="2"/>
  <c r="BK246" i="2"/>
  <c r="J232" i="2"/>
  <c r="J195" i="2"/>
  <c r="J180" i="2"/>
  <c r="BK173" i="2"/>
  <c r="BK155" i="2"/>
  <c r="BK147" i="2"/>
  <c r="BK337" i="2"/>
  <c r="BK323" i="2"/>
  <c r="J302" i="2"/>
  <c r="J280" i="2"/>
  <c r="BK267" i="2"/>
  <c r="BK257" i="2"/>
  <c r="BK250" i="2"/>
  <c r="J244" i="2"/>
  <c r="BK234" i="2"/>
  <c r="BK221" i="2"/>
  <c r="BK213" i="2"/>
  <c r="J196" i="2"/>
  <c r="BK169" i="2"/>
  <c r="J159" i="2"/>
  <c r="BK200" i="3"/>
  <c r="J195" i="3"/>
  <c r="BK179" i="3"/>
  <c r="J173" i="3"/>
  <c r="BK169" i="3"/>
  <c r="J148" i="3"/>
  <c r="J144" i="3"/>
  <c r="BK139" i="3"/>
  <c r="BK137" i="3"/>
  <c r="J131" i="3"/>
  <c r="BK128" i="3"/>
  <c r="BK209" i="3"/>
  <c r="J208" i="3"/>
  <c r="BK207" i="3"/>
  <c r="J206" i="3"/>
  <c r="J203" i="3"/>
  <c r="J200" i="3"/>
  <c r="J196" i="3"/>
  <c r="BK195" i="3"/>
  <c r="BK191" i="3"/>
  <c r="J189" i="3"/>
  <c r="J186" i="3"/>
  <c r="J176" i="3"/>
  <c r="J166" i="3"/>
  <c r="BK162" i="3"/>
  <c r="BK157" i="3"/>
  <c r="BK155" i="3"/>
  <c r="BK154" i="3"/>
  <c r="BK147" i="3"/>
  <c r="BK146" i="3"/>
  <c r="J137" i="3"/>
  <c r="BK197" i="3"/>
  <c r="BK187" i="3"/>
  <c r="BK183" i="3"/>
  <c r="J172" i="3"/>
  <c r="J163" i="3"/>
  <c r="J147" i="3"/>
  <c r="BK132" i="3"/>
  <c r="J193" i="3"/>
  <c r="BK186" i="3"/>
  <c r="J171" i="3"/>
  <c r="J207" i="3"/>
  <c r="BK196" i="3"/>
  <c r="BK174" i="3"/>
  <c r="J162" i="3"/>
  <c r="J151" i="3"/>
  <c r="J134" i="3"/>
  <c r="BK199" i="3"/>
  <c r="BK177" i="3"/>
  <c r="J154" i="3"/>
  <c r="BK141" i="3"/>
  <c r="J129" i="3"/>
  <c r="BK134" i="4"/>
  <c r="BK125" i="4"/>
  <c r="BK129" i="4"/>
  <c r="J147" i="4"/>
  <c r="J136" i="4"/>
  <c r="BK138" i="4"/>
  <c r="BK181" i="5"/>
  <c r="BK166" i="5"/>
  <c r="J151" i="5"/>
  <c r="J132" i="5"/>
  <c r="BK129" i="5"/>
  <c r="J165" i="5"/>
  <c r="BK154" i="5"/>
  <c r="J134" i="5"/>
  <c r="J154" i="5"/>
  <c r="J170" i="5"/>
  <c r="BK152" i="5"/>
  <c r="BK179" i="5"/>
  <c r="J152" i="5"/>
  <c r="BK138" i="5"/>
  <c r="J179" i="5"/>
  <c r="BK161" i="5"/>
  <c r="BK149" i="5"/>
  <c r="BK139" i="5"/>
  <c r="J351" i="6"/>
  <c r="BK346" i="6"/>
  <c r="BK336" i="6"/>
  <c r="BK324" i="6"/>
  <c r="BK314" i="6"/>
  <c r="BK302" i="6"/>
  <c r="BK293" i="6"/>
  <c r="BK284" i="6"/>
  <c r="BK257" i="6"/>
  <c r="J238" i="6"/>
  <c r="BK226" i="6"/>
  <c r="BK201" i="6"/>
  <c r="J191" i="6"/>
  <c r="J158" i="6"/>
  <c r="J151" i="6"/>
  <c r="J128" i="6"/>
  <c r="J345" i="6"/>
  <c r="BK323" i="6"/>
  <c r="J311" i="6"/>
  <c r="J296" i="6"/>
  <c r="J291" i="6"/>
  <c r="J281" i="6"/>
  <c r="BK266" i="6"/>
  <c r="BK246" i="6"/>
  <c r="BK237" i="6"/>
  <c r="J225" i="6"/>
  <c r="J205" i="6"/>
  <c r="J194" i="6"/>
  <c r="J187" i="6"/>
  <c r="J171" i="6"/>
  <c r="J154" i="6"/>
  <c r="J139" i="6"/>
  <c r="J343" i="6"/>
  <c r="J330" i="6"/>
  <c r="J318" i="6"/>
  <c r="J310" i="6"/>
  <c r="BK301" i="6"/>
  <c r="BK291" i="6"/>
  <c r="BK280" i="6"/>
  <c r="BK272" i="6"/>
  <c r="BK256" i="6"/>
  <c r="J241" i="6"/>
  <c r="BK225" i="6"/>
  <c r="BK215" i="6"/>
  <c r="BK199" i="6"/>
  <c r="J180" i="6"/>
  <c r="J166" i="6"/>
  <c r="BK159" i="6"/>
  <c r="BK149" i="6"/>
  <c r="BK137" i="6"/>
  <c r="BK127" i="6"/>
  <c r="BK351" i="6"/>
  <c r="BK339" i="6"/>
  <c r="BK317" i="6"/>
  <c r="BK281" i="6"/>
  <c r="J272" i="6"/>
  <c r="J245" i="6"/>
  <c r="J232" i="6"/>
  <c r="J221" i="6"/>
  <c r="J211" i="6"/>
  <c r="J203" i="6"/>
  <c r="BK186" i="6"/>
  <c r="J177" i="6"/>
  <c r="J161" i="6"/>
  <c r="BK151" i="6"/>
  <c r="BK140" i="6"/>
  <c r="BK345" i="6"/>
  <c r="BK338" i="6"/>
  <c r="J271" i="6"/>
  <c r="J263" i="6"/>
  <c r="BK258" i="6"/>
  <c r="BK240" i="6"/>
  <c r="J210" i="6"/>
  <c r="BK352" i="6"/>
  <c r="BK331" i="6"/>
  <c r="BK325" i="6"/>
  <c r="BK316" i="6"/>
  <c r="J306" i="6"/>
  <c r="J287" i="6"/>
  <c r="BK278" i="6"/>
  <c r="BK271" i="6"/>
  <c r="BK255" i="6"/>
  <c r="J248" i="6"/>
  <c r="BK231" i="6"/>
  <c r="J215" i="6"/>
  <c r="BK203" i="6"/>
  <c r="J188" i="6"/>
  <c r="J181" i="6"/>
  <c r="BK174" i="6"/>
  <c r="BK170" i="6"/>
  <c r="J153" i="6"/>
  <c r="BK138" i="6"/>
  <c r="BK172" i="7"/>
  <c r="J150" i="7"/>
  <c r="BK133" i="7"/>
  <c r="J163" i="7"/>
  <c r="J151" i="7"/>
  <c r="J137" i="7"/>
  <c r="J162" i="7"/>
  <c r="J152" i="7"/>
  <c r="J134" i="7"/>
  <c r="BK169" i="7"/>
  <c r="BK156" i="7"/>
  <c r="BK131" i="7"/>
  <c r="BK151" i="7"/>
  <c r="BK136" i="7"/>
  <c r="BK123" i="8"/>
  <c r="J140" i="8"/>
  <c r="BK125" i="8"/>
  <c r="BK133" i="8"/>
  <c r="BK130" i="8"/>
  <c r="BK124" i="8"/>
  <c r="BK140" i="8"/>
  <c r="J130" i="8"/>
  <c r="BK161" i="9"/>
  <c r="BK158" i="9"/>
  <c r="BK147" i="9"/>
  <c r="BK130" i="9"/>
  <c r="J151" i="9"/>
  <c r="BK135" i="9"/>
  <c r="J169" i="9"/>
  <c r="BK159" i="9"/>
  <c r="BK146" i="9"/>
  <c r="J131" i="9"/>
  <c r="BK155" i="9"/>
  <c r="J145" i="9"/>
  <c r="BK169" i="9"/>
  <c r="BK149" i="9"/>
  <c r="J134" i="9"/>
  <c r="BK127" i="9"/>
  <c r="J416" i="2"/>
  <c r="J309" i="2"/>
  <c r="J300" i="2"/>
  <c r="BK277" i="2"/>
  <c r="J265" i="2"/>
  <c r="J260" i="2"/>
  <c r="BK225" i="2"/>
  <c r="BK214" i="2"/>
  <c r="BK206" i="2"/>
  <c r="J194" i="2"/>
  <c r="BK176" i="2"/>
  <c r="BK166" i="2"/>
  <c r="J157" i="2"/>
  <c r="J146" i="2"/>
  <c r="J393" i="2"/>
  <c r="J389" i="2"/>
  <c r="J387" i="2"/>
  <c r="J384" i="2"/>
  <c r="J382" i="2"/>
  <c r="J380" i="2"/>
  <c r="BK375" i="2"/>
  <c r="BK373" i="2"/>
  <c r="BK369" i="2"/>
  <c r="J365" i="2"/>
  <c r="J361" i="2"/>
  <c r="J356" i="2"/>
  <c r="BK352" i="2"/>
  <c r="J349" i="2"/>
  <c r="J343" i="2"/>
  <c r="BK338" i="2"/>
  <c r="BK333" i="2"/>
  <c r="BK321" i="2"/>
  <c r="BK306" i="2"/>
  <c r="BK291" i="2"/>
  <c r="BK278" i="2"/>
  <c r="J269" i="2"/>
  <c r="BK254" i="2"/>
  <c r="BK237" i="2"/>
  <c r="J222" i="2"/>
  <c r="BK207" i="2"/>
  <c r="BK174" i="2"/>
  <c r="BK162" i="2"/>
  <c r="BK414" i="2"/>
  <c r="BK406" i="2"/>
  <c r="J404" i="2"/>
  <c r="BK400" i="2"/>
  <c r="BK397" i="2"/>
  <c r="J395" i="2"/>
  <c r="J341" i="2"/>
  <c r="BK318" i="2"/>
  <c r="BK308" i="2"/>
  <c r="BK294" i="2"/>
  <c r="J270" i="2"/>
  <c r="BK251" i="2"/>
  <c r="J241" i="2"/>
  <c r="J229" i="2"/>
  <c r="J220" i="2"/>
  <c r="J200" i="2"/>
  <c r="BK189" i="2"/>
  <c r="J174" i="2"/>
  <c r="J154" i="2"/>
  <c r="J420" i="2"/>
  <c r="J410" i="2"/>
  <c r="BK371" i="2"/>
  <c r="BK366" i="2"/>
  <c r="BK362" i="2"/>
  <c r="BK357" i="2"/>
  <c r="J350" i="2"/>
  <c r="J345" i="2"/>
  <c r="J334" i="2"/>
  <c r="J320" i="2"/>
  <c r="J304" i="2"/>
  <c r="J297" i="2"/>
  <c r="J287" i="2"/>
  <c r="BK265" i="2"/>
  <c r="J238" i="2"/>
  <c r="BK229" i="2"/>
  <c r="J211" i="2"/>
  <c r="BK203" i="2"/>
  <c r="BK188" i="2"/>
  <c r="BK167" i="2"/>
  <c r="J153" i="2"/>
  <c r="BK142" i="2"/>
  <c r="BK316" i="2"/>
  <c r="BK292" i="2"/>
  <c r="BK274" i="2"/>
  <c r="J255" i="2"/>
  <c r="J242" i="2"/>
  <c r="BK201" i="2"/>
  <c r="BK193" i="2"/>
  <c r="J172" i="2"/>
  <c r="BK153" i="2"/>
  <c r="J142" i="2"/>
  <c r="BK341" i="2"/>
  <c r="BK334" i="2"/>
  <c r="BK325" i="2"/>
  <c r="BK300" i="2"/>
  <c r="J273" i="2"/>
  <c r="J262" i="2"/>
  <c r="J254" i="2"/>
  <c r="BK245" i="2"/>
  <c r="J236" i="2"/>
  <c r="BK218" i="2"/>
  <c r="J181" i="2"/>
  <c r="J160" i="2"/>
  <c r="J202" i="3"/>
  <c r="J194" i="3"/>
  <c r="J178" i="3"/>
  <c r="BK172" i="3"/>
  <c r="J165" i="3"/>
  <c r="J139" i="3"/>
  <c r="BK202" i="3"/>
  <c r="BK185" i="3"/>
  <c r="BK181" i="3"/>
  <c r="BK166" i="3"/>
  <c r="BK160" i="3"/>
  <c r="J149" i="3"/>
  <c r="J138" i="3"/>
  <c r="BK208" i="3"/>
  <c r="BK194" i="3"/>
  <c r="J183" i="3"/>
  <c r="BK173" i="3"/>
  <c r="J130" i="3"/>
  <c r="J198" i="3"/>
  <c r="BK190" i="3"/>
  <c r="BK158" i="3"/>
  <c r="BK149" i="3"/>
  <c r="BK131" i="3"/>
  <c r="BK198" i="3"/>
  <c r="J167" i="3"/>
  <c r="J158" i="3"/>
  <c r="BK145" i="3"/>
  <c r="BK126" i="3"/>
  <c r="BK139" i="4"/>
  <c r="J129" i="4"/>
  <c r="J137" i="4"/>
  <c r="J144" i="4"/>
  <c r="BK131" i="4"/>
  <c r="BK144" i="4"/>
  <c r="BK126" i="4"/>
  <c r="J126" i="4"/>
  <c r="BK175" i="5"/>
  <c r="J162" i="5"/>
  <c r="BK150" i="5"/>
  <c r="BK131" i="5"/>
  <c r="J173" i="5"/>
  <c r="J161" i="5"/>
  <c r="J158" i="5"/>
  <c r="BK143" i="5"/>
  <c r="J166" i="5"/>
  <c r="J139" i="5"/>
  <c r="J181" i="5"/>
  <c r="BK163" i="5"/>
  <c r="BK136" i="5"/>
  <c r="J171" i="5"/>
  <c r="J149" i="5"/>
  <c r="J133" i="5"/>
  <c r="J168" i="5"/>
  <c r="BK157" i="5"/>
  <c r="J361" i="6"/>
  <c r="BK348" i="6"/>
  <c r="BK337" i="6"/>
  <c r="BK326" i="6"/>
  <c r="J315" i="6"/>
  <c r="BK304" i="6"/>
  <c r="BK295" i="6"/>
  <c r="J282" i="6"/>
  <c r="BK260" i="6"/>
  <c r="J250" i="6"/>
  <c r="BK239" i="6"/>
  <c r="J231" i="6"/>
  <c r="BK209" i="6"/>
  <c r="BK200" i="6"/>
  <c r="J174" i="6"/>
  <c r="J141" i="6"/>
  <c r="BK356" i="6"/>
  <c r="J333" i="6"/>
  <c r="BK319" i="6"/>
  <c r="J307" i="6"/>
  <c r="J294" i="6"/>
  <c r="BK285" i="6"/>
  <c r="J267" i="6"/>
  <c r="J247" i="6"/>
  <c r="J239" i="6"/>
  <c r="J226" i="6"/>
  <c r="BK213" i="6"/>
  <c r="J201" i="6"/>
  <c r="J195" i="6"/>
  <c r="BK183" i="6"/>
  <c r="BK161" i="6"/>
  <c r="BK153" i="6"/>
  <c r="J136" i="6"/>
  <c r="BK342" i="6"/>
  <c r="BK329" i="6"/>
  <c r="J316" i="6"/>
  <c r="J305" i="6"/>
  <c r="BK294" i="6"/>
  <c r="BK286" i="6"/>
  <c r="BK270" i="6"/>
  <c r="BK250" i="6"/>
  <c r="BK230" i="6"/>
  <c r="BK214" i="6"/>
  <c r="J198" i="6"/>
  <c r="J183" i="6"/>
  <c r="BK176" i="6"/>
  <c r="J160" i="6"/>
  <c r="J150" i="6"/>
  <c r="BK142" i="6"/>
  <c r="BK134" i="6"/>
  <c r="BK361" i="6"/>
  <c r="J349" i="6"/>
  <c r="J335" i="6"/>
  <c r="BK315" i="6"/>
  <c r="BK279" i="6"/>
  <c r="J254" i="6"/>
  <c r="J244" i="6"/>
  <c r="BK222" i="6"/>
  <c r="J216" i="6"/>
  <c r="BK197" i="6"/>
  <c r="J185" i="6"/>
  <c r="BK171" i="6"/>
  <c r="BK164" i="6"/>
  <c r="BK147" i="6"/>
  <c r="BK139" i="6"/>
  <c r="BK360" i="6"/>
  <c r="J342" i="6"/>
  <c r="J336" i="6"/>
  <c r="J275" i="6"/>
  <c r="J264" i="6"/>
  <c r="J259" i="6"/>
  <c r="J224" i="6"/>
  <c r="J213" i="6"/>
  <c r="BK350" i="6"/>
  <c r="J334" i="6"/>
  <c r="BK328" i="6"/>
  <c r="J323" i="6"/>
  <c r="J312" i="6"/>
  <c r="J303" i="6"/>
  <c r="BK300" i="6"/>
  <c r="J284" i="6"/>
  <c r="BK273" i="6"/>
  <c r="J265" i="6"/>
  <c r="BK254" i="6"/>
  <c r="BK247" i="6"/>
  <c r="BK223" i="6"/>
  <c r="BK205" i="6"/>
  <c r="BK194" i="6"/>
  <c r="BK187" i="6"/>
  <c r="J179" i="6"/>
  <c r="BK173" i="6"/>
  <c r="BK158" i="6"/>
  <c r="BK135" i="6"/>
  <c r="BK129" i="6"/>
  <c r="J157" i="7"/>
  <c r="BK147" i="7"/>
  <c r="J135" i="7"/>
  <c r="J169" i="7"/>
  <c r="BK157" i="7"/>
  <c r="BK148" i="7"/>
  <c r="BK135" i="7"/>
  <c r="BK161" i="7"/>
  <c r="BK141" i="7"/>
  <c r="J173" i="7"/>
  <c r="BK153" i="7"/>
  <c r="J141" i="7"/>
  <c r="BK149" i="7"/>
  <c r="BK134" i="7"/>
  <c r="J144" i="8"/>
  <c r="J136" i="8"/>
  <c r="J124" i="8"/>
  <c r="BK138" i="8"/>
  <c r="BK146" i="8"/>
  <c r="J138" i="8"/>
  <c r="BK132" i="8"/>
  <c r="J145" i="8"/>
  <c r="BK141" i="8"/>
  <c r="J131" i="8"/>
  <c r="J159" i="9"/>
  <c r="J157" i="9"/>
  <c r="J146" i="9"/>
  <c r="BK157" i="9"/>
  <c r="BK148" i="9"/>
  <c r="J133" i="9"/>
  <c r="BK166" i="9"/>
  <c r="BK160" i="9"/>
  <c r="BK144" i="9"/>
  <c r="J164" i="9"/>
  <c r="J150" i="9"/>
  <c r="J135" i="9"/>
  <c r="BK156" i="9"/>
  <c r="BK145" i="9"/>
  <c r="BK133" i="9"/>
  <c r="BK141" i="2" l="1"/>
  <c r="J141" i="2" s="1"/>
  <c r="J98" i="2" s="1"/>
  <c r="BK165" i="2"/>
  <c r="J165" i="2" s="1"/>
  <c r="J100" i="2" s="1"/>
  <c r="P202" i="2"/>
  <c r="T253" i="2"/>
  <c r="P282" i="2"/>
  <c r="T296" i="2"/>
  <c r="P331" i="2"/>
  <c r="T359" i="2"/>
  <c r="P385" i="2"/>
  <c r="T390" i="2"/>
  <c r="P408" i="2"/>
  <c r="T413" i="2"/>
  <c r="R419" i="2"/>
  <c r="R418" i="2"/>
  <c r="R127" i="3"/>
  <c r="R124" i="3" s="1"/>
  <c r="BK156" i="3"/>
  <c r="J156" i="3" s="1"/>
  <c r="J102" i="3" s="1"/>
  <c r="R182" i="3"/>
  <c r="P124" i="4"/>
  <c r="P123" i="4"/>
  <c r="R133" i="4"/>
  <c r="R132" i="4" s="1"/>
  <c r="P143" i="4"/>
  <c r="P142" i="4"/>
  <c r="P128" i="5"/>
  <c r="P127" i="5" s="1"/>
  <c r="P141" i="5"/>
  <c r="T141" i="5"/>
  <c r="T140" i="5" s="1"/>
  <c r="P144" i="5"/>
  <c r="T144" i="5"/>
  <c r="BK177" i="5"/>
  <c r="J177" i="5"/>
  <c r="J106" i="5" s="1"/>
  <c r="BK126" i="6"/>
  <c r="BK125" i="6"/>
  <c r="J125" i="6"/>
  <c r="J97" i="6" s="1"/>
  <c r="P126" i="6"/>
  <c r="P125" i="6"/>
  <c r="T126" i="6"/>
  <c r="T125" i="6" s="1"/>
  <c r="T124" i="6" s="1"/>
  <c r="P358" i="6"/>
  <c r="P357" i="6"/>
  <c r="R128" i="7"/>
  <c r="R144" i="7"/>
  <c r="T159" i="7"/>
  <c r="P168" i="7"/>
  <c r="R122" i="8"/>
  <c r="P134" i="8"/>
  <c r="T137" i="8"/>
  <c r="P138" i="9"/>
  <c r="P137" i="9" s="1"/>
  <c r="T141" i="2"/>
  <c r="R165" i="2"/>
  <c r="P191" i="2"/>
  <c r="T191" i="2"/>
  <c r="R253" i="2"/>
  <c r="BK296" i="2"/>
  <c r="J296" i="2"/>
  <c r="J107" i="2"/>
  <c r="P310" i="2"/>
  <c r="P327" i="2"/>
  <c r="R331" i="2"/>
  <c r="BK378" i="2"/>
  <c r="J378" i="2" s="1"/>
  <c r="J112" i="2" s="1"/>
  <c r="BK390" i="2"/>
  <c r="J390" i="2" s="1"/>
  <c r="J114" i="2" s="1"/>
  <c r="T402" i="2"/>
  <c r="R413" i="2"/>
  <c r="T127" i="3"/>
  <c r="T124" i="3" s="1"/>
  <c r="P156" i="3"/>
  <c r="T156" i="3"/>
  <c r="BK124" i="4"/>
  <c r="J124" i="4" s="1"/>
  <c r="J98" i="4" s="1"/>
  <c r="T133" i="4"/>
  <c r="T132" i="4" s="1"/>
  <c r="BK141" i="5"/>
  <c r="J141" i="5" s="1"/>
  <c r="J100" i="5" s="1"/>
  <c r="R141" i="5"/>
  <c r="BK144" i="5"/>
  <c r="J144" i="5"/>
  <c r="J101" i="5"/>
  <c r="R144" i="5"/>
  <c r="R177" i="5"/>
  <c r="R176" i="5" s="1"/>
  <c r="T144" i="6"/>
  <c r="T143" i="6" s="1"/>
  <c r="T128" i="7"/>
  <c r="BK140" i="7"/>
  <c r="J140" i="7" s="1"/>
  <c r="J100" i="7" s="1"/>
  <c r="R140" i="7"/>
  <c r="R159" i="7"/>
  <c r="T168" i="7"/>
  <c r="P122" i="8"/>
  <c r="BK137" i="8"/>
  <c r="J137" i="8"/>
  <c r="J100" i="8" s="1"/>
  <c r="BK126" i="9"/>
  <c r="J126" i="9" s="1"/>
  <c r="J98" i="9" s="1"/>
  <c r="R126" i="9"/>
  <c r="R125" i="9" s="1"/>
  <c r="BK163" i="9"/>
  <c r="J163" i="9"/>
  <c r="J102" i="9" s="1"/>
  <c r="R141" i="2"/>
  <c r="P165" i="2"/>
  <c r="R202" i="2"/>
  <c r="R296" i="2"/>
  <c r="BK331" i="2"/>
  <c r="J331" i="2" s="1"/>
  <c r="J110" i="2" s="1"/>
  <c r="R359" i="2"/>
  <c r="BK385" i="2"/>
  <c r="J385" i="2"/>
  <c r="J113" i="2"/>
  <c r="R385" i="2"/>
  <c r="BK402" i="2"/>
  <c r="J402" i="2" s="1"/>
  <c r="J115" i="2" s="1"/>
  <c r="T408" i="2"/>
  <c r="BK419" i="2"/>
  <c r="J419" i="2" s="1"/>
  <c r="J119" i="2" s="1"/>
  <c r="P133" i="4"/>
  <c r="P132" i="4" s="1"/>
  <c r="R143" i="4"/>
  <c r="R142" i="4"/>
  <c r="BK128" i="5"/>
  <c r="J128" i="5" s="1"/>
  <c r="J98" i="5" s="1"/>
  <c r="BK148" i="5"/>
  <c r="J148" i="5" s="1"/>
  <c r="J103" i="5" s="1"/>
  <c r="BK144" i="6"/>
  <c r="J144" i="6"/>
  <c r="J100" i="6"/>
  <c r="T358" i="6"/>
  <c r="T357" i="6"/>
  <c r="P128" i="7"/>
  <c r="P144" i="7"/>
  <c r="BK164" i="7"/>
  <c r="J164" i="7" s="1"/>
  <c r="J103" i="7" s="1"/>
  <c r="BK171" i="7"/>
  <c r="J171" i="7"/>
  <c r="J106" i="7" s="1"/>
  <c r="BK122" i="8"/>
  <c r="BK121" i="8" s="1"/>
  <c r="BK120" i="8" s="1"/>
  <c r="J120" i="8" s="1"/>
  <c r="J96" i="8" s="1"/>
  <c r="J122" i="8"/>
  <c r="J98" i="8" s="1"/>
  <c r="P137" i="8"/>
  <c r="T138" i="9"/>
  <c r="T137" i="9" s="1"/>
  <c r="BK152" i="2"/>
  <c r="J152" i="2" s="1"/>
  <c r="J99" i="2" s="1"/>
  <c r="T152" i="2"/>
  <c r="BK191" i="2"/>
  <c r="J191" i="2" s="1"/>
  <c r="J101" i="2" s="1"/>
  <c r="R191" i="2"/>
  <c r="BK253" i="2"/>
  <c r="J253" i="2"/>
  <c r="J103" i="2"/>
  <c r="R282" i="2"/>
  <c r="BK310" i="2"/>
  <c r="J310" i="2" s="1"/>
  <c r="J108" i="2" s="1"/>
  <c r="BK327" i="2"/>
  <c r="J327" i="2"/>
  <c r="J109" i="2" s="1"/>
  <c r="T331" i="2"/>
  <c r="P378" i="2"/>
  <c r="P390" i="2"/>
  <c r="R402" i="2"/>
  <c r="BK413" i="2"/>
  <c r="J413" i="2" s="1"/>
  <c r="J117" i="2" s="1"/>
  <c r="P419" i="2"/>
  <c r="P418" i="2"/>
  <c r="BK143" i="3"/>
  <c r="T143" i="3"/>
  <c r="T182" i="3"/>
  <c r="T124" i="4"/>
  <c r="T123" i="4"/>
  <c r="R148" i="5"/>
  <c r="R147" i="5"/>
  <c r="T177" i="5"/>
  <c r="T176" i="5" s="1"/>
  <c r="P144" i="6"/>
  <c r="P143" i="6"/>
  <c r="P124" i="6"/>
  <c r="AU99" i="1" s="1"/>
  <c r="R358" i="6"/>
  <c r="R357" i="6" s="1"/>
  <c r="BK144" i="7"/>
  <c r="J144" i="7"/>
  <c r="J101" i="7" s="1"/>
  <c r="P159" i="7"/>
  <c r="T164" i="7"/>
  <c r="P171" i="7"/>
  <c r="T134" i="8"/>
  <c r="T126" i="9"/>
  <c r="T125" i="9"/>
  <c r="T163" i="9"/>
  <c r="T162" i="9" s="1"/>
  <c r="P152" i="2"/>
  <c r="T165" i="2"/>
  <c r="T202" i="2"/>
  <c r="BK282" i="2"/>
  <c r="J282" i="2"/>
  <c r="J106" i="2" s="1"/>
  <c r="P296" i="2"/>
  <c r="R310" i="2"/>
  <c r="R327" i="2"/>
  <c r="P359" i="2"/>
  <c r="R378" i="2"/>
  <c r="R390" i="2"/>
  <c r="BK408" i="2"/>
  <c r="J408" i="2"/>
  <c r="J116" i="2" s="1"/>
  <c r="P413" i="2"/>
  <c r="BK127" i="3"/>
  <c r="J127" i="3" s="1"/>
  <c r="J99" i="3" s="1"/>
  <c r="P143" i="3"/>
  <c r="R143" i="3"/>
  <c r="BK182" i="3"/>
  <c r="J182" i="3"/>
  <c r="J103" i="3" s="1"/>
  <c r="BK133" i="4"/>
  <c r="BK132" i="4" s="1"/>
  <c r="J132" i="4" s="1"/>
  <c r="J99" i="4" s="1"/>
  <c r="J133" i="4"/>
  <c r="J100" i="4" s="1"/>
  <c r="T143" i="4"/>
  <c r="T142" i="4"/>
  <c r="R128" i="5"/>
  <c r="R127" i="5" s="1"/>
  <c r="T148" i="5"/>
  <c r="T147" i="5"/>
  <c r="P177" i="5"/>
  <c r="P176" i="5"/>
  <c r="R126" i="6"/>
  <c r="R125" i="6"/>
  <c r="BK128" i="7"/>
  <c r="P140" i="7"/>
  <c r="T140" i="7"/>
  <c r="BK159" i="7"/>
  <c r="J159" i="7" s="1"/>
  <c r="J102" i="7" s="1"/>
  <c r="R164" i="7"/>
  <c r="BK168" i="7"/>
  <c r="J168" i="7" s="1"/>
  <c r="J105" i="7" s="1"/>
  <c r="R171" i="7"/>
  <c r="T122" i="8"/>
  <c r="T121" i="8"/>
  <c r="T120" i="8" s="1"/>
  <c r="R134" i="8"/>
  <c r="P126" i="9"/>
  <c r="P125" i="9" s="1"/>
  <c r="P124" i="9" s="1"/>
  <c r="AU102" i="1" s="1"/>
  <c r="R138" i="9"/>
  <c r="R137" i="9" s="1"/>
  <c r="P163" i="9"/>
  <c r="P162" i="9" s="1"/>
  <c r="P141" i="2"/>
  <c r="R152" i="2"/>
  <c r="BK202" i="2"/>
  <c r="J202" i="2"/>
  <c r="J102" i="2"/>
  <c r="P253" i="2"/>
  <c r="T282" i="2"/>
  <c r="T310" i="2"/>
  <c r="T327" i="2"/>
  <c r="BK359" i="2"/>
  <c r="J359" i="2"/>
  <c r="J111" i="2" s="1"/>
  <c r="T378" i="2"/>
  <c r="T385" i="2"/>
  <c r="P402" i="2"/>
  <c r="R408" i="2"/>
  <c r="T419" i="2"/>
  <c r="T418" i="2" s="1"/>
  <c r="P127" i="3"/>
  <c r="P124" i="3" s="1"/>
  <c r="R156" i="3"/>
  <c r="P182" i="3"/>
  <c r="R124" i="4"/>
  <c r="R123" i="4" s="1"/>
  <c r="BK143" i="4"/>
  <c r="J143" i="4"/>
  <c r="J102" i="4" s="1"/>
  <c r="T128" i="5"/>
  <c r="T127" i="5"/>
  <c r="T126" i="5" s="1"/>
  <c r="P148" i="5"/>
  <c r="P147" i="5" s="1"/>
  <c r="R144" i="6"/>
  <c r="R143" i="6" s="1"/>
  <c r="R124" i="6" s="1"/>
  <c r="BK358" i="6"/>
  <c r="J358" i="6"/>
  <c r="J104" i="6"/>
  <c r="T144" i="7"/>
  <c r="P164" i="7"/>
  <c r="R168" i="7"/>
  <c r="R167" i="7" s="1"/>
  <c r="T171" i="7"/>
  <c r="BK134" i="8"/>
  <c r="J134" i="8"/>
  <c r="J99" i="8" s="1"/>
  <c r="R137" i="8"/>
  <c r="BK138" i="9"/>
  <c r="J138" i="9"/>
  <c r="J100" i="9"/>
  <c r="R163" i="9"/>
  <c r="R162" i="9" s="1"/>
  <c r="BK125" i="3"/>
  <c r="J125" i="3" s="1"/>
  <c r="J98" i="3" s="1"/>
  <c r="BK174" i="5"/>
  <c r="J174" i="5"/>
  <c r="J104" i="5" s="1"/>
  <c r="BK279" i="2"/>
  <c r="J279" i="2" s="1"/>
  <c r="J104" i="2" s="1"/>
  <c r="BK353" i="6"/>
  <c r="BK143" i="6" s="1"/>
  <c r="J143" i="6" s="1"/>
  <c r="J99" i="6" s="1"/>
  <c r="BK355" i="6"/>
  <c r="J355" i="6" s="1"/>
  <c r="J102" i="6" s="1"/>
  <c r="BK138" i="7"/>
  <c r="J138" i="7"/>
  <c r="J99" i="7" s="1"/>
  <c r="BK168" i="9"/>
  <c r="BK167" i="9" s="1"/>
  <c r="J167" i="9" s="1"/>
  <c r="J103" i="9" s="1"/>
  <c r="F92" i="9"/>
  <c r="BF135" i="9"/>
  <c r="BF139" i="9"/>
  <c r="BF142" i="9"/>
  <c r="BF144" i="9"/>
  <c r="BF149" i="9"/>
  <c r="BF151" i="9"/>
  <c r="J118" i="9"/>
  <c r="BF128" i="9"/>
  <c r="BF129" i="9"/>
  <c r="BF141" i="9"/>
  <c r="BF154" i="9"/>
  <c r="BF156" i="9"/>
  <c r="BF165" i="9"/>
  <c r="E114" i="9"/>
  <c r="BF130" i="9"/>
  <c r="BF140" i="9"/>
  <c r="BF145" i="9"/>
  <c r="BF150" i="9"/>
  <c r="BF152" i="9"/>
  <c r="BF153" i="9"/>
  <c r="BF159" i="9"/>
  <c r="BF164" i="9"/>
  <c r="BF169" i="9"/>
  <c r="BF133" i="9"/>
  <c r="BF134" i="9"/>
  <c r="BF143" i="9"/>
  <c r="BF147" i="9"/>
  <c r="BF158" i="9"/>
  <c r="BF161" i="9"/>
  <c r="BF166" i="9"/>
  <c r="BF127" i="9"/>
  <c r="BF131" i="9"/>
  <c r="BF132" i="9"/>
  <c r="BF136" i="9"/>
  <c r="BF146" i="9"/>
  <c r="BF148" i="9"/>
  <c r="BF155" i="9"/>
  <c r="BF157" i="9"/>
  <c r="BF160" i="9"/>
  <c r="J128" i="7"/>
  <c r="J98" i="7" s="1"/>
  <c r="E85" i="8"/>
  <c r="BF126" i="8"/>
  <c r="BF129" i="8"/>
  <c r="BF130" i="8"/>
  <c r="BF131" i="8"/>
  <c r="BF142" i="8"/>
  <c r="BF144" i="8"/>
  <c r="F117" i="8"/>
  <c r="BF125" i="8"/>
  <c r="BF127" i="8"/>
  <c r="BF132" i="8"/>
  <c r="BF133" i="8"/>
  <c r="BF135" i="8"/>
  <c r="BF136" i="8"/>
  <c r="BF138" i="8"/>
  <c r="BF140" i="8"/>
  <c r="BF145" i="8"/>
  <c r="BF146" i="8"/>
  <c r="J89" i="8"/>
  <c r="BF124" i="8"/>
  <c r="BF143" i="8"/>
  <c r="BF128" i="8"/>
  <c r="BF139" i="8"/>
  <c r="BF141" i="8"/>
  <c r="BF123" i="8"/>
  <c r="J89" i="7"/>
  <c r="E116" i="7"/>
  <c r="BF134" i="7"/>
  <c r="BF135" i="7"/>
  <c r="BF148" i="7"/>
  <c r="BF172" i="7"/>
  <c r="F92" i="7"/>
  <c r="BF130" i="7"/>
  <c r="BF136" i="7"/>
  <c r="BF137" i="7"/>
  <c r="BF139" i="7"/>
  <c r="BF147" i="7"/>
  <c r="BF152" i="7"/>
  <c r="BF155" i="7"/>
  <c r="BF163" i="7"/>
  <c r="BF133" i="7"/>
  <c r="BF142" i="7"/>
  <c r="BF143" i="7"/>
  <c r="BF158" i="7"/>
  <c r="BF166" i="7"/>
  <c r="J126" i="6"/>
  <c r="J98" i="6"/>
  <c r="BF131" i="7"/>
  <c r="BF141" i="7"/>
  <c r="BF150" i="7"/>
  <c r="BF151" i="7"/>
  <c r="BF157" i="7"/>
  <c r="BF160" i="7"/>
  <c r="BF162" i="7"/>
  <c r="BF165" i="7"/>
  <c r="BF170" i="7"/>
  <c r="BF173" i="7"/>
  <c r="BF129" i="7"/>
  <c r="BF132" i="7"/>
  <c r="BF145" i="7"/>
  <c r="BF146" i="7"/>
  <c r="BF149" i="7"/>
  <c r="BF153" i="7"/>
  <c r="BF154" i="7"/>
  <c r="BF156" i="7"/>
  <c r="BF161" i="7"/>
  <c r="BF169" i="7"/>
  <c r="BF140" i="6"/>
  <c r="BF142" i="6"/>
  <c r="BF150" i="6"/>
  <c r="BF151" i="6"/>
  <c r="BF152" i="6"/>
  <c r="BF157" i="6"/>
  <c r="BF161" i="6"/>
  <c r="BF166" i="6"/>
  <c r="BF169" i="6"/>
  <c r="BF176" i="6"/>
  <c r="BF180" i="6"/>
  <c r="BF182" i="6"/>
  <c r="BF183" i="6"/>
  <c r="BF186" i="6"/>
  <c r="BF190" i="6"/>
  <c r="BF192" i="6"/>
  <c r="BF193" i="6"/>
  <c r="BF196" i="6"/>
  <c r="BF208" i="6"/>
  <c r="BF211" i="6"/>
  <c r="BF212" i="6"/>
  <c r="BF226" i="6"/>
  <c r="BF229" i="6"/>
  <c r="BF240" i="6"/>
  <c r="BF244" i="6"/>
  <c r="BF252" i="6"/>
  <c r="BF256" i="6"/>
  <c r="BF264" i="6"/>
  <c r="BF272" i="6"/>
  <c r="BF275" i="6"/>
  <c r="BF279" i="6"/>
  <c r="BF291" i="6"/>
  <c r="BF295" i="6"/>
  <c r="BF305" i="6"/>
  <c r="BF308" i="6"/>
  <c r="BF311" i="6"/>
  <c r="BF315" i="6"/>
  <c r="BF324" i="6"/>
  <c r="BF339" i="6"/>
  <c r="BF340" i="6"/>
  <c r="BF349" i="6"/>
  <c r="BF351" i="6"/>
  <c r="BF360" i="6"/>
  <c r="BF209" i="6"/>
  <c r="BF216" i="6"/>
  <c r="BF217" i="6"/>
  <c r="BF219" i="6"/>
  <c r="BF222" i="6"/>
  <c r="BF225" i="6"/>
  <c r="BF232" i="6"/>
  <c r="BF246" i="6"/>
  <c r="BF247" i="6"/>
  <c r="BF249" i="6"/>
  <c r="BF251" i="6"/>
  <c r="BF254" i="6"/>
  <c r="BF260" i="6"/>
  <c r="BF263" i="6"/>
  <c r="BF267" i="6"/>
  <c r="BF278" i="6"/>
  <c r="BF280" i="6"/>
  <c r="BF281" i="6"/>
  <c r="BF282" i="6"/>
  <c r="BF286" i="6"/>
  <c r="BF337" i="6"/>
  <c r="BF346" i="6"/>
  <c r="BF361" i="6"/>
  <c r="J89" i="6"/>
  <c r="BF128" i="6"/>
  <c r="BF130" i="6"/>
  <c r="BF154" i="6"/>
  <c r="BF155" i="6"/>
  <c r="BF158" i="6"/>
  <c r="BF163" i="6"/>
  <c r="BF174" i="6"/>
  <c r="BF178" i="6"/>
  <c r="BF181" i="6"/>
  <c r="BF185" i="6"/>
  <c r="BF202" i="6"/>
  <c r="BF205" i="6"/>
  <c r="BF214" i="6"/>
  <c r="BF224" i="6"/>
  <c r="BF248" i="6"/>
  <c r="BF253" i="6"/>
  <c r="BF257" i="6"/>
  <c r="BF259" i="6"/>
  <c r="BF261" i="6"/>
  <c r="BF270" i="6"/>
  <c r="BF271" i="6"/>
  <c r="BF277" i="6"/>
  <c r="BF292" i="6"/>
  <c r="BF294" i="6"/>
  <c r="BF309" i="6"/>
  <c r="BF312" i="6"/>
  <c r="BF314" i="6"/>
  <c r="BF316" i="6"/>
  <c r="BF319" i="6"/>
  <c r="BF320" i="6"/>
  <c r="BF330" i="6"/>
  <c r="BF332" i="6"/>
  <c r="BF333" i="6"/>
  <c r="BF345" i="6"/>
  <c r="BF348" i="6"/>
  <c r="BF352" i="6"/>
  <c r="BF356" i="6"/>
  <c r="BK176" i="5"/>
  <c r="J176" i="5"/>
  <c r="J105" i="5" s="1"/>
  <c r="E85" i="6"/>
  <c r="F121" i="6"/>
  <c r="BF133" i="6"/>
  <c r="BF139" i="6"/>
  <c r="BF141" i="6"/>
  <c r="BF146" i="6"/>
  <c r="BF148" i="6"/>
  <c r="BF153" i="6"/>
  <c r="BF162" i="6"/>
  <c r="BF167" i="6"/>
  <c r="BF173" i="6"/>
  <c r="BF175" i="6"/>
  <c r="BF189" i="6"/>
  <c r="BF194" i="6"/>
  <c r="BF195" i="6"/>
  <c r="BF197" i="6"/>
  <c r="BF201" i="6"/>
  <c r="BF203" i="6"/>
  <c r="BF207" i="6"/>
  <c r="BF210" i="6"/>
  <c r="BF213" i="6"/>
  <c r="BF220" i="6"/>
  <c r="BF227" i="6"/>
  <c r="BF228" i="6"/>
  <c r="BF237" i="6"/>
  <c r="BF239" i="6"/>
  <c r="BF242" i="6"/>
  <c r="BF262" i="6"/>
  <c r="BF266" i="6"/>
  <c r="BF269" i="6"/>
  <c r="BF285" i="6"/>
  <c r="BF287" i="6"/>
  <c r="BF293" i="6"/>
  <c r="BF297" i="6"/>
  <c r="BF299" i="6"/>
  <c r="BF302" i="6"/>
  <c r="BF303" i="6"/>
  <c r="BF304" i="6"/>
  <c r="BF307" i="6"/>
  <c r="BF321" i="6"/>
  <c r="BF329" i="6"/>
  <c r="BF334" i="6"/>
  <c r="BF336" i="6"/>
  <c r="BF344" i="6"/>
  <c r="BF131" i="6"/>
  <c r="BF134" i="6"/>
  <c r="BF135" i="6"/>
  <c r="BF136" i="6"/>
  <c r="BF137" i="6"/>
  <c r="BF138" i="6"/>
  <c r="BF147" i="6"/>
  <c r="BF159" i="6"/>
  <c r="BF160" i="6"/>
  <c r="BF170" i="6"/>
  <c r="BF171" i="6"/>
  <c r="BF172" i="6"/>
  <c r="BF177" i="6"/>
  <c r="BF179" i="6"/>
  <c r="BF188" i="6"/>
  <c r="BF191" i="6"/>
  <c r="BF199" i="6"/>
  <c r="BF200" i="6"/>
  <c r="BF221" i="6"/>
  <c r="BF230" i="6"/>
  <c r="BF231" i="6"/>
  <c r="BF233" i="6"/>
  <c r="BF234" i="6"/>
  <c r="BF238" i="6"/>
  <c r="BF241" i="6"/>
  <c r="BF245" i="6"/>
  <c r="BF255" i="6"/>
  <c r="BF258" i="6"/>
  <c r="BF265" i="6"/>
  <c r="BF273" i="6"/>
  <c r="BF274" i="6"/>
  <c r="BF284" i="6"/>
  <c r="BF288" i="6"/>
  <c r="BF290" i="6"/>
  <c r="BF298" i="6"/>
  <c r="BF300" i="6"/>
  <c r="BF301" i="6"/>
  <c r="BF306" i="6"/>
  <c r="BF317" i="6"/>
  <c r="BF318" i="6"/>
  <c r="BF322" i="6"/>
  <c r="BF325" i="6"/>
  <c r="BF326" i="6"/>
  <c r="BF327" i="6"/>
  <c r="BF328" i="6"/>
  <c r="BF341" i="6"/>
  <c r="BF342" i="6"/>
  <c r="BF343" i="6"/>
  <c r="BF350" i="6"/>
  <c r="BF354" i="6"/>
  <c r="BF359" i="6"/>
  <c r="BF362" i="6"/>
  <c r="BF127" i="6"/>
  <c r="BF129" i="6"/>
  <c r="BF132" i="6"/>
  <c r="BF145" i="6"/>
  <c r="BF149" i="6"/>
  <c r="BF156" i="6"/>
  <c r="BF164" i="6"/>
  <c r="BF165" i="6"/>
  <c r="BF168" i="6"/>
  <c r="BF184" i="6"/>
  <c r="BF187" i="6"/>
  <c r="BF198" i="6"/>
  <c r="BF204" i="6"/>
  <c r="BF206" i="6"/>
  <c r="BF215" i="6"/>
  <c r="BF218" i="6"/>
  <c r="BF223" i="6"/>
  <c r="BF235" i="6"/>
  <c r="BF236" i="6"/>
  <c r="BF243" i="6"/>
  <c r="BF250" i="6"/>
  <c r="BF268" i="6"/>
  <c r="BF276" i="6"/>
  <c r="BF283" i="6"/>
  <c r="BF289" i="6"/>
  <c r="BF296" i="6"/>
  <c r="BF310" i="6"/>
  <c r="BF313" i="6"/>
  <c r="BF323" i="6"/>
  <c r="BF331" i="6"/>
  <c r="BF335" i="6"/>
  <c r="BF338" i="6"/>
  <c r="BF347" i="6"/>
  <c r="BF133" i="5"/>
  <c r="BF138" i="5"/>
  <c r="BF145" i="5"/>
  <c r="BF164" i="5"/>
  <c r="BF166" i="5"/>
  <c r="BF178" i="5"/>
  <c r="BF181" i="5"/>
  <c r="J89" i="5"/>
  <c r="BF131" i="5"/>
  <c r="BF136" i="5"/>
  <c r="BF139" i="5"/>
  <c r="BF146" i="5"/>
  <c r="BF151" i="5"/>
  <c r="BF154" i="5"/>
  <c r="BF157" i="5"/>
  <c r="BF158" i="5"/>
  <c r="BF169" i="5"/>
  <c r="BF173" i="5"/>
  <c r="BK123" i="4"/>
  <c r="F92" i="5"/>
  <c r="BF130" i="5"/>
  <c r="BF137" i="5"/>
  <c r="BF155" i="5"/>
  <c r="BF171" i="5"/>
  <c r="BF175" i="5"/>
  <c r="BF143" i="5"/>
  <c r="BF150" i="5"/>
  <c r="BF152" i="5"/>
  <c r="BF159" i="5"/>
  <c r="BF161" i="5"/>
  <c r="BF163" i="5"/>
  <c r="BF168" i="5"/>
  <c r="E116" i="5"/>
  <c r="BF129" i="5"/>
  <c r="BF132" i="5"/>
  <c r="BF134" i="5"/>
  <c r="BF135" i="5"/>
  <c r="BF156" i="5"/>
  <c r="BF167" i="5"/>
  <c r="BF179" i="5"/>
  <c r="BF142" i="5"/>
  <c r="BF149" i="5"/>
  <c r="BF153" i="5"/>
  <c r="BF160" i="5"/>
  <c r="BF162" i="5"/>
  <c r="BF165" i="5"/>
  <c r="BF170" i="5"/>
  <c r="BF172" i="5"/>
  <c r="BF180" i="5"/>
  <c r="J143" i="3"/>
  <c r="J101" i="3"/>
  <c r="BF127" i="4"/>
  <c r="BF135" i="4"/>
  <c r="BF144" i="4"/>
  <c r="BF145" i="4"/>
  <c r="BK124" i="3"/>
  <c r="J124" i="3"/>
  <c r="J97" i="3" s="1"/>
  <c r="F119" i="4"/>
  <c r="BF125" i="4"/>
  <c r="BF128" i="4"/>
  <c r="BF137" i="4"/>
  <c r="BF139" i="4"/>
  <c r="BF141" i="4"/>
  <c r="BF147" i="4"/>
  <c r="BF130" i="4"/>
  <c r="BF136" i="4"/>
  <c r="E85" i="4"/>
  <c r="BF126" i="4"/>
  <c r="BF134" i="4"/>
  <c r="BF140" i="4"/>
  <c r="J89" i="4"/>
  <c r="BF129" i="4"/>
  <c r="BF131" i="4"/>
  <c r="BF138" i="4"/>
  <c r="BF146" i="4"/>
  <c r="E85" i="3"/>
  <c r="BF131" i="3"/>
  <c r="BF132" i="3"/>
  <c r="BF144" i="3"/>
  <c r="BF149" i="3"/>
  <c r="BF151" i="3"/>
  <c r="BF168" i="3"/>
  <c r="BF169" i="3"/>
  <c r="BF174" i="3"/>
  <c r="BF177" i="3"/>
  <c r="BF178" i="3"/>
  <c r="BF181" i="3"/>
  <c r="BF186" i="3"/>
  <c r="BF203" i="3"/>
  <c r="BF206" i="3"/>
  <c r="BF207" i="3"/>
  <c r="F92" i="3"/>
  <c r="BF126" i="3"/>
  <c r="BF137" i="3"/>
  <c r="BF141" i="3"/>
  <c r="BF148" i="3"/>
  <c r="BF150" i="3"/>
  <c r="BF155" i="3"/>
  <c r="BF157" i="3"/>
  <c r="BF165" i="3"/>
  <c r="BF167" i="3"/>
  <c r="BF170" i="3"/>
  <c r="BF173" i="3"/>
  <c r="BF175" i="3"/>
  <c r="BF176" i="3"/>
  <c r="BF180" i="3"/>
  <c r="BF189" i="3"/>
  <c r="BF192" i="3"/>
  <c r="BF197" i="3"/>
  <c r="BF209" i="3"/>
  <c r="BF166" i="3"/>
  <c r="BF171" i="3"/>
  <c r="BF183" i="3"/>
  <c r="BF184" i="3"/>
  <c r="BF194" i="3"/>
  <c r="BF195" i="3"/>
  <c r="BF205" i="3"/>
  <c r="BF133" i="3"/>
  <c r="BF135" i="3"/>
  <c r="BF139" i="3"/>
  <c r="BF147" i="3"/>
  <c r="BF152" i="3"/>
  <c r="BF159" i="3"/>
  <c r="BF162" i="3"/>
  <c r="BF179" i="3"/>
  <c r="BF185" i="3"/>
  <c r="BF191" i="3"/>
  <c r="BF199" i="3"/>
  <c r="J89" i="3"/>
  <c r="BF129" i="3"/>
  <c r="BF134" i="3"/>
  <c r="BF136" i="3"/>
  <c r="BF138" i="3"/>
  <c r="BF140" i="3"/>
  <c r="BF145" i="3"/>
  <c r="BF146" i="3"/>
  <c r="BF153" i="3"/>
  <c r="BF160" i="3"/>
  <c r="BF161" i="3"/>
  <c r="BF172" i="3"/>
  <c r="BF187" i="3"/>
  <c r="BF190" i="3"/>
  <c r="BF201" i="3"/>
  <c r="BF208" i="3"/>
  <c r="BF128" i="3"/>
  <c r="BF130" i="3"/>
  <c r="BF154" i="3"/>
  <c r="BF158" i="3"/>
  <c r="BF163" i="3"/>
  <c r="BF164" i="3"/>
  <c r="BF188" i="3"/>
  <c r="BF193" i="3"/>
  <c r="BF196" i="3"/>
  <c r="BF198" i="3"/>
  <c r="BF200" i="3"/>
  <c r="BF202" i="3"/>
  <c r="BF204" i="3"/>
  <c r="E85" i="2"/>
  <c r="J133" i="2"/>
  <c r="BF142" i="2"/>
  <c r="BF150" i="2"/>
  <c r="BF151" i="2"/>
  <c r="BF154" i="2"/>
  <c r="BF172" i="2"/>
  <c r="BF178" i="2"/>
  <c r="BF200" i="2"/>
  <c r="BF201" i="2"/>
  <c r="BF208" i="2"/>
  <c r="BF212" i="2"/>
  <c r="BF216" i="2"/>
  <c r="BF217" i="2"/>
  <c r="BF220" i="2"/>
  <c r="BF223" i="2"/>
  <c r="BF229" i="2"/>
  <c r="BF230" i="2"/>
  <c r="BF231" i="2"/>
  <c r="BF241" i="2"/>
  <c r="BF242" i="2"/>
  <c r="BF244" i="2"/>
  <c r="BF264" i="2"/>
  <c r="BF266" i="2"/>
  <c r="BF271" i="2"/>
  <c r="BF284" i="2"/>
  <c r="BF285" i="2"/>
  <c r="BF286" i="2"/>
  <c r="BF287" i="2"/>
  <c r="BF316" i="2"/>
  <c r="BF322" i="2"/>
  <c r="BF324" i="2"/>
  <c r="BF328" i="2"/>
  <c r="BF342" i="2"/>
  <c r="BF343" i="2"/>
  <c r="BF346" i="2"/>
  <c r="BF348" i="2"/>
  <c r="BF350" i="2"/>
  <c r="BF411" i="2"/>
  <c r="F92" i="2"/>
  <c r="BF146" i="2"/>
  <c r="BF157" i="2"/>
  <c r="BF160" i="2"/>
  <c r="BF163" i="2"/>
  <c r="BF174" i="2"/>
  <c r="BF183" i="2"/>
  <c r="BF184" i="2"/>
  <c r="BF188" i="2"/>
  <c r="BF190" i="2"/>
  <c r="BF192" i="2"/>
  <c r="BF235" i="2"/>
  <c r="BF237" i="2"/>
  <c r="BF238" i="2"/>
  <c r="BF243" i="2"/>
  <c r="BF252" i="2"/>
  <c r="BF263" i="2"/>
  <c r="BF288" i="2"/>
  <c r="BF289" i="2"/>
  <c r="BF298" i="2"/>
  <c r="BF301" i="2"/>
  <c r="BF303" i="2"/>
  <c r="BF304" i="2"/>
  <c r="BF312" i="2"/>
  <c r="BF314" i="2"/>
  <c r="BF320" i="2"/>
  <c r="BF147" i="2"/>
  <c r="BF148" i="2"/>
  <c r="BF155" i="2"/>
  <c r="BF173" i="2"/>
  <c r="BF175" i="2"/>
  <c r="BF177" i="2"/>
  <c r="BF194" i="2"/>
  <c r="BF195" i="2"/>
  <c r="BF204" i="2"/>
  <c r="BF206" i="2"/>
  <c r="BF210" i="2"/>
  <c r="BF213" i="2"/>
  <c r="BF214" i="2"/>
  <c r="BF221" i="2"/>
  <c r="BF228" i="2"/>
  <c r="BF240" i="2"/>
  <c r="BF248" i="2"/>
  <c r="BF249" i="2"/>
  <c r="BF255" i="2"/>
  <c r="BF272" i="2"/>
  <c r="BF274" i="2"/>
  <c r="BF275" i="2"/>
  <c r="BF276" i="2"/>
  <c r="BF277" i="2"/>
  <c r="BF290" i="2"/>
  <c r="BF291" i="2"/>
  <c r="BF292" i="2"/>
  <c r="BF299" i="2"/>
  <c r="BF300" i="2"/>
  <c r="BF317" i="2"/>
  <c r="BF323" i="2"/>
  <c r="BF329" i="2"/>
  <c r="BF333" i="2"/>
  <c r="BF337" i="2"/>
  <c r="BF338" i="2"/>
  <c r="BF340" i="2"/>
  <c r="BF344" i="2"/>
  <c r="BF352" i="2"/>
  <c r="BF353" i="2"/>
  <c r="BF363" i="2"/>
  <c r="BF369" i="2"/>
  <c r="BF397" i="2"/>
  <c r="BF410" i="2"/>
  <c r="BF416" i="2"/>
  <c r="BF417" i="2"/>
  <c r="BF420" i="2"/>
  <c r="BF153" i="2"/>
  <c r="BF156" i="2"/>
  <c r="BF161" i="2"/>
  <c r="BF162" i="2"/>
  <c r="BF167" i="2"/>
  <c r="BF168" i="2"/>
  <c r="BF169" i="2"/>
  <c r="BF171" i="2"/>
  <c r="BF179" i="2"/>
  <c r="BF185" i="2"/>
  <c r="BF186" i="2"/>
  <c r="BF187" i="2"/>
  <c r="BF207" i="2"/>
  <c r="BF209" i="2"/>
  <c r="BF211" i="2"/>
  <c r="BF222" i="2"/>
  <c r="BF225" i="2"/>
  <c r="BF227" i="2"/>
  <c r="BF232" i="2"/>
  <c r="BF233" i="2"/>
  <c r="BF234" i="2"/>
  <c r="BF245" i="2"/>
  <c r="BF254" i="2"/>
  <c r="BF257" i="2"/>
  <c r="BF262" i="2"/>
  <c r="BF267" i="2"/>
  <c r="BF268" i="2"/>
  <c r="BF273" i="2"/>
  <c r="BF280" i="2"/>
  <c r="BF295" i="2"/>
  <c r="BF305" i="2"/>
  <c r="BF306" i="2"/>
  <c r="BF309" i="2"/>
  <c r="BF311" i="2"/>
  <c r="BF315" i="2"/>
  <c r="BF321" i="2"/>
  <c r="BF326" i="2"/>
  <c r="BF334" i="2"/>
  <c r="BF335" i="2"/>
  <c r="BF389" i="2"/>
  <c r="BF393" i="2"/>
  <c r="BF395" i="2"/>
  <c r="BF396" i="2"/>
  <c r="BF398" i="2"/>
  <c r="BF399" i="2"/>
  <c r="BF400" i="2"/>
  <c r="BF401" i="2"/>
  <c r="BF403" i="2"/>
  <c r="BF404" i="2"/>
  <c r="BF405" i="2"/>
  <c r="BF406" i="2"/>
  <c r="BF407" i="2"/>
  <c r="BF409" i="2"/>
  <c r="BF412" i="2"/>
  <c r="BF414" i="2"/>
  <c r="BF143" i="2"/>
  <c r="BF144" i="2"/>
  <c r="BF145" i="2"/>
  <c r="BF158" i="2"/>
  <c r="BF164" i="2"/>
  <c r="BF166" i="2"/>
  <c r="BF176" i="2"/>
  <c r="BF193" i="2"/>
  <c r="BF196" i="2"/>
  <c r="BF215" i="2"/>
  <c r="BF218" i="2"/>
  <c r="BF226" i="2"/>
  <c r="BF236" i="2"/>
  <c r="BF239" i="2"/>
  <c r="BF250" i="2"/>
  <c r="BF251" i="2"/>
  <c r="BF256" i="2"/>
  <c r="BF258" i="2"/>
  <c r="BF259" i="2"/>
  <c r="BF265" i="2"/>
  <c r="BF270" i="2"/>
  <c r="BF297" i="2"/>
  <c r="BF302" i="2"/>
  <c r="BF325" i="2"/>
  <c r="BF330" i="2"/>
  <c r="BF332" i="2"/>
  <c r="BF336" i="2"/>
  <c r="BF339" i="2"/>
  <c r="BF341" i="2"/>
  <c r="BF345" i="2"/>
  <c r="BF347" i="2"/>
  <c r="BF349" i="2"/>
  <c r="BF351" i="2"/>
  <c r="BF354" i="2"/>
  <c r="BF355" i="2"/>
  <c r="BF356" i="2"/>
  <c r="BF357" i="2"/>
  <c r="BF358" i="2"/>
  <c r="BF360" i="2"/>
  <c r="BF361" i="2"/>
  <c r="BF362" i="2"/>
  <c r="BF364" i="2"/>
  <c r="BF365" i="2"/>
  <c r="BF366" i="2"/>
  <c r="BF367" i="2"/>
  <c r="BF368" i="2"/>
  <c r="BF370" i="2"/>
  <c r="BF371" i="2"/>
  <c r="BF372" i="2"/>
  <c r="BF373" i="2"/>
  <c r="BF374" i="2"/>
  <c r="BF375" i="2"/>
  <c r="BF376" i="2"/>
  <c r="BF377" i="2"/>
  <c r="BF379" i="2"/>
  <c r="BF380" i="2"/>
  <c r="BF381" i="2"/>
  <c r="BF382" i="2"/>
  <c r="BF383" i="2"/>
  <c r="BF384" i="2"/>
  <c r="BF386" i="2"/>
  <c r="BF387" i="2"/>
  <c r="BF388" i="2"/>
  <c r="BF391" i="2"/>
  <c r="BF392" i="2"/>
  <c r="BF394" i="2"/>
  <c r="BF149" i="2"/>
  <c r="BF159" i="2"/>
  <c r="BF170" i="2"/>
  <c r="BF180" i="2"/>
  <c r="BF181" i="2"/>
  <c r="BF182" i="2"/>
  <c r="BF189" i="2"/>
  <c r="BF197" i="2"/>
  <c r="BF198" i="2"/>
  <c r="BF199" i="2"/>
  <c r="BF203" i="2"/>
  <c r="BF205" i="2"/>
  <c r="BF219" i="2"/>
  <c r="BF224" i="2"/>
  <c r="BF246" i="2"/>
  <c r="BF247" i="2"/>
  <c r="BF260" i="2"/>
  <c r="BF261" i="2"/>
  <c r="BF269" i="2"/>
  <c r="BF278" i="2"/>
  <c r="BF283" i="2"/>
  <c r="BF293" i="2"/>
  <c r="BF294" i="2"/>
  <c r="BF307" i="2"/>
  <c r="BF308" i="2"/>
  <c r="BF313" i="2"/>
  <c r="BF318" i="2"/>
  <c r="BF319" i="2"/>
  <c r="BF415" i="2"/>
  <c r="BF421" i="2"/>
  <c r="J33" i="3"/>
  <c r="AV96" i="1" s="1"/>
  <c r="F36" i="3"/>
  <c r="BC96" i="1"/>
  <c r="F37" i="3"/>
  <c r="BD96" i="1" s="1"/>
  <c r="F33" i="3"/>
  <c r="AZ96" i="1" s="1"/>
  <c r="F35" i="3"/>
  <c r="BB96" i="1" s="1"/>
  <c r="J33" i="6"/>
  <c r="AV99" i="1" s="1"/>
  <c r="F35" i="9"/>
  <c r="BB102" i="1" s="1"/>
  <c r="F36" i="2"/>
  <c r="BC95" i="1"/>
  <c r="F37" i="4"/>
  <c r="BD97" i="1" s="1"/>
  <c r="F35" i="5"/>
  <c r="BB98" i="1" s="1"/>
  <c r="F33" i="6"/>
  <c r="AZ99" i="1" s="1"/>
  <c r="F36" i="9"/>
  <c r="BC102" i="1" s="1"/>
  <c r="F37" i="2"/>
  <c r="BD95" i="1" s="1"/>
  <c r="J33" i="4"/>
  <c r="AV97" i="1"/>
  <c r="F37" i="5"/>
  <c r="BD98" i="1" s="1"/>
  <c r="F37" i="6"/>
  <c r="BD99" i="1" s="1"/>
  <c r="J33" i="8"/>
  <c r="AV101" i="1" s="1"/>
  <c r="F37" i="8"/>
  <c r="BD101" i="1" s="1"/>
  <c r="F33" i="2"/>
  <c r="AZ95" i="1" s="1"/>
  <c r="F36" i="4"/>
  <c r="BC97" i="1"/>
  <c r="J33" i="5"/>
  <c r="AV98" i="1" s="1"/>
  <c r="F36" i="6"/>
  <c r="BC99" i="1" s="1"/>
  <c r="J33" i="9"/>
  <c r="AV102" i="1" s="1"/>
  <c r="J33" i="2"/>
  <c r="AV95" i="1" s="1"/>
  <c r="F33" i="4"/>
  <c r="AZ97" i="1" s="1"/>
  <c r="F33" i="5"/>
  <c r="AZ98" i="1"/>
  <c r="F35" i="6"/>
  <c r="BB99" i="1" s="1"/>
  <c r="F37" i="9"/>
  <c r="BD102" i="1" s="1"/>
  <c r="F35" i="2"/>
  <c r="BB95" i="1" s="1"/>
  <c r="F35" i="4"/>
  <c r="BB97" i="1" s="1"/>
  <c r="F36" i="5"/>
  <c r="BC98" i="1" s="1"/>
  <c r="F36" i="7"/>
  <c r="BC100" i="1"/>
  <c r="J33" i="7"/>
  <c r="AV100" i="1" s="1"/>
  <c r="F35" i="7"/>
  <c r="BB100" i="1" s="1"/>
  <c r="F37" i="7"/>
  <c r="BD100" i="1" s="1"/>
  <c r="F33" i="7"/>
  <c r="AZ100" i="1" s="1"/>
  <c r="F35" i="8"/>
  <c r="BB101" i="1" s="1"/>
  <c r="F33" i="8"/>
  <c r="AZ101" i="1"/>
  <c r="F36" i="8"/>
  <c r="BC101" i="1" s="1"/>
  <c r="F33" i="9"/>
  <c r="AZ102" i="1" s="1"/>
  <c r="T124" i="9" l="1"/>
  <c r="BK147" i="5"/>
  <c r="J353" i="6"/>
  <c r="J101" i="6" s="1"/>
  <c r="BK127" i="7"/>
  <c r="R142" i="3"/>
  <c r="R123" i="3"/>
  <c r="T142" i="3"/>
  <c r="T123" i="3" s="1"/>
  <c r="R281" i="2"/>
  <c r="P167" i="7"/>
  <c r="P140" i="5"/>
  <c r="P126" i="5"/>
  <c r="AU98" i="1" s="1"/>
  <c r="R122" i="4"/>
  <c r="R124" i="9"/>
  <c r="T167" i="7"/>
  <c r="T126" i="7" s="1"/>
  <c r="T122" i="4"/>
  <c r="T140" i="2"/>
  <c r="R127" i="7"/>
  <c r="R126" i="7" s="1"/>
  <c r="P122" i="4"/>
  <c r="AU97" i="1" s="1"/>
  <c r="BK142" i="3"/>
  <c r="J142" i="3"/>
  <c r="J100" i="3" s="1"/>
  <c r="P127" i="7"/>
  <c r="P126" i="7"/>
  <c r="AU100" i="1"/>
  <c r="T127" i="7"/>
  <c r="R140" i="5"/>
  <c r="R126" i="5" s="1"/>
  <c r="T281" i="2"/>
  <c r="P140" i="2"/>
  <c r="P142" i="3"/>
  <c r="P123" i="3"/>
  <c r="AU96" i="1" s="1"/>
  <c r="R140" i="2"/>
  <c r="R139" i="2" s="1"/>
  <c r="P121" i="8"/>
  <c r="P120" i="8" s="1"/>
  <c r="AU101" i="1" s="1"/>
  <c r="R121" i="8"/>
  <c r="R120" i="8" s="1"/>
  <c r="P281" i="2"/>
  <c r="BK140" i="5"/>
  <c r="J140" i="5"/>
  <c r="J99" i="5"/>
  <c r="BK140" i="2"/>
  <c r="J140" i="2" s="1"/>
  <c r="J97" i="2" s="1"/>
  <c r="BK357" i="6"/>
  <c r="J357" i="6" s="1"/>
  <c r="J103" i="6" s="1"/>
  <c r="BK167" i="7"/>
  <c r="J167" i="7" s="1"/>
  <c r="J104" i="7" s="1"/>
  <c r="BK281" i="2"/>
  <c r="BK162" i="9"/>
  <c r="J162" i="9" s="1"/>
  <c r="J101" i="9" s="1"/>
  <c r="BK142" i="4"/>
  <c r="J142" i="4"/>
  <c r="J101" i="4"/>
  <c r="BK127" i="5"/>
  <c r="BK126" i="5" s="1"/>
  <c r="J126" i="5" s="1"/>
  <c r="J96" i="5" s="1"/>
  <c r="BK137" i="9"/>
  <c r="J137" i="9"/>
  <c r="J99" i="9" s="1"/>
  <c r="J168" i="9"/>
  <c r="J104" i="9" s="1"/>
  <c r="BK418" i="2"/>
  <c r="J418" i="2" s="1"/>
  <c r="J118" i="2" s="1"/>
  <c r="BK125" i="9"/>
  <c r="J125" i="9" s="1"/>
  <c r="J97" i="9" s="1"/>
  <c r="J121" i="8"/>
  <c r="J97" i="8"/>
  <c r="J147" i="5"/>
  <c r="J102" i="5"/>
  <c r="J123" i="4"/>
  <c r="J97" i="4" s="1"/>
  <c r="BK123" i="3"/>
  <c r="J123" i="3"/>
  <c r="F34" i="2"/>
  <c r="BA95" i="1" s="1"/>
  <c r="BB94" i="1"/>
  <c r="W31" i="1" s="1"/>
  <c r="J34" i="3"/>
  <c r="AW96" i="1" s="1"/>
  <c r="AT96" i="1" s="1"/>
  <c r="F34" i="7"/>
  <c r="BA100" i="1" s="1"/>
  <c r="J34" i="8"/>
  <c r="AW101" i="1" s="1"/>
  <c r="AT101" i="1" s="1"/>
  <c r="J30" i="8"/>
  <c r="AG101" i="1" s="1"/>
  <c r="J34" i="9"/>
  <c r="AW102" i="1" s="1"/>
  <c r="AT102" i="1" s="1"/>
  <c r="BD94" i="1"/>
  <c r="W33" i="1"/>
  <c r="J34" i="4"/>
  <c r="AW97" i="1" s="1"/>
  <c r="AT97" i="1" s="1"/>
  <c r="J34" i="5"/>
  <c r="AW98" i="1"/>
  <c r="AT98" i="1"/>
  <c r="J34" i="7"/>
  <c r="AW100" i="1"/>
  <c r="AT100" i="1"/>
  <c r="F34" i="8"/>
  <c r="BA101" i="1" s="1"/>
  <c r="F34" i="9"/>
  <c r="BA102" i="1"/>
  <c r="AZ94" i="1"/>
  <c r="W29" i="1"/>
  <c r="BC94" i="1"/>
  <c r="W32" i="1"/>
  <c r="F34" i="4"/>
  <c r="BA97" i="1" s="1"/>
  <c r="F34" i="5"/>
  <c r="BA98" i="1"/>
  <c r="J34" i="6"/>
  <c r="AW99" i="1" s="1"/>
  <c r="AT99" i="1" s="1"/>
  <c r="J34" i="2"/>
  <c r="AW95" i="1" s="1"/>
  <c r="AT95" i="1" s="1"/>
  <c r="F34" i="3"/>
  <c r="BA96" i="1"/>
  <c r="F34" i="6"/>
  <c r="BA99" i="1" s="1"/>
  <c r="J30" i="3"/>
  <c r="AG96" i="1"/>
  <c r="BK124" i="6" l="1"/>
  <c r="J124" i="6" s="1"/>
  <c r="J96" i="6" s="1"/>
  <c r="BK139" i="2"/>
  <c r="J139" i="2" s="1"/>
  <c r="J96" i="2" s="1"/>
  <c r="J127" i="5"/>
  <c r="J97" i="5" s="1"/>
  <c r="P139" i="2"/>
  <c r="AU95" i="1" s="1"/>
  <c r="AU94" i="1" s="1"/>
  <c r="T139" i="2"/>
  <c r="BK126" i="7"/>
  <c r="J126" i="7"/>
  <c r="J30" i="7" s="1"/>
  <c r="AG100" i="1" s="1"/>
  <c r="J281" i="2"/>
  <c r="J105" i="2" s="1"/>
  <c r="BK124" i="9"/>
  <c r="J124" i="9"/>
  <c r="J96" i="9" s="1"/>
  <c r="J127" i="7"/>
  <c r="J97" i="7"/>
  <c r="BK122" i="4"/>
  <c r="J122" i="4" s="1"/>
  <c r="J96" i="4" s="1"/>
  <c r="AN101" i="1"/>
  <c r="J39" i="8"/>
  <c r="AN96" i="1"/>
  <c r="J96" i="3"/>
  <c r="J39" i="3"/>
  <c r="J30" i="5"/>
  <c r="AG98" i="1"/>
  <c r="AN98" i="1"/>
  <c r="AX94" i="1"/>
  <c r="AV94" i="1"/>
  <c r="AK29" i="1"/>
  <c r="BA94" i="1"/>
  <c r="W30" i="1"/>
  <c r="J30" i="6"/>
  <c r="AG99" i="1" s="1"/>
  <c r="AN99" i="1" s="1"/>
  <c r="J30" i="2"/>
  <c r="AG95" i="1" s="1"/>
  <c r="AY94" i="1"/>
  <c r="J39" i="7" l="1"/>
  <c r="J39" i="2"/>
  <c r="J96" i="7"/>
  <c r="J39" i="6"/>
  <c r="J39" i="5"/>
  <c r="AN100" i="1"/>
  <c r="AN95" i="1"/>
  <c r="J30" i="9"/>
  <c r="AG102" i="1" s="1"/>
  <c r="J30" i="4"/>
  <c r="AG97" i="1" s="1"/>
  <c r="AN97" i="1" s="1"/>
  <c r="AW94" i="1"/>
  <c r="AK30" i="1"/>
  <c r="J39" i="4" l="1"/>
  <c r="J39" i="9"/>
  <c r="AN102" i="1"/>
  <c r="AG94" i="1"/>
  <c r="AK26" i="1" s="1"/>
  <c r="AK35" i="1" s="1"/>
  <c r="AT94" i="1"/>
  <c r="AN94" i="1" s="1"/>
</calcChain>
</file>

<file path=xl/sharedStrings.xml><?xml version="1.0" encoding="utf-8"?>
<sst xmlns="http://schemas.openxmlformats.org/spreadsheetml/2006/main" count="11860" uniqueCount="2582">
  <si>
    <t>Export Komplet</t>
  </si>
  <si>
    <t/>
  </si>
  <si>
    <t>2.0</t>
  </si>
  <si>
    <t>False</t>
  </si>
  <si>
    <t>{59bd6185-d906-4807-a49f-ba56cfa118c5}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</si>
  <si>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</si>
  <si>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</si>
  <si>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</si>
  <si>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</si>
  <si>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</si>
  <si>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</si>
  <si>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</si>
  <si>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</si>
  <si>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2022-0753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</si>
  <si>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</si>
  <si>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</si>
  <si>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Prestavba poľnohospodárskej budovy MHD-sklad na Stajňu pre odchov a ustajnenie koní</t>
  </si>
  <si>
    <t>JKSO:</t>
  </si>
  <si>
    <t>KS:</t>
  </si>
  <si>
    <t>Miesto:</t>
  </si>
  <si>
    <t>k.ú.Solka, Hospodársky dvor, p.č.193, 194/1, 194/7</t>
  </si>
  <si>
    <t>Dátum:</t>
  </si>
  <si>
    <t>Objednávateľ:</t>
  </si>
  <si>
    <t>IČO:</t>
  </si>
  <si>
    <t>Lucia Rovná SHR, Jilemnického 885/32, 972 13 Nitri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</si>
  <si>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</si>
  <si>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</si>
  <si>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</si>
  <si>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</si>
  <si>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</si>
  <si>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</si>
  <si>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</si>
  <si>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</si>
  <si>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</si>
  <si>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</si>
  <si>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</si>
  <si>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</si>
  <si>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</si>
  <si>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</si>
  <si>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</si>
  <si>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</si>
  <si>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</si>
  <si>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</si>
  <si>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</si>
  <si>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</si>
  <si>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</si>
  <si>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</si>
  <si>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</si>
  <si>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</si>
  <si>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</si>
  <si>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</si>
  <si>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</si>
  <si>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</si>
  <si>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</si>
  <si>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</si>
  <si>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</si>
  <si>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</si>
  <si>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</si>
  <si>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</si>
  <si>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</si>
  <si>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</si>
  <si>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</si>
  <si>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</si>
  <si>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</si>
  <si>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</si>
  <si>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</si>
  <si>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</si>
  <si>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</si>
  <si>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</si>
  <si>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</si>
  <si>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</si>
  <si>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</si>
  <si>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</si>
  <si>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</si>
  <si>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</si>
  <si>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</si>
  <si>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</si>
  <si>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</si>
  <si>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</si>
  <si>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Architektonicko-stavebná časť</t>
  </si>
  <si>
    <t>STA</t>
  </si>
  <si>
    <t>1</t>
  </si>
  <si>
    <t>{9ca43b15-ac14-4bc4-9e5b-ac9f72e1c9f8}</t>
  </si>
  <si>
    <t>02</t>
  </si>
  <si>
    <t>Zdravotechnika</t>
  </si>
  <si>
    <t>{61824e33-aafc-42bb-9858-7e57c8caa4f9}</t>
  </si>
  <si>
    <t>03</t>
  </si>
  <si>
    <t>Vzduchotechnika</t>
  </si>
  <si>
    <t>{c0388573-f569-4ae7-a5a0-60d636fee1a8}</t>
  </si>
  <si>
    <t>04</t>
  </si>
  <si>
    <t>Vykurovanie</t>
  </si>
  <si>
    <t>{603b811e-d650-4244-81fc-7b1d1a39a7c4}</t>
  </si>
  <si>
    <t>05</t>
  </si>
  <si>
    <t>Elektroinštakácia a bleskozvod</t>
  </si>
  <si>
    <t>{8d02dee5-0157-4028-b915-0d0aa7fa1e73}</t>
  </si>
  <si>
    <t>06</t>
  </si>
  <si>
    <t>Prípojka voda</t>
  </si>
  <si>
    <t>{72a38be0-5439-4035-a39a-e4ba59dfd22b}</t>
  </si>
  <si>
    <t>07</t>
  </si>
  <si>
    <t>Prípojka kanal</t>
  </si>
  <si>
    <t>{920b282f-e15f-4a27-b315-3a1563447368}</t>
  </si>
  <si>
    <t>08</t>
  </si>
  <si>
    <t>Prípojka nn</t>
  </si>
  <si>
    <t>{8149e303-5e30-4244-ac4d-2cdd63979d8e}</t>
  </si>
  <si>
    <t>KRYCÍ LIST ROZPOČTU</t>
  </si>
  <si>
    <t>Objekt:</t>
  </si>
  <si>
    <t>01 - Architektonicko-stavebná časť</t>
  </si>
  <si>
    <t>Ing.J.Jatty</t>
  </si>
  <si>
    <t>I. Mokrý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</si>
  <si>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</si>
  <si>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</si>
  <si>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</si>
  <si>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</si>
  <si>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</si>
  <si>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</si>
  <si>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</si>
  <si>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</si>
  <si>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</si>
  <si>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</si>
  <si>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</si>
  <si>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</si>
  <si>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</si>
  <si>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</si>
  <si>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</si>
  <si>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</si>
  <si>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</si>
  <si>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</si>
  <si>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</si>
  <si>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</si>
  <si>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</si>
  <si>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</si>
  <si>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 - Podlahy vlysové a parketové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</si>
  <si>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</si>
  <si>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</si>
  <si>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</si>
  <si>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>M - Práce a dodávky M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</si>
  <si>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</si>
  <si>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</si>
  <si>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</si>
  <si>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</si>
  <si>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</si>
  <si>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</si>
  <si>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</si>
  <si>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</si>
  <si>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</si>
  <si>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</si>
  <si>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</si>
  <si>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</si>
  <si>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</si>
  <si>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</si>
  <si>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</si>
  <si>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</si>
  <si>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</si>
  <si>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</si>
  <si>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131201102.S</t>
  </si>
  <si>
    <t>Výkop nezapaženej jamy v hornine 3, nad 100 do 1000 m3</t>
  </si>
  <si>
    <t>m3</t>
  </si>
  <si>
    <t>4</t>
  </si>
  <si>
    <t>2</t>
  </si>
  <si>
    <t>-1757690587</t>
  </si>
  <si>
    <t>131201109.S</t>
  </si>
  <si>
    <t>Hĺbenie nezapažených jám a zárezov. Príplatok za lepivosť horniny 3</t>
  </si>
  <si>
    <t>1141089651</t>
  </si>
  <si>
    <t>3</t>
  </si>
  <si>
    <t>132201101.S</t>
  </si>
  <si>
    <t>Výkop ryhy do šírky 600 mm v horn.3 do 100 m3</t>
  </si>
  <si>
    <t>-642283586</t>
  </si>
  <si>
    <t>132201109.S</t>
  </si>
  <si>
    <t>Príplatok k cene za lepivosť pri hĺbení rýh šírky do 600 mm zapažených i nezapažených s urovnaním dna v hornine 3</t>
  </si>
  <si>
    <t>-1223834665</t>
  </si>
  <si>
    <t>5</t>
  </si>
  <si>
    <t>132201201.S</t>
  </si>
  <si>
    <t>Výkop ryhy šírky 600-2000mm horn.3 do 100m3</t>
  </si>
  <si>
    <t>-568595626</t>
  </si>
  <si>
    <t>6</t>
  </si>
  <si>
    <t>132201209.S</t>
  </si>
  <si>
    <t>Príplatok k cenám za lepivosť pri hĺbení rýh š. nad 600 do 2 000 mm zapaž. i nezapažených, s urovnaním dna v hornine 3</t>
  </si>
  <si>
    <t>-1034370973</t>
  </si>
  <si>
    <t>7</t>
  </si>
  <si>
    <t>162201102.S</t>
  </si>
  <si>
    <t>Vodorovné premiestnenie výkopku z horniny 1-4 nad 20-50m</t>
  </si>
  <si>
    <t>1041557792</t>
  </si>
  <si>
    <t>8</t>
  </si>
  <si>
    <t>167101102.S</t>
  </si>
  <si>
    <t>Nakladanie neuľahnutého výkopku z hornín tr.1-4 nad 100 do 1000 m3</t>
  </si>
  <si>
    <t>-1259593392</t>
  </si>
  <si>
    <t>9</t>
  </si>
  <si>
    <t>171201202.S</t>
  </si>
  <si>
    <t>Uloženie sypaniny na skládky nad 100 do 1000 m3</t>
  </si>
  <si>
    <t>292417625</t>
  </si>
  <si>
    <t>10</t>
  </si>
  <si>
    <t>175101201.S</t>
  </si>
  <si>
    <t>Obsyp objektov sypaninou z vhodných hornín 1 až 4 bez prehodenia sypaniny</t>
  </si>
  <si>
    <t>-861557417</t>
  </si>
  <si>
    <t>Zakladanie</t>
  </si>
  <si>
    <t>11</t>
  </si>
  <si>
    <t>215901101.S</t>
  </si>
  <si>
    <t>Zhutnenie podložia z rastlej horniny 1 až 4 pod násypy, z hornina súdržných do 92 % PS a nesúdržných</t>
  </si>
  <si>
    <t>m2</t>
  </si>
  <si>
    <t>-101874757</t>
  </si>
  <si>
    <t>12</t>
  </si>
  <si>
    <t>271533001.S</t>
  </si>
  <si>
    <t>Násyp pod základové konštrukcie so zhutnením z  kameniva hrubého drveného fr.32-63 mm</t>
  </si>
  <si>
    <t>-2127723050</t>
  </si>
  <si>
    <t>13</t>
  </si>
  <si>
    <t>273321312.S</t>
  </si>
  <si>
    <t>Betón základových dosiek, železový (bez výstuže), tr. C 20/25</t>
  </si>
  <si>
    <t>-1662324652</t>
  </si>
  <si>
    <t>14</t>
  </si>
  <si>
    <t>273362021.S</t>
  </si>
  <si>
    <t>Výstuž základových dosiek zo zvár. sietí KARI</t>
  </si>
  <si>
    <t>t</t>
  </si>
  <si>
    <t>-219880323</t>
  </si>
  <si>
    <t>15</t>
  </si>
  <si>
    <t>274271041.S</t>
  </si>
  <si>
    <t>Murivo základových pásov (m3) z betónových debniacich tvárnic s betónovou výplňou C 16/20 hrúbky 300 mm</t>
  </si>
  <si>
    <t>-35818777</t>
  </si>
  <si>
    <t>16</t>
  </si>
  <si>
    <t>274361825.S</t>
  </si>
  <si>
    <t>Výstuž pre murivo základových pásov z betónových debniacich tvárnic s betónovou výplňou z ocele B500 (10505)</t>
  </si>
  <si>
    <t>1953287714</t>
  </si>
  <si>
    <t>17</t>
  </si>
  <si>
    <t>274313612.S</t>
  </si>
  <si>
    <t>Betón základových pásov, prostý tr. C 20/25</t>
  </si>
  <si>
    <t>-761358018</t>
  </si>
  <si>
    <t>18</t>
  </si>
  <si>
    <t>274351217.S</t>
  </si>
  <si>
    <t>Debnenie stien základových pásov, zhotovenie-tradičné</t>
  </si>
  <si>
    <t>348780612</t>
  </si>
  <si>
    <t>19</t>
  </si>
  <si>
    <t>274351218.S</t>
  </si>
  <si>
    <t>Debnenie stien základových pásov, odstránenie-tradičné</t>
  </si>
  <si>
    <t>-1102105866</t>
  </si>
  <si>
    <t>275313612.S</t>
  </si>
  <si>
    <t>Betón základových pätiek, prostý tr. C 20/25</t>
  </si>
  <si>
    <t>50371987</t>
  </si>
  <si>
    <t>21</t>
  </si>
  <si>
    <t>275351217.S</t>
  </si>
  <si>
    <t>Debnenie stien základových pätiek, zhotovenie-tradičné</t>
  </si>
  <si>
    <t>598859754</t>
  </si>
  <si>
    <t>22</t>
  </si>
  <si>
    <t>275351218.S</t>
  </si>
  <si>
    <t>Debnenie stien základových pätiek, odstránenie-tradičné</t>
  </si>
  <si>
    <t>1781751987</t>
  </si>
  <si>
    <t>Zvislé a kompletné konštrukcie</t>
  </si>
  <si>
    <t>23</t>
  </si>
  <si>
    <t>311233141.S</t>
  </si>
  <si>
    <t>Murivo nosné (m3) z tehál pálených dierovaných brúsených na pero a drážku hrúbky 300 mm, na maltu pre tenké škáry</t>
  </si>
  <si>
    <t>-1401438875</t>
  </si>
  <si>
    <t>24</t>
  </si>
  <si>
    <t>311272041.S</t>
  </si>
  <si>
    <t>Murivo nosné (m3) z betónových debniacich tvárnic s betónovou výplňou C 16/20 hrúbky 300 mm</t>
  </si>
  <si>
    <t>-767622539</t>
  </si>
  <si>
    <t>25</t>
  </si>
  <si>
    <t>311361825.S</t>
  </si>
  <si>
    <t>Výstuž pre murivo nosné z betónových debniacich tvárnic s betónovou výplňou z ocele B500 (10505)</t>
  </si>
  <si>
    <t>1327469467</t>
  </si>
  <si>
    <t>26</t>
  </si>
  <si>
    <t>314275238.S</t>
  </si>
  <si>
    <t>Komínová zostava trojvrstvová z ľahčeného betónu jednoprieduchová s prefabrikovanou pätou, DN 200/45° výšky 8 m</t>
  </si>
  <si>
    <t>súb.</t>
  </si>
  <si>
    <t>-1545294331</t>
  </si>
  <si>
    <t>27</t>
  </si>
  <si>
    <t>314275284.S</t>
  </si>
  <si>
    <t>Komínový modul trojvrstvový z ľahčeného betónu jednoprieduchový bez vetracej šachty, výšky 0,33 m, pre komín DN 200</t>
  </si>
  <si>
    <t>ks</t>
  </si>
  <si>
    <t>824414511</t>
  </si>
  <si>
    <t>28</t>
  </si>
  <si>
    <t>317160312.S</t>
  </si>
  <si>
    <t>Keramický preklad nosný šírky 70 mm, výšky 238 mm, dĺžky 1250 mm</t>
  </si>
  <si>
    <t>658900130</t>
  </si>
  <si>
    <t>29</t>
  </si>
  <si>
    <t>317160314.S</t>
  </si>
  <si>
    <t>Keramický preklad nosný šírky 70 mm, výšky 238 mm, dĺžky 1750 mm</t>
  </si>
  <si>
    <t>-884788642</t>
  </si>
  <si>
    <t>30</t>
  </si>
  <si>
    <t>317160317.S</t>
  </si>
  <si>
    <t>Keramický preklad nosný šírky 70 mm, výšky 238 mm, dĺžky 2500 mm</t>
  </si>
  <si>
    <t>345936605</t>
  </si>
  <si>
    <t>31</t>
  </si>
  <si>
    <t>317161313.S</t>
  </si>
  <si>
    <t>Pórobetónový preklad nenosný šírky 125 mm, výšky 249 mm, dĺžky 1250 mm</t>
  </si>
  <si>
    <t>-550770513</t>
  </si>
  <si>
    <t>32</t>
  </si>
  <si>
    <t>317161314.S</t>
  </si>
  <si>
    <t>Pórobetónový preklad nenosný šírky 150 mm, výšky 249 mm, dĺžky 1250 mm</t>
  </si>
  <si>
    <t>1781054595</t>
  </si>
  <si>
    <t>33</t>
  </si>
  <si>
    <t>317321315.S</t>
  </si>
  <si>
    <t>Betón prekladov železový (bez výstuže) tr. C 20/25</t>
  </si>
  <si>
    <t>-667692359</t>
  </si>
  <si>
    <t>34</t>
  </si>
  <si>
    <t>317351101.S</t>
  </si>
  <si>
    <t>Debnenie klenbových pásov valcových vrátane podpernej konštrukcie do výšky 4m zhotovenie</t>
  </si>
  <si>
    <t>-1045905267</t>
  </si>
  <si>
    <t>35</t>
  </si>
  <si>
    <t>317351102.S</t>
  </si>
  <si>
    <t>Debnenie klenbových pásov valcových vrátane podpernej konštrukcie do výšky 4m odstránenie</t>
  </si>
  <si>
    <t>1010906866</t>
  </si>
  <si>
    <t>36</t>
  </si>
  <si>
    <t>317361821.S</t>
  </si>
  <si>
    <t>Výstuž prekladov z ocele B500 (10505)</t>
  </si>
  <si>
    <t>1493347289</t>
  </si>
  <si>
    <t>37</t>
  </si>
  <si>
    <t>331321315.S</t>
  </si>
  <si>
    <t>Betón stĺpov a pilierov hranatých, ťahadiel, rámových stojok, vzpier, železový (bez výstuže) tr. C 20/25</t>
  </si>
  <si>
    <t>-907463639</t>
  </si>
  <si>
    <t>38</t>
  </si>
  <si>
    <t>331351101.S</t>
  </si>
  <si>
    <t>Debnenie hranatých stĺpov prierezu pravouhlého štvoruholníka výšky do 4 m, zhotovenie-dielce</t>
  </si>
  <si>
    <t>866934337</t>
  </si>
  <si>
    <t>39</t>
  </si>
  <si>
    <t>331351102.S</t>
  </si>
  <si>
    <t>Debnenie hranatých stĺpov prierezu pravouhlého štvoruholníka výšky do 4 m, odstránenie-dielce</t>
  </si>
  <si>
    <t>-1635082496</t>
  </si>
  <si>
    <t>40</t>
  </si>
  <si>
    <t>331361821.S</t>
  </si>
  <si>
    <t>Výstuž stĺpov, pilierov, stojok hranatých z bet. ocele B500 (10505)</t>
  </si>
  <si>
    <t>-1008944901</t>
  </si>
  <si>
    <t>41</t>
  </si>
  <si>
    <t>342272041.S</t>
  </si>
  <si>
    <t>Priečky z pórobetónových tvárnic hladkých s objemovou hmotnosťou do 600 kg/m3 hrúbky 125 mm</t>
  </si>
  <si>
    <t>-1183035733</t>
  </si>
  <si>
    <t>42</t>
  </si>
  <si>
    <t>342272051.S</t>
  </si>
  <si>
    <t>Priečky z pórobetónových tvárnic hladkých s objemovou hmotnosťou do 600 kg/m3 hrúbky 150 mm</t>
  </si>
  <si>
    <t>-2065024959</t>
  </si>
  <si>
    <t>43</t>
  </si>
  <si>
    <t>342948112.S</t>
  </si>
  <si>
    <t>Ukotvenie priečok k murovaným konštrukciám priskrutkovaním</t>
  </si>
  <si>
    <t>m</t>
  </si>
  <si>
    <t>755292427</t>
  </si>
  <si>
    <t>44</t>
  </si>
  <si>
    <t>342948113.S</t>
  </si>
  <si>
    <t>Ukotvenie priečok k betónovým konštrukciám priskrutkovaním</t>
  </si>
  <si>
    <t>356998928</t>
  </si>
  <si>
    <t>45</t>
  </si>
  <si>
    <t>342948116.S</t>
  </si>
  <si>
    <t>Ukončenie priečok hr. nad 100 mm ku konštrukciam polyuretánovou penou</t>
  </si>
  <si>
    <t>1284398420</t>
  </si>
  <si>
    <t>46</t>
  </si>
  <si>
    <t>389361001.S</t>
  </si>
  <si>
    <t>Doplňujúca výstuž prefabrikovaných konštrukcií z betonárskej ocele pre každý druh a stavebný diel</t>
  </si>
  <si>
    <t>-532156765</t>
  </si>
  <si>
    <t>47</t>
  </si>
  <si>
    <t>389381001.S</t>
  </si>
  <si>
    <t>Dobetónovanie prefabrikovaných konštrukcií</t>
  </si>
  <si>
    <t>-1582521967</t>
  </si>
  <si>
    <t>Vodorovné konštrukcie</t>
  </si>
  <si>
    <t>48</t>
  </si>
  <si>
    <t>411135003.S</t>
  </si>
  <si>
    <t>Montáž stropného panelu z predpät. betónu Spiroll, hmotnosti nad 3 do 7 t</t>
  </si>
  <si>
    <t>1921717198</t>
  </si>
  <si>
    <t>49</t>
  </si>
  <si>
    <t>M</t>
  </si>
  <si>
    <t>593430007000.S</t>
  </si>
  <si>
    <t>Stropný panel predpätý SPIROLL hrúbky 265-4/12,5, PPD.../264, lxšxv 1000x1190x265 mm, max. dĺžka 10000 mm</t>
  </si>
  <si>
    <t>194495906</t>
  </si>
  <si>
    <t>50</t>
  </si>
  <si>
    <t>411321314.S</t>
  </si>
  <si>
    <t>Betón stropov doskových a trámových,  železový tr. C 20/25</t>
  </si>
  <si>
    <t>-39682476</t>
  </si>
  <si>
    <t>51</t>
  </si>
  <si>
    <t>411351101.S</t>
  </si>
  <si>
    <t>Debnenie stropov doskových zhotovenie-dielce</t>
  </si>
  <si>
    <t>268185644</t>
  </si>
  <si>
    <t>52</t>
  </si>
  <si>
    <t>411351102.S</t>
  </si>
  <si>
    <t>Debnenie stropov doskových odstránenie-dielce</t>
  </si>
  <si>
    <t>6252427</t>
  </si>
  <si>
    <t>53</t>
  </si>
  <si>
    <t>411361821.S</t>
  </si>
  <si>
    <t>Výstuž stropov doskových, trámových, vložkových,konzolových alebo balkónových, B500 (10505)</t>
  </si>
  <si>
    <t>-1707003320</t>
  </si>
  <si>
    <t>54</t>
  </si>
  <si>
    <t>417321414.S</t>
  </si>
  <si>
    <t>Betón stužujúcich pásov a vencov železový tr. C 20/25</t>
  </si>
  <si>
    <t>1192117996</t>
  </si>
  <si>
    <t>55</t>
  </si>
  <si>
    <t>417351115.S</t>
  </si>
  <si>
    <t>Debnenie bočníc stužujúcich pásov a vencov vrátane vzpier zhotovenie</t>
  </si>
  <si>
    <t>1130707941</t>
  </si>
  <si>
    <t>56</t>
  </si>
  <si>
    <t>417351116.S</t>
  </si>
  <si>
    <t>Debnenie bočníc stužujúcich pásov a vencov vrátane vzpier odstránenie</t>
  </si>
  <si>
    <t>-1617919741</t>
  </si>
  <si>
    <t>57</t>
  </si>
  <si>
    <t>417361821.S</t>
  </si>
  <si>
    <t>Výstuž stužujúcich pásov a vencov z betonárskej ocele B500 (10505)</t>
  </si>
  <si>
    <t>-814586425</t>
  </si>
  <si>
    <t>Úpravy povrchov, podlahy, osadenie</t>
  </si>
  <si>
    <t>58</t>
  </si>
  <si>
    <t>610991111.S</t>
  </si>
  <si>
    <t>Zakrývanie výplní vnútorných okenných otvorov, predmetov a konštrukcií</t>
  </si>
  <si>
    <t>-404310553</t>
  </si>
  <si>
    <t>59</t>
  </si>
  <si>
    <t>611460112.S</t>
  </si>
  <si>
    <t>Príprava vnútorného podkladu stropov na betónové podklady kontaktným mostíkom</t>
  </si>
  <si>
    <t>-633992434</t>
  </si>
  <si>
    <t>60</t>
  </si>
  <si>
    <t>611460384.S</t>
  </si>
  <si>
    <t>Vnútorná omietka stropov vápennocementová štuková (jemná), hr. 4 mm</t>
  </si>
  <si>
    <t>1374609670</t>
  </si>
  <si>
    <t>61</t>
  </si>
  <si>
    <t>611481119.S</t>
  </si>
  <si>
    <t>Potiahnutie vnútorných stropov sklotextílnou mriežkou s celoplošným prilepením</t>
  </si>
  <si>
    <t>1143433193</t>
  </si>
  <si>
    <t>62</t>
  </si>
  <si>
    <t>612460111.S</t>
  </si>
  <si>
    <t>Príprava vnútorného podkladu stien na silno a nerovnomerne nasiakavé podklady regulátorom nasiakavosti</t>
  </si>
  <si>
    <t>896331833</t>
  </si>
  <si>
    <t>63</t>
  </si>
  <si>
    <t>612460151.S</t>
  </si>
  <si>
    <t>Príprava vnútorného podkladu stien cementovým prednástrekom, hr. 3 mm</t>
  </si>
  <si>
    <t>-269594027</t>
  </si>
  <si>
    <t>64</t>
  </si>
  <si>
    <t>612460241.S</t>
  </si>
  <si>
    <t>Vnútorná omietka stien vápennocementová jadrová (hrubá), hr. 10 mm</t>
  </si>
  <si>
    <t>-553993822</t>
  </si>
  <si>
    <t>65</t>
  </si>
  <si>
    <t>612460384.S</t>
  </si>
  <si>
    <t>Vnútorná omietka stien vápennocementová štuková (jemná), hr. 4 mm</t>
  </si>
  <si>
    <t>-1559439385</t>
  </si>
  <si>
    <t>66</t>
  </si>
  <si>
    <t>612481031.S</t>
  </si>
  <si>
    <t>Rohový profil z pozinkovaného plechu pre hrúbku omietky 8 až 12 mm</t>
  </si>
  <si>
    <t>-26006984</t>
  </si>
  <si>
    <t>67</t>
  </si>
  <si>
    <t>612481119.S</t>
  </si>
  <si>
    <t>Potiahnutie vnútorných stien sklotextílnou mriežkou s celoplošným prilepením</t>
  </si>
  <si>
    <t>-712841587</t>
  </si>
  <si>
    <t>68</t>
  </si>
  <si>
    <t>620991121.S</t>
  </si>
  <si>
    <t>Zakrývanie výplní vonkajších otvorov s rámami a zárubňami, zábradlí, oplechovania, atď. zhotovené z lešenia akýmkoľvek spôsobom</t>
  </si>
  <si>
    <t>176597936</t>
  </si>
  <si>
    <t>69</t>
  </si>
  <si>
    <t>621460114.S</t>
  </si>
  <si>
    <t>Príprava vonkajšieho podkladu podhľadov na hladké nenasiakavé podklady adhéznym mostíkom</t>
  </si>
  <si>
    <t>1745560169</t>
  </si>
  <si>
    <t>70</t>
  </si>
  <si>
    <t>621461043.S</t>
  </si>
  <si>
    <t>Vonkajšia omietka podhľadov pastovitá silikátová ryhovaná, hr. 2 mm</t>
  </si>
  <si>
    <t>-1891978384</t>
  </si>
  <si>
    <t>71</t>
  </si>
  <si>
    <t>622460114.S</t>
  </si>
  <si>
    <t>Príprava vonkajšieho podkladu stien na hladké nenasiakavé podklady adhéznym mostíkom</t>
  </si>
  <si>
    <t>1466560170</t>
  </si>
  <si>
    <t>72</t>
  </si>
  <si>
    <t>622460121.S</t>
  </si>
  <si>
    <t>Príprava vonkajšieho podkladu stien penetráciou základnou</t>
  </si>
  <si>
    <t>1539504701</t>
  </si>
  <si>
    <t>73</t>
  </si>
  <si>
    <t>622461023.S</t>
  </si>
  <si>
    <t>Vonkajšia omietka stien pastovitá akrylátová ryhovaná, hr. 2 mm</t>
  </si>
  <si>
    <t>112217283</t>
  </si>
  <si>
    <t>74</t>
  </si>
  <si>
    <t>622461043.S</t>
  </si>
  <si>
    <t>Vonkajšia omietka stien pastovitá silikátová ryhovaná, hr. 2 mm</t>
  </si>
  <si>
    <t>841458061</t>
  </si>
  <si>
    <t>75</t>
  </si>
  <si>
    <t>622481119.S</t>
  </si>
  <si>
    <t>Potiahnutie vonkajších stien sklotextilnou mriežkou s celoplošným prilepením</t>
  </si>
  <si>
    <t>1070851290</t>
  </si>
  <si>
    <t>76</t>
  </si>
  <si>
    <t>625250111.S</t>
  </si>
  <si>
    <t>Príplatok za zhotovenie vodorovnej podhľadovej konštrukcie z kontaktného zatepľovacieho systému z EPS hr. do 190 mm</t>
  </si>
  <si>
    <t>1855602902</t>
  </si>
  <si>
    <t>77</t>
  </si>
  <si>
    <t>625250201.S</t>
  </si>
  <si>
    <t>Kontaktný zatepľovací systém z bieleho EPS hr. 30 mm, skrutkovacie kotvy</t>
  </si>
  <si>
    <t>165016860</t>
  </si>
  <si>
    <t>78</t>
  </si>
  <si>
    <t>625250243.S</t>
  </si>
  <si>
    <t>Kontaktný zatepľovací systém z bieleho EPS hr. 50 mm, zatĺkacie kotvy</t>
  </si>
  <si>
    <t>-1130719172</t>
  </si>
  <si>
    <t>79</t>
  </si>
  <si>
    <t>625250248.S</t>
  </si>
  <si>
    <t>Kontaktný zatepľovací systém z bieleho EPS hr. 100 mm, zatĺkacie kotvy</t>
  </si>
  <si>
    <t>1764796358</t>
  </si>
  <si>
    <t>80</t>
  </si>
  <si>
    <t>625250313.S</t>
  </si>
  <si>
    <t>Kontaktný zatepľovací systém ostenia z bieleho EPS hr. 30 mm</t>
  </si>
  <si>
    <t>-718280482</t>
  </si>
  <si>
    <t>81</t>
  </si>
  <si>
    <t>625250543.S</t>
  </si>
  <si>
    <t>Kontaktný zatepľovací systém soklovej alebo vodou namáhanej časti hr. 50 mm, skrutkovacie kotvy</t>
  </si>
  <si>
    <t>2140003474</t>
  </si>
  <si>
    <t>82</t>
  </si>
  <si>
    <t>625250583.S</t>
  </si>
  <si>
    <t>Kontaktný zatepľovací systém soklovej alebo vodou namáhanej časti hr. 50 mm, zatĺkacie kotvy</t>
  </si>
  <si>
    <t>791012663</t>
  </si>
  <si>
    <t>83</t>
  </si>
  <si>
    <t>625250588.S</t>
  </si>
  <si>
    <t>Kontaktný zatepľovací systém soklovej alebo vodou namáhanej časti hr. 100 mm, zatĺkacie kotvy</t>
  </si>
  <si>
    <t>1904423105</t>
  </si>
  <si>
    <t>84</t>
  </si>
  <si>
    <t>625250613.S</t>
  </si>
  <si>
    <t>Kontaktný zatepľovací systém soklovej alebo vodou namáhanej časti ostenia hr. 30 mm</t>
  </si>
  <si>
    <t>189224520</t>
  </si>
  <si>
    <t>85</t>
  </si>
  <si>
    <t>631313711.S</t>
  </si>
  <si>
    <t>Mazanina z betónu prostého (m3) tr. C 25/30 hr.nad 80 do 120 mm</t>
  </si>
  <si>
    <t>-690912744</t>
  </si>
  <si>
    <t>86</t>
  </si>
  <si>
    <t>631315711.S</t>
  </si>
  <si>
    <t>Mazanina z betónu prostého (m3) tr. C 25/30 hr.nad 120 do 240 mm</t>
  </si>
  <si>
    <t>-1591762718</t>
  </si>
  <si>
    <t>87</t>
  </si>
  <si>
    <t>631316198.S</t>
  </si>
  <si>
    <t>Povrchová úprava vsypovou zmesou betónových (pancierových) podláh so syntetickým plnivom, stredné zaťaženie, hr. vsypu 3 mm</t>
  </si>
  <si>
    <t>1170279823</t>
  </si>
  <si>
    <t>88</t>
  </si>
  <si>
    <t>631316199</t>
  </si>
  <si>
    <t>Ochranný, vytvrdzujúci a ošetrujúci nástrek čerstvého betónu Sikafloor ProSeal 12 po úprave hladením</t>
  </si>
  <si>
    <t>-213714628</t>
  </si>
  <si>
    <t>89</t>
  </si>
  <si>
    <t>631319101</t>
  </si>
  <si>
    <t>Ochranný nástrek betónových podláh, ošetrovací prostriedok na čerstvý betón, na zníženie odparovania vody z povrchu betónu</t>
  </si>
  <si>
    <t>2027749785</t>
  </si>
  <si>
    <t>90</t>
  </si>
  <si>
    <t>631319153.S</t>
  </si>
  <si>
    <t>Príplatok za prehlad. povrchu betónovej mazaniny min. tr.C 8/10 oceľ. hlad. hr. 80-120 mm</t>
  </si>
  <si>
    <t>550846195</t>
  </si>
  <si>
    <t>91</t>
  </si>
  <si>
    <t>631319155.S</t>
  </si>
  <si>
    <t>Príplatok za prehlad. povrchu betónovej mazaniny min. tr.C 8/10 oceľ. hlad. hr. 120-240 mm</t>
  </si>
  <si>
    <t>260836855</t>
  </si>
  <si>
    <t>92</t>
  </si>
  <si>
    <t>631319175.S</t>
  </si>
  <si>
    <t>Príplatok za strhnutie povrchu mazaniny latou pre hr. obidvoch vrstiev mazaniny nad 120 do 240 mm</t>
  </si>
  <si>
    <t>-1367034746</t>
  </si>
  <si>
    <t>93</t>
  </si>
  <si>
    <t>631501111.S</t>
  </si>
  <si>
    <t>Násyp s utlačením a urovnaním povrchu z kameniva ťaženého hrubého a drobného</t>
  </si>
  <si>
    <t>893644217</t>
  </si>
  <si>
    <t>94</t>
  </si>
  <si>
    <t>632001011.S</t>
  </si>
  <si>
    <t>Zhotovenie separačnej fólie v podlahových vrstvách z PE</t>
  </si>
  <si>
    <t>-1293240866</t>
  </si>
  <si>
    <t>95</t>
  </si>
  <si>
    <t>283230007500.S</t>
  </si>
  <si>
    <t>Oddeľovacia fólia na potery</t>
  </si>
  <si>
    <t>-1190687533</t>
  </si>
  <si>
    <t>96</t>
  </si>
  <si>
    <t>632001021.S</t>
  </si>
  <si>
    <t>Zhotovenie okrajovej dilatačnej pásky z PE</t>
  </si>
  <si>
    <t>323542417</t>
  </si>
  <si>
    <t>97</t>
  </si>
  <si>
    <t>283320004800.S</t>
  </si>
  <si>
    <t>Okrajová dilatačná páska z PE 100/5 mm bez fólie na oddilatovanie poterov od stenových konštrukcií</t>
  </si>
  <si>
    <t>170245002</t>
  </si>
  <si>
    <t>98</t>
  </si>
  <si>
    <t>632001051.S</t>
  </si>
  <si>
    <t>Zhotovenie jednonásobného penetračného náteru pre potery a stierky</t>
  </si>
  <si>
    <t>-1630138728</t>
  </si>
  <si>
    <t>99</t>
  </si>
  <si>
    <t>585520008700.S</t>
  </si>
  <si>
    <t>Penetračný náter na nasiakavé podklady pod potery, samonivelizačné hmoty a stavebné lepidlá</t>
  </si>
  <si>
    <t>kg</t>
  </si>
  <si>
    <t>1119338608</t>
  </si>
  <si>
    <t>100</t>
  </si>
  <si>
    <t>632452116.S</t>
  </si>
  <si>
    <t>Cementový poter z betonárky, pevnosti v tlaku 20 MPa, hr. 40 mm</t>
  </si>
  <si>
    <t>-1185928556</t>
  </si>
  <si>
    <t>101</t>
  </si>
  <si>
    <t>634601521.S</t>
  </si>
  <si>
    <t>Zaplnenie dilatačných škár v mazaninách tmelom akrylátovým šírky škáry do 10 mm</t>
  </si>
  <si>
    <t>1682269626</t>
  </si>
  <si>
    <t>102</t>
  </si>
  <si>
    <t>634920012.S</t>
  </si>
  <si>
    <t>Rezanie dilatačných škár v čiastočne zatvrdnutej betónovej mazanine alebo poteru hĺbky nad 10 do 20 mm, šírky nad 5 do 10 mm</t>
  </si>
  <si>
    <t>660140865</t>
  </si>
  <si>
    <t>103</t>
  </si>
  <si>
    <t>642944121.S</t>
  </si>
  <si>
    <t>Dodatočná montáž oceľovej dverovej zárubne, plochy otvoru do 2,5 m2</t>
  </si>
  <si>
    <t>-484970377</t>
  </si>
  <si>
    <t>104</t>
  </si>
  <si>
    <t>553310002100.S</t>
  </si>
  <si>
    <t>Zárubňa kovová šxv 300-1195x500-1970 a 2100 mm, dvojdielna na dodatočnú montáž</t>
  </si>
  <si>
    <t>1928569609</t>
  </si>
  <si>
    <t>105</t>
  </si>
  <si>
    <t>648991113.S</t>
  </si>
  <si>
    <t>Osadenie parapetných dosiek z plastických a poloplast., hmôt, š. nad 200 mm</t>
  </si>
  <si>
    <t>-1451844467</t>
  </si>
  <si>
    <t>106</t>
  </si>
  <si>
    <t>611560000300.S</t>
  </si>
  <si>
    <t>Parapetná doska plastová, šírka 250 mm, komôrková vnútorná, zlatý dub, mramor, mahagon, svetlý buk, orech</t>
  </si>
  <si>
    <t>-1746261219</t>
  </si>
  <si>
    <t>107</t>
  </si>
  <si>
    <t>611560000800.S</t>
  </si>
  <si>
    <t>Plastové krytky k vnútorným parapetom plastovým, pár, vo farbe biela, mramor, zlatý dub, buk, mahagón, orech</t>
  </si>
  <si>
    <t>1928294366</t>
  </si>
  <si>
    <t>Ostatné konštrukcie a práce-búranie</t>
  </si>
  <si>
    <t>108</t>
  </si>
  <si>
    <t>917831512.S</t>
  </si>
  <si>
    <t>Osadenie palisád hranatých betónových do betónu dĺžky 60 cm - do radu</t>
  </si>
  <si>
    <t>370807480</t>
  </si>
  <si>
    <t>109</t>
  </si>
  <si>
    <t>592170005400.S</t>
  </si>
  <si>
    <t>Palisáda betónová, rozmer 120x165x600 mm, prírodná</t>
  </si>
  <si>
    <t>-1172262312</t>
  </si>
  <si>
    <t>110</t>
  </si>
  <si>
    <t>917831513.S</t>
  </si>
  <si>
    <t>Osadenie palisád hranatých betónových do betónu dĺžky 80 cm - do radu</t>
  </si>
  <si>
    <t>-1848813196</t>
  </si>
  <si>
    <t>111</t>
  </si>
  <si>
    <t>592170005500.S</t>
  </si>
  <si>
    <t>Palisáda betónová, rozmer 120x165x800 mm, prírodná</t>
  </si>
  <si>
    <t>-181615092</t>
  </si>
  <si>
    <t>112</t>
  </si>
  <si>
    <t>941941031.S</t>
  </si>
  <si>
    <t>Montáž lešenia ľahkého pracovného radového s podlahami šírky od 0,80 do 1,00 m, výšky do 10 m</t>
  </si>
  <si>
    <t>937024150</t>
  </si>
  <si>
    <t>113</t>
  </si>
  <si>
    <t>941941191.S</t>
  </si>
  <si>
    <t>Príplatok za prvý a každý ďalší i začatý mesiac použitia lešenia ľahkého pracovného radového s podlahami šírky od 0,80 do 1,00 m, výšky do 10 m</t>
  </si>
  <si>
    <t>-1618768134</t>
  </si>
  <si>
    <t>114</t>
  </si>
  <si>
    <t>941941831.S</t>
  </si>
  <si>
    <t>Demontáž lešenia ľahkého pracovného radového s podlahami šírky nad 0,80 do 1,00 m, výšky do 10 m</t>
  </si>
  <si>
    <t>2096816709</t>
  </si>
  <si>
    <t>115</t>
  </si>
  <si>
    <t>941955001.S</t>
  </si>
  <si>
    <t>Lešenie ľahké pracovné pomocné, s výškou lešeňovej podlahy do 1,20 m</t>
  </si>
  <si>
    <t>1626507802</t>
  </si>
  <si>
    <t>116</t>
  </si>
  <si>
    <t>941955002.S</t>
  </si>
  <si>
    <t>Lešenie ľahké pracovné pomocné s výškou lešeňovej podlahy nad 1,20 do 1,90 m</t>
  </si>
  <si>
    <t>865256317</t>
  </si>
  <si>
    <t>117</t>
  </si>
  <si>
    <t>943943221</t>
  </si>
  <si>
    <t>Montáž lešenia priestorového ľahkého bez podláh pri zaťaženie do 2 kPa, výšky do 10 m</t>
  </si>
  <si>
    <t>2010772176</t>
  </si>
  <si>
    <t>118</t>
  </si>
  <si>
    <t>943943292</t>
  </si>
  <si>
    <t>Príplatok za prvý a každý ďalší i začatý mesiac používania lešenia priestorového ľahkého bez podláh výšky do 10 m a nad 10 do 22 m</t>
  </si>
  <si>
    <t>1184232655</t>
  </si>
  <si>
    <t>119</t>
  </si>
  <si>
    <t>943943821</t>
  </si>
  <si>
    <t>Demontáž lešenia priestorového ľahkého bez podláh pri zaťaženie do 2 kPa, výšky do 10 m</t>
  </si>
  <si>
    <t>1244761216</t>
  </si>
  <si>
    <t>120</t>
  </si>
  <si>
    <t>953943123.S</t>
  </si>
  <si>
    <t>Osadenie drobných kovových predmetov do betónu pred zabetónovaním, hmotnosti 5-15 kg/kus (bez dodávky)</t>
  </si>
  <si>
    <t>1454815870</t>
  </si>
  <si>
    <t>121</t>
  </si>
  <si>
    <t>D-TC-12161</t>
  </si>
  <si>
    <t xml:space="preserve">Kotvenie pomúrnice </t>
  </si>
  <si>
    <t>1957764942</t>
  </si>
  <si>
    <t>122</t>
  </si>
  <si>
    <t>953945351.S</t>
  </si>
  <si>
    <t>Hliníkový rohový ochranný profil s integrovanou mriežkou</t>
  </si>
  <si>
    <t>1622287576</t>
  </si>
  <si>
    <t>123</t>
  </si>
  <si>
    <t>953995406.S</t>
  </si>
  <si>
    <t>Okenný a dverový začisťovací profil</t>
  </si>
  <si>
    <t>-1152667320</t>
  </si>
  <si>
    <t>124</t>
  </si>
  <si>
    <t>953995412.S</t>
  </si>
  <si>
    <t>Nadokenný profil s priznanou okapničkou</t>
  </si>
  <si>
    <t>-658552224</t>
  </si>
  <si>
    <t>125</t>
  </si>
  <si>
    <t>962032231.S</t>
  </si>
  <si>
    <t>Búranie muriva alebo vybúranie otvorov plochy nad 4 m2 nadzákladového z tehál pálených, vápenopieskových, cementových na maltu,  -1,90500t</t>
  </si>
  <si>
    <t>-145633525</t>
  </si>
  <si>
    <t>126</t>
  </si>
  <si>
    <t>962032314.S</t>
  </si>
  <si>
    <t>Búranie pilierov tehlových na akúkoľvek maltu,  -1,80000t</t>
  </si>
  <si>
    <t>-916052112</t>
  </si>
  <si>
    <t>127</t>
  </si>
  <si>
    <t>965042241.S</t>
  </si>
  <si>
    <t>Búranie podkladov pod dlažby, liatych dlažieb a mazanín,betón,liaty asfalt hr.nad 100 mm, plochy nad 4 m2 -2,20000t</t>
  </si>
  <si>
    <t>-1322603526</t>
  </si>
  <si>
    <t>128</t>
  </si>
  <si>
    <t>968061115.S</t>
  </si>
  <si>
    <t>Demontáž okien drevených, 1 bm obvodu - 0,008t</t>
  </si>
  <si>
    <t>-1075748671</t>
  </si>
  <si>
    <t>129</t>
  </si>
  <si>
    <t>968061116.S</t>
  </si>
  <si>
    <t>Demontáž dverí drevených vchodových, 1 bm obvodu - 0,012t</t>
  </si>
  <si>
    <t>-1209460889</t>
  </si>
  <si>
    <t>130</t>
  </si>
  <si>
    <t>979082111.S</t>
  </si>
  <si>
    <t>Vnútrostavenisková doprava sutiny a vybúraných hmôt do 10 m</t>
  </si>
  <si>
    <t>1484634396</t>
  </si>
  <si>
    <t>131</t>
  </si>
  <si>
    <t>979082121.S</t>
  </si>
  <si>
    <t>Vnútrostavenisková doprava sutiny a vybúraných hmôt za každých ďalších 5 m</t>
  </si>
  <si>
    <t>-1548675838</t>
  </si>
  <si>
    <t>132</t>
  </si>
  <si>
    <t>981011111.S</t>
  </si>
  <si>
    <t>Demolácia budov, vykonávaná postupným rozoberaním, drevených ľahkých jednostranne obitých,  -0,03900t</t>
  </si>
  <si>
    <t>651220478</t>
  </si>
  <si>
    <t>Presun hmôt HSV</t>
  </si>
  <si>
    <t>133</t>
  </si>
  <si>
    <t>998021021.S</t>
  </si>
  <si>
    <t>Presun hmôt pre haly 802, 811 zvislá konštr.z tehál,tvárnic,blokov alebo kovová do výšky 20 m</t>
  </si>
  <si>
    <t>244056965</t>
  </si>
  <si>
    <t>PSV</t>
  </si>
  <si>
    <t>Práce a dodávky PSV</t>
  </si>
  <si>
    <t>711</t>
  </si>
  <si>
    <t>Izolácie proti vode a vlhkosti</t>
  </si>
  <si>
    <t>134</t>
  </si>
  <si>
    <t>711111001.S</t>
  </si>
  <si>
    <t>Zhotovenie izolácie proti zemnej vlhkosti vodorovná náterom penetračným za studena</t>
  </si>
  <si>
    <t>-1478454038</t>
  </si>
  <si>
    <t>135</t>
  </si>
  <si>
    <t>246170000900.S</t>
  </si>
  <si>
    <t>Lak asfaltový penetračný</t>
  </si>
  <si>
    <t>949017837</t>
  </si>
  <si>
    <t>136</t>
  </si>
  <si>
    <t>711132107</t>
  </si>
  <si>
    <t>Zhotovenie izolácie proti zemnej vlhkosti nopovou fóloiu položenou voľne na ploche zvislej</t>
  </si>
  <si>
    <t>444258679</t>
  </si>
  <si>
    <t>137</t>
  </si>
  <si>
    <t>283230002700</t>
  </si>
  <si>
    <t>Nopová HDPE fólia FONDALINE PLUS 500, výška nopu 8 mm, proti zemnej vlhkosti s radónovou ochranou, pre spodnú stavbu, ONDULINE</t>
  </si>
  <si>
    <t>-1046582217</t>
  </si>
  <si>
    <t>138</t>
  </si>
  <si>
    <t>711141559.S</t>
  </si>
  <si>
    <t>Zhotovenie  izolácie proti zemnej vlhkosti a tlakovej vode vodorovná NAIP pritavením</t>
  </si>
  <si>
    <t>466916714</t>
  </si>
  <si>
    <t>139</t>
  </si>
  <si>
    <t>1010151220</t>
  </si>
  <si>
    <t>Modifikovaný asfaltovaný pás ELASTEK 40 SPECIAL MINERAL (7,5 m2 v rolke) -25°C</t>
  </si>
  <si>
    <t>2034865247</t>
  </si>
  <si>
    <t>140</t>
  </si>
  <si>
    <t>711142559.S</t>
  </si>
  <si>
    <t>Zhotovenie  izolácie proti zemnej vlhkosti a tlakovej vode zvislá NAIP pritavením</t>
  </si>
  <si>
    <t>-1748085965</t>
  </si>
  <si>
    <t>141</t>
  </si>
  <si>
    <t>711190020.S</t>
  </si>
  <si>
    <t>Ukončujúci profil drenážných fólií na perimetrických doskách</t>
  </si>
  <si>
    <t>-117353962</t>
  </si>
  <si>
    <t>142</t>
  </si>
  <si>
    <t>711211051.S</t>
  </si>
  <si>
    <t>Jednozlož. silikátová hydroizolačná hmota, stierka vodorovná</t>
  </si>
  <si>
    <t>720130134</t>
  </si>
  <si>
    <t>143</t>
  </si>
  <si>
    <t>711212051.S</t>
  </si>
  <si>
    <t>Jednozlož. silikátová hydroizolačná hmota, stierka zvislá</t>
  </si>
  <si>
    <t>2087948818</t>
  </si>
  <si>
    <t>144</t>
  </si>
  <si>
    <t>711745567.S</t>
  </si>
  <si>
    <t>Zhotovenie detailov pásmi pritavením spojov obrátených alebo spätných so zosilnením r.š. 500 m</t>
  </si>
  <si>
    <t>-817865313</t>
  </si>
  <si>
    <t>145</t>
  </si>
  <si>
    <t>711793010.1R</t>
  </si>
  <si>
    <t>Tesniace pásky</t>
  </si>
  <si>
    <t>-1499672708</t>
  </si>
  <si>
    <t>146</t>
  </si>
  <si>
    <t>998711202.S</t>
  </si>
  <si>
    <t>Presun hmôt pre izoláciu proti vode v objektoch výšky nad 6 do 12 m</t>
  </si>
  <si>
    <t>%</t>
  </si>
  <si>
    <t>1951137264</t>
  </si>
  <si>
    <t>713</t>
  </si>
  <si>
    <t>Izolácie tepelné</t>
  </si>
  <si>
    <t>147</t>
  </si>
  <si>
    <t>713122111</t>
  </si>
  <si>
    <t>Montáž tepelnej izolácie podláh polystyrénom, kladeným voľne v jednej vrstve</t>
  </si>
  <si>
    <t>-855607414</t>
  </si>
  <si>
    <t>148</t>
  </si>
  <si>
    <t>283720000900.S</t>
  </si>
  <si>
    <t>Doska EPS hr. 50 mm, pevnosť v tlaku 150 kPa, na zateplenie podláh a plochých striech</t>
  </si>
  <si>
    <t>1007538571</t>
  </si>
  <si>
    <t>149</t>
  </si>
  <si>
    <t>283720009000.S</t>
  </si>
  <si>
    <t>Doska EPS hr. 100 mm, pevnosť v tlaku 150 kPa, na zateplenie podláh a plochých striech</t>
  </si>
  <si>
    <t>-862028917</t>
  </si>
  <si>
    <t>150</t>
  </si>
  <si>
    <t>713131143.1R</t>
  </si>
  <si>
    <t>Montáž parotesnej fólie na strop od spodu</t>
  </si>
  <si>
    <t>1378727055</t>
  </si>
  <si>
    <t>151</t>
  </si>
  <si>
    <t>283230006700.S</t>
  </si>
  <si>
    <t>Parozábrana š. 1,5 m, hliníková vrstva uložená medzi vysoko transparentnou PES fóliou a PE fóliou s vystužujúcou mriežkou (180g/m2)</t>
  </si>
  <si>
    <t>-336913972</t>
  </si>
  <si>
    <t>152</t>
  </si>
  <si>
    <t>713131144.1R</t>
  </si>
  <si>
    <t>Montáž paropriepustnej fólie na strop zhora</t>
  </si>
  <si>
    <t>711502620</t>
  </si>
  <si>
    <t>153</t>
  </si>
  <si>
    <t>283230004400.S</t>
  </si>
  <si>
    <t>Poistná hydroizolačná paropriepustná fólia pod strešnú krytinu, plošná hmotnosť 110 g/m2</t>
  </si>
  <si>
    <t>312511261</t>
  </si>
  <si>
    <t>154</t>
  </si>
  <si>
    <t>713132210.S</t>
  </si>
  <si>
    <t>Montáž tepelnej izolácie podzemných stien a základov xps bodovým prilepením</t>
  </si>
  <si>
    <t>-1077418624</t>
  </si>
  <si>
    <t>155</t>
  </si>
  <si>
    <t>283750001000.S</t>
  </si>
  <si>
    <t>Doska XPS hr. 100 mm, zateplenie soklov, suterénov, podláh</t>
  </si>
  <si>
    <t>-822497609</t>
  </si>
  <si>
    <t>156</t>
  </si>
  <si>
    <t>713142155.S</t>
  </si>
  <si>
    <t>Montáž tepelnej izolácie striech plochých do 10° polystyrénom, rozloženej v jednej vrstve, prikotvením</t>
  </si>
  <si>
    <t>415857238</t>
  </si>
  <si>
    <t>157</t>
  </si>
  <si>
    <t>283750000700.S</t>
  </si>
  <si>
    <t>Doska XPS hr. 50 mm, zateplenie soklov, suterénov, podláh</t>
  </si>
  <si>
    <t>1500166681</t>
  </si>
  <si>
    <t>158</t>
  </si>
  <si>
    <t>713166250.1R</t>
  </si>
  <si>
    <t>Montáž a dodávka striekanej tepelnej izolácie striech šikmých do 40 ° hrúbky do 35 - 40 cm ICYNENE mäkká pena s otvorenou štruktúrou</t>
  </si>
  <si>
    <t>2036921807</t>
  </si>
  <si>
    <t>159</t>
  </si>
  <si>
    <t>998713202.S</t>
  </si>
  <si>
    <t>Presun hmôt pre izolácie tepelné v objektoch výšky nad 6 m do 12 m</t>
  </si>
  <si>
    <t>-1579528083</t>
  </si>
  <si>
    <t>762</t>
  </si>
  <si>
    <t>Konštrukcie tesárske</t>
  </si>
  <si>
    <t>160</t>
  </si>
  <si>
    <t>762081060.S</t>
  </si>
  <si>
    <t>Zvláštne výkony na stavenisku, viacstranné hobľovanie reziva</t>
  </si>
  <si>
    <t>1007101985</t>
  </si>
  <si>
    <t>161</t>
  </si>
  <si>
    <t>762332110.S</t>
  </si>
  <si>
    <t>Montáž viazaných konštrukcií krovov striech z reziva priemernej plochy do 120 cm2</t>
  </si>
  <si>
    <t>-188156541</t>
  </si>
  <si>
    <t>162</t>
  </si>
  <si>
    <t>762332120.S</t>
  </si>
  <si>
    <t>Montáž viazaných konštrukcií krovov striech z reziva priemernej plochy 120 - 224 cm2</t>
  </si>
  <si>
    <t>1719521390</t>
  </si>
  <si>
    <t>163</t>
  </si>
  <si>
    <t>762335120.S</t>
  </si>
  <si>
    <t>Montáž viazaných konštrukcií krovov krokví vlašských z hraneného reziva plochy 120 - 288 cm2</t>
  </si>
  <si>
    <t>-708853942</t>
  </si>
  <si>
    <t>164</t>
  </si>
  <si>
    <t>605120003000.S</t>
  </si>
  <si>
    <t>Hranoly zo smreku neopracované hranené akosť I dĺ. 4000-6500 mm x hr. 160 mm, š. 160-220 mm</t>
  </si>
  <si>
    <t>-719620178</t>
  </si>
  <si>
    <t>165</t>
  </si>
  <si>
    <t>762341201.S</t>
  </si>
  <si>
    <t>Montáž latovania jednoduchých striech pre sklon do 60°</t>
  </si>
  <si>
    <t>-1755996442</t>
  </si>
  <si>
    <t>166</t>
  </si>
  <si>
    <t>762341252.S</t>
  </si>
  <si>
    <t>Montáž kontralát pre sklon od 22° do 35°</t>
  </si>
  <si>
    <t>230483903</t>
  </si>
  <si>
    <t>167</t>
  </si>
  <si>
    <t>605430000203.S</t>
  </si>
  <si>
    <t>Laty a lišty z mäkkého reziva neopracované omietané impregnované akosť I</t>
  </si>
  <si>
    <t>206658744</t>
  </si>
  <si>
    <t>168</t>
  </si>
  <si>
    <t>762395000.S</t>
  </si>
  <si>
    <t>Spojovacie prostriedky pre viazané konštrukcie krovov, debnenie a laťovanie, nadstrešné konštr., spádové kliny - svorky, dosky, klince, pásová oceľ, vruty</t>
  </si>
  <si>
    <t>-496382356</t>
  </si>
  <si>
    <t>169</t>
  </si>
  <si>
    <t>762421303.S</t>
  </si>
  <si>
    <t>Obloženie stropov alebo strešných podhľadov z dosiek OSB skrutkovaných na zraz hr. dosky 15 mm</t>
  </si>
  <si>
    <t>1944449442</t>
  </si>
  <si>
    <t>170</t>
  </si>
  <si>
    <t>762421306.S</t>
  </si>
  <si>
    <t>Obloženie stropov alebo strešných podhľadov z dosiek OSB skrutkovaných na zraz hr. dosky 25 mm</t>
  </si>
  <si>
    <t>1209411950</t>
  </si>
  <si>
    <t>171</t>
  </si>
  <si>
    <t>762421500.S</t>
  </si>
  <si>
    <t>Montáž obloženia stropov, podkladový rošt</t>
  </si>
  <si>
    <t>927681537</t>
  </si>
  <si>
    <t>172</t>
  </si>
  <si>
    <t>762431303.S</t>
  </si>
  <si>
    <t>Obloženie stien z dosiek OSB skrutkovaných na zraz hr. dosky 15 mm</t>
  </si>
  <si>
    <t>-1761856801</t>
  </si>
  <si>
    <t>173</t>
  </si>
  <si>
    <t>762431306.S</t>
  </si>
  <si>
    <t>Obloženie stien z dosiek OSB skrutkovaných na zraz hr. dosky 25 mm</t>
  </si>
  <si>
    <t>-282358101</t>
  </si>
  <si>
    <t>174</t>
  </si>
  <si>
    <t>762431500.S</t>
  </si>
  <si>
    <t>Montáž obloženia stien, podkladový rošt</t>
  </si>
  <si>
    <t>223697901</t>
  </si>
  <si>
    <t>175</t>
  </si>
  <si>
    <t>998762202.S</t>
  </si>
  <si>
    <t>Presun hmôt pre konštrukcie tesárske v objektoch výšky do 12 m</t>
  </si>
  <si>
    <t>1752838451</t>
  </si>
  <si>
    <t>763</t>
  </si>
  <si>
    <t>Konštrukcie - drevostavby</t>
  </si>
  <si>
    <t>176</t>
  </si>
  <si>
    <t>763120011.S</t>
  </si>
  <si>
    <t>Sadrokartónová inštalačná predstena pre sanitárne zariadenia, kca CD+UD, dvojito opláštená doskou impregnovanou H2 2x12,5 mm</t>
  </si>
  <si>
    <t>-292405112</t>
  </si>
  <si>
    <t>177</t>
  </si>
  <si>
    <t>763160004.1R</t>
  </si>
  <si>
    <t>Podkrovie SDK na oceľovej konštrukcií CD+UD a krokvových závesoch, doska protipožiarna, a protipožiarna impregnovaná DFH2 15 mm</t>
  </si>
  <si>
    <t>1619514088</t>
  </si>
  <si>
    <t>178</t>
  </si>
  <si>
    <t>998763403.S</t>
  </si>
  <si>
    <t>Presun hmôt pre sádrokartónové konštrukcie v stavbách (objektoch) výšky od 7 do 24 m</t>
  </si>
  <si>
    <t>-998002103</t>
  </si>
  <si>
    <t>764</t>
  </si>
  <si>
    <t>Konštrukcie klampiarske</t>
  </si>
  <si>
    <t>179</t>
  </si>
  <si>
    <t>764171260.S</t>
  </si>
  <si>
    <t>Čelo hrebenáča - štít pozink farebný, sklon strechy do 30°</t>
  </si>
  <si>
    <t>2111258728</t>
  </si>
  <si>
    <t>180</t>
  </si>
  <si>
    <t>764171263.S</t>
  </si>
  <si>
    <t>Odkvapové lemovanie pozink farebný, r.š. do 250 mm, sklon strechy do 30°</t>
  </si>
  <si>
    <t>441353206</t>
  </si>
  <si>
    <t>181</t>
  </si>
  <si>
    <t>764171433.S</t>
  </si>
  <si>
    <t>Záveterná lišta zhotovená zo zvitkov pozink farebný, r.š. 400 mm</t>
  </si>
  <si>
    <t>325701580</t>
  </si>
  <si>
    <t>182</t>
  </si>
  <si>
    <t>764171454.S</t>
  </si>
  <si>
    <t>Hrebeň zhotovený zo zvitkov pozink farebný, r.š. 500 mm</t>
  </si>
  <si>
    <t>-1959061786</t>
  </si>
  <si>
    <t>183</t>
  </si>
  <si>
    <t>764171918.S</t>
  </si>
  <si>
    <t>Pás vetrací hrebeňa a nárožia, šírky do 380 mm</t>
  </si>
  <si>
    <t>613463851</t>
  </si>
  <si>
    <t>184</t>
  </si>
  <si>
    <t>764173712.S</t>
  </si>
  <si>
    <t>Ochranná vetracia mriežka proti hmyzu, šírky 100 mm</t>
  </si>
  <si>
    <t>744360518</t>
  </si>
  <si>
    <t>185</t>
  </si>
  <si>
    <t>764175701</t>
  </si>
  <si>
    <t>Krytina MASLEN - trapézový systém T-50, šírka 1040 mm, hr. 0,5 mm, sklon strechy do 30°</t>
  </si>
  <si>
    <t>1807835756</t>
  </si>
  <si>
    <t>186</t>
  </si>
  <si>
    <t>764313001.S</t>
  </si>
  <si>
    <t>Oddeľovacia štruktúrovaná rohož s integrovanou poistnou hydroizoláciou pre krytiny z pozinkovaného farbeného plechu</t>
  </si>
  <si>
    <t>770584291</t>
  </si>
  <si>
    <t>187</t>
  </si>
  <si>
    <t>764317210.S</t>
  </si>
  <si>
    <t>Krytiny hladké z pozinkovaného farbeného PZf plechu, železobetónových dosiek</t>
  </si>
  <si>
    <t>-871158542</t>
  </si>
  <si>
    <t>188</t>
  </si>
  <si>
    <t>764323420.S</t>
  </si>
  <si>
    <t>Oplechovanie z pozinkovaného farbeného PZf plechu, odkvapov na strechách s lepenkovou krytinou r.š. 250 mm</t>
  </si>
  <si>
    <t>1289936198</t>
  </si>
  <si>
    <t>189</t>
  </si>
  <si>
    <t>764333440.S</t>
  </si>
  <si>
    <t>Lemovanie z pozinkovaného farbeného PZf plechu, múrov na plochých strechách r.š. 400 mm</t>
  </si>
  <si>
    <t>1189616513</t>
  </si>
  <si>
    <t>190</t>
  </si>
  <si>
    <t>764339410.S</t>
  </si>
  <si>
    <t>Lemovanie z pozinkovaného farbeného PZf plechu, komínov v ploche na vlnitej, šablónovej alebo tvrdej krytine, r.š. 400 mm</t>
  </si>
  <si>
    <t>236847744</t>
  </si>
  <si>
    <t>191</t>
  </si>
  <si>
    <t>764352423.S</t>
  </si>
  <si>
    <t>Žľaby z pozinkovaného farbeného PZf plechu, pododkvapové polkruhové r.š. 250 mm</t>
  </si>
  <si>
    <t>-1140691052</t>
  </si>
  <si>
    <t>192</t>
  </si>
  <si>
    <t>764352427.S</t>
  </si>
  <si>
    <t>Žľaby z pozinkovaného farbeného PZf plechu, pododkvapové polkruhové r.š. 330 mm</t>
  </si>
  <si>
    <t>668075014</t>
  </si>
  <si>
    <t>193</t>
  </si>
  <si>
    <t>764352429.S</t>
  </si>
  <si>
    <t>Žľaby z pozinkovaného farbeného PZf plechu, pododkvapové polkruhové r.š. 400 mm</t>
  </si>
  <si>
    <t>-1514043718</t>
  </si>
  <si>
    <t>194</t>
  </si>
  <si>
    <t>764359411.S</t>
  </si>
  <si>
    <t>Kotlík kónický z pozinkovaného farbeného PZf plechu, pre rúry s priemerom do 100 mm</t>
  </si>
  <si>
    <t>2279677</t>
  </si>
  <si>
    <t>195</t>
  </si>
  <si>
    <t>764359412.S</t>
  </si>
  <si>
    <t>Kotlík kónický z pozinkovaného farbeného PZf plechu, pre rúry s priemerom od 100 do 125 mm</t>
  </si>
  <si>
    <t>-277736514</t>
  </si>
  <si>
    <t>196</t>
  </si>
  <si>
    <t>764359451.S</t>
  </si>
  <si>
    <t>Príplatok k cene za privarenie háku na oceľovú konštrukciu z PZf plechu</t>
  </si>
  <si>
    <t>-637163647</t>
  </si>
  <si>
    <t>197</t>
  </si>
  <si>
    <t>764359473.S</t>
  </si>
  <si>
    <t>Príplatok k cene za vytvorenie drážky v rezive pre hák z PZf plechu</t>
  </si>
  <si>
    <t>464342963</t>
  </si>
  <si>
    <t>198</t>
  </si>
  <si>
    <t>764391410.S</t>
  </si>
  <si>
    <t>Záveterná lišta z pozinkovaného farbeného PZf plechu, r.š. 250 mm</t>
  </si>
  <si>
    <t>808683077</t>
  </si>
  <si>
    <t>199</t>
  </si>
  <si>
    <t>764410440.S</t>
  </si>
  <si>
    <t>Oplechovanie parapetov z pozinkovaného farbeného PZf plechu, vrátane rohov r.š. 250 mm</t>
  </si>
  <si>
    <t>128261806</t>
  </si>
  <si>
    <t>200</t>
  </si>
  <si>
    <t>764430450.S</t>
  </si>
  <si>
    <t>Oplechovanie muriva a atík z pozinkovaného farbeného PZf plechu, vrátane rohov r.š. 600 mm</t>
  </si>
  <si>
    <t>1106232550</t>
  </si>
  <si>
    <t>201</t>
  </si>
  <si>
    <t>764454451.S</t>
  </si>
  <si>
    <t>Zvodové rúry z pozinkovaného farbeného PZf plechu, kruhové priemer 60 mm</t>
  </si>
  <si>
    <t>-970906322</t>
  </si>
  <si>
    <t>202</t>
  </si>
  <si>
    <t>764454453.S</t>
  </si>
  <si>
    <t>Zvodové rúry z pozinkovaného farbeného PZf plechu, kruhové priemer 100 mm</t>
  </si>
  <si>
    <t>1524205740</t>
  </si>
  <si>
    <t>203</t>
  </si>
  <si>
    <t>764454454.S</t>
  </si>
  <si>
    <t>Zvodové rúry z pozinkovaného farbeného PZf plechu, kruhové priemer 120 mm</t>
  </si>
  <si>
    <t>1917760770</t>
  </si>
  <si>
    <t>204</t>
  </si>
  <si>
    <t>764900002.S</t>
  </si>
  <si>
    <t>Kontaktná paropriepustná fólia pod strešnú krytinu, plošná hmotnosť 140 g/m2</t>
  </si>
  <si>
    <t>-252486524</t>
  </si>
  <si>
    <t>205</t>
  </si>
  <si>
    <t>998764202.S</t>
  </si>
  <si>
    <t>Presun hmôt pre konštrukcie klampiarske v objektoch výšky nad 6 do 12 m</t>
  </si>
  <si>
    <t>-1334508077</t>
  </si>
  <si>
    <t>766</t>
  </si>
  <si>
    <t>Konštrukcie stolárske</t>
  </si>
  <si>
    <t>206</t>
  </si>
  <si>
    <t>766621265.1R</t>
  </si>
  <si>
    <t>Montáž a dodávka drevených jednokrídlových otváravých stodolových dverí rozmeru 0,9x2,3m vrátane zárubne /viď. projekt/</t>
  </si>
  <si>
    <t>973885420</t>
  </si>
  <si>
    <t>207</t>
  </si>
  <si>
    <t>766621265.2R</t>
  </si>
  <si>
    <t>Montáž a dodávka drevených jednokrídlových otváravých stodolových dverí rozmeru 1,1x2,15m vrátane zárubne /viď. projekt/</t>
  </si>
  <si>
    <t>-959046132</t>
  </si>
  <si>
    <t>208</t>
  </si>
  <si>
    <t>766621265.3R</t>
  </si>
  <si>
    <t>Montáž a dodávka drevených jednokrídlových otváravých stodolových dverí rozmeru 1,4x2,55m vrátane zárubne /viď. projekt/</t>
  </si>
  <si>
    <t>2026872364</t>
  </si>
  <si>
    <t>209</t>
  </si>
  <si>
    <t>766621265.4R</t>
  </si>
  <si>
    <t>Montáž a dodávka drevených dvojkrídlových posuvných stodolových dverí rozmeru 2,4x2,55m vrátane zárubne /viď. projekt/</t>
  </si>
  <si>
    <t>-1075506743</t>
  </si>
  <si>
    <t>210</t>
  </si>
  <si>
    <t>766621265.5R</t>
  </si>
  <si>
    <t>Montáž a dodávka drevených jednokrídlových otváravých interiérových dverí rozmeru 1,5x2,55m s nadsvetlíkom a bočným svetlíkom vrátane zárubne /viď. projekt/</t>
  </si>
  <si>
    <t>-960953483</t>
  </si>
  <si>
    <t>211</t>
  </si>
  <si>
    <t>766621265.S</t>
  </si>
  <si>
    <t>Montáž okien drevených s hydroizolačnými ISO páskami (exteriérová a interiérová)</t>
  </si>
  <si>
    <t>-550475111</t>
  </si>
  <si>
    <t>212</t>
  </si>
  <si>
    <t>283290006100.S</t>
  </si>
  <si>
    <t>Tesniaca paropriepustná fólia polymér-flísová, š. 290 mm, dĺ. 30 m, pre tesnenie pripájacej škáry okenného rámu a muriva z exteriéru</t>
  </si>
  <si>
    <t>-1388010023</t>
  </si>
  <si>
    <t>213</t>
  </si>
  <si>
    <t>283290006200.S</t>
  </si>
  <si>
    <t>Tesniaca paronepriepustná fólia polymér-flísová, š. 70 mm, dĺ. 30 m, pre tesnenie pripájacej škáry okenného rámu a muriva z interiéru</t>
  </si>
  <si>
    <t>917987905</t>
  </si>
  <si>
    <t>214</t>
  </si>
  <si>
    <t>611110016900.S</t>
  </si>
  <si>
    <t>Drevené výplne otvorov s izolačným trojsklom</t>
  </si>
  <si>
    <t>-165449956</t>
  </si>
  <si>
    <t>215</t>
  </si>
  <si>
    <t>766662112.S</t>
  </si>
  <si>
    <t>Montáž dverového krídla otočného jednokrídlového poldrážkového, do existujúcej zárubne, vrátane kovania</t>
  </si>
  <si>
    <t>1832389544</t>
  </si>
  <si>
    <t>216</t>
  </si>
  <si>
    <t>549150000600.S</t>
  </si>
  <si>
    <t>Kľučka dverová a rozeta 2x, nehrdzavejúca oceľ, povrch nerez brúsený</t>
  </si>
  <si>
    <t>-147656897</t>
  </si>
  <si>
    <t>217</t>
  </si>
  <si>
    <t>611610000400.S</t>
  </si>
  <si>
    <t>Dvere vnútorné jednokrídlové, šírka 600-900 mm, výplň papierová voština, povrch fólia, plné</t>
  </si>
  <si>
    <t>-2074730228</t>
  </si>
  <si>
    <t>218</t>
  </si>
  <si>
    <t>611610002900.S</t>
  </si>
  <si>
    <t>Dvere vnútorné jednokrídlové, šírka 600-900 mm, výplň DTD doska, povrch CPL laminát, mechanicky odolné plné</t>
  </si>
  <si>
    <t>-502073283</t>
  </si>
  <si>
    <t>219</t>
  </si>
  <si>
    <t>611810002700.S</t>
  </si>
  <si>
    <t>Zárubňa vnútorná obložková, šírka 600-900 mm, výška 1970 mm, DTD doska, povrch CPL laminát, pre stenu hrúbky 60-170 mm, pre jednokrídlové dvere</t>
  </si>
  <si>
    <t>1296152491</t>
  </si>
  <si>
    <t>220</t>
  </si>
  <si>
    <t>766681031.S</t>
  </si>
  <si>
    <t>Montáž okeníc drevených jednokrídlových na stenu budovy do 1,12 m2</t>
  </si>
  <si>
    <t>2114643560</t>
  </si>
  <si>
    <t>221</t>
  </si>
  <si>
    <t>549160001700.S</t>
  </si>
  <si>
    <t>Kovanie na stenu stavby, 1-krídlové do ostenia hr. do 170 mm, výška krídla do 1400 mm</t>
  </si>
  <si>
    <t>kpl.</t>
  </si>
  <si>
    <t>490586281</t>
  </si>
  <si>
    <t>222</t>
  </si>
  <si>
    <t>611570000100.S</t>
  </si>
  <si>
    <t>Drevené okenice lamelové, lamela 45° šxhr 10x32 mm, prevedenie smrek</t>
  </si>
  <si>
    <t>1431275066</t>
  </si>
  <si>
    <t>223</t>
  </si>
  <si>
    <t>998766202.S</t>
  </si>
  <si>
    <t>Presun hmot pre konštrukcie stolárske v objektoch výšky nad 6 do 12 m</t>
  </si>
  <si>
    <t>1597668821</t>
  </si>
  <si>
    <t>767</t>
  </si>
  <si>
    <t>Konštrukcie doplnkové kovové</t>
  </si>
  <si>
    <t>260</t>
  </si>
  <si>
    <t>767230000.1R</t>
  </si>
  <si>
    <t>Montáž zábradlia kovového na schody, výplň rebrovanie</t>
  </si>
  <si>
    <t>-1026038223</t>
  </si>
  <si>
    <t>259</t>
  </si>
  <si>
    <t>553520001400.S</t>
  </si>
  <si>
    <t>Zábradlie na schody, vertikálna výplň, kovové s povrchovou úpravou, výška do 1200 mm, kotvenie do podlahy, vhodné do interiéru aj exteriéru</t>
  </si>
  <si>
    <t>-1668501838</t>
  </si>
  <si>
    <t>224</t>
  </si>
  <si>
    <t>767397103.S</t>
  </si>
  <si>
    <t>Montáž strešných sendvičových panelov na OK, hrúbky nad 120 mm</t>
  </si>
  <si>
    <t>-356531020</t>
  </si>
  <si>
    <t>225</t>
  </si>
  <si>
    <t>553260001700.S</t>
  </si>
  <si>
    <t>Panel sendvičový s polyuretánovým jadrom strešný oceľový plášť š. 1000 mm hr. jadra 100 mm</t>
  </si>
  <si>
    <t>-485854281</t>
  </si>
  <si>
    <t>226</t>
  </si>
  <si>
    <t>767411112.1R</t>
  </si>
  <si>
    <t xml:space="preserve">Montáž a dodávka systémových klampiarskych prvkov pre opláštenie striech sendvičovými panelmi </t>
  </si>
  <si>
    <t>kpl</t>
  </si>
  <si>
    <t>579347797</t>
  </si>
  <si>
    <t>227</t>
  </si>
  <si>
    <t>998767202.S</t>
  </si>
  <si>
    <t>Presun hmôt pre kovové stavebné doplnkové konštrukcie v objektoch výšky nad 6 do 12 m</t>
  </si>
  <si>
    <t>-1321877184</t>
  </si>
  <si>
    <t>771</t>
  </si>
  <si>
    <t>Podlahy z dlaždíc</t>
  </si>
  <si>
    <t>228</t>
  </si>
  <si>
    <t>771415004</t>
  </si>
  <si>
    <t>Montáž soklíkov z obkladačiek do tmelu veľ. 300 x 80 mm</t>
  </si>
  <si>
    <t>1805483285</t>
  </si>
  <si>
    <t>229</t>
  </si>
  <si>
    <t>771576119</t>
  </si>
  <si>
    <t>Montáž podláh z dlaždíc keramických do tmelu flexibilného mrazuvzdorného v obmedzenom priestore veľ. 300 x 300 mm</t>
  </si>
  <si>
    <t>1451487749</t>
  </si>
  <si>
    <t>230</t>
  </si>
  <si>
    <t>597740000900.S</t>
  </si>
  <si>
    <t>Dlaždice keramické s protišmykovým povrchom, lxv 300x300 mm, viacfarebné</t>
  </si>
  <si>
    <t>-1426187040</t>
  </si>
  <si>
    <t>231</t>
  </si>
  <si>
    <t>998771202.S</t>
  </si>
  <si>
    <t>Presun hmôt pre podlahy z dlaždíc v objektoch výšky nad 6 do 12 m</t>
  </si>
  <si>
    <t>-1816497181</t>
  </si>
  <si>
    <t xml:space="preserve">775 </t>
  </si>
  <si>
    <t>Podlahy vlysové a parketové</t>
  </si>
  <si>
    <t>232</t>
  </si>
  <si>
    <t>775413130</t>
  </si>
  <si>
    <t>Montáž podlahových soklíkov alebo líšt obvodových lepením</t>
  </si>
  <si>
    <t>610926400</t>
  </si>
  <si>
    <t>233</t>
  </si>
  <si>
    <t>611990004200</t>
  </si>
  <si>
    <t>Lišta soklová, KLASIK - drevená lišta, typ: profil, drevený masív,dub, buk a parený buk (30x18 mm) dĺž. 2,0 a viac m</t>
  </si>
  <si>
    <t>-2143618314</t>
  </si>
  <si>
    <t>234</t>
  </si>
  <si>
    <t>775413220</t>
  </si>
  <si>
    <t>Montáž prechodovej lišty priskrutkovaním</t>
  </si>
  <si>
    <t>-157093043</t>
  </si>
  <si>
    <t>235</t>
  </si>
  <si>
    <t>6119800957</t>
  </si>
  <si>
    <t>Lišta prechodová skrutkovacia,s hladkým povrchom</t>
  </si>
  <si>
    <t>449093205</t>
  </si>
  <si>
    <t>236</t>
  </si>
  <si>
    <t>775550110.S</t>
  </si>
  <si>
    <t>Montáž podlahy z laminátových a drevených parkiet, click spoj, položená voľne</t>
  </si>
  <si>
    <t>504383963</t>
  </si>
  <si>
    <t>237</t>
  </si>
  <si>
    <t>611980003005.S</t>
  </si>
  <si>
    <t>Podlaha laminátová, hrúbka 7 mm</t>
  </si>
  <si>
    <t>821860988</t>
  </si>
  <si>
    <t>238</t>
  </si>
  <si>
    <t>775592110.S</t>
  </si>
  <si>
    <t>Montáž podložky vyrovnávacej a tlmiacej penovej hr. 2 mm pod plávajúce podlahy</t>
  </si>
  <si>
    <t>1368628576</t>
  </si>
  <si>
    <t>239</t>
  </si>
  <si>
    <t>283230008500.S</t>
  </si>
  <si>
    <t>Podložka z penového PE pod plávajúce podlahy, hr. 2 mm</t>
  </si>
  <si>
    <t>-941940846</t>
  </si>
  <si>
    <t>240</t>
  </si>
  <si>
    <t>775592111.S</t>
  </si>
  <si>
    <t>Montáž parozábrany pod plávajúce podlahy - fólia PE</t>
  </si>
  <si>
    <t>-64660631</t>
  </si>
  <si>
    <t>241</t>
  </si>
  <si>
    <t>283230007150.S</t>
  </si>
  <si>
    <t>Parozábrana špeciálna, PE fólia bez spevňujúcej mriežky</t>
  </si>
  <si>
    <t>1137700525</t>
  </si>
  <si>
    <t>242</t>
  </si>
  <si>
    <t>998775202.S</t>
  </si>
  <si>
    <t>Presun hmôt pre podlahy vlysové a parketové v objektoch výšky nad 6 do 12 m</t>
  </si>
  <si>
    <t>696715736</t>
  </si>
  <si>
    <t>781</t>
  </si>
  <si>
    <t>Dokončovacie práce a obklady</t>
  </si>
  <si>
    <t>243</t>
  </si>
  <si>
    <t>781445067</t>
  </si>
  <si>
    <t>Montáž obkladov vnútor. stien z obkladačiek kladených do tmelu v obmedzenom priestore veľ. 300x200 mm</t>
  </si>
  <si>
    <t>-1630601103</t>
  </si>
  <si>
    <t>244</t>
  </si>
  <si>
    <t>5976582000</t>
  </si>
  <si>
    <t>Obkladačky keramické</t>
  </si>
  <si>
    <t>-194251547</t>
  </si>
  <si>
    <t>245</t>
  </si>
  <si>
    <t>781491111.S</t>
  </si>
  <si>
    <t>Montáž plastových profilov pre obklad do tmelu - roh steny</t>
  </si>
  <si>
    <t>1881856802</t>
  </si>
  <si>
    <t>246</t>
  </si>
  <si>
    <t>402401</t>
  </si>
  <si>
    <t>Ukon. prof hranatý elox strieborný  8mm/2,5m</t>
  </si>
  <si>
    <t>bm</t>
  </si>
  <si>
    <t>-368726236</t>
  </si>
  <si>
    <t>247</t>
  </si>
  <si>
    <t>998781202.S</t>
  </si>
  <si>
    <t>Presun hmôt pre obklady keramické v objektoch výšky nad 6 do 12 m</t>
  </si>
  <si>
    <t>-1513984588</t>
  </si>
  <si>
    <t>783</t>
  </si>
  <si>
    <t>Dokončovacie práce - nátery</t>
  </si>
  <si>
    <t>248</t>
  </si>
  <si>
    <t>783124520</t>
  </si>
  <si>
    <t>Nátery oceľ.konštr. stredných B a plnostenných D syntetické dvojnásobné, 1x s emailovaním - 105μm</t>
  </si>
  <si>
    <t>-374382804</t>
  </si>
  <si>
    <t>249</t>
  </si>
  <si>
    <t>783124720</t>
  </si>
  <si>
    <t>Nátery oceľ.konštr. stredných B a plnostenných D syntetické základné - 35μm</t>
  </si>
  <si>
    <t>-245896715</t>
  </si>
  <si>
    <t>250</t>
  </si>
  <si>
    <t>783612100.S</t>
  </si>
  <si>
    <t>Nátery stolárskych výrobkov olejové farby bielej dvojnásobné</t>
  </si>
  <si>
    <t>-1229677865</t>
  </si>
  <si>
    <t>251</t>
  </si>
  <si>
    <t>783782404.S</t>
  </si>
  <si>
    <t>Nátery tesárskych konštrukcií, povrchová impregnácia proti drevokaznému hmyzu, hubám a plesniam, jednonásobná</t>
  </si>
  <si>
    <t>434431539</t>
  </si>
  <si>
    <t>784</t>
  </si>
  <si>
    <t>Dokončovacie práce - maľby</t>
  </si>
  <si>
    <t>252</t>
  </si>
  <si>
    <t>784410100</t>
  </si>
  <si>
    <t>Penetrovanie jednonásobné jemnozrnných podkladov výšky do 3,80 m</t>
  </si>
  <si>
    <t>907187777</t>
  </si>
  <si>
    <t>253</t>
  </si>
  <si>
    <t>784418011.S</t>
  </si>
  <si>
    <t>Zakrývanie otvorov, podláh a zariadení fóliou v miestnostiach alebo na schodisku</t>
  </si>
  <si>
    <t>-878964947</t>
  </si>
  <si>
    <t>254</t>
  </si>
  <si>
    <t>784418012</t>
  </si>
  <si>
    <t xml:space="preserve">Zakrývanie podláh a zariadení papierom v miestnostiach alebo na schodisku   </t>
  </si>
  <si>
    <t>1129452394</t>
  </si>
  <si>
    <t>255</t>
  </si>
  <si>
    <t>784452272</t>
  </si>
  <si>
    <t>Maľby z maliarskych zmesí Primalex, Farmal, ručne nanášané dvojnásobné základné na podklad jemnozrnný výšky nad 3,80 m</t>
  </si>
  <si>
    <t>812921265</t>
  </si>
  <si>
    <t>Práce a dodávky M</t>
  </si>
  <si>
    <t>43-M</t>
  </si>
  <si>
    <t>Montáž oceľových konštrukcií</t>
  </si>
  <si>
    <t>256</t>
  </si>
  <si>
    <t>430862006.1R</t>
  </si>
  <si>
    <t xml:space="preserve">Montáž ostatných oceľových konštrukcii /prvky strechy, prístrešok, schodisko/ </t>
  </si>
  <si>
    <t>-1279828967</t>
  </si>
  <si>
    <t>257</t>
  </si>
  <si>
    <t>1348261500</t>
  </si>
  <si>
    <t>Výroba a dodávka ostatných oceľových konštrukcii /prvky strechy, prístrešok, schodisko/</t>
  </si>
  <si>
    <t>2009977255</t>
  </si>
  <si>
    <t>02 - Zdravotechnika</t>
  </si>
  <si>
    <t>Ing. J. Ločei</t>
  </si>
  <si>
    <t xml:space="preserve">    8 - Rúrové vedenie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</si>
  <si>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</si>
  <si>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</si>
  <si>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</si>
  <si>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>Rúrové vedenie</t>
  </si>
  <si>
    <t>894211111.S</t>
  </si>
  <si>
    <t>Šachta kanalizačná s obložením dna betónom tr. C 25/30 na potrubie DN do 200, poklom hermetický OCL 50 kg - 40 t, dno s tvarovanou kynetou výšky do 2,00 m  D+M</t>
  </si>
  <si>
    <t>679808207</t>
  </si>
  <si>
    <t>935114423.S</t>
  </si>
  <si>
    <t>Osadenie odvodňovacieho betónového žľabu univerzálneho s ochrannou hranou svetlej šírky 150 mm a s roštom triedy C 250</t>
  </si>
  <si>
    <t>596124553</t>
  </si>
  <si>
    <t>592270006500</t>
  </si>
  <si>
    <t>Patentný držiak BGU, FCT pre liatinový mriežkový rošt, HYDRO BG</t>
  </si>
  <si>
    <t>892531499</t>
  </si>
  <si>
    <t>592270007300.S</t>
  </si>
  <si>
    <t>Čelná koncová stena, pre žľaby betónové s ochrannou hranou svetlej šírky 150 mm</t>
  </si>
  <si>
    <t>139734381</t>
  </si>
  <si>
    <t>592270014500.S</t>
  </si>
  <si>
    <t>Mriežkový rošt, štrbiny 30x10 mm, dĺ. 1 m, C 250, s rýchlouzáverom, pozinkovaná oceľ, pre žľaby betónové s ochrannou hranou svetlej šírky 150 mm</t>
  </si>
  <si>
    <t>993673282</t>
  </si>
  <si>
    <t>592270022300.S</t>
  </si>
  <si>
    <t>Odvodňovací žľab betónový univerzálny s ochrannou hranou, svetlá šírka 150 mm, dĺžky 1 m, bez spádu</t>
  </si>
  <si>
    <t>1335187526</t>
  </si>
  <si>
    <t>961055111.S</t>
  </si>
  <si>
    <t>Búranie základov alebo vybúranie otvorov plochy nad 4 m2 v základoch železobetónových,  -2,40000t</t>
  </si>
  <si>
    <t>-1788166335</t>
  </si>
  <si>
    <t>971081621</t>
  </si>
  <si>
    <t>Vybúranie otvorov v priečkach, plochy do 4 m2, hr. do 100 mm</t>
  </si>
  <si>
    <t>M2</t>
  </si>
  <si>
    <t>-182733403</t>
  </si>
  <si>
    <t>972044251</t>
  </si>
  <si>
    <t>Vybúranie otvoru  z tvárnic plochy do 0, 09 m2,nad 100 mm,  -0,02900t</t>
  </si>
  <si>
    <t>923257782</t>
  </si>
  <si>
    <t>973045131</t>
  </si>
  <si>
    <t>Vysekanie v murive betónovom kapsy pre kotvenie upevňovacích prvkov, hĺbky do 150 mm,  -0,00300t</t>
  </si>
  <si>
    <t>-58502970</t>
  </si>
  <si>
    <t>974031123</t>
  </si>
  <si>
    <t>Vysekanie rýh v akomkoľvek murive tehlovom na akúkoľvek maltu do hĺbky 30 mm a š. do 100 mm,  -0,00500t</t>
  </si>
  <si>
    <t>-1611316651</t>
  </si>
  <si>
    <t>974031124</t>
  </si>
  <si>
    <t>Vysekanie rýh v akomkoľvek murive tehlovom na akúkoľvek maltu do hĺbky 30 mm a š. do 150 mm,  -0,00800t</t>
  </si>
  <si>
    <t>-1404183472</t>
  </si>
  <si>
    <t>979011111</t>
  </si>
  <si>
    <t>Zvislá doprava sutiny a vybúraných hmôt za prvé podlažie nad alebo pod základným podlažím</t>
  </si>
  <si>
    <t>T</t>
  </si>
  <si>
    <t>-170732900</t>
  </si>
  <si>
    <t>979081111</t>
  </si>
  <si>
    <t>Odvoz sutiny a vybúraných hmôt na skládku do 1 km</t>
  </si>
  <si>
    <t>1465709298</t>
  </si>
  <si>
    <t>979081121</t>
  </si>
  <si>
    <t>Odvoz sutiny a vybúraných hmôt na skládku za každý ďalší 1 km</t>
  </si>
  <si>
    <t>-1652734722</t>
  </si>
  <si>
    <t>721</t>
  </si>
  <si>
    <t>Zdravotech. vnútorná kanalizácia</t>
  </si>
  <si>
    <t>721171109</t>
  </si>
  <si>
    <t>Potrubie z PVC - U odpadové ležaté hrdlové D 110x2, 2</t>
  </si>
  <si>
    <t>-887779139</t>
  </si>
  <si>
    <t>721171112.S</t>
  </si>
  <si>
    <t>Potrubie z PVC - U odpadové ležaté hrdlové D 160 mm</t>
  </si>
  <si>
    <t>-1565691602</t>
  </si>
  <si>
    <t>721173204</t>
  </si>
  <si>
    <t>Potrubie z PVC - U odpadné pripájacie D 40x1, 8</t>
  </si>
  <si>
    <t>783178490</t>
  </si>
  <si>
    <t>721173205</t>
  </si>
  <si>
    <t>Potrubie z PVC - U odpadné pripájacie D 50x1, 8</t>
  </si>
  <si>
    <t>356685939</t>
  </si>
  <si>
    <t>721194104</t>
  </si>
  <si>
    <t>Zriadenie prípojok na potrubí vyvedenie a upevnenie odpadových výpustiek D 40x1,8</t>
  </si>
  <si>
    <t>KUS</t>
  </si>
  <si>
    <t>-537434546</t>
  </si>
  <si>
    <t>721194105</t>
  </si>
  <si>
    <t>Zriadenie prípojok na potrubí vyvedenie a upevnenie odpadových výpustiek D 50x1,8</t>
  </si>
  <si>
    <t>1706022694</t>
  </si>
  <si>
    <t>721194109</t>
  </si>
  <si>
    <t>Zriadenie prípojok na potrubí vyvedenie a upevnenie odpadových výpustiek D 110x2,3</t>
  </si>
  <si>
    <t>-1422689</t>
  </si>
  <si>
    <t>721213025.S</t>
  </si>
  <si>
    <t>Montáž dvorného vpustu so zvislým odtokom a zápachovou klapkou s izolačnou prírubou DN 110</t>
  </si>
  <si>
    <t>-505017005</t>
  </si>
  <si>
    <t>286630042700.S</t>
  </si>
  <si>
    <t xml:space="preserve">Vpust dvojdielny, vertikálny/horizontálny odtok DN 110, zápachová uzávierka, s izolačnou prírubou, </t>
  </si>
  <si>
    <t>232188880</t>
  </si>
  <si>
    <t>721271106</t>
  </si>
  <si>
    <t>Ventilačné hlavice M</t>
  </si>
  <si>
    <t>828263354</t>
  </si>
  <si>
    <t>721290111</t>
  </si>
  <si>
    <t>Ostatné - skúška tesnosti kanalizácie v objektoch vodou do DN 125</t>
  </si>
  <si>
    <t>577814959</t>
  </si>
  <si>
    <t>998721201</t>
  </si>
  <si>
    <t>Presun hmôt pre vnútornú kanalizáciu v objektoch výšky do 6 m</t>
  </si>
  <si>
    <t>1829959875</t>
  </si>
  <si>
    <t>722</t>
  </si>
  <si>
    <t>Zdravotechnika - vnútorný vodovod</t>
  </si>
  <si>
    <t>722130211</t>
  </si>
  <si>
    <t>Potrubie z oceľ.rúr pozink.bezšvík.bežných-11 353.0, 10 004.0 zvarov. bežných-11 343.00 DN 15</t>
  </si>
  <si>
    <t>-235325655</t>
  </si>
  <si>
    <t>722130212</t>
  </si>
  <si>
    <t>Potrubie z oceľ.rúr pozink.bezšvík.bežných-11 353.0, 10 004.0 zvarov. bežných-11 343.00 DN 20</t>
  </si>
  <si>
    <t>997146349</t>
  </si>
  <si>
    <t>722130213</t>
  </si>
  <si>
    <t>Potrubie z oceľ.rúr pozink.bezšvík.bežných-11 353.0, 10 004.0 zvarov. bežných-11 343.00 DN 25</t>
  </si>
  <si>
    <t>-1896659129</t>
  </si>
  <si>
    <t>722130216</t>
  </si>
  <si>
    <t>Potrubie z oceľ.rúr pozink.bezšvík.bežných-11 353.0, 10 004.0 zvarov. bežných-11 343.00 DN 50</t>
  </si>
  <si>
    <t>-2137615757</t>
  </si>
  <si>
    <t>722181111</t>
  </si>
  <si>
    <t>Ochrana potrubia plstenými pásmi do DN 20</t>
  </si>
  <si>
    <t>1898454488</t>
  </si>
  <si>
    <t>722181113</t>
  </si>
  <si>
    <t>Ochrana potrubia plstenými pásmi DN 25</t>
  </si>
  <si>
    <t>-67157098</t>
  </si>
  <si>
    <t>722181116</t>
  </si>
  <si>
    <t>Ochrana potrubia plstenými pásmi DN 50 a DN 65</t>
  </si>
  <si>
    <t>-728188352</t>
  </si>
  <si>
    <t>722190401</t>
  </si>
  <si>
    <t>Vyvedenie a upevnenie výpustiek   DN 15</t>
  </si>
  <si>
    <t>1865297659</t>
  </si>
  <si>
    <t>722220111</t>
  </si>
  <si>
    <t>Montáž armatúr závitových s jedným závitom  násteniek pre výtokový ventil G 1/2</t>
  </si>
  <si>
    <t>77648390</t>
  </si>
  <si>
    <t>722220121</t>
  </si>
  <si>
    <t>Montáž armatúr závitových s jedným závitom  násteniek pre batériu G 1/2</t>
  </si>
  <si>
    <t>PAR</t>
  </si>
  <si>
    <t>-1945240032</t>
  </si>
  <si>
    <t>Filter Y1</t>
  </si>
  <si>
    <t>-1295780293</t>
  </si>
  <si>
    <t>Gulový kohut DN15,20,25</t>
  </si>
  <si>
    <t>1727815375</t>
  </si>
  <si>
    <t>Gulový kohut  VYPUST</t>
  </si>
  <si>
    <t>-970310435</t>
  </si>
  <si>
    <t>Prechodka  3/4</t>
  </si>
  <si>
    <t>1994907562</t>
  </si>
  <si>
    <t>Gulový kohut DN 50</t>
  </si>
  <si>
    <t>-920927611</t>
  </si>
  <si>
    <t>OSTATNE FITINGY PODLA PD</t>
  </si>
  <si>
    <t>sub</t>
  </si>
  <si>
    <t>1471799876</t>
  </si>
  <si>
    <t>722290226</t>
  </si>
  <si>
    <t>Tlaková skúška vodovodného potrubia závitového do DN 50</t>
  </si>
  <si>
    <t>648366078</t>
  </si>
  <si>
    <t>722290234</t>
  </si>
  <si>
    <t>Prepláchnutie a dezinfekcia vodovodného potrubia do DN 80</t>
  </si>
  <si>
    <t>1548796858</t>
  </si>
  <si>
    <t xml:space="preserve">PRECHODKY A UKONČENIA </t>
  </si>
  <si>
    <t>1155402979</t>
  </si>
  <si>
    <t>998722201</t>
  </si>
  <si>
    <t>Presun hmôt pre vnútorný vodovod v objektoch výšky do 6 m</t>
  </si>
  <si>
    <t>1215946731</t>
  </si>
  <si>
    <t>2837741531</t>
  </si>
  <si>
    <t>Tubolit DG 18 x 30 izolácia-trubica AZ FLEX Armacell</t>
  </si>
  <si>
    <t>1129838916</t>
  </si>
  <si>
    <t>2837741544</t>
  </si>
  <si>
    <t>Tubolit DG 22 x 30 izolácia-trubica AZ FLEX Armacell</t>
  </si>
  <si>
    <t>1090769565</t>
  </si>
  <si>
    <t>2837741558</t>
  </si>
  <si>
    <t>Tubolit DG 28 x 30 izolácia-trubica AZ FLEX Armacell</t>
  </si>
  <si>
    <t>-228517018</t>
  </si>
  <si>
    <t>2837741599</t>
  </si>
  <si>
    <t>Tubolit DG 54 x 30 izolácia-trubica AZ FLEX Armacell</t>
  </si>
  <si>
    <t>-1332706007</t>
  </si>
  <si>
    <t>1301</t>
  </si>
  <si>
    <t>Nosný systém, kanal, voda, LARF, ZT, 20-200, D+M</t>
  </si>
  <si>
    <t>1365176444</t>
  </si>
  <si>
    <t>725</t>
  </si>
  <si>
    <t>Zdravotechnika - zariaď. predmety</t>
  </si>
  <si>
    <t>Armaturová zostava  pre systém ohrevu vody   ( GK  expanzomaty 300 L zas.vody-NEREZ,  s príslušenstvom a regulácuiou celého systému ), vrátane C čerpadiel</t>
  </si>
  <si>
    <t>-1378026868</t>
  </si>
  <si>
    <t>725119107</t>
  </si>
  <si>
    <t>Montáž splachovacej nádržky bez rohového ventilu nízkopoložených</t>
  </si>
  <si>
    <t>-2017717986</t>
  </si>
  <si>
    <t>725119305</t>
  </si>
  <si>
    <t>Montáž zariadení záchodov záchodových mís kombinovaných</t>
  </si>
  <si>
    <t>SUB</t>
  </si>
  <si>
    <t>164759669</t>
  </si>
  <si>
    <t>725219201</t>
  </si>
  <si>
    <t>Montáž umývadiel bez výtokových armatúr z bieleho diturvitu so zápachovou uzávierkou T 1015 na konzo</t>
  </si>
  <si>
    <t>591926327</t>
  </si>
  <si>
    <t>725241112.S</t>
  </si>
  <si>
    <t>Montáž sprchovej vaničky akrylátovej atyp</t>
  </si>
  <si>
    <t>1209020678</t>
  </si>
  <si>
    <t>554230002100.S</t>
  </si>
  <si>
    <t>Sprchová vanička štvorcová akrylátová s nožičkami  atyp+ dvere sprchového kúta</t>
  </si>
  <si>
    <t>502168453</t>
  </si>
  <si>
    <t>725319112.S</t>
  </si>
  <si>
    <t>Montáž kuchynských drezov jednoduchých, hranatých s rozmerom do 600x600 mm, bez výtokových armatúr</t>
  </si>
  <si>
    <t>147395215</t>
  </si>
  <si>
    <t>552310001200.S</t>
  </si>
  <si>
    <t>Kuchynský drez nerezový  mm na zapustenie do dosky</t>
  </si>
  <si>
    <t>-685393230</t>
  </si>
  <si>
    <t>725819401</t>
  </si>
  <si>
    <t>Montáž ventilov rohových s pripojovacou rúrkou G 1/2</t>
  </si>
  <si>
    <t>-1925078989</t>
  </si>
  <si>
    <t>725829301</t>
  </si>
  <si>
    <t>Montáž batérií umývadlových a drezových stojankových  G 1/2</t>
  </si>
  <si>
    <t>-2057218879</t>
  </si>
  <si>
    <t>725829601.S</t>
  </si>
  <si>
    <t>Montáž batérie umývadlovej a drezovej stojankovej, pákovej alebo klasickej s mechanickým ovládaním</t>
  </si>
  <si>
    <t>-362995595</t>
  </si>
  <si>
    <t>551450000600.S</t>
  </si>
  <si>
    <t>Batéria drezová stojanková páková</t>
  </si>
  <si>
    <t>909185715</t>
  </si>
  <si>
    <t>725849201.S</t>
  </si>
  <si>
    <t>Montáž batérie sprchovej nástennej pákovej, klasickej</t>
  </si>
  <si>
    <t>1773402452</t>
  </si>
  <si>
    <t>551450002600.S</t>
  </si>
  <si>
    <t>Batéria sprchová nástenná páková</t>
  </si>
  <si>
    <t>-693242426</t>
  </si>
  <si>
    <t>725859102</t>
  </si>
  <si>
    <t>Montáž ventilov odpadových pre zariaďovacie predmety nad 32 do DN 50</t>
  </si>
  <si>
    <t>566751023</t>
  </si>
  <si>
    <t>725860108</t>
  </si>
  <si>
    <t>Zápachové uzávierky pre zariaďovacie predmety umývadlové T 1015C priemer 40</t>
  </si>
  <si>
    <t>919471920</t>
  </si>
  <si>
    <t>WC/stajate, zavesne/</t>
  </si>
  <si>
    <t>609140933</t>
  </si>
  <si>
    <t>UMYVADLO 40-60</t>
  </si>
  <si>
    <t>-1451483450</t>
  </si>
  <si>
    <t>Ventil rohovy t66 1/2  a 3/4 + vršok</t>
  </si>
  <si>
    <t>788174483</t>
  </si>
  <si>
    <t>BAteria umyvadlova</t>
  </si>
  <si>
    <t>-1180946062</t>
  </si>
  <si>
    <t>Lievik so sifonom HL 21</t>
  </si>
  <si>
    <t>544272246</t>
  </si>
  <si>
    <t>725939101.S</t>
  </si>
  <si>
    <t>Montáž napájačiek pre kone, liatinových automatických</t>
  </si>
  <si>
    <t>1009784627</t>
  </si>
  <si>
    <t>552340000100.S</t>
  </si>
  <si>
    <t>Napájačka  pitná nerezová/liatinová s tlačnou armatúrou</t>
  </si>
  <si>
    <t>359842993</t>
  </si>
  <si>
    <t>998725201</t>
  </si>
  <si>
    <t>Presun hmôt pre zariaďovacie predmety v objektoch výšky do 6 m</t>
  </si>
  <si>
    <t>743717650</t>
  </si>
  <si>
    <t>300</t>
  </si>
  <si>
    <t>VETRACIA HLAVICA KERAMICKA</t>
  </si>
  <si>
    <t>510739404</t>
  </si>
  <si>
    <t>701</t>
  </si>
  <si>
    <t>ZASOVACIA REZIA/doprava materialu na stavbu,likvidácia obalov/</t>
  </si>
  <si>
    <t>-564898939</t>
  </si>
  <si>
    <t>702</t>
  </si>
  <si>
    <t>PODRUZNY MATERIAL/pasky, klince, sadra, konope, silikon/</t>
  </si>
  <si>
    <t>1170067717</t>
  </si>
  <si>
    <t>03 - Vzduchotechnika</t>
  </si>
  <si>
    <t xml:space="preserve">Ing. J. Ločei </t>
  </si>
  <si>
    <t>HSV - HSV</t>
  </si>
  <si>
    <t xml:space="preserve">    769 - Montáž vzduchotechnických zariadení</t>
  </si>
  <si>
    <t>M - M</t>
  </si>
  <si>
    <t xml:space="preserve">    24-M - Montáže vzduchotechnických zariad.</t>
  </si>
  <si>
    <t>971052451.S</t>
  </si>
  <si>
    <t>Vybúranie otvoru v želzobet. priečkach a stenách plochy do 0,25 m2, do 450 mm,  -0,28000t</t>
  </si>
  <si>
    <t>1867845171</t>
  </si>
  <si>
    <t>979017111</t>
  </si>
  <si>
    <t>Zvislé premiestnenie sutiny alebo vybúraných hmôt k miestu nakládky na výšku do 3,5 m</t>
  </si>
  <si>
    <t>812068428</t>
  </si>
  <si>
    <t>979017191</t>
  </si>
  <si>
    <t>Príplatok k cene za každých ďalších i začatých 3,5 m výšky</t>
  </si>
  <si>
    <t>-695498853</t>
  </si>
  <si>
    <t>1038239275</t>
  </si>
  <si>
    <t>-669975127</t>
  </si>
  <si>
    <t>979082111</t>
  </si>
  <si>
    <t>-1423796516</t>
  </si>
  <si>
    <t>979082121</t>
  </si>
  <si>
    <t>1285743488</t>
  </si>
  <si>
    <t>769</t>
  </si>
  <si>
    <t>Montáž vzduchotechnických zariadení</t>
  </si>
  <si>
    <t>769012100</t>
  </si>
  <si>
    <t>Montáž ventilátora  malého radiálneho   pod omietku</t>
  </si>
  <si>
    <t>1507649370</t>
  </si>
  <si>
    <t>4290015723</t>
  </si>
  <si>
    <t>ORIEME 100, ARIETT 110 L</t>
  </si>
  <si>
    <t>-1934738218</t>
  </si>
  <si>
    <t>769021000</t>
  </si>
  <si>
    <t>Montáž spiro potrubia do DN 100</t>
  </si>
  <si>
    <t>-1403208644</t>
  </si>
  <si>
    <t>4290035026</t>
  </si>
  <si>
    <t>Spiro potrubie L=1000 mm DN 100</t>
  </si>
  <si>
    <t>-1114177770</t>
  </si>
  <si>
    <t>769025270</t>
  </si>
  <si>
    <t xml:space="preserve">Montáž spätnej klapky do kruhového potrubia priemeru 100-150 mm </t>
  </si>
  <si>
    <t>-1452752061</t>
  </si>
  <si>
    <t>4290020127</t>
  </si>
  <si>
    <t>RSK 100 spätná klapka</t>
  </si>
  <si>
    <t>-176250308</t>
  </si>
  <si>
    <t>769035042.S</t>
  </si>
  <si>
    <t xml:space="preserve">Montáž mriežky na odvod vzduchu  </t>
  </si>
  <si>
    <t>-71841556</t>
  </si>
  <si>
    <t>429720219900.S</t>
  </si>
  <si>
    <t xml:space="preserve">Mriežka hliníková so skrutkami a štvorcovými otvormi </t>
  </si>
  <si>
    <t>-841111728</t>
  </si>
  <si>
    <t>24-M</t>
  </si>
  <si>
    <t>Montáže vzduchotechnických zariad.</t>
  </si>
  <si>
    <t>240010001-6</t>
  </si>
  <si>
    <t>AKUSTICKA IZOLACIA POTRRUBIA - D+M, KOMPLET</t>
  </si>
  <si>
    <t>-11025117</t>
  </si>
  <si>
    <t>D+M NOSNÁ SVORKA LARF KOMPET-súbor</t>
  </si>
  <si>
    <t>-1533475472</t>
  </si>
  <si>
    <t>PODRUZNY MATERIAL SVORKY, FOLIA UPCHAVKY, pásky</t>
  </si>
  <si>
    <t>1291607763</t>
  </si>
  <si>
    <t>M24-PPV</t>
  </si>
  <si>
    <t>Podiel pridružených výkonov/skúška tesnosti, opaskovanie, fixacia/</t>
  </si>
  <si>
    <t>-2080728518</t>
  </si>
  <si>
    <t>04 - Vykurovanie</t>
  </si>
  <si>
    <t xml:space="preserve">    769 - Montáže vzduchotechnických zariadení</t>
  </si>
  <si>
    <t xml:space="preserve">    795 - Lokálne kúrenie</t>
  </si>
  <si>
    <t xml:space="preserve">    21-M - Elektromontáže</t>
  </si>
  <si>
    <t xml:space="preserve">    22-M - Montáže oznam. a zabezp. zariadení</t>
  </si>
  <si>
    <t>N00 - PRESUNY</t>
  </si>
  <si>
    <t xml:space="preserve">    N01 - PRESUNY</t>
  </si>
  <si>
    <t>971038131</t>
  </si>
  <si>
    <t>Vybúranie otvoru v murive z tvárnic veľ. profilu do 60 mm hr.do 150 mm,  -0,00100t</t>
  </si>
  <si>
    <t>834571890</t>
  </si>
  <si>
    <t>973031616</t>
  </si>
  <si>
    <t>Vysekanie kapsy pre klátiky a krabice, veľkosti do 100x100x50 mm,  -0,00100t</t>
  </si>
  <si>
    <t>-1917864124</t>
  </si>
  <si>
    <t>974031121</t>
  </si>
  <si>
    <t>Vysekanie rýh v akomkoľvek murive tehlovom na akúkoľvek maltu do hĺbky 30 mm a š. do 30 mm,  -0,00200 t</t>
  </si>
  <si>
    <t>1388984711</t>
  </si>
  <si>
    <t>974031126</t>
  </si>
  <si>
    <t>Vysekanie rýh v akomkoľvek murive tehlovom na akúkoľvek maltu do hĺbky 30 mm a š. nad 150 mm,  -0,01300t</t>
  </si>
  <si>
    <t>1974481643</t>
  </si>
  <si>
    <t>-847032463</t>
  </si>
  <si>
    <t>979011131</t>
  </si>
  <si>
    <t>Zvislá doprava sutiny po schodoch ručne do 3.5 m</t>
  </si>
  <si>
    <t>177657442</t>
  </si>
  <si>
    <t>-501660406</t>
  </si>
  <si>
    <t>-1171107891</t>
  </si>
  <si>
    <t>1866139604</t>
  </si>
  <si>
    <t>1434693554</t>
  </si>
  <si>
    <t>979089612</t>
  </si>
  <si>
    <t>Poplatok za skladovanie - iné odpady zo stavieb a demolácií (17 09), ostatné</t>
  </si>
  <si>
    <t>433441690</t>
  </si>
  <si>
    <t>Montáže vzduchotechnických zariadení</t>
  </si>
  <si>
    <t>769043021.S</t>
  </si>
  <si>
    <t>Montáž elektrického ohrievača teplovzdušného</t>
  </si>
  <si>
    <t>-235444936</t>
  </si>
  <si>
    <t>429420004400.S</t>
  </si>
  <si>
    <t>Ohrievač elektrický výška 315 mm, príkon 5 kW</t>
  </si>
  <si>
    <t>-2009582825</t>
  </si>
  <si>
    <t>795</t>
  </si>
  <si>
    <t>Lokálne kúrenie</t>
  </si>
  <si>
    <t>795435003.S</t>
  </si>
  <si>
    <t>Osadenie krbovej vložky teplovzdušnej s hmotnosťou nad 200 do 300 kg</t>
  </si>
  <si>
    <t>-192943117</t>
  </si>
  <si>
    <t>541460000700.S</t>
  </si>
  <si>
    <t>Krbová vložka teplovzdušná nad 200 do 300 kg s príslušenstvom a dymovodom</t>
  </si>
  <si>
    <t>1073243704</t>
  </si>
  <si>
    <t>21-M</t>
  </si>
  <si>
    <t>Elektromontáže</t>
  </si>
  <si>
    <t>210010001</t>
  </si>
  <si>
    <t>Rúrka ohybná elektroinštalačná typ 23-13, uložená pod omietkou</t>
  </si>
  <si>
    <t>-1536353475</t>
  </si>
  <si>
    <t>3450722000</t>
  </si>
  <si>
    <t>Rúrka PVC 2313</t>
  </si>
  <si>
    <t>656207680</t>
  </si>
  <si>
    <t>3451006400</t>
  </si>
  <si>
    <t>Vývodka 9913 rovná</t>
  </si>
  <si>
    <t>-1531009555</t>
  </si>
  <si>
    <t>210010311</t>
  </si>
  <si>
    <t xml:space="preserve">Krabica odbočná s viečkom kruhová , bez zapojenia </t>
  </si>
  <si>
    <t>1697663558</t>
  </si>
  <si>
    <t>3450907010</t>
  </si>
  <si>
    <t>Krabica  KU 68-1902</t>
  </si>
  <si>
    <t>916126980</t>
  </si>
  <si>
    <t>210010521</t>
  </si>
  <si>
    <t>Odviečkovanie alebo zaviečkovanie škatúľ-viečko na závit</t>
  </si>
  <si>
    <t>-1181746730</t>
  </si>
  <si>
    <t>3450907100</t>
  </si>
  <si>
    <t>Viečko krabicové KO 68-1901</t>
  </si>
  <si>
    <t>551648822</t>
  </si>
  <si>
    <t>210011303</t>
  </si>
  <si>
    <t>Osadenie polyamidovej príchytky HM 10, do tehlového muriva</t>
  </si>
  <si>
    <t>-35667599</t>
  </si>
  <si>
    <t>2830404000</t>
  </si>
  <si>
    <t>Hmoždinka klasická 10 mm T10  typ:  T10-PA</t>
  </si>
  <si>
    <t>-1222360437</t>
  </si>
  <si>
    <t>210100001</t>
  </si>
  <si>
    <t>Ukončenie vodičov v rozvádzač. vrátane zapojenia a vodičovej koncovky do 2.5 mm2</t>
  </si>
  <si>
    <t>-1933422897</t>
  </si>
  <si>
    <t>3452104400</t>
  </si>
  <si>
    <t>G-Káblové oko CU   1,5x3 KU-L</t>
  </si>
  <si>
    <t>-2012588088</t>
  </si>
  <si>
    <t>210251578</t>
  </si>
  <si>
    <t xml:space="preserve">Elektromontáže HZS </t>
  </si>
  <si>
    <t>hod</t>
  </si>
  <si>
    <t>880538802</t>
  </si>
  <si>
    <t>210292019</t>
  </si>
  <si>
    <t>Preskúšanie stúpajúcich hlavných vedení s prezvonením a označením farbou v jednej rozvodnej skrini</t>
  </si>
  <si>
    <t>573287769</t>
  </si>
  <si>
    <t>210292021</t>
  </si>
  <si>
    <t>Zfázovanie žíl káblov a vedení do štyroch žíl</t>
  </si>
  <si>
    <t>2137709787</t>
  </si>
  <si>
    <t>210452211.S</t>
  </si>
  <si>
    <t xml:space="preserve">Montáž a zapojenie termostatu - programovacej jednotky </t>
  </si>
  <si>
    <t>1993450732</t>
  </si>
  <si>
    <t>341730000600.S</t>
  </si>
  <si>
    <t xml:space="preserve">Elektronický termostat s relé a snímačom pre meranie a reguláciu  </t>
  </si>
  <si>
    <t>-1578147306</t>
  </si>
  <si>
    <t>210461003.S</t>
  </si>
  <si>
    <t>Montáž  vykurovacieho telesa do 600 W na stenu</t>
  </si>
  <si>
    <t>179566476</t>
  </si>
  <si>
    <t>541510000300.S</t>
  </si>
  <si>
    <t>Elektrický konvektor/ praškovaný, regulovatený 500 W</t>
  </si>
  <si>
    <t>-1059730008</t>
  </si>
  <si>
    <t>210461006.S</t>
  </si>
  <si>
    <t>lektrický konvektor/ praškovaný, regulovatený</t>
  </si>
  <si>
    <t>89345909</t>
  </si>
  <si>
    <t>541510000600.S</t>
  </si>
  <si>
    <t>Elektrický konvektor/ praškovaný, regulovatený 1500 W</t>
  </si>
  <si>
    <t>928952445</t>
  </si>
  <si>
    <t>210800106</t>
  </si>
  <si>
    <t>Kábel medený uložený voľne CYKY 450/750 V 3x2,5</t>
  </si>
  <si>
    <t>-1333080741</t>
  </si>
  <si>
    <t>3410105100</t>
  </si>
  <si>
    <t>Kábel/vodič pre pevné uloženie - medený CYKY-J   3x  2,5</t>
  </si>
  <si>
    <t>1765157175</t>
  </si>
  <si>
    <t>213291000</t>
  </si>
  <si>
    <t>Odborná prehliadka a odborná skúška</t>
  </si>
  <si>
    <t>134283046</t>
  </si>
  <si>
    <t>213291030</t>
  </si>
  <si>
    <t>PODRUžNý MATERIáL / SADRA, KLINCE, HMOŽDINY, SVORKY, SKRUTKY /</t>
  </si>
  <si>
    <t>785307331</t>
  </si>
  <si>
    <t>213291031</t>
  </si>
  <si>
    <t>Zásobovacia réžia , presuny materiálov, odvoz obalového materialu, skládka. doprava</t>
  </si>
  <si>
    <t>-567115981</t>
  </si>
  <si>
    <t>22-M</t>
  </si>
  <si>
    <t>Montáže oznam. a zabezp. zariadení</t>
  </si>
  <si>
    <t>220261622</t>
  </si>
  <si>
    <t>Osadenie príchytky, vyvŕtanie diery,zatlačenie príchytky do otvoru,v tehlovom murive D 8 mm</t>
  </si>
  <si>
    <t>1813755134</t>
  </si>
  <si>
    <t>N00</t>
  </si>
  <si>
    <t>PRESUNY</t>
  </si>
  <si>
    <t>N01</t>
  </si>
  <si>
    <t>998921201</t>
  </si>
  <si>
    <t>Presun hmôt pre montáž silnoprúdových rozvodov a zariadení v stavbe (objekte) výšky do 7 m</t>
  </si>
  <si>
    <t>512</t>
  </si>
  <si>
    <t>-191082805</t>
  </si>
  <si>
    <t>998921203</t>
  </si>
  <si>
    <t>Presun hmôt pre montáž silnoprúdových rozvodov a zariadení v stavbe (objekte) výšky nad 7 do 24 m</t>
  </si>
  <si>
    <t>-362439332</t>
  </si>
  <si>
    <t>998921291</t>
  </si>
  <si>
    <t>Príplatok za zväčšený presun nad vymedzenú najväčšiu dopravnú vzdialenosť po stavenisku do 1 km</t>
  </si>
  <si>
    <t>1311537907</t>
  </si>
  <si>
    <t>998921294</t>
  </si>
  <si>
    <t>Príplatok za zväčšený presun nad vymedzenú najväčšiu dopravnú vzdialenosť mimo staveniska k.ď. 1 km</t>
  </si>
  <si>
    <t>895648061</t>
  </si>
  <si>
    <t>05 - Elektroinštakácia a bleskozvod</t>
  </si>
  <si>
    <t>971011211</t>
  </si>
  <si>
    <t>Vybúranie výplne otvoru v sten. prefabrik. dielc. z ľahkých betónov plochy do 0, 25 m2,  -0,01300t</t>
  </si>
  <si>
    <t>-518343884</t>
  </si>
  <si>
    <t>220330417</t>
  </si>
  <si>
    <t>971038141</t>
  </si>
  <si>
    <t>Vybúranie otvoru v murive z tvárnic veľ. profilu do 60 mm hr.do 300 mm,  -0,00100t</t>
  </si>
  <si>
    <t>-123877802</t>
  </si>
  <si>
    <t>649817254</t>
  </si>
  <si>
    <t>973031619</t>
  </si>
  <si>
    <t>Vysekanie kapsy pre klátiky a krabice, veľkosti do 150x150x100 mm,  -0,00300t</t>
  </si>
  <si>
    <t>-1541583729</t>
  </si>
  <si>
    <t>-2144478645</t>
  </si>
  <si>
    <t>-32935644</t>
  </si>
  <si>
    <t>-1128502560</t>
  </si>
  <si>
    <t>974031154</t>
  </si>
  <si>
    <t>Vysekávanie rýh v akomkoľvek murive tehlovom na akúkoľvek maltu do hĺbky 100 mm a š. do 150 mm,  -0,02700t</t>
  </si>
  <si>
    <t>-1535829759</t>
  </si>
  <si>
    <t>-840278561</t>
  </si>
  <si>
    <t>-1447612991</t>
  </si>
  <si>
    <t>-2047406030</t>
  </si>
  <si>
    <t>575504821</t>
  </si>
  <si>
    <t>-1553804819</t>
  </si>
  <si>
    <t>678923746</t>
  </si>
  <si>
    <t>894239633</t>
  </si>
  <si>
    <t>1065107548</t>
  </si>
  <si>
    <t>1973475779</t>
  </si>
  <si>
    <t>448094128</t>
  </si>
  <si>
    <t>210010004</t>
  </si>
  <si>
    <t>Rúrka ohybná elektroinštalačná typ 23-29, uložená pod omietkou</t>
  </si>
  <si>
    <t>1429396434</t>
  </si>
  <si>
    <t>3450527800</t>
  </si>
  <si>
    <t>Spojka PP 0229/1</t>
  </si>
  <si>
    <t>1286037613</t>
  </si>
  <si>
    <t>3457106400</t>
  </si>
  <si>
    <t>Rurka  inštalačná ohybná PVC 2329</t>
  </si>
  <si>
    <t>-1626042613</t>
  </si>
  <si>
    <t>210010036</t>
  </si>
  <si>
    <t>Rúrka elektroinštalačná ohybná kovová typ 2448 "Kopex", uložená voľne alebo pod omietkou</t>
  </si>
  <si>
    <t>-193395744</t>
  </si>
  <si>
    <t>3450517300</t>
  </si>
  <si>
    <t>Spojka 342/1</t>
  </si>
  <si>
    <t>-702936863</t>
  </si>
  <si>
    <t>3450716300</t>
  </si>
  <si>
    <t>Rúrka kopex 3348</t>
  </si>
  <si>
    <t>-1213840122</t>
  </si>
  <si>
    <t>210010108</t>
  </si>
  <si>
    <t>Lišta elektroinšt. z PVC bez príslušenstva, uložená pevne 24x22 vkladacia</t>
  </si>
  <si>
    <t>80168268</t>
  </si>
  <si>
    <t>3410300973</t>
  </si>
  <si>
    <t>Lišta vkladacia  HD - biela RAL 9003  LV 24X22 HD</t>
  </si>
  <si>
    <t>132523101</t>
  </si>
  <si>
    <t>210010110</t>
  </si>
  <si>
    <t>Lišta elektroinšt. z PVC bez príslušenstva, uložená pevne 40x40 vkladacia</t>
  </si>
  <si>
    <t>-2010566282</t>
  </si>
  <si>
    <t>3410300902</t>
  </si>
  <si>
    <t>Lišta hranatá HF  HD - biela RAL 9003  LHD 40X40HF HD</t>
  </si>
  <si>
    <t>1291213775</t>
  </si>
  <si>
    <t>210010112</t>
  </si>
  <si>
    <t>Lišta elektroinšt. z PVC bez príslušenstva, uložená pevne 80x40 vkladacia</t>
  </si>
  <si>
    <t>767498891</t>
  </si>
  <si>
    <t>3410300141</t>
  </si>
  <si>
    <t>Kanál elektroinštalačný  HD - biela RAL 9003  EKD 80X40 HD</t>
  </si>
  <si>
    <t>451965410</t>
  </si>
  <si>
    <t>210010125</t>
  </si>
  <si>
    <t>Rúrka ochranná z PE, novoduru ap., uložená voľne vnútorná do D 100 mm</t>
  </si>
  <si>
    <t>-1867522609</t>
  </si>
  <si>
    <t>2861052500</t>
  </si>
  <si>
    <t>Rúrka odpadová rovná z PVC D 110x2,2mm</t>
  </si>
  <si>
    <t xml:space="preserve">m    </t>
  </si>
  <si>
    <t>-688695029</t>
  </si>
  <si>
    <t>210010302</t>
  </si>
  <si>
    <t>Krabica prístrojová dvojitá</t>
  </si>
  <si>
    <t>-321117276</t>
  </si>
  <si>
    <t>3410300409</t>
  </si>
  <si>
    <t>Krabica prístrojová  šedá  KP 64/2 KA</t>
  </si>
  <si>
    <t>-895169473</t>
  </si>
  <si>
    <t>3450906510</t>
  </si>
  <si>
    <t>Krabica  KU 68-1901</t>
  </si>
  <si>
    <t>-277082236</t>
  </si>
  <si>
    <t>-1507220422</t>
  </si>
  <si>
    <t>-1594710309</t>
  </si>
  <si>
    <t>210010312</t>
  </si>
  <si>
    <t>Krabica (KO 97) odbočná s viečkom, bez zapojenia, kruhová</t>
  </si>
  <si>
    <t>-745167118</t>
  </si>
  <si>
    <t>3450910000</t>
  </si>
  <si>
    <t>Krabica  KO-97</t>
  </si>
  <si>
    <t>1558924320</t>
  </si>
  <si>
    <t>210010313</t>
  </si>
  <si>
    <t>Krabica (KO 125) odbočná s viečkom, bez zapojenia, štvorcová</t>
  </si>
  <si>
    <t>1622471918</t>
  </si>
  <si>
    <t>3450907000</t>
  </si>
  <si>
    <t>Viečko krabicové KO 125 V</t>
  </si>
  <si>
    <t>-377781446</t>
  </si>
  <si>
    <t>3450913000</t>
  </si>
  <si>
    <t>Krabica  KO-125</t>
  </si>
  <si>
    <t>-1382781737</t>
  </si>
  <si>
    <t>210010321</t>
  </si>
  <si>
    <t>Krabica (1903, KR 68) odbočná s viečkom, svorkovnicou vrátane zapojenia, kruhová</t>
  </si>
  <si>
    <t>-2049356109</t>
  </si>
  <si>
    <t>3450907510</t>
  </si>
  <si>
    <t>Krabica  KU 68-1903</t>
  </si>
  <si>
    <t>-1327211924</t>
  </si>
  <si>
    <t>210010322</t>
  </si>
  <si>
    <t>Krabica (KR 97) odbočná s viečkom, svorkovnicou vrátane zapojenia, kruhová</t>
  </si>
  <si>
    <t>-144155117</t>
  </si>
  <si>
    <t>3450911000</t>
  </si>
  <si>
    <t>Krabica  KR-97</t>
  </si>
  <si>
    <t>895175103</t>
  </si>
  <si>
    <t>210010351</t>
  </si>
  <si>
    <t>Krabicová rozvodka z lisov. izolantu vrátane ukončenia káblov a zapojenia vodičov typ 6455-11 do 4 m</t>
  </si>
  <si>
    <t>558987650</t>
  </si>
  <si>
    <t>3450927000</t>
  </si>
  <si>
    <t>Krabica 6455-11 acid</t>
  </si>
  <si>
    <t>985780334</t>
  </si>
  <si>
    <t>210010352</t>
  </si>
  <si>
    <t>Krabicová rozvodka z lisov. izolantu vrátane ukončenia káblov a zapojenia vodičov typ 6455-26 do 6 m</t>
  </si>
  <si>
    <t>-1496630392</t>
  </si>
  <si>
    <t>3410103069</t>
  </si>
  <si>
    <t>Krabica 6455-26 Acid</t>
  </si>
  <si>
    <t>12795183</t>
  </si>
  <si>
    <t>210010502</t>
  </si>
  <si>
    <t>Osadenie lustrovej svorky vrátane zapojenia do 3 x 4</t>
  </si>
  <si>
    <t>1722990323</t>
  </si>
  <si>
    <t>3450613000</t>
  </si>
  <si>
    <t>Svorka 6313-14 ES</t>
  </si>
  <si>
    <t>2071465192</t>
  </si>
  <si>
    <t>1339817826</t>
  </si>
  <si>
    <t>629350365</t>
  </si>
  <si>
    <t>210010522</t>
  </si>
  <si>
    <t>Odviečkovanie alebo zaviečkovanie škatúľ-viečko na skrutky</t>
  </si>
  <si>
    <t>809487239</t>
  </si>
  <si>
    <t>-51663893</t>
  </si>
  <si>
    <t>-982621084</t>
  </si>
  <si>
    <t>210020001</t>
  </si>
  <si>
    <t>Káblové vešiaky a závesy, hák pre voľné uloženie kábla z pásky 30 x 3 mm</t>
  </si>
  <si>
    <t>-309723529</t>
  </si>
  <si>
    <t>3451395000</t>
  </si>
  <si>
    <t>Hák závesný Hz 50</t>
  </si>
  <si>
    <t>-2018126402</t>
  </si>
  <si>
    <t>210020012</t>
  </si>
  <si>
    <t>Hrebeňový záves pre 10 káblov</t>
  </si>
  <si>
    <t>-1291247923</t>
  </si>
  <si>
    <t>3451708500</t>
  </si>
  <si>
    <t>Závitové tyče s prílušenstvom  pre kotvenie žlabov</t>
  </si>
  <si>
    <t>-1451687048</t>
  </si>
  <si>
    <t>210020306</t>
  </si>
  <si>
    <t>Káblový žľab Mars, pozink. vrátane príslušenstva, 125/100 mm bez veka vrátane podp.</t>
  </si>
  <si>
    <t>2833802</t>
  </si>
  <si>
    <t>3450600018</t>
  </si>
  <si>
    <t>MARS elektroinštalačný materiál Káblový žľab 125/100  obj.č. 1112582</t>
  </si>
  <si>
    <t>-263315698</t>
  </si>
  <si>
    <t>3450600054</t>
  </si>
  <si>
    <t>MARS elektroinštalačný materiál Koleno 90° 125/100  obj.č. 1112598</t>
  </si>
  <si>
    <t>1243735069</t>
  </si>
  <si>
    <t>3450600076</t>
  </si>
  <si>
    <t>MARS elektroinštalačný materiál Koleno 45° 125/100  obj.č. 1112518</t>
  </si>
  <si>
    <t>1228932169</t>
  </si>
  <si>
    <t>3450600197</t>
  </si>
  <si>
    <t>MARS elektroinštalačný materiál Koleno kĺbové 125/100  obj.č. 1112561</t>
  </si>
  <si>
    <t>-1072208933</t>
  </si>
  <si>
    <t>3450600264</t>
  </si>
  <si>
    <t>MARS elektroinštalačný materiál T-kus kombinovaný 2x250/100x125/100  obj.č. 1132511</t>
  </si>
  <si>
    <t>-230638426</t>
  </si>
  <si>
    <t>210020342</t>
  </si>
  <si>
    <t>Podpierka pre žľab 150/25 mm</t>
  </si>
  <si>
    <t>474954815</t>
  </si>
  <si>
    <t>3451400400</t>
  </si>
  <si>
    <t>Podpera k elektrickým žľabom 150</t>
  </si>
  <si>
    <t>-1328135045</t>
  </si>
  <si>
    <t>210040512</t>
  </si>
  <si>
    <t>Ukončenie vodičov svorkou</t>
  </si>
  <si>
    <t>-327344404</t>
  </si>
  <si>
    <t>3450603800</t>
  </si>
  <si>
    <t>Svorka 6035-00 T31</t>
  </si>
  <si>
    <t>-1768252687</t>
  </si>
  <si>
    <t>210040701</t>
  </si>
  <si>
    <t xml:space="preserve">Murárske práce Vysekanie, zamurovanie a začistenie drážka pre rúrku alebo kábel do D 29 mm </t>
  </si>
  <si>
    <t>-1113368760</t>
  </si>
  <si>
    <t>3410106052</t>
  </si>
  <si>
    <t>I-Trubka FXP 32-TURBO</t>
  </si>
  <si>
    <t>1203590949</t>
  </si>
  <si>
    <t>3410106054</t>
  </si>
  <si>
    <t>I-Trubka FXP 50-TURBO</t>
  </si>
  <si>
    <t>938981862</t>
  </si>
  <si>
    <t>210040702</t>
  </si>
  <si>
    <t xml:space="preserve">Murárske práce Vysekanie, zamurovanie a začistenie rážka pre rúrku alebo kábel do D 48 mm </t>
  </si>
  <si>
    <t>-1734456883</t>
  </si>
  <si>
    <t>210040730</t>
  </si>
  <si>
    <t>Vyrezanie rýh do muriva frézou</t>
  </si>
  <si>
    <t>-2084593296</t>
  </si>
  <si>
    <t>1362893347</t>
  </si>
  <si>
    <t>1042939384</t>
  </si>
  <si>
    <t>210100002</t>
  </si>
  <si>
    <t>Ukončenie vodičov v rozvádzač. vrátane zapojenia a vodičovej koncovky do 6 mm2</t>
  </si>
  <si>
    <t>1467862770</t>
  </si>
  <si>
    <t>3452105200</t>
  </si>
  <si>
    <t>G-Káblové oko CU   6x5  KU-L</t>
  </si>
  <si>
    <t>845227809</t>
  </si>
  <si>
    <t>210100003</t>
  </si>
  <si>
    <t>Ukončenie vodičov v rozvádzač. vrátane zapojenia a vodičovej koncovky do 16 mm2</t>
  </si>
  <si>
    <t>-1484385133</t>
  </si>
  <si>
    <t>3452105500</t>
  </si>
  <si>
    <t>G-Káblové oko CU  10x10 KU-L</t>
  </si>
  <si>
    <t>-2049433518</t>
  </si>
  <si>
    <t>3452106200</t>
  </si>
  <si>
    <t>G-Káblové oko CU  16x 5 KU-L</t>
  </si>
  <si>
    <t>1850534290</t>
  </si>
  <si>
    <t>210100351</t>
  </si>
  <si>
    <t>Upchávka pre káble alebo šnúry do 4 žíl do P 21</t>
  </si>
  <si>
    <t>1567826509</t>
  </si>
  <si>
    <t>2830115500</t>
  </si>
  <si>
    <t>Bužírka zmršťovacia čierna 4,8-2,4 mm  typ:  ZS048</t>
  </si>
  <si>
    <t>134814099</t>
  </si>
  <si>
    <t>2830116000</t>
  </si>
  <si>
    <t>Bužírka zmršťovacia hnedá  4,8-2,4 mm  typ:  ZS048B</t>
  </si>
  <si>
    <t>253663116</t>
  </si>
  <si>
    <t>2830126500</t>
  </si>
  <si>
    <t>Bužírka zmršťovacia zeleno žltá  4,8-2,4 mm  typ:  ZS048ZS</t>
  </si>
  <si>
    <t>-1701539298</t>
  </si>
  <si>
    <t>2830165500</t>
  </si>
  <si>
    <t>Zmršťovacia káblová koncovka 4 x    6 - 4 x 25 mm2  typ:  VE3512</t>
  </si>
  <si>
    <t>1384862446</t>
  </si>
  <si>
    <t>3451009700</t>
  </si>
  <si>
    <t>Vývodka PG- 7</t>
  </si>
  <si>
    <t>-1248115735</t>
  </si>
  <si>
    <t>210100352</t>
  </si>
  <si>
    <t>Upchávka pre káble alebo šnúry do 4 žíl do P 36</t>
  </si>
  <si>
    <t>115198778</t>
  </si>
  <si>
    <t>1312097750</t>
  </si>
  <si>
    <t>-252277686</t>
  </si>
  <si>
    <t>3451010500</t>
  </si>
  <si>
    <t>Vývodka PG-29</t>
  </si>
  <si>
    <t>-1113226625</t>
  </si>
  <si>
    <t>210110001</t>
  </si>
  <si>
    <t xml:space="preserve">Jednopólový spínač - radenie 1, nástenný pre prostredie obyčajné alebo vlhké vrátane zapojenia </t>
  </si>
  <si>
    <t>-1754568990</t>
  </si>
  <si>
    <t>3450201320</t>
  </si>
  <si>
    <t>Spínač 1 do vlhka 3553-01629</t>
  </si>
  <si>
    <t>626608983</t>
  </si>
  <si>
    <t>210110003</t>
  </si>
  <si>
    <t xml:space="preserve">Sériový spínač (prepínač) -  radenie 5, nástenný pre prostredie obyčajné alebo vlhké vrátane zapojenia </t>
  </si>
  <si>
    <t>-293165148</t>
  </si>
  <si>
    <t>3450201480</t>
  </si>
  <si>
    <t>Prepínač 5 do vlhka 3553-05629</t>
  </si>
  <si>
    <t>-1298140771</t>
  </si>
  <si>
    <t>210110004</t>
  </si>
  <si>
    <t>Spínač nástenný pre prostredie obyčajné alebo vlhké vrátane zapojenia striedavý prep. -radenie 6</t>
  </si>
  <si>
    <t>1615572439</t>
  </si>
  <si>
    <t>3450201570</t>
  </si>
  <si>
    <t>Prepínač 6 do vlhka    3553-06629</t>
  </si>
  <si>
    <t>-996400355</t>
  </si>
  <si>
    <t>210110005</t>
  </si>
  <si>
    <t xml:space="preserve">Krížový spínač (prepínač) - radenie 7, nástenný pre prostredie obyčajné alebo vlhké vrátane zapojenia </t>
  </si>
  <si>
    <t>-2093041782</t>
  </si>
  <si>
    <t>3450201660</t>
  </si>
  <si>
    <t>Prepínač 7 do vlhka 3553-07629</t>
  </si>
  <si>
    <t>-1031944669</t>
  </si>
  <si>
    <t>210110021</t>
  </si>
  <si>
    <t>Spínač nástenný pre prostredie vonkajšie a mokré, vrátane zapojenia jednopólový - radenie 1</t>
  </si>
  <si>
    <t>-359792607</t>
  </si>
  <si>
    <t>3450201330</t>
  </si>
  <si>
    <t>Spínač 1 vodotesný 3553-01750</t>
  </si>
  <si>
    <t>1389901476</t>
  </si>
  <si>
    <t>210110023.S</t>
  </si>
  <si>
    <t>Sériový spínač - radenie 5, zapustená montáž IP 44, vrátane zapojenia</t>
  </si>
  <si>
    <t>525061668</t>
  </si>
  <si>
    <t>345330002965.S</t>
  </si>
  <si>
    <t>Prepínač komplet pre zapustenú montáž, radenie 5, IP44</t>
  </si>
  <si>
    <t>-2144178164</t>
  </si>
  <si>
    <t>210110024.S</t>
  </si>
  <si>
    <t>Striedavý prepínač - radenie 6, zapustená montáž IP 44, vrátane zapojenia</t>
  </si>
  <si>
    <t>-1796475426</t>
  </si>
  <si>
    <t>345330002970.S</t>
  </si>
  <si>
    <t>Prepínač komplet pre zapustenú montáž, radenie 6, IP44</t>
  </si>
  <si>
    <t>-467712004</t>
  </si>
  <si>
    <t>261</t>
  </si>
  <si>
    <t>210110025.S</t>
  </si>
  <si>
    <t>Krížový prepínač - radenie 7, zapustená montáž IP 44, vrátane zapojenia</t>
  </si>
  <si>
    <t>-719040083</t>
  </si>
  <si>
    <t>262</t>
  </si>
  <si>
    <t>345330003430.S</t>
  </si>
  <si>
    <t>Prepínač krížový nástenný, radenie č.7, IP66</t>
  </si>
  <si>
    <t>-1027535996</t>
  </si>
  <si>
    <t>210110027.S</t>
  </si>
  <si>
    <t>Spínač nástenný pre prostredie vonkajšie a mokré, vrátane zapojenia trojpólový 25 A -radenie 3</t>
  </si>
  <si>
    <t>1490387033</t>
  </si>
  <si>
    <t>345340007850.S</t>
  </si>
  <si>
    <t>Spínač stláčací nástenný, IP55, 400V/25A</t>
  </si>
  <si>
    <t>-1702531938</t>
  </si>
  <si>
    <t>210110071</t>
  </si>
  <si>
    <t xml:space="preserve">Spínač špeciálny vrátane zapojenia, </t>
  </si>
  <si>
    <t>1444461076</t>
  </si>
  <si>
    <t>3458011880</t>
  </si>
  <si>
    <t>Stop tlačítko T6 S1JP 22 RU pl</t>
  </si>
  <si>
    <t>-419068599</t>
  </si>
  <si>
    <t>3455111645</t>
  </si>
  <si>
    <t>T10 03 - STOP štítok</t>
  </si>
  <si>
    <t>1744906234</t>
  </si>
  <si>
    <t>210111011</t>
  </si>
  <si>
    <t>Domová zásuvka polozapustená alebo zapustená vrátane zapojenia 10/16 A 250 V 2P + Z</t>
  </si>
  <si>
    <t>-1461523882</t>
  </si>
  <si>
    <t>3450317700</t>
  </si>
  <si>
    <t>Zásuvka  jednoduchá</t>
  </si>
  <si>
    <t>161626642</t>
  </si>
  <si>
    <t>3450317700-1</t>
  </si>
  <si>
    <t>Zásuvka  jednoduchá+prepätova ochrana</t>
  </si>
  <si>
    <t>-695809844</t>
  </si>
  <si>
    <t>210111022</t>
  </si>
  <si>
    <t>Domová zásuvka v krabici 10/16 A 250 V, 2P + Z 2 x zapojenie</t>
  </si>
  <si>
    <t>1151579043</t>
  </si>
  <si>
    <t>3450365060</t>
  </si>
  <si>
    <t>Jednozásuvka do vlhka    5517-2629</t>
  </si>
  <si>
    <t>868819956</t>
  </si>
  <si>
    <t>263</t>
  </si>
  <si>
    <t>210111033.S</t>
  </si>
  <si>
    <t>Zásuvka na povrchovú montáž IP 55, 250V / 16A, vrátane zapojenia 2P + PE</t>
  </si>
  <si>
    <t>-1778733263</t>
  </si>
  <si>
    <t>264</t>
  </si>
  <si>
    <t>345510001230.S</t>
  </si>
  <si>
    <t>Zásuvka jednonásobná na povrch, radenie 2P+PE, IP 55, s destkou ochranou</t>
  </si>
  <si>
    <t>2029020219</t>
  </si>
  <si>
    <t>210190004</t>
  </si>
  <si>
    <t>Montáž oceľoplechovej rozvodnice do váhy 150 kg</t>
  </si>
  <si>
    <t>-2119479835</t>
  </si>
  <si>
    <t>210200012</t>
  </si>
  <si>
    <t>Svietidlo interierové, exterierove  montáž</t>
  </si>
  <si>
    <t>-308600043</t>
  </si>
  <si>
    <t>3480714770</t>
  </si>
  <si>
    <t>MASSIVE, DIP20, DIP66, ( D, D1, B1, D6, B6 )</t>
  </si>
  <si>
    <t>903877773</t>
  </si>
  <si>
    <t>3480714770-1</t>
  </si>
  <si>
    <t>Svietidlo  LEDVANCE PANEL LED 1200, 40W/4000K</t>
  </si>
  <si>
    <t>1903314821</t>
  </si>
  <si>
    <t>3480714770-2</t>
  </si>
  <si>
    <t xml:space="preserve">Svietidlo  EXTRA-Ex-LED-OP-8000-236-4K, IP66 </t>
  </si>
  <si>
    <t>-962768228</t>
  </si>
  <si>
    <t>3480724320</t>
  </si>
  <si>
    <t>Núdzové svietidlá IP65 typ NS PD  1x8W/3hod, len núdz.režim</t>
  </si>
  <si>
    <t>2027492492</t>
  </si>
  <si>
    <t>3480728320</t>
  </si>
  <si>
    <t>Svetelné zdroje LED  / LEDUS+ZNACKA/</t>
  </si>
  <si>
    <t>1844975097</t>
  </si>
  <si>
    <t>210220001</t>
  </si>
  <si>
    <t>Uzemňovacie vedenie na povrchu FeZn</t>
  </si>
  <si>
    <t>895872187</t>
  </si>
  <si>
    <t>3544224100</t>
  </si>
  <si>
    <t>Územňovací vodič    ocelový žiarovo zinkovaný  označenie     O 8</t>
  </si>
  <si>
    <t>-1703603920</t>
  </si>
  <si>
    <t>210220020</t>
  </si>
  <si>
    <t>Uzemňovacie vedenie v zemi FeZn</t>
  </si>
  <si>
    <t>1769829058</t>
  </si>
  <si>
    <t>3544223850</t>
  </si>
  <si>
    <t>Územňovacia pásovina   ocelová žiarovo zinkovaná  označenie   30 x 4 mm</t>
  </si>
  <si>
    <t>1497708083</t>
  </si>
  <si>
    <t>210220021</t>
  </si>
  <si>
    <t>Uzemňovacie vedenie v zemi FeZn vrátane izolácie spojov O 10mm</t>
  </si>
  <si>
    <t>1619680182</t>
  </si>
  <si>
    <t>3544224150</t>
  </si>
  <si>
    <t>Územňovací vodič ocelový žiarovo zinkovaný označenie O 10</t>
  </si>
  <si>
    <t>-746601858</t>
  </si>
  <si>
    <t>210220098</t>
  </si>
  <si>
    <t>Montáž vysúvacieho rebríka na budovách do 12 m výšky na 1 zvode</t>
  </si>
  <si>
    <t>278323465</t>
  </si>
  <si>
    <t>210220104</t>
  </si>
  <si>
    <t xml:space="preserve">Podpery vedenia FeZn na   strechy  </t>
  </si>
  <si>
    <t>-932516263</t>
  </si>
  <si>
    <t>3544218350</t>
  </si>
  <si>
    <t xml:space="preserve">Podpera vedenia na  strechy  ocelová žiarovo zinkovaná  označenie   </t>
  </si>
  <si>
    <t>89219892</t>
  </si>
  <si>
    <t>210220204.S</t>
  </si>
  <si>
    <t>Zachytávacia tyč FeZn bez osadenia JP 10, JP 15, JP 20</t>
  </si>
  <si>
    <t>-1796858997</t>
  </si>
  <si>
    <t>354410023200.S</t>
  </si>
  <si>
    <t>Tyč zachytávacia FeZn na upevnenie do muriva označenie JP 10,15,20</t>
  </si>
  <si>
    <t>-250485755</t>
  </si>
  <si>
    <t>210220220.S</t>
  </si>
  <si>
    <t>Držiak zachytávacej tyče FeZn DJ1-8</t>
  </si>
  <si>
    <t>1150259375</t>
  </si>
  <si>
    <t>354410023800.S</t>
  </si>
  <si>
    <t>Držiak FeZn zachytávacej tyče na upevnenie do muriva označenie DJ 1</t>
  </si>
  <si>
    <t>1606928602</t>
  </si>
  <si>
    <t>210220230.S</t>
  </si>
  <si>
    <t>Ochranná strieška FeZn</t>
  </si>
  <si>
    <t>1898194456</t>
  </si>
  <si>
    <t>354410024900.S</t>
  </si>
  <si>
    <t>Strieška FeZn ochranná horná označenie OS 01</t>
  </si>
  <si>
    <t>412014896</t>
  </si>
  <si>
    <t>354410025100.S</t>
  </si>
  <si>
    <t>Strieška FeZn ochranná spodná označenie OS 04</t>
  </si>
  <si>
    <t>936553360</t>
  </si>
  <si>
    <t>210220241</t>
  </si>
  <si>
    <t>Svorka FeZn krížová SK a diagonálna krížová DKS</t>
  </si>
  <si>
    <t>139956709</t>
  </si>
  <si>
    <t>3544219150</t>
  </si>
  <si>
    <t>Svorka  krížová  ocelová žiarovo zinkovaná  označenie  SK</t>
  </si>
  <si>
    <t>-2140283857</t>
  </si>
  <si>
    <t>210220243</t>
  </si>
  <si>
    <t>Svorka FeZn spojovacia SS</t>
  </si>
  <si>
    <t>-725256475</t>
  </si>
  <si>
    <t>3544219500</t>
  </si>
  <si>
    <t>Svorka  spojovacia  ocelová žiarovo zinkovaná  označenie  SS s p. 2 skr</t>
  </si>
  <si>
    <t>-1425101494</t>
  </si>
  <si>
    <t>210220245</t>
  </si>
  <si>
    <t>Svorka FeZn pripojovacia SP</t>
  </si>
  <si>
    <t>1612186887</t>
  </si>
  <si>
    <t>3544219850</t>
  </si>
  <si>
    <t>Svorka  pripojovacia  ocelová žiarovo zinkovaná  označenie  SP 1</t>
  </si>
  <si>
    <t>-1019685063</t>
  </si>
  <si>
    <t>210220246</t>
  </si>
  <si>
    <t>Svorka FeZn na odkvapový žľab SO</t>
  </si>
  <si>
    <t>1686914436</t>
  </si>
  <si>
    <t>3544219950</t>
  </si>
  <si>
    <t>Svorka  okapová  ocelová žiarovo zinkovaná  označenie  SO</t>
  </si>
  <si>
    <t>56702084</t>
  </si>
  <si>
    <t>210220247</t>
  </si>
  <si>
    <t>Svorka FeZn skúšobná SZ</t>
  </si>
  <si>
    <t>1976029283</t>
  </si>
  <si>
    <t>3544220000</t>
  </si>
  <si>
    <t>Svorka  skušobná  ocelová žiarovo zinkovaná  označenie  SZ</t>
  </si>
  <si>
    <t>1232241642</t>
  </si>
  <si>
    <t>210220248</t>
  </si>
  <si>
    <t>Svorka FeZn na potrubie ST01-09  1/2"- 4"</t>
  </si>
  <si>
    <t>182459721</t>
  </si>
  <si>
    <t>3544220200</t>
  </si>
  <si>
    <t>Svorka  na potrubia  1/2"  ocelová žiarovo zinkovaná  označenie  ST 01</t>
  </si>
  <si>
    <t>-888437886</t>
  </si>
  <si>
    <t>210220252</t>
  </si>
  <si>
    <t>Svorka FeZn odbočovacia spojovacia SR01-02</t>
  </si>
  <si>
    <t>-678081379</t>
  </si>
  <si>
    <t>3544221050</t>
  </si>
  <si>
    <t>Svorka  odbočná spojovacia  ocelová žiarovo zinkovaná  označenie  SR 01</t>
  </si>
  <si>
    <t>-1664412520</t>
  </si>
  <si>
    <t>271</t>
  </si>
  <si>
    <t>210220253.S</t>
  </si>
  <si>
    <t>Svorka FeZn uzemňovacia SR03</t>
  </si>
  <si>
    <t>1183735596</t>
  </si>
  <si>
    <t>272</t>
  </si>
  <si>
    <t>354410000900.S</t>
  </si>
  <si>
    <t>Svorka FeZn uzemňovacia označenie SR 03 A</t>
  </si>
  <si>
    <t>537412280</t>
  </si>
  <si>
    <t>269</t>
  </si>
  <si>
    <t>210220254.S</t>
  </si>
  <si>
    <t>Svorka FeZn odbočovacia spojovacia SR 02 (pásovina do 300mm2)</t>
  </si>
  <si>
    <t>471281305</t>
  </si>
  <si>
    <t>270</t>
  </si>
  <si>
    <t>354410006220.S</t>
  </si>
  <si>
    <t>Svorka na pásovinu SJ 60/5</t>
  </si>
  <si>
    <t>1494028360</t>
  </si>
  <si>
    <t>265</t>
  </si>
  <si>
    <t>210220260.S</t>
  </si>
  <si>
    <t>Ochranný uholník FeZn OU</t>
  </si>
  <si>
    <t>-288732927</t>
  </si>
  <si>
    <t>266</t>
  </si>
  <si>
    <t>354410053300.S</t>
  </si>
  <si>
    <t>Uholník ochranný FeZn označenie OU 1,7 m</t>
  </si>
  <si>
    <t>1984479217</t>
  </si>
  <si>
    <t>267</t>
  </si>
  <si>
    <t>210220261.S</t>
  </si>
  <si>
    <t>Držiak ochranného uholníka FeZn do muriva DUZ</t>
  </si>
  <si>
    <t>-1134755856</t>
  </si>
  <si>
    <t>268</t>
  </si>
  <si>
    <t>354410053600.S</t>
  </si>
  <si>
    <t>Držiak FeZn ochranného uholníka do muriva označenie DUZ</t>
  </si>
  <si>
    <t>-909749252</t>
  </si>
  <si>
    <t>210220291</t>
  </si>
  <si>
    <t>Vodivé spojenie ochrannej rúrky s vodičom, obojstran.</t>
  </si>
  <si>
    <t>1227285720</t>
  </si>
  <si>
    <t>1561522500</t>
  </si>
  <si>
    <t>Drôt ťahaný D 8.00mm mäkký nepatentovaný z neušlachtilých ocelí pozinkovaný ozn. 11 343  (EN S195T) + privarenie vodiča</t>
  </si>
  <si>
    <t>1350430572</t>
  </si>
  <si>
    <t>210220400</t>
  </si>
  <si>
    <t>EQP pripojenie</t>
  </si>
  <si>
    <t>1543717147</t>
  </si>
  <si>
    <t>3544217900</t>
  </si>
  <si>
    <t>Svorka EQP</t>
  </si>
  <si>
    <t>-1494658765</t>
  </si>
  <si>
    <t>210220412</t>
  </si>
  <si>
    <t>Svorka bernard+pasik D+M</t>
  </si>
  <si>
    <t>1423596171</t>
  </si>
  <si>
    <t>1976256187</t>
  </si>
  <si>
    <t>210290903</t>
  </si>
  <si>
    <t xml:space="preserve">Upevňovací bod pre svietidlo  </t>
  </si>
  <si>
    <t>173605839</t>
  </si>
  <si>
    <t>329738295</t>
  </si>
  <si>
    <t>351203034</t>
  </si>
  <si>
    <t>210292041</t>
  </si>
  <si>
    <t>Preskúšanie svetelného alebo zásuvkového okruhu sprevádzkovaním</t>
  </si>
  <si>
    <t>44743099</t>
  </si>
  <si>
    <t>210800003</t>
  </si>
  <si>
    <t>Vodič medený uložený voľne CYY 450/750 V  4mm2</t>
  </si>
  <si>
    <t>-649542382</t>
  </si>
  <si>
    <t>3410402600</t>
  </si>
  <si>
    <t>Kábel/vodič pre pevné uloženie - medený CY   4 čierny</t>
  </si>
  <si>
    <t>-1311766054</t>
  </si>
  <si>
    <t>3410420300</t>
  </si>
  <si>
    <t>Kábel/vodič pre pevné uloženie - medený CYY    4 čierny</t>
  </si>
  <si>
    <t>2103918197</t>
  </si>
  <si>
    <t>210800004</t>
  </si>
  <si>
    <t>Vodič medený uložený voľne CYY 450/750 V  6mm2</t>
  </si>
  <si>
    <t>889250666</t>
  </si>
  <si>
    <t>3410950900</t>
  </si>
  <si>
    <t>Kábel/vodič pre pevné uloženie - medený flexibilný H 07 V-U  6,0 zelenožltý</t>
  </si>
  <si>
    <t>-1499159704</t>
  </si>
  <si>
    <t>210800005</t>
  </si>
  <si>
    <t>Vodič medený uložený voľne CYY 450/750 V  10mm2</t>
  </si>
  <si>
    <t>-753218232</t>
  </si>
  <si>
    <t>3410404200</t>
  </si>
  <si>
    <t>Kábel/vodič pre pevné uloženie - medený CY   1 bledomodrý</t>
  </si>
  <si>
    <t>-1298744467</t>
  </si>
  <si>
    <t>3410420000</t>
  </si>
  <si>
    <t>Kábel/vodič pre pevné uloženie - medený CYY    1 žltozelený</t>
  </si>
  <si>
    <t>-925319897</t>
  </si>
  <si>
    <t>3410949400</t>
  </si>
  <si>
    <t>Kábel/vodič pre pevné uloženie - medený flexibilný H 07 V-U 10,0 zelenožltý</t>
  </si>
  <si>
    <t>563770368</t>
  </si>
  <si>
    <t>210800006</t>
  </si>
  <si>
    <t>Vodič  medený  uložený pod omietkou CYY 16</t>
  </si>
  <si>
    <t>-721821028</t>
  </si>
  <si>
    <t>3410405300</t>
  </si>
  <si>
    <t>Kábel/vodič pre pevné uloženie - medený CY 16 žltozelený</t>
  </si>
  <si>
    <t>58305871</t>
  </si>
  <si>
    <t>210800105</t>
  </si>
  <si>
    <t>Kábel medený uložený pod omietkou CYKY 3 x 1, 5</t>
  </si>
  <si>
    <t>-860338899</t>
  </si>
  <si>
    <t>907504667</t>
  </si>
  <si>
    <t>3410104300</t>
  </si>
  <si>
    <t>Kábel/vodič pre pevné uloženie - medený CYKY-O   3x  1,5</t>
  </si>
  <si>
    <t>-1250581633</t>
  </si>
  <si>
    <t>3410105000</t>
  </si>
  <si>
    <t>Kábel/vodič pre pevné uloženie - medený CYKY-J   3x  1,5</t>
  </si>
  <si>
    <t>-184072590</t>
  </si>
  <si>
    <t>-2015912852</t>
  </si>
  <si>
    <t>137767736</t>
  </si>
  <si>
    <t>210800112</t>
  </si>
  <si>
    <t>Kábel medený uložený pod omietkou CYKY 5 x 6</t>
  </si>
  <si>
    <t>796959100</t>
  </si>
  <si>
    <t>3410107900</t>
  </si>
  <si>
    <t>Kábel/vodič pre pevné uloženie - medený CYKY-J   5x 6</t>
  </si>
  <si>
    <t>-715051435</t>
  </si>
  <si>
    <t>210800116</t>
  </si>
  <si>
    <t>Kábel medený uložený pod omietkou CYKY 5 x 2, 5</t>
  </si>
  <si>
    <t>23603866</t>
  </si>
  <si>
    <t>3410109300</t>
  </si>
  <si>
    <t>Kábel/vodič pre pevné uloženie - medený CYKY-J   5x 2,5</t>
  </si>
  <si>
    <t>-1502837644</t>
  </si>
  <si>
    <t>210800119</t>
  </si>
  <si>
    <t>Kábel medený uložený voľne CYKY 450/750 V 5x1,5</t>
  </si>
  <si>
    <t>-1892192582</t>
  </si>
  <si>
    <t>3410350097</t>
  </si>
  <si>
    <t>CYKY 5x1,5 Kábel pre pevné uloženie, medený STN</t>
  </si>
  <si>
    <t>-153302269</t>
  </si>
  <si>
    <t>210800123</t>
  </si>
  <si>
    <t>Kábel medený uložený voľne CYKY 450/750 V 5x10</t>
  </si>
  <si>
    <t>-332230461</t>
  </si>
  <si>
    <t>3410350101</t>
  </si>
  <si>
    <t>N2XH 5x10 Kábel pre pevné uloženie, medený STN</t>
  </si>
  <si>
    <t>372098154</t>
  </si>
  <si>
    <t>210802308</t>
  </si>
  <si>
    <t>Kábel medený uložený voľne H05VV-F (CYSY) 300/500 V  3x1,5</t>
  </si>
  <si>
    <t>-1158336934</t>
  </si>
  <si>
    <t>3410561100</t>
  </si>
  <si>
    <t>šnúra medená H05W-F O 4x1,5</t>
  </si>
  <si>
    <t>-710850808</t>
  </si>
  <si>
    <t>210802309</t>
  </si>
  <si>
    <t>Kábel medený uložený voľne H05VV-F (CYSY) 300/500 V  4x1,5</t>
  </si>
  <si>
    <t>-1274868520</t>
  </si>
  <si>
    <t>3410561600</t>
  </si>
  <si>
    <t>šnúra medená H05W-F J 4x1,5</t>
  </si>
  <si>
    <t>-1584349034</t>
  </si>
  <si>
    <t>210802318</t>
  </si>
  <si>
    <t>Šnúra a banský kábel medený /v mm2/ voľne uložené CYSY 5x1.50</t>
  </si>
  <si>
    <t>-1989483476</t>
  </si>
  <si>
    <t>3410563300</t>
  </si>
  <si>
    <t>šnúra medená H05W-F J 5x1,5</t>
  </si>
  <si>
    <t>-984842115</t>
  </si>
  <si>
    <t>210810045</t>
  </si>
  <si>
    <t>Kábel medený silový uložený pevne 1-CYKY 0,6/1 kV 3x1,5</t>
  </si>
  <si>
    <t>551862352</t>
  </si>
  <si>
    <t>3411403700</t>
  </si>
  <si>
    <t>Nehorľavé káble - s funkčnosťou CHKE-V-O 3x1,5</t>
  </si>
  <si>
    <t>2070957300</t>
  </si>
  <si>
    <t>210810057</t>
  </si>
  <si>
    <t>Silový kábel medený 750 - 1000 V /mm2/ pevne uložený CYKY-CYKYm 750 V 5x4</t>
  </si>
  <si>
    <t>1241782558</t>
  </si>
  <si>
    <t>3410109400</t>
  </si>
  <si>
    <t>Kábel/vodič pre pevné uloženie - medený CYKY-J   5x 4</t>
  </si>
  <si>
    <t>-428001568</t>
  </si>
  <si>
    <t>210950101</t>
  </si>
  <si>
    <t>Označovací štítok na kábel hliníkový</t>
  </si>
  <si>
    <t>-617445793</t>
  </si>
  <si>
    <t>2830028200</t>
  </si>
  <si>
    <t>Označovač káblov  1,5 - 4 mm2 "A"  typ:  J15A</t>
  </si>
  <si>
    <t>1304499827</t>
  </si>
  <si>
    <t>5489511000</t>
  </si>
  <si>
    <t>Štítok smaltovaný do 5 písmen 10x15 mm</t>
  </si>
  <si>
    <t>200579652</t>
  </si>
  <si>
    <t>210950111</t>
  </si>
  <si>
    <t>Zväzkovanie jednožilových káblov</t>
  </si>
  <si>
    <t>849415887</t>
  </si>
  <si>
    <t>2830045500</t>
  </si>
  <si>
    <t>Sťahovacia páska prírodná   98x2,5</t>
  </si>
  <si>
    <t>762632235</t>
  </si>
  <si>
    <t>-1305556949</t>
  </si>
  <si>
    <t>213291001</t>
  </si>
  <si>
    <t>Lešenie pojazdné</t>
  </si>
  <si>
    <t>1389703713</t>
  </si>
  <si>
    <t>213291002</t>
  </si>
  <si>
    <t>dopojenie elektrických zariadení - nešpec</t>
  </si>
  <si>
    <t>689888499</t>
  </si>
  <si>
    <t>213291010</t>
  </si>
  <si>
    <t xml:space="preserve">Rozvádazč HR </t>
  </si>
  <si>
    <t>-280840509</t>
  </si>
  <si>
    <t>213291011-1</t>
  </si>
  <si>
    <t>Rozvádazč PR1</t>
  </si>
  <si>
    <t>1146098937</t>
  </si>
  <si>
    <t>-648360786</t>
  </si>
  <si>
    <t>Zásobovacia réžia , presuny materiálov</t>
  </si>
  <si>
    <t>-2041185720</t>
  </si>
  <si>
    <t>-1207612187</t>
  </si>
  <si>
    <t>240011205</t>
  </si>
  <si>
    <t xml:space="preserve">Dopojenie ventilátora malého radiálneho na stenu veľkosť: 170 </t>
  </si>
  <si>
    <t>694755046</t>
  </si>
  <si>
    <t>-758933061</t>
  </si>
  <si>
    <t>258</t>
  </si>
  <si>
    <t>298507496</t>
  </si>
  <si>
    <t>-1896246069</t>
  </si>
  <si>
    <t>377826325</t>
  </si>
  <si>
    <t>06 - Prípojka voda</t>
  </si>
  <si>
    <t xml:space="preserve">    5 - Komunikácie</t>
  </si>
  <si>
    <t xml:space="preserve">    23-M - Montáže potrubia</t>
  </si>
  <si>
    <t>132601101</t>
  </si>
  <si>
    <t>Výkop ryhy do šírky 600 mm v horn.3 pre akékoľvek množstve</t>
  </si>
  <si>
    <t>M3</t>
  </si>
  <si>
    <t>-1449021127</t>
  </si>
  <si>
    <t>133201109</t>
  </si>
  <si>
    <t>Príplatok k cenám za lepivosť horniny</t>
  </si>
  <si>
    <t>-2127508998</t>
  </si>
  <si>
    <t>161101102</t>
  </si>
  <si>
    <t>Zvislé premiestnenie výkopku bez naloženia z horniny 1 až 4, pri hĺbke výkopu nad 2.5 m do 4 m</t>
  </si>
  <si>
    <t>-1665380430</t>
  </si>
  <si>
    <t>162701105</t>
  </si>
  <si>
    <t>Vodorovné premiestnenie výkopku za sucha, z horniny 1 až 4, na vzdialenosť nad 9000 do 10000 m</t>
  </si>
  <si>
    <t>-1100129408</t>
  </si>
  <si>
    <t>171201201</t>
  </si>
  <si>
    <t>Uloženie sypaniny na skládky</t>
  </si>
  <si>
    <t>-1394750194</t>
  </si>
  <si>
    <t>174101101</t>
  </si>
  <si>
    <t>Zásyp sypaninou so zhutnením jám, šachiet, rýh, zárezov alebo okolo objektov v týchto vykopávkach</t>
  </si>
  <si>
    <t>-1545618956</t>
  </si>
  <si>
    <t>175101101</t>
  </si>
  <si>
    <t>Obsyp potrubia sypaninou z vhodných hornín 1 až 4 bez prehodenia sypaniny</t>
  </si>
  <si>
    <t>786700330</t>
  </si>
  <si>
    <t>583373430</t>
  </si>
  <si>
    <t>Strkopiesok 8-32a                a</t>
  </si>
  <si>
    <t>1353244795</t>
  </si>
  <si>
    <t>MAG 011</t>
  </si>
  <si>
    <t>Poplatok za skládkovanie zeminy</t>
  </si>
  <si>
    <t>573444045</t>
  </si>
  <si>
    <t>451572111</t>
  </si>
  <si>
    <t>Lôžko pod potrubie, stoky a drobné objekty, v otvorenom výkope z kameniva drobného ťaženého 0-4 mm</t>
  </si>
  <si>
    <t>-334831839</t>
  </si>
  <si>
    <t>Komunikácie</t>
  </si>
  <si>
    <t>564861111</t>
  </si>
  <si>
    <t>Podklad zo štrkodrvy s rozprestretím a zhutnením po zhutnení hr. 200 mm</t>
  </si>
  <si>
    <t>159564861</t>
  </si>
  <si>
    <t>564871111</t>
  </si>
  <si>
    <t>Podklad zo štrkodrvy s rozprestretím a zhutnením po zhutnení hr. 250 mm</t>
  </si>
  <si>
    <t>-1003039211</t>
  </si>
  <si>
    <t>565171211</t>
  </si>
  <si>
    <t>Podklad z kam. obal. asfaltom v pruhu šírky nad 3 m tr. I. po zhutnení hr. 100 mm</t>
  </si>
  <si>
    <t>1212824831</t>
  </si>
  <si>
    <t>871221006</t>
  </si>
  <si>
    <t>Montáž vodovodného potrubia z dvojvsrtvového PE 100 SDR11/PN16 zváraných natupo D 63x5,8 mm ( vrátane stupacieho rozvodu s vyvedením nad podlahu )</t>
  </si>
  <si>
    <t>1895527057</t>
  </si>
  <si>
    <t>2861302820</t>
  </si>
  <si>
    <t>Rúra HDPE na vodu PE 100, PN 16, SDR 11, d 63x5,8 mm, dĺ. 100 m, WAVIN</t>
  </si>
  <si>
    <t>1084790550</t>
  </si>
  <si>
    <t>2865302490</t>
  </si>
  <si>
    <t>Koleno 90° na tupo PE 100, na vodu, plyn a kanalizáciu, SDR 11 L d 63 mm, WAVIN</t>
  </si>
  <si>
    <t>1833347875</t>
  </si>
  <si>
    <t>286530184000</t>
  </si>
  <si>
    <t>Objímka so zarážkou, elektrotvarovka MB PE 100 SDR 11 D 63 mm, FRIALEN</t>
  </si>
  <si>
    <t>281823080</t>
  </si>
  <si>
    <t>879231191</t>
  </si>
  <si>
    <t>Príplatok za montáž vodovodného potrubia v otv. výkope v sklone nad 20 % DN od 40 do 550</t>
  </si>
  <si>
    <t>-1058399456</t>
  </si>
  <si>
    <t>260-10</t>
  </si>
  <si>
    <t>TLAKOVÁ SKUŠKA POTRUBIA CELEJ ZOSTAVY PRÍPOJKY</t>
  </si>
  <si>
    <t>-1134893130</t>
  </si>
  <si>
    <t>891213111</t>
  </si>
  <si>
    <t>Montáž vodovodnej armatúry na potrubí, ventil hlavný pre prípojky DN 50</t>
  </si>
  <si>
    <t>381964298</t>
  </si>
  <si>
    <t>891231111.S</t>
  </si>
  <si>
    <t>Montáž vodovodného posúvača s osadením zemnej súpravy  DN 65</t>
  </si>
  <si>
    <t>-631404700</t>
  </si>
  <si>
    <t>422210001800.S</t>
  </si>
  <si>
    <t>Zemná súprava posúvačová DAV 110/63</t>
  </si>
  <si>
    <t>-384542217</t>
  </si>
  <si>
    <t>899713111</t>
  </si>
  <si>
    <t>Orientačná tabuľka na vodovodných a kanalizačných radoch na stĺpiku oceľovom alebo betónovom</t>
  </si>
  <si>
    <t>708318527</t>
  </si>
  <si>
    <t>899721121</t>
  </si>
  <si>
    <t>Signalizačný vodič na potrubí   do 150 mm</t>
  </si>
  <si>
    <t>477308929</t>
  </si>
  <si>
    <t>899721131</t>
  </si>
  <si>
    <t>Označenie vodovodného potrubia bielou výstražnou fóliou</t>
  </si>
  <si>
    <t>230267487</t>
  </si>
  <si>
    <t>2830010600</t>
  </si>
  <si>
    <t>Výstražná fólia BIELA - VODOVOD, 1 kotúč=500m</t>
  </si>
  <si>
    <t>-1788731450</t>
  </si>
  <si>
    <t>844230</t>
  </si>
  <si>
    <t>Vodárenská orientačná tabuľka M - malá - modrá rozmer 105x100mm s vkladanými znakmi</t>
  </si>
  <si>
    <t>-592508355</t>
  </si>
  <si>
    <t>919735113</t>
  </si>
  <si>
    <t>Rezanie existujúceho živičného krytu alebo podkladu hľbky nad 100 do 150 mm</t>
  </si>
  <si>
    <t>772193773</t>
  </si>
  <si>
    <t>979082213</t>
  </si>
  <si>
    <t>Vodorovná doprava sutiny so zložením a hrubým urovnaním na vzdialenosť do 1 km</t>
  </si>
  <si>
    <t>-934988886</t>
  </si>
  <si>
    <t>979082219</t>
  </si>
  <si>
    <t>Príplatok k cene za každý ďalší aj začatý 1 km nad 1 km</t>
  </si>
  <si>
    <t>-1239999118</t>
  </si>
  <si>
    <t>MAG 12</t>
  </si>
  <si>
    <t>Poplatok za skládkovanie vybúraných hmôt</t>
  </si>
  <si>
    <t>-1250766569</t>
  </si>
  <si>
    <t>998273101</t>
  </si>
  <si>
    <t>Presun hmôt pre rúrové vedenie hĺbené z rúr liat. vrátane nových objektov v otvorenom výkope</t>
  </si>
  <si>
    <t>267648893</t>
  </si>
  <si>
    <t>998273115</t>
  </si>
  <si>
    <t>Príplatok k cenám za zväčšený presun pre rúrové vedenie hĺbené z rúr liatinových nad vymedzenú najväčšiu dopravnú vzdialenosť do 1000 m</t>
  </si>
  <si>
    <t>653945951</t>
  </si>
  <si>
    <t>210800143</t>
  </si>
  <si>
    <t>Kábel medený uložený pevne CYKY 450/750 V 2x6</t>
  </si>
  <si>
    <t>-1773293776</t>
  </si>
  <si>
    <t>3410350082</t>
  </si>
  <si>
    <t>CYKY 2x6    Kábel pre pevné uloženie, medený STN</t>
  </si>
  <si>
    <t>-672564069</t>
  </si>
  <si>
    <t>23-M</t>
  </si>
  <si>
    <t>Montáže potrubia</t>
  </si>
  <si>
    <t>230220006</t>
  </si>
  <si>
    <t>Montáž liatinového poklopu</t>
  </si>
  <si>
    <t>-657655380</t>
  </si>
  <si>
    <t>4229150015</t>
  </si>
  <si>
    <t>Poklop uličný "tuhý" - ťažký pre domové prípojky, HAWLE</t>
  </si>
  <si>
    <t>43894777</t>
  </si>
  <si>
    <t>07 - Prípojka kanal</t>
  </si>
  <si>
    <t>132201101</t>
  </si>
  <si>
    <t>Hľbenie rýh do šírky 800 mm v hornine 3</t>
  </si>
  <si>
    <t>-1570800381</t>
  </si>
  <si>
    <t>132201109</t>
  </si>
  <si>
    <t>Príplatok k cene za lepivosť horniny 3</t>
  </si>
  <si>
    <t>1664418106</t>
  </si>
  <si>
    <t>133201101</t>
  </si>
  <si>
    <t>Hľbenie šachiet s prehodením do 5 m alebo naložením v hornine 3 do 100 m3</t>
  </si>
  <si>
    <t>-2099743738</t>
  </si>
  <si>
    <t>1352138038</t>
  </si>
  <si>
    <t>1776356673</t>
  </si>
  <si>
    <t>1715257514</t>
  </si>
  <si>
    <t>495788928</t>
  </si>
  <si>
    <t>-1606022337</t>
  </si>
  <si>
    <t>-1359700241</t>
  </si>
  <si>
    <t>-1131961902</t>
  </si>
  <si>
    <t>104263431</t>
  </si>
  <si>
    <t>-910070298</t>
  </si>
  <si>
    <t>10243782</t>
  </si>
  <si>
    <t>871313121</t>
  </si>
  <si>
    <t>Montáž potrubia z kanalizačných rúr z tvrdého PVC tesn. gumovým krúžkom v skl. do 20% DN 150, DN100</t>
  </si>
  <si>
    <t>-477599428</t>
  </si>
  <si>
    <t>286110000200</t>
  </si>
  <si>
    <t>Rúra kanalizačná PVC-U gravitačná, hladká SN8 - KG, ML - viacvrstvová, DN 110, dĺ. 5 m, WAVIN</t>
  </si>
  <si>
    <t>374830453</t>
  </si>
  <si>
    <t>286110009900.S</t>
  </si>
  <si>
    <t>Rúra PVC-U hladký, kanalizačný, gravitačný systém Dxr 160x4,7 mm , dĺ. 5 m, SN8 - napenená (viacvrstvová)</t>
  </si>
  <si>
    <t>967476245</t>
  </si>
  <si>
    <t>894811011</t>
  </si>
  <si>
    <t xml:space="preserve">Osadenie a dodávka  žumpy  ( kopl ) objem 20000 l </t>
  </si>
  <si>
    <t>-1295785145</t>
  </si>
  <si>
    <t>2866112220</t>
  </si>
  <si>
    <t>Žumpy  10000 -12000  l</t>
  </si>
  <si>
    <t>-1447703594</t>
  </si>
  <si>
    <t>899712111</t>
  </si>
  <si>
    <t>Orientačná tabuľka na vodovodných a kanalizačných radoch na murive</t>
  </si>
  <si>
    <t>-1268396037</t>
  </si>
  <si>
    <t>899721132</t>
  </si>
  <si>
    <t>Označenie kanalizačného potrubia hnedou výstražnou fóliou</t>
  </si>
  <si>
    <t>293440062</t>
  </si>
  <si>
    <t>2830010610</t>
  </si>
  <si>
    <t>Výstražná fólia HNEDÁ - KANALIZÁCIA, 1 kotúč=500m</t>
  </si>
  <si>
    <t>-1626471997</t>
  </si>
  <si>
    <t>844242</t>
  </si>
  <si>
    <t>Vodárenská orientačná tabuľka veľká - plastová - červená - rozmer 105x150mm na vpisovanie</t>
  </si>
  <si>
    <t>1061137809</t>
  </si>
  <si>
    <t>08 - Prípojka nn</t>
  </si>
  <si>
    <t xml:space="preserve">    N01 - PRESUNY MATERIALU</t>
  </si>
  <si>
    <t>VRN - Vedľajšie rozpočtové náklady</t>
  </si>
  <si>
    <t xml:space="preserve">    VRN10 - Inžinierska činnosť</t>
  </si>
  <si>
    <t>460010024</t>
  </si>
  <si>
    <t>Vytýčenie trasy káblového vedenia,v zastavanom priestore</t>
  </si>
  <si>
    <t>km</t>
  </si>
  <si>
    <t>-1642700636</t>
  </si>
  <si>
    <t>460200434</t>
  </si>
  <si>
    <t>Hĺbenie káblovej ryhy 55 cm širokej a 80 cm hlbokej, v zemine triedy 4</t>
  </si>
  <si>
    <t>1418535437</t>
  </si>
  <si>
    <t>460420022</t>
  </si>
  <si>
    <t>Zriadenie, rekonšt. káblového lôžka z piesku bez zakrytia, v ryhe šír. do 65 cm, hrúbky vrstvy 10 cm</t>
  </si>
  <si>
    <t>-573113276</t>
  </si>
  <si>
    <t>460490012</t>
  </si>
  <si>
    <t>Rozvinutie a uloženie výstražnej fólie z PVC do ryhy,šírka 33 cm</t>
  </si>
  <si>
    <t>167467684</t>
  </si>
  <si>
    <t>460560434</t>
  </si>
  <si>
    <t>Ručný zásyp nezap. káblovej ryhy bez zhutn. zeminy, 55 cm širokej, 80 cm hlbokej v zemine tr. 4</t>
  </si>
  <si>
    <t>984039609</t>
  </si>
  <si>
    <t>460600001</t>
  </si>
  <si>
    <t>Naloženie zeminy, odvoz do 1 km a zloženie na skládke a jazda späť</t>
  </si>
  <si>
    <t>2128979091</t>
  </si>
  <si>
    <t>460600002</t>
  </si>
  <si>
    <t>Príplatok za odvoz zeminy za každý ďalší km a jazda späť</t>
  </si>
  <si>
    <t>1751971748</t>
  </si>
  <si>
    <t>460620013</t>
  </si>
  <si>
    <t>Proviz. úprava terénu v zemine tr. 3, aby nerovnosti terénu neboli väčšie ako 2 cm od vodor.hladiny</t>
  </si>
  <si>
    <t>516740361</t>
  </si>
  <si>
    <t>Piesok fr 4</t>
  </si>
  <si>
    <t>-1143736750</t>
  </si>
  <si>
    <t>Folia Výstražná červená</t>
  </si>
  <si>
    <t>-717167123</t>
  </si>
  <si>
    <t>210040551.S</t>
  </si>
  <si>
    <t>Šablóna a prúdový spoj skrutkovou svorkou do 50 mm2</t>
  </si>
  <si>
    <t>-1929041498</t>
  </si>
  <si>
    <t>354410022000.S</t>
  </si>
  <si>
    <t>Svorka odbočná  4-25 mm2</t>
  </si>
  <si>
    <t>-726297262</t>
  </si>
  <si>
    <t>210050822</t>
  </si>
  <si>
    <t xml:space="preserve">Výstražná tabuľka </t>
  </si>
  <si>
    <t>1469192687</t>
  </si>
  <si>
    <t>210050832</t>
  </si>
  <si>
    <t>Číslovacia tabuľka</t>
  </si>
  <si>
    <t>-508955662</t>
  </si>
  <si>
    <t>210100012</t>
  </si>
  <si>
    <t>Ukončenie vodičov v rozvádzač. vrátane zapojenia a vodičovej koncovky</t>
  </si>
  <si>
    <t>818447081</t>
  </si>
  <si>
    <t>Dopojenie prípojky v skrini  SPP v rozvádzači ER-HR</t>
  </si>
  <si>
    <t>467872337</t>
  </si>
  <si>
    <t>FeZn 30x4</t>
  </si>
  <si>
    <t>1866932289</t>
  </si>
  <si>
    <t>Odborna prehliadka a odborna skuška</t>
  </si>
  <si>
    <t>1289887330</t>
  </si>
  <si>
    <t>Podružny material</t>
  </si>
  <si>
    <t>-722942140</t>
  </si>
  <si>
    <t>Zasobovacia režia</t>
  </si>
  <si>
    <t>633176083</t>
  </si>
  <si>
    <t>210191512</t>
  </si>
  <si>
    <t>Rozvádzač elektromerový</t>
  </si>
  <si>
    <t>1961734196</t>
  </si>
  <si>
    <t>11.1</t>
  </si>
  <si>
    <t>Elektromerový rozvádzač  ER</t>
  </si>
  <si>
    <t>540061425</t>
  </si>
  <si>
    <t>210220280</t>
  </si>
  <si>
    <t>Uzemňovacia tyč FeZn ZT</t>
  </si>
  <si>
    <t>1775706766</t>
  </si>
  <si>
    <t>3544222450</t>
  </si>
  <si>
    <t>Zemniaca  tyč   ocelová žiarovo zinkovaná  označenie  ZT 1 m   ZIN HRONSKY BENADIKT</t>
  </si>
  <si>
    <t>-311615251</t>
  </si>
  <si>
    <t>KONCOVKY  VODIČA</t>
  </si>
  <si>
    <t>-588129530</t>
  </si>
  <si>
    <t>PRACE MONTERA PRI AKTIVACII, ZAPOJENIE A  POD</t>
  </si>
  <si>
    <t>-1221310331</t>
  </si>
  <si>
    <t>210292022-1</t>
  </si>
  <si>
    <t>Osadenie ochranných prvkov s skrine SR 2/2   D+M</t>
  </si>
  <si>
    <t>1140515465</t>
  </si>
  <si>
    <t>210800147</t>
  </si>
  <si>
    <t>Kábel medený uložený pevne CYKY 450/750 V 3x2,5</t>
  </si>
  <si>
    <t>821242950</t>
  </si>
  <si>
    <t>341110000800</t>
  </si>
  <si>
    <t>Kábel medený CYKY 3x2,5 mm2</t>
  </si>
  <si>
    <t>-775290225</t>
  </si>
  <si>
    <t>210801122.S</t>
  </si>
  <si>
    <t>Kábel medený uložený pevne ÖLFLEX CLASSIC 100  450/750 V  4x10</t>
  </si>
  <si>
    <t>-462395978</t>
  </si>
  <si>
    <t>341110001700.S</t>
  </si>
  <si>
    <t>Kábel medený CYKY 4x10 mm2</t>
  </si>
  <si>
    <t>-43934985</t>
  </si>
  <si>
    <t>210901061.S</t>
  </si>
  <si>
    <t>Kábel hliníkový silový, uložený pevne AYKY 450/750 V 4x16</t>
  </si>
  <si>
    <t>-940029189</t>
  </si>
  <si>
    <t>341110028800.S</t>
  </si>
  <si>
    <t>Kábel hliníkový AYKY 4x16 mm2</t>
  </si>
  <si>
    <t>123950174</t>
  </si>
  <si>
    <t>PRESUNY MATERIALU</t>
  </si>
  <si>
    <t>1708798423</t>
  </si>
  <si>
    <t>-1610720938</t>
  </si>
  <si>
    <t>-2060269410</t>
  </si>
  <si>
    <t>VRN</t>
  </si>
  <si>
    <t>Vedľajšie rozpočtové náklady</t>
  </si>
  <si>
    <t>VRN10</t>
  </si>
  <si>
    <t>Inžinierska činnosť</t>
  </si>
  <si>
    <t>001000031</t>
  </si>
  <si>
    <t>Inžinierska činnosť - skúšky a revízie úradné tlakové skúšky</t>
  </si>
  <si>
    <t>eur</t>
  </si>
  <si>
    <t>1024</t>
  </si>
  <si>
    <t>306920187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</si>
</sst>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33" fillId="3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167" fontId="33" fillId="3" borderId="2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tabSelected="1" workbookViewId="0">
      <selection activeCell="C5" sqref="C5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23" t="s">
        <v>5</v>
      </c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204" t="s">
        <v>13</v>
      </c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R5" s="17"/>
      <c r="BE5" s="201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206" t="s">
        <v>16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R6" s="17"/>
      <c r="BE6" s="202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02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27</v>
      </c>
      <c r="AR8" s="17"/>
      <c r="BE8" s="202"/>
      <c r="BS8" s="14" t="s">
        <v>6</v>
      </c>
    </row>
    <row r="9" spans="1:74" s="1" customFormat="1" ht="14.45" customHeight="1">
      <c r="B9" s="17"/>
      <c r="AR9" s="17"/>
      <c r="BE9" s="202"/>
      <c r="BS9" s="14" t="s">
        <v>6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1</v>
      </c>
      <c r="AR10" s="17"/>
      <c r="BE10" s="202"/>
      <c r="BS10" s="14" t="s">
        <v>6</v>
      </c>
    </row>
    <row r="11" spans="1:74" s="1" customFormat="1" ht="18.399999999999999" customHeight="1">
      <c r="B11" s="17"/>
      <c r="E11" s="22" t="s">
        <v>24</v>
      </c>
      <c r="AK11" s="24" t="s">
        <v>25</v>
      </c>
      <c r="AN11" s="22" t="s">
        <v>1</v>
      </c>
      <c r="AR11" s="17"/>
      <c r="BE11" s="202"/>
      <c r="BS11" s="14" t="s">
        <v>6</v>
      </c>
    </row>
    <row r="12" spans="1:74" s="1" customFormat="1" ht="6.95" customHeight="1">
      <c r="B12" s="17"/>
      <c r="AR12" s="17"/>
      <c r="BE12" s="202"/>
      <c r="BS12" s="14" t="s">
        <v>6</v>
      </c>
    </row>
    <row r="13" spans="1:74" s="1" customFormat="1" ht="12" customHeight="1">
      <c r="B13" s="17"/>
      <c r="D13" s="24" t="s">
        <v>26</v>
      </c>
      <c r="AK13" s="24" t="s">
        <v>23</v>
      </c>
      <c r="AN13" s="26" t="s">
        <v>27</v>
      </c>
      <c r="AR13" s="17"/>
      <c r="BE13" s="202"/>
      <c r="BS13" s="14" t="s">
        <v>6</v>
      </c>
    </row>
    <row r="14" spans="1:74" ht="12.75">
      <c r="B14" s="17"/>
      <c r="E14" s="207" t="s">
        <v>27</v>
      </c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4" t="s">
        <v>25</v>
      </c>
      <c r="AN14" s="26" t="s">
        <v>27</v>
      </c>
      <c r="AR14" s="17"/>
      <c r="BE14" s="202"/>
      <c r="BS14" s="14" t="s">
        <v>6</v>
      </c>
    </row>
    <row r="15" spans="1:74" s="1" customFormat="1" ht="6.95" customHeight="1">
      <c r="B15" s="17"/>
      <c r="AR15" s="17"/>
      <c r="BE15" s="202"/>
      <c r="BS15" s="14" t="s">
        <v>3</v>
      </c>
    </row>
    <row r="16" spans="1:74" s="1" customFormat="1" ht="12" customHeight="1">
      <c r="B16" s="17"/>
      <c r="D16" s="24" t="s">
        <v>28</v>
      </c>
      <c r="AK16" s="24" t="s">
        <v>23</v>
      </c>
      <c r="AN16" s="22" t="s">
        <v>1</v>
      </c>
      <c r="AR16" s="17"/>
      <c r="BE16" s="202"/>
      <c r="BS16" s="14" t="s">
        <v>3</v>
      </c>
    </row>
    <row r="17" spans="1:71" s="1" customFormat="1" ht="18.399999999999999" customHeight="1">
      <c r="B17" s="17"/>
      <c r="E17" s="22" t="s">
        <v>29</v>
      </c>
      <c r="AK17" s="24" t="s">
        <v>25</v>
      </c>
      <c r="AN17" s="22" t="s">
        <v>1</v>
      </c>
      <c r="AR17" s="17"/>
      <c r="BE17" s="202"/>
      <c r="BS17" s="14" t="s">
        <v>30</v>
      </c>
    </row>
    <row r="18" spans="1:71" s="1" customFormat="1" ht="6.95" customHeight="1">
      <c r="B18" s="17"/>
      <c r="AR18" s="17"/>
      <c r="BE18" s="202"/>
      <c r="BS18" s="14" t="s">
        <v>6</v>
      </c>
    </row>
    <row r="19" spans="1:71" s="1" customFormat="1" ht="12" customHeight="1">
      <c r="B19" s="17"/>
      <c r="D19" s="24" t="s">
        <v>31</v>
      </c>
      <c r="AK19" s="24" t="s">
        <v>23</v>
      </c>
      <c r="AN19" s="22" t="s">
        <v>1</v>
      </c>
      <c r="AR19" s="17"/>
      <c r="BE19" s="202"/>
      <c r="BS19" s="14" t="s">
        <v>6</v>
      </c>
    </row>
    <row r="20" spans="1:71" s="1" customFormat="1" ht="18.399999999999999" customHeight="1">
      <c r="B20" s="17"/>
      <c r="E20" s="22" t="s">
        <v>29</v>
      </c>
      <c r="AK20" s="24" t="s">
        <v>25</v>
      </c>
      <c r="AN20" s="22" t="s">
        <v>1</v>
      </c>
      <c r="AR20" s="17"/>
      <c r="BE20" s="202"/>
      <c r="BS20" s="14" t="s">
        <v>30</v>
      </c>
    </row>
    <row r="21" spans="1:71" s="1" customFormat="1" ht="6.95" customHeight="1">
      <c r="B21" s="17"/>
      <c r="AR21" s="17"/>
      <c r="BE21" s="202"/>
    </row>
    <row r="22" spans="1:71" s="1" customFormat="1" ht="12" customHeight="1">
      <c r="B22" s="17"/>
      <c r="D22" s="24" t="s">
        <v>32</v>
      </c>
      <c r="AR22" s="17"/>
      <c r="BE22" s="202"/>
    </row>
    <row r="23" spans="1:71" s="1" customFormat="1" ht="16.5" customHeight="1">
      <c r="B23" s="17"/>
      <c r="E23" s="209" t="s">
        <v>1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R23" s="17"/>
      <c r="BE23" s="202"/>
    </row>
    <row r="24" spans="1:71" s="1" customFormat="1" ht="6.95" customHeight="1">
      <c r="B24" s="17"/>
      <c r="AR24" s="17"/>
      <c r="BE24" s="202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02"/>
    </row>
    <row r="26" spans="1:71" s="2" customFormat="1" ht="25.9" customHeight="1">
      <c r="A26" s="29"/>
      <c r="B26" s="30"/>
      <c r="C26" s="29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0">
        <f>ROUND(AG94,2)</f>
        <v>0</v>
      </c>
      <c r="AL26" s="211"/>
      <c r="AM26" s="211"/>
      <c r="AN26" s="211"/>
      <c r="AO26" s="211"/>
      <c r="AP26" s="29"/>
      <c r="AQ26" s="29"/>
      <c r="AR26" s="30"/>
      <c r="BE26" s="202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02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2" t="s">
        <v>34</v>
      </c>
      <c r="M28" s="212"/>
      <c r="N28" s="212"/>
      <c r="O28" s="212"/>
      <c r="P28" s="212"/>
      <c r="Q28" s="29"/>
      <c r="R28" s="29"/>
      <c r="S28" s="29"/>
      <c r="T28" s="29"/>
      <c r="U28" s="29"/>
      <c r="V28" s="29"/>
      <c r="W28" s="212" t="s">
        <v>35</v>
      </c>
      <c r="X28" s="212"/>
      <c r="Y28" s="212"/>
      <c r="Z28" s="212"/>
      <c r="AA28" s="212"/>
      <c r="AB28" s="212"/>
      <c r="AC28" s="212"/>
      <c r="AD28" s="212"/>
      <c r="AE28" s="212"/>
      <c r="AF28" s="29"/>
      <c r="AG28" s="29"/>
      <c r="AH28" s="29"/>
      <c r="AI28" s="29"/>
      <c r="AJ28" s="29"/>
      <c r="AK28" s="212" t="s">
        <v>36</v>
      </c>
      <c r="AL28" s="212"/>
      <c r="AM28" s="212"/>
      <c r="AN28" s="212"/>
      <c r="AO28" s="212"/>
      <c r="AP28" s="29"/>
      <c r="AQ28" s="29"/>
      <c r="AR28" s="30"/>
      <c r="BE28" s="202"/>
    </row>
    <row r="29" spans="1:71" s="3" customFormat="1" ht="14.45" customHeight="1">
      <c r="B29" s="34"/>
      <c r="D29" s="24" t="s">
        <v>37</v>
      </c>
      <c r="F29" s="35" t="s">
        <v>38</v>
      </c>
      <c r="L29" s="215">
        <v>0.2</v>
      </c>
      <c r="M29" s="214"/>
      <c r="N29" s="214"/>
      <c r="O29" s="214"/>
      <c r="P29" s="214"/>
      <c r="Q29" s="36"/>
      <c r="R29" s="36"/>
      <c r="S29" s="36"/>
      <c r="T29" s="36"/>
      <c r="U29" s="36"/>
      <c r="V29" s="36"/>
      <c r="W29" s="213">
        <f>ROUND(AZ94, 2)</f>
        <v>0</v>
      </c>
      <c r="X29" s="214"/>
      <c r="Y29" s="214"/>
      <c r="Z29" s="214"/>
      <c r="AA29" s="214"/>
      <c r="AB29" s="214"/>
      <c r="AC29" s="214"/>
      <c r="AD29" s="214"/>
      <c r="AE29" s="214"/>
      <c r="AF29" s="36"/>
      <c r="AG29" s="36"/>
      <c r="AH29" s="36"/>
      <c r="AI29" s="36"/>
      <c r="AJ29" s="36"/>
      <c r="AK29" s="213">
        <f>ROUND(AV94, 2)</f>
        <v>0</v>
      </c>
      <c r="AL29" s="214"/>
      <c r="AM29" s="214"/>
      <c r="AN29" s="214"/>
      <c r="AO29" s="214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03"/>
    </row>
    <row r="30" spans="1:71" s="3" customFormat="1" ht="14.45" customHeight="1">
      <c r="B30" s="34"/>
      <c r="F30" s="35" t="s">
        <v>39</v>
      </c>
      <c r="L30" s="215">
        <v>0.2</v>
      </c>
      <c r="M30" s="214"/>
      <c r="N30" s="214"/>
      <c r="O30" s="214"/>
      <c r="P30" s="214"/>
      <c r="Q30" s="36"/>
      <c r="R30" s="36"/>
      <c r="S30" s="36"/>
      <c r="T30" s="36"/>
      <c r="U30" s="36"/>
      <c r="V30" s="36"/>
      <c r="W30" s="213">
        <f>ROUND(BA94, 2)</f>
        <v>0</v>
      </c>
      <c r="X30" s="214"/>
      <c r="Y30" s="214"/>
      <c r="Z30" s="214"/>
      <c r="AA30" s="214"/>
      <c r="AB30" s="214"/>
      <c r="AC30" s="214"/>
      <c r="AD30" s="214"/>
      <c r="AE30" s="214"/>
      <c r="AF30" s="36"/>
      <c r="AG30" s="36"/>
      <c r="AH30" s="36"/>
      <c r="AI30" s="36"/>
      <c r="AJ30" s="36"/>
      <c r="AK30" s="213">
        <f>ROUND(AW94, 2)</f>
        <v>0</v>
      </c>
      <c r="AL30" s="214"/>
      <c r="AM30" s="214"/>
      <c r="AN30" s="214"/>
      <c r="AO30" s="214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03"/>
    </row>
    <row r="31" spans="1:71" s="3" customFormat="1" ht="14.45" hidden="1" customHeight="1">
      <c r="B31" s="34"/>
      <c r="F31" s="24" t="s">
        <v>40</v>
      </c>
      <c r="L31" s="216">
        <v>0.2</v>
      </c>
      <c r="M31" s="217"/>
      <c r="N31" s="217"/>
      <c r="O31" s="217"/>
      <c r="P31" s="217"/>
      <c r="W31" s="218">
        <f>ROUND(BB94, 2)</f>
        <v>0</v>
      </c>
      <c r="X31" s="217"/>
      <c r="Y31" s="217"/>
      <c r="Z31" s="217"/>
      <c r="AA31" s="217"/>
      <c r="AB31" s="217"/>
      <c r="AC31" s="217"/>
      <c r="AD31" s="217"/>
      <c r="AE31" s="217"/>
      <c r="AK31" s="218">
        <v>0</v>
      </c>
      <c r="AL31" s="217"/>
      <c r="AM31" s="217"/>
      <c r="AN31" s="217"/>
      <c r="AO31" s="217"/>
      <c r="AR31" s="34"/>
      <c r="BE31" s="203"/>
    </row>
    <row r="32" spans="1:71" s="3" customFormat="1" ht="14.45" hidden="1" customHeight="1">
      <c r="B32" s="34"/>
      <c r="F32" s="24" t="s">
        <v>41</v>
      </c>
      <c r="L32" s="216">
        <v>0.2</v>
      </c>
      <c r="M32" s="217"/>
      <c r="N32" s="217"/>
      <c r="O32" s="217"/>
      <c r="P32" s="217"/>
      <c r="W32" s="218">
        <f>ROUND(BC94, 2)</f>
        <v>0</v>
      </c>
      <c r="X32" s="217"/>
      <c r="Y32" s="217"/>
      <c r="Z32" s="217"/>
      <c r="AA32" s="217"/>
      <c r="AB32" s="217"/>
      <c r="AC32" s="217"/>
      <c r="AD32" s="217"/>
      <c r="AE32" s="217"/>
      <c r="AK32" s="218">
        <v>0</v>
      </c>
      <c r="AL32" s="217"/>
      <c r="AM32" s="217"/>
      <c r="AN32" s="217"/>
      <c r="AO32" s="217"/>
      <c r="AR32" s="34"/>
      <c r="BE32" s="203"/>
    </row>
    <row r="33" spans="1:57" s="3" customFormat="1" ht="14.45" hidden="1" customHeight="1">
      <c r="B33" s="34"/>
      <c r="F33" s="35" t="s">
        <v>42</v>
      </c>
      <c r="L33" s="215">
        <v>0</v>
      </c>
      <c r="M33" s="214"/>
      <c r="N33" s="214"/>
      <c r="O33" s="214"/>
      <c r="P33" s="214"/>
      <c r="Q33" s="36"/>
      <c r="R33" s="36"/>
      <c r="S33" s="36"/>
      <c r="T33" s="36"/>
      <c r="U33" s="36"/>
      <c r="V33" s="36"/>
      <c r="W33" s="213">
        <f>ROUND(BD94, 2)</f>
        <v>0</v>
      </c>
      <c r="X33" s="214"/>
      <c r="Y33" s="214"/>
      <c r="Z33" s="214"/>
      <c r="AA33" s="214"/>
      <c r="AB33" s="214"/>
      <c r="AC33" s="214"/>
      <c r="AD33" s="214"/>
      <c r="AE33" s="214"/>
      <c r="AF33" s="36"/>
      <c r="AG33" s="36"/>
      <c r="AH33" s="36"/>
      <c r="AI33" s="36"/>
      <c r="AJ33" s="36"/>
      <c r="AK33" s="213">
        <v>0</v>
      </c>
      <c r="AL33" s="214"/>
      <c r="AM33" s="214"/>
      <c r="AN33" s="214"/>
      <c r="AO33" s="214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03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02"/>
    </row>
    <row r="35" spans="1:57" s="2" customFormat="1" ht="25.9" customHeight="1">
      <c r="A35" s="29"/>
      <c r="B35" s="30"/>
      <c r="C35" s="38"/>
      <c r="D35" s="39" t="s">
        <v>43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44</v>
      </c>
      <c r="U35" s="40"/>
      <c r="V35" s="40"/>
      <c r="W35" s="40"/>
      <c r="X35" s="222" t="s">
        <v>45</v>
      </c>
      <c r="Y35" s="220"/>
      <c r="Z35" s="220"/>
      <c r="AA35" s="220"/>
      <c r="AB35" s="220"/>
      <c r="AC35" s="40"/>
      <c r="AD35" s="40"/>
      <c r="AE35" s="40"/>
      <c r="AF35" s="40"/>
      <c r="AG35" s="40"/>
      <c r="AH35" s="40"/>
      <c r="AI35" s="40"/>
      <c r="AJ35" s="40"/>
      <c r="AK35" s="219">
        <f>SUM(AK26:AK33)</f>
        <v>0</v>
      </c>
      <c r="AL35" s="220"/>
      <c r="AM35" s="220"/>
      <c r="AN35" s="220"/>
      <c r="AO35" s="221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46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47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5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48</v>
      </c>
      <c r="AI60" s="32"/>
      <c r="AJ60" s="32"/>
      <c r="AK60" s="32"/>
      <c r="AL60" s="32"/>
      <c r="AM60" s="45" t="s">
        <v>49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3" t="s">
        <v>50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51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5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48</v>
      </c>
      <c r="AI75" s="32"/>
      <c r="AJ75" s="32"/>
      <c r="AK75" s="32"/>
      <c r="AL75" s="32"/>
      <c r="AM75" s="45" t="s">
        <v>49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52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12</v>
      </c>
      <c r="L84" s="4" t="str">
        <f>K5</f>
        <v>2022-0753</v>
      </c>
      <c r="AR84" s="51"/>
    </row>
    <row r="85" spans="1:91" s="5" customFormat="1" ht="36.950000000000003" customHeight="1">
      <c r="B85" s="52"/>
      <c r="C85" s="53" t="s">
        <v>15</v>
      </c>
      <c r="L85" s="182" t="str">
        <f>K6</f>
        <v>Prestavba poľnohospodárskej budovy MHD-sklad na Stajňu pre odchov a ustajnenie koní</v>
      </c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k.ú.Solka, Hospodársky dvor, p.č.193, 194/1, 194/7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184" t="str">
        <f>IF(AN8= "","",AN8)</f>
        <v>Vyplň údaj</v>
      </c>
      <c r="AN87" s="184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Lucia Rovná SHR, Jilemnického 885/32, 972 13 Nitri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28</v>
      </c>
      <c r="AJ89" s="29"/>
      <c r="AK89" s="29"/>
      <c r="AL89" s="29"/>
      <c r="AM89" s="185" t="str">
        <f>IF(E17="","",E17)</f>
        <v xml:space="preserve"> </v>
      </c>
      <c r="AN89" s="186"/>
      <c r="AO89" s="186"/>
      <c r="AP89" s="186"/>
      <c r="AQ89" s="29"/>
      <c r="AR89" s="30"/>
      <c r="AS89" s="187" t="s">
        <v>53</v>
      </c>
      <c r="AT89" s="188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26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31</v>
      </c>
      <c r="AJ90" s="29"/>
      <c r="AK90" s="29"/>
      <c r="AL90" s="29"/>
      <c r="AM90" s="185" t="str">
        <f>IF(E20="","",E20)</f>
        <v xml:space="preserve"> </v>
      </c>
      <c r="AN90" s="186"/>
      <c r="AO90" s="186"/>
      <c r="AP90" s="186"/>
      <c r="AQ90" s="29"/>
      <c r="AR90" s="30"/>
      <c r="AS90" s="189"/>
      <c r="AT90" s="190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89"/>
      <c r="AT91" s="190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191" t="s">
        <v>54</v>
      </c>
      <c r="D92" s="192"/>
      <c r="E92" s="192"/>
      <c r="F92" s="192"/>
      <c r="G92" s="192"/>
      <c r="H92" s="60"/>
      <c r="I92" s="194" t="s">
        <v>55</v>
      </c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3" t="s">
        <v>56</v>
      </c>
      <c r="AH92" s="192"/>
      <c r="AI92" s="192"/>
      <c r="AJ92" s="192"/>
      <c r="AK92" s="192"/>
      <c r="AL92" s="192"/>
      <c r="AM92" s="192"/>
      <c r="AN92" s="194" t="s">
        <v>57</v>
      </c>
      <c r="AO92" s="192"/>
      <c r="AP92" s="195"/>
      <c r="AQ92" s="61" t="s">
        <v>58</v>
      </c>
      <c r="AR92" s="30"/>
      <c r="AS92" s="62" t="s">
        <v>59</v>
      </c>
      <c r="AT92" s="63" t="s">
        <v>60</v>
      </c>
      <c r="AU92" s="63" t="s">
        <v>61</v>
      </c>
      <c r="AV92" s="63" t="s">
        <v>62</v>
      </c>
      <c r="AW92" s="63" t="s">
        <v>63</v>
      </c>
      <c r="AX92" s="63" t="s">
        <v>64</v>
      </c>
      <c r="AY92" s="63" t="s">
        <v>65</v>
      </c>
      <c r="AZ92" s="63" t="s">
        <v>66</v>
      </c>
      <c r="BA92" s="63" t="s">
        <v>67</v>
      </c>
      <c r="BB92" s="63" t="s">
        <v>68</v>
      </c>
      <c r="BC92" s="63" t="s">
        <v>69</v>
      </c>
      <c r="BD92" s="64" t="s">
        <v>70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71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199">
        <f>ROUND(SUM(AG95:AG102),2)</f>
        <v>0</v>
      </c>
      <c r="AH94" s="199"/>
      <c r="AI94" s="199"/>
      <c r="AJ94" s="199"/>
      <c r="AK94" s="199"/>
      <c r="AL94" s="199"/>
      <c r="AM94" s="199"/>
      <c r="AN94" s="200">
        <f t="shared" ref="AN94:AN102" si="0">SUM(AG94,AT94)</f>
        <v>0</v>
      </c>
      <c r="AO94" s="200"/>
      <c r="AP94" s="200"/>
      <c r="AQ94" s="72" t="s">
        <v>1</v>
      </c>
      <c r="AR94" s="68"/>
      <c r="AS94" s="73">
        <f>ROUND(SUM(AS95:AS102),2)</f>
        <v>0</v>
      </c>
      <c r="AT94" s="74">
        <f t="shared" ref="AT94:AT102" si="1">ROUND(SUM(AV94:AW94),2)</f>
        <v>0</v>
      </c>
      <c r="AU94" s="75">
        <f>ROUND(SUM(AU95:AU102),5)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ROUND(SUM(AZ95:AZ102),2)</f>
        <v>0</v>
      </c>
      <c r="BA94" s="74">
        <f>ROUND(SUM(BA95:BA102),2)</f>
        <v>0</v>
      </c>
      <c r="BB94" s="74">
        <f>ROUND(SUM(BB95:BB102),2)</f>
        <v>0</v>
      </c>
      <c r="BC94" s="74">
        <f>ROUND(SUM(BC95:BC102),2)</f>
        <v>0</v>
      </c>
      <c r="BD94" s="76">
        <f>ROUND(SUM(BD95:BD102),2)</f>
        <v>0</v>
      </c>
      <c r="BS94" s="77" t="s">
        <v>72</v>
      </c>
      <c r="BT94" s="77" t="s">
        <v>73</v>
      </c>
      <c r="BU94" s="78" t="s">
        <v>74</v>
      </c>
      <c r="BV94" s="77" t="s">
        <v>75</v>
      </c>
      <c r="BW94" s="77" t="s">
        <v>4</v>
      </c>
      <c r="BX94" s="77" t="s">
        <v>76</v>
      </c>
      <c r="CL94" s="77" t="s">
        <v>1</v>
      </c>
    </row>
    <row r="95" spans="1:91" s="7" customFormat="1" ht="16.5" customHeight="1">
      <c r="A95" s="79" t="s">
        <v>77</v>
      </c>
      <c r="B95" s="80"/>
      <c r="C95" s="81"/>
      <c r="D95" s="196" t="s">
        <v>78</v>
      </c>
      <c r="E95" s="196"/>
      <c r="F95" s="196"/>
      <c r="G95" s="196"/>
      <c r="H95" s="196"/>
      <c r="I95" s="82"/>
      <c r="J95" s="196" t="s">
        <v>79</v>
      </c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197">
        <f>'01 - Architektonicko-stav...'!J30</f>
        <v>0</v>
      </c>
      <c r="AH95" s="198"/>
      <c r="AI95" s="198"/>
      <c r="AJ95" s="198"/>
      <c r="AK95" s="198"/>
      <c r="AL95" s="198"/>
      <c r="AM95" s="198"/>
      <c r="AN95" s="197">
        <f t="shared" si="0"/>
        <v>0</v>
      </c>
      <c r="AO95" s="198"/>
      <c r="AP95" s="198"/>
      <c r="AQ95" s="83" t="s">
        <v>80</v>
      </c>
      <c r="AR95" s="80"/>
      <c r="AS95" s="84">
        <v>0</v>
      </c>
      <c r="AT95" s="85">
        <f t="shared" si="1"/>
        <v>0</v>
      </c>
      <c r="AU95" s="86">
        <f>'01 - Architektonicko-stav...'!P139</f>
        <v>0</v>
      </c>
      <c r="AV95" s="85">
        <f>'01 - Architektonicko-stav...'!J33</f>
        <v>0</v>
      </c>
      <c r="AW95" s="85">
        <f>'01 - Architektonicko-stav...'!J34</f>
        <v>0</v>
      </c>
      <c r="AX95" s="85">
        <f>'01 - Architektonicko-stav...'!J35</f>
        <v>0</v>
      </c>
      <c r="AY95" s="85">
        <f>'01 - Architektonicko-stav...'!J36</f>
        <v>0</v>
      </c>
      <c r="AZ95" s="85">
        <f>'01 - Architektonicko-stav...'!F33</f>
        <v>0</v>
      </c>
      <c r="BA95" s="85">
        <f>'01 - Architektonicko-stav...'!F34</f>
        <v>0</v>
      </c>
      <c r="BB95" s="85">
        <f>'01 - Architektonicko-stav...'!F35</f>
        <v>0</v>
      </c>
      <c r="BC95" s="85">
        <f>'01 - Architektonicko-stav...'!F36</f>
        <v>0</v>
      </c>
      <c r="BD95" s="87">
        <f>'01 - Architektonicko-stav...'!F37</f>
        <v>0</v>
      </c>
      <c r="BT95" s="88" t="s">
        <v>81</v>
      </c>
      <c r="BV95" s="88" t="s">
        <v>75</v>
      </c>
      <c r="BW95" s="88" t="s">
        <v>82</v>
      </c>
      <c r="BX95" s="88" t="s">
        <v>4</v>
      </c>
      <c r="CL95" s="88" t="s">
        <v>1</v>
      </c>
      <c r="CM95" s="88" t="s">
        <v>73</v>
      </c>
    </row>
    <row r="96" spans="1:91" s="7" customFormat="1" ht="16.5" customHeight="1">
      <c r="A96" s="79" t="s">
        <v>77</v>
      </c>
      <c r="B96" s="80"/>
      <c r="C96" s="81"/>
      <c r="D96" s="196" t="s">
        <v>83</v>
      </c>
      <c r="E96" s="196"/>
      <c r="F96" s="196"/>
      <c r="G96" s="196"/>
      <c r="H96" s="196"/>
      <c r="I96" s="82"/>
      <c r="J96" s="196" t="s">
        <v>84</v>
      </c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96"/>
      <c r="AE96" s="196"/>
      <c r="AF96" s="196"/>
      <c r="AG96" s="197">
        <f>'02 - Zdravotechnika'!J30</f>
        <v>0</v>
      </c>
      <c r="AH96" s="198"/>
      <c r="AI96" s="198"/>
      <c r="AJ96" s="198"/>
      <c r="AK96" s="198"/>
      <c r="AL96" s="198"/>
      <c r="AM96" s="198"/>
      <c r="AN96" s="197">
        <f t="shared" si="0"/>
        <v>0</v>
      </c>
      <c r="AO96" s="198"/>
      <c r="AP96" s="198"/>
      <c r="AQ96" s="83" t="s">
        <v>80</v>
      </c>
      <c r="AR96" s="80"/>
      <c r="AS96" s="84">
        <v>0</v>
      </c>
      <c r="AT96" s="85">
        <f t="shared" si="1"/>
        <v>0</v>
      </c>
      <c r="AU96" s="86">
        <f>'02 - Zdravotechnika'!P123</f>
        <v>0</v>
      </c>
      <c r="AV96" s="85">
        <f>'02 - Zdravotechnika'!J33</f>
        <v>0</v>
      </c>
      <c r="AW96" s="85">
        <f>'02 - Zdravotechnika'!J34</f>
        <v>0</v>
      </c>
      <c r="AX96" s="85">
        <f>'02 - Zdravotechnika'!J35</f>
        <v>0</v>
      </c>
      <c r="AY96" s="85">
        <f>'02 - Zdravotechnika'!J36</f>
        <v>0</v>
      </c>
      <c r="AZ96" s="85">
        <f>'02 - Zdravotechnika'!F33</f>
        <v>0</v>
      </c>
      <c r="BA96" s="85">
        <f>'02 - Zdravotechnika'!F34</f>
        <v>0</v>
      </c>
      <c r="BB96" s="85">
        <f>'02 - Zdravotechnika'!F35</f>
        <v>0</v>
      </c>
      <c r="BC96" s="85">
        <f>'02 - Zdravotechnika'!F36</f>
        <v>0</v>
      </c>
      <c r="BD96" s="87">
        <f>'02 - Zdravotechnika'!F37</f>
        <v>0</v>
      </c>
      <c r="BT96" s="88" t="s">
        <v>81</v>
      </c>
      <c r="BV96" s="88" t="s">
        <v>75</v>
      </c>
      <c r="BW96" s="88" t="s">
        <v>85</v>
      </c>
      <c r="BX96" s="88" t="s">
        <v>4</v>
      </c>
      <c r="CL96" s="88" t="s">
        <v>1</v>
      </c>
      <c r="CM96" s="88" t="s">
        <v>73</v>
      </c>
    </row>
    <row r="97" spans="1:91" s="7" customFormat="1" ht="16.5" customHeight="1">
      <c r="A97" s="79" t="s">
        <v>77</v>
      </c>
      <c r="B97" s="80"/>
      <c r="C97" s="81"/>
      <c r="D97" s="196" t="s">
        <v>86</v>
      </c>
      <c r="E97" s="196"/>
      <c r="F97" s="196"/>
      <c r="G97" s="196"/>
      <c r="H97" s="196"/>
      <c r="I97" s="82"/>
      <c r="J97" s="196" t="s">
        <v>87</v>
      </c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6"/>
      <c r="AF97" s="196"/>
      <c r="AG97" s="197">
        <f>'03 - Vzduchotechnika'!J30</f>
        <v>0</v>
      </c>
      <c r="AH97" s="198"/>
      <c r="AI97" s="198"/>
      <c r="AJ97" s="198"/>
      <c r="AK97" s="198"/>
      <c r="AL97" s="198"/>
      <c r="AM97" s="198"/>
      <c r="AN97" s="197">
        <f t="shared" si="0"/>
        <v>0</v>
      </c>
      <c r="AO97" s="198"/>
      <c r="AP97" s="198"/>
      <c r="AQ97" s="83" t="s">
        <v>80</v>
      </c>
      <c r="AR97" s="80"/>
      <c r="AS97" s="84">
        <v>0</v>
      </c>
      <c r="AT97" s="85">
        <f t="shared" si="1"/>
        <v>0</v>
      </c>
      <c r="AU97" s="86">
        <f>'03 - Vzduchotechnika'!P122</f>
        <v>0</v>
      </c>
      <c r="AV97" s="85">
        <f>'03 - Vzduchotechnika'!J33</f>
        <v>0</v>
      </c>
      <c r="AW97" s="85">
        <f>'03 - Vzduchotechnika'!J34</f>
        <v>0</v>
      </c>
      <c r="AX97" s="85">
        <f>'03 - Vzduchotechnika'!J35</f>
        <v>0</v>
      </c>
      <c r="AY97" s="85">
        <f>'03 - Vzduchotechnika'!J36</f>
        <v>0</v>
      </c>
      <c r="AZ97" s="85">
        <f>'03 - Vzduchotechnika'!F33</f>
        <v>0</v>
      </c>
      <c r="BA97" s="85">
        <f>'03 - Vzduchotechnika'!F34</f>
        <v>0</v>
      </c>
      <c r="BB97" s="85">
        <f>'03 - Vzduchotechnika'!F35</f>
        <v>0</v>
      </c>
      <c r="BC97" s="85">
        <f>'03 - Vzduchotechnika'!F36</f>
        <v>0</v>
      </c>
      <c r="BD97" s="87">
        <f>'03 - Vzduchotechnika'!F37</f>
        <v>0</v>
      </c>
      <c r="BT97" s="88" t="s">
        <v>81</v>
      </c>
      <c r="BV97" s="88" t="s">
        <v>75</v>
      </c>
      <c r="BW97" s="88" t="s">
        <v>88</v>
      </c>
      <c r="BX97" s="88" t="s">
        <v>4</v>
      </c>
      <c r="CL97" s="88" t="s">
        <v>1</v>
      </c>
      <c r="CM97" s="88" t="s">
        <v>73</v>
      </c>
    </row>
    <row r="98" spans="1:91" s="7" customFormat="1" ht="16.5" customHeight="1">
      <c r="A98" s="79" t="s">
        <v>77</v>
      </c>
      <c r="B98" s="80"/>
      <c r="C98" s="81"/>
      <c r="D98" s="196" t="s">
        <v>89</v>
      </c>
      <c r="E98" s="196"/>
      <c r="F98" s="196"/>
      <c r="G98" s="196"/>
      <c r="H98" s="196"/>
      <c r="I98" s="82"/>
      <c r="J98" s="196" t="s">
        <v>90</v>
      </c>
      <c r="K98" s="196"/>
      <c r="L98" s="196"/>
      <c r="M98" s="196"/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6"/>
      <c r="AC98" s="196"/>
      <c r="AD98" s="196"/>
      <c r="AE98" s="196"/>
      <c r="AF98" s="196"/>
      <c r="AG98" s="197">
        <f>'04 - Vykurovanie'!J30</f>
        <v>0</v>
      </c>
      <c r="AH98" s="198"/>
      <c r="AI98" s="198"/>
      <c r="AJ98" s="198"/>
      <c r="AK98" s="198"/>
      <c r="AL98" s="198"/>
      <c r="AM98" s="198"/>
      <c r="AN98" s="197">
        <f t="shared" si="0"/>
        <v>0</v>
      </c>
      <c r="AO98" s="198"/>
      <c r="AP98" s="198"/>
      <c r="AQ98" s="83" t="s">
        <v>80</v>
      </c>
      <c r="AR98" s="80"/>
      <c r="AS98" s="84">
        <v>0</v>
      </c>
      <c r="AT98" s="85">
        <f t="shared" si="1"/>
        <v>0</v>
      </c>
      <c r="AU98" s="86">
        <f>'04 - Vykurovanie'!P126</f>
        <v>0</v>
      </c>
      <c r="AV98" s="85">
        <f>'04 - Vykurovanie'!J33</f>
        <v>0</v>
      </c>
      <c r="AW98" s="85">
        <f>'04 - Vykurovanie'!J34</f>
        <v>0</v>
      </c>
      <c r="AX98" s="85">
        <f>'04 - Vykurovanie'!J35</f>
        <v>0</v>
      </c>
      <c r="AY98" s="85">
        <f>'04 - Vykurovanie'!J36</f>
        <v>0</v>
      </c>
      <c r="AZ98" s="85">
        <f>'04 - Vykurovanie'!F33</f>
        <v>0</v>
      </c>
      <c r="BA98" s="85">
        <f>'04 - Vykurovanie'!F34</f>
        <v>0</v>
      </c>
      <c r="BB98" s="85">
        <f>'04 - Vykurovanie'!F35</f>
        <v>0</v>
      </c>
      <c r="BC98" s="85">
        <f>'04 - Vykurovanie'!F36</f>
        <v>0</v>
      </c>
      <c r="BD98" s="87">
        <f>'04 - Vykurovanie'!F37</f>
        <v>0</v>
      </c>
      <c r="BT98" s="88" t="s">
        <v>81</v>
      </c>
      <c r="BV98" s="88" t="s">
        <v>75</v>
      </c>
      <c r="BW98" s="88" t="s">
        <v>91</v>
      </c>
      <c r="BX98" s="88" t="s">
        <v>4</v>
      </c>
      <c r="CL98" s="88" t="s">
        <v>1</v>
      </c>
      <c r="CM98" s="88" t="s">
        <v>73</v>
      </c>
    </row>
    <row r="99" spans="1:91" s="7" customFormat="1" ht="16.5" customHeight="1">
      <c r="A99" s="79" t="s">
        <v>77</v>
      </c>
      <c r="B99" s="80"/>
      <c r="C99" s="81"/>
      <c r="D99" s="196" t="s">
        <v>92</v>
      </c>
      <c r="E99" s="196"/>
      <c r="F99" s="196"/>
      <c r="G99" s="196"/>
      <c r="H99" s="196"/>
      <c r="I99" s="82"/>
      <c r="J99" s="196" t="s">
        <v>93</v>
      </c>
      <c r="K99" s="196"/>
      <c r="L99" s="196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96"/>
      <c r="AE99" s="196"/>
      <c r="AF99" s="196"/>
      <c r="AG99" s="197">
        <f>'05 - Elektroinštakácia a ...'!J30</f>
        <v>0</v>
      </c>
      <c r="AH99" s="198"/>
      <c r="AI99" s="198"/>
      <c r="AJ99" s="198"/>
      <c r="AK99" s="198"/>
      <c r="AL99" s="198"/>
      <c r="AM99" s="198"/>
      <c r="AN99" s="197">
        <f t="shared" si="0"/>
        <v>0</v>
      </c>
      <c r="AO99" s="198"/>
      <c r="AP99" s="198"/>
      <c r="AQ99" s="83" t="s">
        <v>80</v>
      </c>
      <c r="AR99" s="80"/>
      <c r="AS99" s="84">
        <v>0</v>
      </c>
      <c r="AT99" s="85">
        <f t="shared" si="1"/>
        <v>0</v>
      </c>
      <c r="AU99" s="86">
        <f>'05 - Elektroinštakácia a ...'!P124</f>
        <v>0</v>
      </c>
      <c r="AV99" s="85">
        <f>'05 - Elektroinštakácia a ...'!J33</f>
        <v>0</v>
      </c>
      <c r="AW99" s="85">
        <f>'05 - Elektroinštakácia a ...'!J34</f>
        <v>0</v>
      </c>
      <c r="AX99" s="85">
        <f>'05 - Elektroinštakácia a ...'!J35</f>
        <v>0</v>
      </c>
      <c r="AY99" s="85">
        <f>'05 - Elektroinštakácia a ...'!J36</f>
        <v>0</v>
      </c>
      <c r="AZ99" s="85">
        <f>'05 - Elektroinštakácia a ...'!F33</f>
        <v>0</v>
      </c>
      <c r="BA99" s="85">
        <f>'05 - Elektroinštakácia a ...'!F34</f>
        <v>0</v>
      </c>
      <c r="BB99" s="85">
        <f>'05 - Elektroinštakácia a ...'!F35</f>
        <v>0</v>
      </c>
      <c r="BC99" s="85">
        <f>'05 - Elektroinštakácia a ...'!F36</f>
        <v>0</v>
      </c>
      <c r="BD99" s="87">
        <f>'05 - Elektroinštakácia a ...'!F37</f>
        <v>0</v>
      </c>
      <c r="BT99" s="88" t="s">
        <v>81</v>
      </c>
      <c r="BV99" s="88" t="s">
        <v>75</v>
      </c>
      <c r="BW99" s="88" t="s">
        <v>94</v>
      </c>
      <c r="BX99" s="88" t="s">
        <v>4</v>
      </c>
      <c r="CL99" s="88" t="s">
        <v>1</v>
      </c>
      <c r="CM99" s="88" t="s">
        <v>73</v>
      </c>
    </row>
    <row r="100" spans="1:91" s="7" customFormat="1" ht="16.5" customHeight="1">
      <c r="A100" s="79" t="s">
        <v>77</v>
      </c>
      <c r="B100" s="80"/>
      <c r="C100" s="81"/>
      <c r="D100" s="196" t="s">
        <v>95</v>
      </c>
      <c r="E100" s="196"/>
      <c r="F100" s="196"/>
      <c r="G100" s="196"/>
      <c r="H100" s="196"/>
      <c r="I100" s="82"/>
      <c r="J100" s="196" t="s">
        <v>96</v>
      </c>
      <c r="K100" s="196"/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96"/>
      <c r="AE100" s="196"/>
      <c r="AF100" s="196"/>
      <c r="AG100" s="197">
        <f>'06 - Prípojka voda'!J30</f>
        <v>0</v>
      </c>
      <c r="AH100" s="198"/>
      <c r="AI100" s="198"/>
      <c r="AJ100" s="198"/>
      <c r="AK100" s="198"/>
      <c r="AL100" s="198"/>
      <c r="AM100" s="198"/>
      <c r="AN100" s="197">
        <f t="shared" si="0"/>
        <v>0</v>
      </c>
      <c r="AO100" s="198"/>
      <c r="AP100" s="198"/>
      <c r="AQ100" s="83" t="s">
        <v>80</v>
      </c>
      <c r="AR100" s="80"/>
      <c r="AS100" s="84">
        <v>0</v>
      </c>
      <c r="AT100" s="85">
        <f t="shared" si="1"/>
        <v>0</v>
      </c>
      <c r="AU100" s="86">
        <f>'06 - Prípojka voda'!P126</f>
        <v>0</v>
      </c>
      <c r="AV100" s="85">
        <f>'06 - Prípojka voda'!J33</f>
        <v>0</v>
      </c>
      <c r="AW100" s="85">
        <f>'06 - Prípojka voda'!J34</f>
        <v>0</v>
      </c>
      <c r="AX100" s="85">
        <f>'06 - Prípojka voda'!J35</f>
        <v>0</v>
      </c>
      <c r="AY100" s="85">
        <f>'06 - Prípojka voda'!J36</f>
        <v>0</v>
      </c>
      <c r="AZ100" s="85">
        <f>'06 - Prípojka voda'!F33</f>
        <v>0</v>
      </c>
      <c r="BA100" s="85">
        <f>'06 - Prípojka voda'!F34</f>
        <v>0</v>
      </c>
      <c r="BB100" s="85">
        <f>'06 - Prípojka voda'!F35</f>
        <v>0</v>
      </c>
      <c r="BC100" s="85">
        <f>'06 - Prípojka voda'!F36</f>
        <v>0</v>
      </c>
      <c r="BD100" s="87">
        <f>'06 - Prípojka voda'!F37</f>
        <v>0</v>
      </c>
      <c r="BT100" s="88" t="s">
        <v>81</v>
      </c>
      <c r="BV100" s="88" t="s">
        <v>75</v>
      </c>
      <c r="BW100" s="88" t="s">
        <v>97</v>
      </c>
      <c r="BX100" s="88" t="s">
        <v>4</v>
      </c>
      <c r="CL100" s="88" t="s">
        <v>1</v>
      </c>
      <c r="CM100" s="88" t="s">
        <v>73</v>
      </c>
    </row>
    <row r="101" spans="1:91" s="7" customFormat="1" ht="16.5" customHeight="1">
      <c r="A101" s="79" t="s">
        <v>77</v>
      </c>
      <c r="B101" s="80"/>
      <c r="C101" s="81"/>
      <c r="D101" s="196" t="s">
        <v>98</v>
      </c>
      <c r="E101" s="196"/>
      <c r="F101" s="196"/>
      <c r="G101" s="196"/>
      <c r="H101" s="196"/>
      <c r="I101" s="82"/>
      <c r="J101" s="196" t="s">
        <v>99</v>
      </c>
      <c r="K101" s="196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197">
        <f>'07 - Prípojka kanal'!J30</f>
        <v>0</v>
      </c>
      <c r="AH101" s="198"/>
      <c r="AI101" s="198"/>
      <c r="AJ101" s="198"/>
      <c r="AK101" s="198"/>
      <c r="AL101" s="198"/>
      <c r="AM101" s="198"/>
      <c r="AN101" s="197">
        <f t="shared" si="0"/>
        <v>0</v>
      </c>
      <c r="AO101" s="198"/>
      <c r="AP101" s="198"/>
      <c r="AQ101" s="83" t="s">
        <v>80</v>
      </c>
      <c r="AR101" s="80"/>
      <c r="AS101" s="84">
        <v>0</v>
      </c>
      <c r="AT101" s="85">
        <f t="shared" si="1"/>
        <v>0</v>
      </c>
      <c r="AU101" s="86">
        <f>'07 - Prípojka kanal'!P120</f>
        <v>0</v>
      </c>
      <c r="AV101" s="85">
        <f>'07 - Prípojka kanal'!J33</f>
        <v>0</v>
      </c>
      <c r="AW101" s="85">
        <f>'07 - Prípojka kanal'!J34</f>
        <v>0</v>
      </c>
      <c r="AX101" s="85">
        <f>'07 - Prípojka kanal'!J35</f>
        <v>0</v>
      </c>
      <c r="AY101" s="85">
        <f>'07 - Prípojka kanal'!J36</f>
        <v>0</v>
      </c>
      <c r="AZ101" s="85">
        <f>'07 - Prípojka kanal'!F33</f>
        <v>0</v>
      </c>
      <c r="BA101" s="85">
        <f>'07 - Prípojka kanal'!F34</f>
        <v>0</v>
      </c>
      <c r="BB101" s="85">
        <f>'07 - Prípojka kanal'!F35</f>
        <v>0</v>
      </c>
      <c r="BC101" s="85">
        <f>'07 - Prípojka kanal'!F36</f>
        <v>0</v>
      </c>
      <c r="BD101" s="87">
        <f>'07 - Prípojka kanal'!F37</f>
        <v>0</v>
      </c>
      <c r="BT101" s="88" t="s">
        <v>81</v>
      </c>
      <c r="BV101" s="88" t="s">
        <v>75</v>
      </c>
      <c r="BW101" s="88" t="s">
        <v>100</v>
      </c>
      <c r="BX101" s="88" t="s">
        <v>4</v>
      </c>
      <c r="CL101" s="88" t="s">
        <v>1</v>
      </c>
      <c r="CM101" s="88" t="s">
        <v>73</v>
      </c>
    </row>
    <row r="102" spans="1:91" s="7" customFormat="1" ht="16.5" customHeight="1">
      <c r="A102" s="79" t="s">
        <v>77</v>
      </c>
      <c r="B102" s="80"/>
      <c r="C102" s="81"/>
      <c r="D102" s="196" t="s">
        <v>101</v>
      </c>
      <c r="E102" s="196"/>
      <c r="F102" s="196"/>
      <c r="G102" s="196"/>
      <c r="H102" s="196"/>
      <c r="I102" s="82"/>
      <c r="J102" s="196" t="s">
        <v>102</v>
      </c>
      <c r="K102" s="196"/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96"/>
      <c r="AE102" s="196"/>
      <c r="AF102" s="196"/>
      <c r="AG102" s="197">
        <f>'08 - Prípojka nn'!J30</f>
        <v>0</v>
      </c>
      <c r="AH102" s="198"/>
      <c r="AI102" s="198"/>
      <c r="AJ102" s="198"/>
      <c r="AK102" s="198"/>
      <c r="AL102" s="198"/>
      <c r="AM102" s="198"/>
      <c r="AN102" s="197">
        <f t="shared" si="0"/>
        <v>0</v>
      </c>
      <c r="AO102" s="198"/>
      <c r="AP102" s="198"/>
      <c r="AQ102" s="83" t="s">
        <v>80</v>
      </c>
      <c r="AR102" s="80"/>
      <c r="AS102" s="89">
        <v>0</v>
      </c>
      <c r="AT102" s="90">
        <f t="shared" si="1"/>
        <v>0</v>
      </c>
      <c r="AU102" s="91">
        <f>'08 - Prípojka nn'!P124</f>
        <v>0</v>
      </c>
      <c r="AV102" s="90">
        <f>'08 - Prípojka nn'!J33</f>
        <v>0</v>
      </c>
      <c r="AW102" s="90">
        <f>'08 - Prípojka nn'!J34</f>
        <v>0</v>
      </c>
      <c r="AX102" s="90">
        <f>'08 - Prípojka nn'!J35</f>
        <v>0</v>
      </c>
      <c r="AY102" s="90">
        <f>'08 - Prípojka nn'!J36</f>
        <v>0</v>
      </c>
      <c r="AZ102" s="90">
        <f>'08 - Prípojka nn'!F33</f>
        <v>0</v>
      </c>
      <c r="BA102" s="90">
        <f>'08 - Prípojka nn'!F34</f>
        <v>0</v>
      </c>
      <c r="BB102" s="90">
        <f>'08 - Prípojka nn'!F35</f>
        <v>0</v>
      </c>
      <c r="BC102" s="90">
        <f>'08 - Prípojka nn'!F36</f>
        <v>0</v>
      </c>
      <c r="BD102" s="92">
        <f>'08 - Prípojka nn'!F37</f>
        <v>0</v>
      </c>
      <c r="BT102" s="88" t="s">
        <v>81</v>
      </c>
      <c r="BV102" s="88" t="s">
        <v>75</v>
      </c>
      <c r="BW102" s="88" t="s">
        <v>103</v>
      </c>
      <c r="BX102" s="88" t="s">
        <v>4</v>
      </c>
      <c r="CL102" s="88" t="s">
        <v>1</v>
      </c>
      <c r="CM102" s="88" t="s">
        <v>73</v>
      </c>
    </row>
    <row r="103" spans="1:91" s="2" customFormat="1" ht="30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30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91" s="2" customFormat="1" ht="6.95" customHeight="1">
      <c r="A104" s="29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30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</sheetData>
  <mergeCells count="70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2:AP102"/>
    <mergeCell ref="AG102:AM102"/>
    <mergeCell ref="D102:H102"/>
    <mergeCell ref="J102:AF102"/>
    <mergeCell ref="AG94:AM94"/>
    <mergeCell ref="AN94:AP94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01 - Architektonicko-stav...'!C2" display="/" xr:uid="{00000000-0004-0000-0000-000000000000}"/>
    <hyperlink ref="A96" location="'02 - Zdravotechnika'!C2" display="/" xr:uid="{00000000-0004-0000-0000-000001000000}"/>
    <hyperlink ref="A97" location="'03 - Vzduchotechnika'!C2" display="/" xr:uid="{00000000-0004-0000-0000-000002000000}"/>
    <hyperlink ref="A98" location="'04 - Vykurovanie'!C2" display="/" xr:uid="{00000000-0004-0000-0000-000003000000}"/>
    <hyperlink ref="A99" location="'05 - Elektroinštakácia a ...'!C2" display="/" xr:uid="{00000000-0004-0000-0000-000004000000}"/>
    <hyperlink ref="A100" location="'06 - Prípojka voda'!C2" display="/" xr:uid="{00000000-0004-0000-0000-000005000000}"/>
    <hyperlink ref="A101" location="'07 - Prípojka kanal'!C2" display="/" xr:uid="{00000000-0004-0000-0000-000006000000}"/>
    <hyperlink ref="A102" location="'08 - Prípojka nn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422"/>
  <sheetViews>
    <sheetView showGridLines="0" workbookViewId="0">
      <selection activeCell="V22" sqref="V2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3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82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104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24" t="str">
        <f>'Rekapitulácia stavby'!K6</f>
        <v>Prestavba poľnohospodárskej budovy MHD-sklad na Stajňu pre odchov a ustajnenie koní</v>
      </c>
      <c r="F7" s="225"/>
      <c r="G7" s="225"/>
      <c r="H7" s="225"/>
      <c r="L7" s="17"/>
    </row>
    <row r="8" spans="1:46" s="2" customFormat="1" ht="12" customHeight="1">
      <c r="A8" s="29"/>
      <c r="B8" s="30"/>
      <c r="C8" s="29"/>
      <c r="D8" s="24" t="s">
        <v>105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2" t="s">
        <v>106</v>
      </c>
      <c r="F9" s="226"/>
      <c r="G9" s="226"/>
      <c r="H9" s="22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7" t="str">
        <f>'Rekapitulácia stavby'!E14</f>
        <v>Vyplň údaj</v>
      </c>
      <c r="F18" s="204"/>
      <c r="G18" s="204"/>
      <c r="H18" s="204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107</v>
      </c>
      <c r="F21" s="29"/>
      <c r="G21" s="29"/>
      <c r="H21" s="29"/>
      <c r="I21" s="24" t="s">
        <v>25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108</v>
      </c>
      <c r="F24" s="29"/>
      <c r="G24" s="29"/>
      <c r="H24" s="29"/>
      <c r="I24" s="24" t="s">
        <v>25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9" t="s">
        <v>1</v>
      </c>
      <c r="F27" s="209"/>
      <c r="G27" s="209"/>
      <c r="H27" s="20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33</v>
      </c>
      <c r="E30" s="29"/>
      <c r="F30" s="29"/>
      <c r="G30" s="29"/>
      <c r="H30" s="29"/>
      <c r="I30" s="29"/>
      <c r="J30" s="71">
        <f>ROUND(J139,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37</v>
      </c>
      <c r="E33" s="35" t="s">
        <v>38</v>
      </c>
      <c r="F33" s="99">
        <f>ROUND((SUM(BE139:BE421)),  2)</f>
        <v>0</v>
      </c>
      <c r="G33" s="100"/>
      <c r="H33" s="100"/>
      <c r="I33" s="101">
        <v>0.2</v>
      </c>
      <c r="J33" s="99">
        <f>ROUND(((SUM(BE139:BE421))*I33),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39</v>
      </c>
      <c r="F34" s="99">
        <f>ROUND((SUM(BF139:BF421)),  2)</f>
        <v>0</v>
      </c>
      <c r="G34" s="100"/>
      <c r="H34" s="100"/>
      <c r="I34" s="101">
        <v>0.2</v>
      </c>
      <c r="J34" s="99">
        <f>ROUND(((SUM(BF139:BF421))*I34),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102">
        <f>ROUND((SUM(BG139:BG421)),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102">
        <f>ROUND((SUM(BH139:BH421)),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42</v>
      </c>
      <c r="F37" s="99">
        <f>ROUND((SUM(BI139:BI421)),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43</v>
      </c>
      <c r="E39" s="60"/>
      <c r="F39" s="60"/>
      <c r="G39" s="106" t="s">
        <v>44</v>
      </c>
      <c r="H39" s="107" t="s">
        <v>45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48</v>
      </c>
      <c r="E61" s="32"/>
      <c r="F61" s="110" t="s">
        <v>49</v>
      </c>
      <c r="G61" s="45" t="s">
        <v>48</v>
      </c>
      <c r="H61" s="32"/>
      <c r="I61" s="32"/>
      <c r="J61" s="111" t="s">
        <v>49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48</v>
      </c>
      <c r="E76" s="32"/>
      <c r="F76" s="110" t="s">
        <v>49</v>
      </c>
      <c r="G76" s="45" t="s">
        <v>48</v>
      </c>
      <c r="H76" s="32"/>
      <c r="I76" s="32"/>
      <c r="J76" s="111" t="s">
        <v>49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24" t="str">
        <f>E7</f>
        <v>Prestavba poľnohospodárskej budovy MHD-sklad na Stajňu pre odchov a ustajnenie koní</v>
      </c>
      <c r="F85" s="225"/>
      <c r="G85" s="225"/>
      <c r="H85" s="225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2" t="str">
        <f>E9</f>
        <v>01 - Architektonicko-stavebná časť</v>
      </c>
      <c r="F87" s="226"/>
      <c r="G87" s="226"/>
      <c r="H87" s="22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k.ú.Solka, Hospodársky dvor, p.č.193, 194/1, 194/7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Lucia Rovná SHR, Jilemnického 885/32, 972 13 Nitri</v>
      </c>
      <c r="G91" s="29"/>
      <c r="H91" s="29"/>
      <c r="I91" s="24" t="s">
        <v>28</v>
      </c>
      <c r="J91" s="27" t="str">
        <f>E21</f>
        <v>Ing.J.Jatty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I. Mokrý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110</v>
      </c>
      <c r="D94" s="104"/>
      <c r="E94" s="104"/>
      <c r="F94" s="104"/>
      <c r="G94" s="104"/>
      <c r="H94" s="104"/>
      <c r="I94" s="104"/>
      <c r="J94" s="113" t="s">
        <v>111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112</v>
      </c>
      <c r="D96" s="29"/>
      <c r="E96" s="29"/>
      <c r="F96" s="29"/>
      <c r="G96" s="29"/>
      <c r="H96" s="29"/>
      <c r="I96" s="29"/>
      <c r="J96" s="71">
        <f>J139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113</v>
      </c>
    </row>
    <row r="97" spans="2:12" s="9" customFormat="1" ht="24.95" customHeight="1">
      <c r="B97" s="115"/>
      <c r="D97" s="116" t="s">
        <v>114</v>
      </c>
      <c r="E97" s="117"/>
      <c r="F97" s="117"/>
      <c r="G97" s="117"/>
      <c r="H97" s="117"/>
      <c r="I97" s="117"/>
      <c r="J97" s="118">
        <f>J140</f>
        <v>0</v>
      </c>
      <c r="L97" s="115"/>
    </row>
    <row r="98" spans="2:12" s="10" customFormat="1" ht="19.899999999999999" customHeight="1">
      <c r="B98" s="119"/>
      <c r="D98" s="120" t="s">
        <v>115</v>
      </c>
      <c r="E98" s="121"/>
      <c r="F98" s="121"/>
      <c r="G98" s="121"/>
      <c r="H98" s="121"/>
      <c r="I98" s="121"/>
      <c r="J98" s="122">
        <f>J141</f>
        <v>0</v>
      </c>
      <c r="L98" s="119"/>
    </row>
    <row r="99" spans="2:12" s="10" customFormat="1" ht="19.899999999999999" customHeight="1">
      <c r="B99" s="119"/>
      <c r="D99" s="120" t="s">
        <v>116</v>
      </c>
      <c r="E99" s="121"/>
      <c r="F99" s="121"/>
      <c r="G99" s="121"/>
      <c r="H99" s="121"/>
      <c r="I99" s="121"/>
      <c r="J99" s="122">
        <f>J152</f>
        <v>0</v>
      </c>
      <c r="L99" s="119"/>
    </row>
    <row r="100" spans="2:12" s="10" customFormat="1" ht="19.899999999999999" customHeight="1">
      <c r="B100" s="119"/>
      <c r="D100" s="120" t="s">
        <v>117</v>
      </c>
      <c r="E100" s="121"/>
      <c r="F100" s="121"/>
      <c r="G100" s="121"/>
      <c r="H100" s="121"/>
      <c r="I100" s="121"/>
      <c r="J100" s="122">
        <f>J165</f>
        <v>0</v>
      </c>
      <c r="L100" s="119"/>
    </row>
    <row r="101" spans="2:12" s="10" customFormat="1" ht="19.899999999999999" customHeight="1">
      <c r="B101" s="119"/>
      <c r="D101" s="120" t="s">
        <v>118</v>
      </c>
      <c r="E101" s="121"/>
      <c r="F101" s="121"/>
      <c r="G101" s="121"/>
      <c r="H101" s="121"/>
      <c r="I101" s="121"/>
      <c r="J101" s="122">
        <f>J191</f>
        <v>0</v>
      </c>
      <c r="L101" s="119"/>
    </row>
    <row r="102" spans="2:12" s="10" customFormat="1" ht="19.899999999999999" customHeight="1">
      <c r="B102" s="119"/>
      <c r="D102" s="120" t="s">
        <v>119</v>
      </c>
      <c r="E102" s="121"/>
      <c r="F102" s="121"/>
      <c r="G102" s="121"/>
      <c r="H102" s="121"/>
      <c r="I102" s="121"/>
      <c r="J102" s="122">
        <f>J202</f>
        <v>0</v>
      </c>
      <c r="L102" s="119"/>
    </row>
    <row r="103" spans="2:12" s="10" customFormat="1" ht="19.899999999999999" customHeight="1">
      <c r="B103" s="119"/>
      <c r="D103" s="120" t="s">
        <v>120</v>
      </c>
      <c r="E103" s="121"/>
      <c r="F103" s="121"/>
      <c r="G103" s="121"/>
      <c r="H103" s="121"/>
      <c r="I103" s="121"/>
      <c r="J103" s="122">
        <f>J253</f>
        <v>0</v>
      </c>
      <c r="L103" s="119"/>
    </row>
    <row r="104" spans="2:12" s="10" customFormat="1" ht="19.899999999999999" customHeight="1">
      <c r="B104" s="119"/>
      <c r="D104" s="120" t="s">
        <v>121</v>
      </c>
      <c r="E104" s="121"/>
      <c r="F104" s="121"/>
      <c r="G104" s="121"/>
      <c r="H104" s="121"/>
      <c r="I104" s="121"/>
      <c r="J104" s="122">
        <f>J279</f>
        <v>0</v>
      </c>
      <c r="L104" s="119"/>
    </row>
    <row r="105" spans="2:12" s="9" customFormat="1" ht="24.95" customHeight="1">
      <c r="B105" s="115"/>
      <c r="D105" s="116" t="s">
        <v>122</v>
      </c>
      <c r="E105" s="117"/>
      <c r="F105" s="117"/>
      <c r="G105" s="117"/>
      <c r="H105" s="117"/>
      <c r="I105" s="117"/>
      <c r="J105" s="118">
        <f>J281</f>
        <v>0</v>
      </c>
      <c r="L105" s="115"/>
    </row>
    <row r="106" spans="2:12" s="10" customFormat="1" ht="19.899999999999999" customHeight="1">
      <c r="B106" s="119"/>
      <c r="D106" s="120" t="s">
        <v>123</v>
      </c>
      <c r="E106" s="121"/>
      <c r="F106" s="121"/>
      <c r="G106" s="121"/>
      <c r="H106" s="121"/>
      <c r="I106" s="121"/>
      <c r="J106" s="122">
        <f>J282</f>
        <v>0</v>
      </c>
      <c r="L106" s="119"/>
    </row>
    <row r="107" spans="2:12" s="10" customFormat="1" ht="19.899999999999999" customHeight="1">
      <c r="B107" s="119"/>
      <c r="D107" s="120" t="s">
        <v>124</v>
      </c>
      <c r="E107" s="121"/>
      <c r="F107" s="121"/>
      <c r="G107" s="121"/>
      <c r="H107" s="121"/>
      <c r="I107" s="121"/>
      <c r="J107" s="122">
        <f>J296</f>
        <v>0</v>
      </c>
      <c r="L107" s="119"/>
    </row>
    <row r="108" spans="2:12" s="10" customFormat="1" ht="19.899999999999999" customHeight="1">
      <c r="B108" s="119"/>
      <c r="D108" s="120" t="s">
        <v>125</v>
      </c>
      <c r="E108" s="121"/>
      <c r="F108" s="121"/>
      <c r="G108" s="121"/>
      <c r="H108" s="121"/>
      <c r="I108" s="121"/>
      <c r="J108" s="122">
        <f>J310</f>
        <v>0</v>
      </c>
      <c r="L108" s="119"/>
    </row>
    <row r="109" spans="2:12" s="10" customFormat="1" ht="19.899999999999999" customHeight="1">
      <c r="B109" s="119"/>
      <c r="D109" s="120" t="s">
        <v>126</v>
      </c>
      <c r="E109" s="121"/>
      <c r="F109" s="121"/>
      <c r="G109" s="121"/>
      <c r="H109" s="121"/>
      <c r="I109" s="121"/>
      <c r="J109" s="122">
        <f>J327</f>
        <v>0</v>
      </c>
      <c r="L109" s="119"/>
    </row>
    <row r="110" spans="2:12" s="10" customFormat="1" ht="19.899999999999999" customHeight="1">
      <c r="B110" s="119"/>
      <c r="D110" s="120" t="s">
        <v>127</v>
      </c>
      <c r="E110" s="121"/>
      <c r="F110" s="121"/>
      <c r="G110" s="121"/>
      <c r="H110" s="121"/>
      <c r="I110" s="121"/>
      <c r="J110" s="122">
        <f>J331</f>
        <v>0</v>
      </c>
      <c r="L110" s="119"/>
    </row>
    <row r="111" spans="2:12" s="10" customFormat="1" ht="19.899999999999999" customHeight="1">
      <c r="B111" s="119"/>
      <c r="D111" s="120" t="s">
        <v>128</v>
      </c>
      <c r="E111" s="121"/>
      <c r="F111" s="121"/>
      <c r="G111" s="121"/>
      <c r="H111" s="121"/>
      <c r="I111" s="121"/>
      <c r="J111" s="122">
        <f>J359</f>
        <v>0</v>
      </c>
      <c r="L111" s="119"/>
    </row>
    <row r="112" spans="2:12" s="10" customFormat="1" ht="19.899999999999999" customHeight="1">
      <c r="B112" s="119"/>
      <c r="D112" s="120" t="s">
        <v>129</v>
      </c>
      <c r="E112" s="121"/>
      <c r="F112" s="121"/>
      <c r="G112" s="121"/>
      <c r="H112" s="121"/>
      <c r="I112" s="121"/>
      <c r="J112" s="122">
        <f>J378</f>
        <v>0</v>
      </c>
      <c r="L112" s="119"/>
    </row>
    <row r="113" spans="1:31" s="10" customFormat="1" ht="19.899999999999999" customHeight="1">
      <c r="B113" s="119"/>
      <c r="D113" s="120" t="s">
        <v>130</v>
      </c>
      <c r="E113" s="121"/>
      <c r="F113" s="121"/>
      <c r="G113" s="121"/>
      <c r="H113" s="121"/>
      <c r="I113" s="121"/>
      <c r="J113" s="122">
        <f>J385</f>
        <v>0</v>
      </c>
      <c r="L113" s="119"/>
    </row>
    <row r="114" spans="1:31" s="10" customFormat="1" ht="19.899999999999999" customHeight="1">
      <c r="B114" s="119"/>
      <c r="D114" s="120" t="s">
        <v>131</v>
      </c>
      <c r="E114" s="121"/>
      <c r="F114" s="121"/>
      <c r="G114" s="121"/>
      <c r="H114" s="121"/>
      <c r="I114" s="121"/>
      <c r="J114" s="122">
        <f>J390</f>
        <v>0</v>
      </c>
      <c r="L114" s="119"/>
    </row>
    <row r="115" spans="1:31" s="10" customFormat="1" ht="19.899999999999999" customHeight="1">
      <c r="B115" s="119"/>
      <c r="D115" s="120" t="s">
        <v>132</v>
      </c>
      <c r="E115" s="121"/>
      <c r="F115" s="121"/>
      <c r="G115" s="121"/>
      <c r="H115" s="121"/>
      <c r="I115" s="121"/>
      <c r="J115" s="122">
        <f>J402</f>
        <v>0</v>
      </c>
      <c r="L115" s="119"/>
    </row>
    <row r="116" spans="1:31" s="10" customFormat="1" ht="19.899999999999999" customHeight="1">
      <c r="B116" s="119"/>
      <c r="D116" s="120" t="s">
        <v>133</v>
      </c>
      <c r="E116" s="121"/>
      <c r="F116" s="121"/>
      <c r="G116" s="121"/>
      <c r="H116" s="121"/>
      <c r="I116" s="121"/>
      <c r="J116" s="122">
        <f>J408</f>
        <v>0</v>
      </c>
      <c r="L116" s="119"/>
    </row>
    <row r="117" spans="1:31" s="10" customFormat="1" ht="19.899999999999999" customHeight="1">
      <c r="B117" s="119"/>
      <c r="D117" s="120" t="s">
        <v>134</v>
      </c>
      <c r="E117" s="121"/>
      <c r="F117" s="121"/>
      <c r="G117" s="121"/>
      <c r="H117" s="121"/>
      <c r="I117" s="121"/>
      <c r="J117" s="122">
        <f>J413</f>
        <v>0</v>
      </c>
      <c r="L117" s="119"/>
    </row>
    <row r="118" spans="1:31" s="9" customFormat="1" ht="24.95" customHeight="1">
      <c r="B118" s="115"/>
      <c r="D118" s="116" t="s">
        <v>135</v>
      </c>
      <c r="E118" s="117"/>
      <c r="F118" s="117"/>
      <c r="G118" s="117"/>
      <c r="H118" s="117"/>
      <c r="I118" s="117"/>
      <c r="J118" s="118">
        <f>J418</f>
        <v>0</v>
      </c>
      <c r="L118" s="115"/>
    </row>
    <row r="119" spans="1:31" s="10" customFormat="1" ht="19.899999999999999" customHeight="1">
      <c r="B119" s="119"/>
      <c r="D119" s="120" t="s">
        <v>136</v>
      </c>
      <c r="E119" s="121"/>
      <c r="F119" s="121"/>
      <c r="G119" s="121"/>
      <c r="H119" s="121"/>
      <c r="I119" s="121"/>
      <c r="J119" s="122">
        <f>J419</f>
        <v>0</v>
      </c>
      <c r="L119" s="119"/>
    </row>
    <row r="120" spans="1:31" s="2" customFormat="1" ht="21.7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6.95" customHeight="1">
      <c r="A121" s="29"/>
      <c r="B121" s="47"/>
      <c r="C121" s="48"/>
      <c r="D121" s="48"/>
      <c r="E121" s="48"/>
      <c r="F121" s="48"/>
      <c r="G121" s="48"/>
      <c r="H121" s="48"/>
      <c r="I121" s="48"/>
      <c r="J121" s="48"/>
      <c r="K121" s="48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5" spans="1:31" s="2" customFormat="1" ht="6.95" customHeight="1">
      <c r="A125" s="29"/>
      <c r="B125" s="49"/>
      <c r="C125" s="50"/>
      <c r="D125" s="50"/>
      <c r="E125" s="50"/>
      <c r="F125" s="50"/>
      <c r="G125" s="50"/>
      <c r="H125" s="50"/>
      <c r="I125" s="50"/>
      <c r="J125" s="50"/>
      <c r="K125" s="50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24.95" customHeight="1">
      <c r="A126" s="29"/>
      <c r="B126" s="30"/>
      <c r="C126" s="18" t="s">
        <v>137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2" customHeight="1">
      <c r="A128" s="29"/>
      <c r="B128" s="30"/>
      <c r="C128" s="24" t="s">
        <v>15</v>
      </c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26.25" customHeight="1">
      <c r="A129" s="29"/>
      <c r="B129" s="30"/>
      <c r="C129" s="29"/>
      <c r="D129" s="29"/>
      <c r="E129" s="224" t="str">
        <f>E7</f>
        <v>Prestavba poľnohospodárskej budovy MHD-sklad na Stajňu pre odchov a ustajnenie koní</v>
      </c>
      <c r="F129" s="225"/>
      <c r="G129" s="225"/>
      <c r="H129" s="225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>
      <c r="A130" s="29"/>
      <c r="B130" s="30"/>
      <c r="C130" s="24" t="s">
        <v>105</v>
      </c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6.5" customHeight="1">
      <c r="A131" s="29"/>
      <c r="B131" s="30"/>
      <c r="C131" s="29"/>
      <c r="D131" s="29"/>
      <c r="E131" s="182" t="str">
        <f>E9</f>
        <v>01 - Architektonicko-stavebná časť</v>
      </c>
      <c r="F131" s="226"/>
      <c r="G131" s="226"/>
      <c r="H131" s="226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6.9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2" customHeight="1">
      <c r="A133" s="29"/>
      <c r="B133" s="30"/>
      <c r="C133" s="24" t="s">
        <v>19</v>
      </c>
      <c r="D133" s="29"/>
      <c r="E133" s="29"/>
      <c r="F133" s="22" t="str">
        <f>F12</f>
        <v>k.ú.Solka, Hospodársky dvor, p.č.193, 194/1, 194/7</v>
      </c>
      <c r="G133" s="29"/>
      <c r="H133" s="29"/>
      <c r="I133" s="24" t="s">
        <v>21</v>
      </c>
      <c r="J133" s="55" t="str">
        <f>IF(J12="","",J12)</f>
        <v>Vyplň údaj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6.9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5.2" customHeight="1">
      <c r="A135" s="29"/>
      <c r="B135" s="30"/>
      <c r="C135" s="24" t="s">
        <v>22</v>
      </c>
      <c r="D135" s="29"/>
      <c r="E135" s="29"/>
      <c r="F135" s="22" t="str">
        <f>E15</f>
        <v>Lucia Rovná SHR, Jilemnického 885/32, 972 13 Nitri</v>
      </c>
      <c r="G135" s="29"/>
      <c r="H135" s="29"/>
      <c r="I135" s="24" t="s">
        <v>28</v>
      </c>
      <c r="J135" s="27" t="str">
        <f>E21</f>
        <v>Ing.J.Jatty</v>
      </c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2" customFormat="1" ht="15.2" customHeight="1">
      <c r="A136" s="29"/>
      <c r="B136" s="30"/>
      <c r="C136" s="24" t="s">
        <v>26</v>
      </c>
      <c r="D136" s="29"/>
      <c r="E136" s="29"/>
      <c r="F136" s="22" t="str">
        <f>IF(E18="","",E18)</f>
        <v>Vyplň údaj</v>
      </c>
      <c r="G136" s="29"/>
      <c r="H136" s="29"/>
      <c r="I136" s="24" t="s">
        <v>31</v>
      </c>
      <c r="J136" s="27" t="str">
        <f>E24</f>
        <v>I. Mokrý</v>
      </c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5" s="2" customFormat="1" ht="10.3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5" s="11" customFormat="1" ht="29.25" customHeight="1">
      <c r="A138" s="123"/>
      <c r="B138" s="124"/>
      <c r="C138" s="125" t="s">
        <v>138</v>
      </c>
      <c r="D138" s="126" t="s">
        <v>58</v>
      </c>
      <c r="E138" s="126" t="s">
        <v>54</v>
      </c>
      <c r="F138" s="126" t="s">
        <v>55</v>
      </c>
      <c r="G138" s="126" t="s">
        <v>139</v>
      </c>
      <c r="H138" s="126" t="s">
        <v>140</v>
      </c>
      <c r="I138" s="126" t="s">
        <v>141</v>
      </c>
      <c r="J138" s="127" t="s">
        <v>111</v>
      </c>
      <c r="K138" s="128" t="s">
        <v>142</v>
      </c>
      <c r="L138" s="129"/>
      <c r="M138" s="62" t="s">
        <v>1</v>
      </c>
      <c r="N138" s="63" t="s">
        <v>37</v>
      </c>
      <c r="O138" s="63" t="s">
        <v>143</v>
      </c>
      <c r="P138" s="63" t="s">
        <v>144</v>
      </c>
      <c r="Q138" s="63" t="s">
        <v>145</v>
      </c>
      <c r="R138" s="63" t="s">
        <v>146</v>
      </c>
      <c r="S138" s="63" t="s">
        <v>147</v>
      </c>
      <c r="T138" s="64" t="s">
        <v>148</v>
      </c>
      <c r="U138" s="123"/>
      <c r="V138" s="123"/>
      <c r="W138" s="123"/>
      <c r="X138" s="123"/>
      <c r="Y138" s="123"/>
      <c r="Z138" s="123"/>
      <c r="AA138" s="123"/>
      <c r="AB138" s="123"/>
      <c r="AC138" s="123"/>
      <c r="AD138" s="123"/>
      <c r="AE138" s="123"/>
    </row>
    <row r="139" spans="1:65" s="2" customFormat="1" ht="22.9" customHeight="1">
      <c r="A139" s="29"/>
      <c r="B139" s="30"/>
      <c r="C139" s="69" t="s">
        <v>112</v>
      </c>
      <c r="D139" s="29"/>
      <c r="E139" s="29"/>
      <c r="F139" s="29"/>
      <c r="G139" s="29"/>
      <c r="H139" s="29"/>
      <c r="I139" s="29"/>
      <c r="J139" s="130">
        <f>BK139</f>
        <v>0</v>
      </c>
      <c r="K139" s="29"/>
      <c r="L139" s="30"/>
      <c r="M139" s="65"/>
      <c r="N139" s="56"/>
      <c r="O139" s="66"/>
      <c r="P139" s="131">
        <f>P140+P281+P418</f>
        <v>0</v>
      </c>
      <c r="Q139" s="66"/>
      <c r="R139" s="131">
        <f>R140+R281+R418</f>
        <v>1428.8197031724599</v>
      </c>
      <c r="S139" s="66"/>
      <c r="T139" s="132">
        <f>T140+T281+T418</f>
        <v>224.70271600000001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T139" s="14" t="s">
        <v>72</v>
      </c>
      <c r="AU139" s="14" t="s">
        <v>113</v>
      </c>
      <c r="BK139" s="133">
        <f>BK140+BK281+BK418</f>
        <v>0</v>
      </c>
    </row>
    <row r="140" spans="1:65" s="12" customFormat="1" ht="25.9" customHeight="1">
      <c r="B140" s="134"/>
      <c r="D140" s="135" t="s">
        <v>72</v>
      </c>
      <c r="E140" s="136" t="s">
        <v>149</v>
      </c>
      <c r="F140" s="136" t="s">
        <v>150</v>
      </c>
      <c r="I140" s="137"/>
      <c r="J140" s="138">
        <f>BK140</f>
        <v>0</v>
      </c>
      <c r="L140" s="134"/>
      <c r="M140" s="139"/>
      <c r="N140" s="140"/>
      <c r="O140" s="140"/>
      <c r="P140" s="141">
        <f>P141+P152+P165+P191+P202+P253+P279</f>
        <v>0</v>
      </c>
      <c r="Q140" s="140"/>
      <c r="R140" s="141">
        <f>R141+R152+R165+R191+R202+R253+R279</f>
        <v>1388.4850155104318</v>
      </c>
      <c r="S140" s="140"/>
      <c r="T140" s="142">
        <f>T141+T152+T165+T191+T202+T253+T279</f>
        <v>224.70271600000001</v>
      </c>
      <c r="AR140" s="135" t="s">
        <v>81</v>
      </c>
      <c r="AT140" s="143" t="s">
        <v>72</v>
      </c>
      <c r="AU140" s="143" t="s">
        <v>73</v>
      </c>
      <c r="AY140" s="135" t="s">
        <v>151</v>
      </c>
      <c r="BK140" s="144">
        <f>BK141+BK152+BK165+BK191+BK202+BK253+BK279</f>
        <v>0</v>
      </c>
    </row>
    <row r="141" spans="1:65" s="12" customFormat="1" ht="22.9" customHeight="1">
      <c r="B141" s="134"/>
      <c r="D141" s="135" t="s">
        <v>72</v>
      </c>
      <c r="E141" s="145" t="s">
        <v>81</v>
      </c>
      <c r="F141" s="145" t="s">
        <v>152</v>
      </c>
      <c r="I141" s="137"/>
      <c r="J141" s="146">
        <f>BK141</f>
        <v>0</v>
      </c>
      <c r="L141" s="134"/>
      <c r="M141" s="139"/>
      <c r="N141" s="140"/>
      <c r="O141" s="140"/>
      <c r="P141" s="141">
        <f>SUM(P142:P151)</f>
        <v>0</v>
      </c>
      <c r="Q141" s="140"/>
      <c r="R141" s="141">
        <f>SUM(R142:R151)</f>
        <v>0</v>
      </c>
      <c r="S141" s="140"/>
      <c r="T141" s="142">
        <f>SUM(T142:T151)</f>
        <v>0</v>
      </c>
      <c r="AR141" s="135" t="s">
        <v>81</v>
      </c>
      <c r="AT141" s="143" t="s">
        <v>72</v>
      </c>
      <c r="AU141" s="143" t="s">
        <v>81</v>
      </c>
      <c r="AY141" s="135" t="s">
        <v>151</v>
      </c>
      <c r="BK141" s="144">
        <f>SUM(BK142:BK151)</f>
        <v>0</v>
      </c>
    </row>
    <row r="142" spans="1:65" s="2" customFormat="1" ht="24.2" customHeight="1">
      <c r="A142" s="29"/>
      <c r="B142" s="147"/>
      <c r="C142" s="148" t="s">
        <v>81</v>
      </c>
      <c r="D142" s="148" t="s">
        <v>153</v>
      </c>
      <c r="E142" s="149" t="s">
        <v>154</v>
      </c>
      <c r="F142" s="150" t="s">
        <v>155</v>
      </c>
      <c r="G142" s="151" t="s">
        <v>156</v>
      </c>
      <c r="H142" s="152">
        <v>201.02600000000001</v>
      </c>
      <c r="I142" s="153"/>
      <c r="J142" s="154">
        <f t="shared" ref="J142:J151" si="0">ROUND(I142*H142,2)</f>
        <v>0</v>
      </c>
      <c r="K142" s="155"/>
      <c r="L142" s="30"/>
      <c r="M142" s="156" t="s">
        <v>1</v>
      </c>
      <c r="N142" s="157" t="s">
        <v>39</v>
      </c>
      <c r="O142" s="58"/>
      <c r="P142" s="158">
        <f t="shared" ref="P142:P151" si="1">O142*H142</f>
        <v>0</v>
      </c>
      <c r="Q142" s="158">
        <v>0</v>
      </c>
      <c r="R142" s="158">
        <f t="shared" ref="R142:R151" si="2">Q142*H142</f>
        <v>0</v>
      </c>
      <c r="S142" s="158">
        <v>0</v>
      </c>
      <c r="T142" s="159">
        <f t="shared" ref="T142:T151" si="3"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157</v>
      </c>
      <c r="AT142" s="160" t="s">
        <v>153</v>
      </c>
      <c r="AU142" s="160" t="s">
        <v>158</v>
      </c>
      <c r="AY142" s="14" t="s">
        <v>151</v>
      </c>
      <c r="BE142" s="161">
        <f t="shared" ref="BE142:BE151" si="4">IF(N142="základná",J142,0)</f>
        <v>0</v>
      </c>
      <c r="BF142" s="161">
        <f t="shared" ref="BF142:BF151" si="5">IF(N142="znížená",J142,0)</f>
        <v>0</v>
      </c>
      <c r="BG142" s="161">
        <f t="shared" ref="BG142:BG151" si="6">IF(N142="zákl. prenesená",J142,0)</f>
        <v>0</v>
      </c>
      <c r="BH142" s="161">
        <f t="shared" ref="BH142:BH151" si="7">IF(N142="zníž. prenesená",J142,0)</f>
        <v>0</v>
      </c>
      <c r="BI142" s="161">
        <f t="shared" ref="BI142:BI151" si="8">IF(N142="nulová",J142,0)</f>
        <v>0</v>
      </c>
      <c r="BJ142" s="14" t="s">
        <v>158</v>
      </c>
      <c r="BK142" s="161">
        <f t="shared" ref="BK142:BK151" si="9">ROUND(I142*H142,2)</f>
        <v>0</v>
      </c>
      <c r="BL142" s="14" t="s">
        <v>157</v>
      </c>
      <c r="BM142" s="160" t="s">
        <v>159</v>
      </c>
    </row>
    <row r="143" spans="1:65" s="2" customFormat="1" ht="24.2" customHeight="1">
      <c r="A143" s="29"/>
      <c r="B143" s="147"/>
      <c r="C143" s="148" t="s">
        <v>158</v>
      </c>
      <c r="D143" s="148" t="s">
        <v>153</v>
      </c>
      <c r="E143" s="149" t="s">
        <v>160</v>
      </c>
      <c r="F143" s="150" t="s">
        <v>161</v>
      </c>
      <c r="G143" s="151" t="s">
        <v>156</v>
      </c>
      <c r="H143" s="152">
        <v>60.308</v>
      </c>
      <c r="I143" s="153"/>
      <c r="J143" s="154">
        <f t="shared" si="0"/>
        <v>0</v>
      </c>
      <c r="K143" s="155"/>
      <c r="L143" s="30"/>
      <c r="M143" s="156" t="s">
        <v>1</v>
      </c>
      <c r="N143" s="157" t="s">
        <v>39</v>
      </c>
      <c r="O143" s="58"/>
      <c r="P143" s="158">
        <f t="shared" si="1"/>
        <v>0</v>
      </c>
      <c r="Q143" s="158">
        <v>0</v>
      </c>
      <c r="R143" s="158">
        <f t="shared" si="2"/>
        <v>0</v>
      </c>
      <c r="S143" s="158">
        <v>0</v>
      </c>
      <c r="T143" s="15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157</v>
      </c>
      <c r="AT143" s="160" t="s">
        <v>153</v>
      </c>
      <c r="AU143" s="160" t="s">
        <v>158</v>
      </c>
      <c r="AY143" s="14" t="s">
        <v>151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4" t="s">
        <v>158</v>
      </c>
      <c r="BK143" s="161">
        <f t="shared" si="9"/>
        <v>0</v>
      </c>
      <c r="BL143" s="14" t="s">
        <v>157</v>
      </c>
      <c r="BM143" s="160" t="s">
        <v>162</v>
      </c>
    </row>
    <row r="144" spans="1:65" s="2" customFormat="1" ht="21.75" customHeight="1">
      <c r="A144" s="29"/>
      <c r="B144" s="147"/>
      <c r="C144" s="148" t="s">
        <v>163</v>
      </c>
      <c r="D144" s="148" t="s">
        <v>153</v>
      </c>
      <c r="E144" s="149" t="s">
        <v>164</v>
      </c>
      <c r="F144" s="150" t="s">
        <v>165</v>
      </c>
      <c r="G144" s="151" t="s">
        <v>156</v>
      </c>
      <c r="H144" s="152">
        <v>50.01</v>
      </c>
      <c r="I144" s="153"/>
      <c r="J144" s="154">
        <f t="shared" si="0"/>
        <v>0</v>
      </c>
      <c r="K144" s="155"/>
      <c r="L144" s="30"/>
      <c r="M144" s="156" t="s">
        <v>1</v>
      </c>
      <c r="N144" s="157" t="s">
        <v>39</v>
      </c>
      <c r="O144" s="58"/>
      <c r="P144" s="158">
        <f t="shared" si="1"/>
        <v>0</v>
      </c>
      <c r="Q144" s="158">
        <v>0</v>
      </c>
      <c r="R144" s="158">
        <f t="shared" si="2"/>
        <v>0</v>
      </c>
      <c r="S144" s="158">
        <v>0</v>
      </c>
      <c r="T144" s="15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157</v>
      </c>
      <c r="AT144" s="160" t="s">
        <v>153</v>
      </c>
      <c r="AU144" s="160" t="s">
        <v>158</v>
      </c>
      <c r="AY144" s="14" t="s">
        <v>151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4" t="s">
        <v>158</v>
      </c>
      <c r="BK144" s="161">
        <f t="shared" si="9"/>
        <v>0</v>
      </c>
      <c r="BL144" s="14" t="s">
        <v>157</v>
      </c>
      <c r="BM144" s="160" t="s">
        <v>166</v>
      </c>
    </row>
    <row r="145" spans="1:65" s="2" customFormat="1" ht="37.9" customHeight="1">
      <c r="A145" s="29"/>
      <c r="B145" s="147"/>
      <c r="C145" s="148" t="s">
        <v>157</v>
      </c>
      <c r="D145" s="148" t="s">
        <v>153</v>
      </c>
      <c r="E145" s="149" t="s">
        <v>167</v>
      </c>
      <c r="F145" s="150" t="s">
        <v>168</v>
      </c>
      <c r="G145" s="151" t="s">
        <v>156</v>
      </c>
      <c r="H145" s="152">
        <v>15.003</v>
      </c>
      <c r="I145" s="153"/>
      <c r="J145" s="154">
        <f t="shared" si="0"/>
        <v>0</v>
      </c>
      <c r="K145" s="155"/>
      <c r="L145" s="30"/>
      <c r="M145" s="156" t="s">
        <v>1</v>
      </c>
      <c r="N145" s="157" t="s">
        <v>39</v>
      </c>
      <c r="O145" s="58"/>
      <c r="P145" s="158">
        <f t="shared" si="1"/>
        <v>0</v>
      </c>
      <c r="Q145" s="158">
        <v>0</v>
      </c>
      <c r="R145" s="158">
        <f t="shared" si="2"/>
        <v>0</v>
      </c>
      <c r="S145" s="158">
        <v>0</v>
      </c>
      <c r="T145" s="159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157</v>
      </c>
      <c r="AT145" s="160" t="s">
        <v>153</v>
      </c>
      <c r="AU145" s="160" t="s">
        <v>158</v>
      </c>
      <c r="AY145" s="14" t="s">
        <v>151</v>
      </c>
      <c r="BE145" s="161">
        <f t="shared" si="4"/>
        <v>0</v>
      </c>
      <c r="BF145" s="161">
        <f t="shared" si="5"/>
        <v>0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4" t="s">
        <v>158</v>
      </c>
      <c r="BK145" s="161">
        <f t="shared" si="9"/>
        <v>0</v>
      </c>
      <c r="BL145" s="14" t="s">
        <v>157</v>
      </c>
      <c r="BM145" s="160" t="s">
        <v>169</v>
      </c>
    </row>
    <row r="146" spans="1:65" s="2" customFormat="1" ht="16.5" customHeight="1">
      <c r="A146" s="29"/>
      <c r="B146" s="147"/>
      <c r="C146" s="148" t="s">
        <v>170</v>
      </c>
      <c r="D146" s="148" t="s">
        <v>153</v>
      </c>
      <c r="E146" s="149" t="s">
        <v>171</v>
      </c>
      <c r="F146" s="150" t="s">
        <v>172</v>
      </c>
      <c r="G146" s="151" t="s">
        <v>156</v>
      </c>
      <c r="H146" s="152">
        <v>28.75</v>
      </c>
      <c r="I146" s="153"/>
      <c r="J146" s="154">
        <f t="shared" si="0"/>
        <v>0</v>
      </c>
      <c r="K146" s="155"/>
      <c r="L146" s="30"/>
      <c r="M146" s="156" t="s">
        <v>1</v>
      </c>
      <c r="N146" s="157" t="s">
        <v>39</v>
      </c>
      <c r="O146" s="58"/>
      <c r="P146" s="158">
        <f t="shared" si="1"/>
        <v>0</v>
      </c>
      <c r="Q146" s="158">
        <v>0</v>
      </c>
      <c r="R146" s="158">
        <f t="shared" si="2"/>
        <v>0</v>
      </c>
      <c r="S146" s="158">
        <v>0</v>
      </c>
      <c r="T146" s="159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157</v>
      </c>
      <c r="AT146" s="160" t="s">
        <v>153</v>
      </c>
      <c r="AU146" s="160" t="s">
        <v>158</v>
      </c>
      <c r="AY146" s="14" t="s">
        <v>151</v>
      </c>
      <c r="BE146" s="161">
        <f t="shared" si="4"/>
        <v>0</v>
      </c>
      <c r="BF146" s="161">
        <f t="shared" si="5"/>
        <v>0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4" t="s">
        <v>158</v>
      </c>
      <c r="BK146" s="161">
        <f t="shared" si="9"/>
        <v>0</v>
      </c>
      <c r="BL146" s="14" t="s">
        <v>157</v>
      </c>
      <c r="BM146" s="160" t="s">
        <v>173</v>
      </c>
    </row>
    <row r="147" spans="1:65" s="2" customFormat="1" ht="37.9" customHeight="1">
      <c r="A147" s="29"/>
      <c r="B147" s="147"/>
      <c r="C147" s="148" t="s">
        <v>174</v>
      </c>
      <c r="D147" s="148" t="s">
        <v>153</v>
      </c>
      <c r="E147" s="149" t="s">
        <v>175</v>
      </c>
      <c r="F147" s="150" t="s">
        <v>176</v>
      </c>
      <c r="G147" s="151" t="s">
        <v>156</v>
      </c>
      <c r="H147" s="152">
        <v>8.625</v>
      </c>
      <c r="I147" s="153"/>
      <c r="J147" s="154">
        <f t="shared" si="0"/>
        <v>0</v>
      </c>
      <c r="K147" s="155"/>
      <c r="L147" s="30"/>
      <c r="M147" s="156" t="s">
        <v>1</v>
      </c>
      <c r="N147" s="157" t="s">
        <v>39</v>
      </c>
      <c r="O147" s="58"/>
      <c r="P147" s="158">
        <f t="shared" si="1"/>
        <v>0</v>
      </c>
      <c r="Q147" s="158">
        <v>0</v>
      </c>
      <c r="R147" s="158">
        <f t="shared" si="2"/>
        <v>0</v>
      </c>
      <c r="S147" s="158">
        <v>0</v>
      </c>
      <c r="T147" s="159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157</v>
      </c>
      <c r="AT147" s="160" t="s">
        <v>153</v>
      </c>
      <c r="AU147" s="160" t="s">
        <v>158</v>
      </c>
      <c r="AY147" s="14" t="s">
        <v>151</v>
      </c>
      <c r="BE147" s="161">
        <f t="shared" si="4"/>
        <v>0</v>
      </c>
      <c r="BF147" s="161">
        <f t="shared" si="5"/>
        <v>0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4" t="s">
        <v>158</v>
      </c>
      <c r="BK147" s="161">
        <f t="shared" si="9"/>
        <v>0</v>
      </c>
      <c r="BL147" s="14" t="s">
        <v>157</v>
      </c>
      <c r="BM147" s="160" t="s">
        <v>177</v>
      </c>
    </row>
    <row r="148" spans="1:65" s="2" customFormat="1" ht="24.2" customHeight="1">
      <c r="A148" s="29"/>
      <c r="B148" s="147"/>
      <c r="C148" s="148" t="s">
        <v>178</v>
      </c>
      <c r="D148" s="148" t="s">
        <v>153</v>
      </c>
      <c r="E148" s="149" t="s">
        <v>179</v>
      </c>
      <c r="F148" s="150" t="s">
        <v>180</v>
      </c>
      <c r="G148" s="151" t="s">
        <v>156</v>
      </c>
      <c r="H148" s="152">
        <v>559.572</v>
      </c>
      <c r="I148" s="153"/>
      <c r="J148" s="154">
        <f t="shared" si="0"/>
        <v>0</v>
      </c>
      <c r="K148" s="155"/>
      <c r="L148" s="30"/>
      <c r="M148" s="156" t="s">
        <v>1</v>
      </c>
      <c r="N148" s="157" t="s">
        <v>39</v>
      </c>
      <c r="O148" s="58"/>
      <c r="P148" s="158">
        <f t="shared" si="1"/>
        <v>0</v>
      </c>
      <c r="Q148" s="158">
        <v>0</v>
      </c>
      <c r="R148" s="158">
        <f t="shared" si="2"/>
        <v>0</v>
      </c>
      <c r="S148" s="158">
        <v>0</v>
      </c>
      <c r="T148" s="159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157</v>
      </c>
      <c r="AT148" s="160" t="s">
        <v>153</v>
      </c>
      <c r="AU148" s="160" t="s">
        <v>158</v>
      </c>
      <c r="AY148" s="14" t="s">
        <v>151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4" t="s">
        <v>158</v>
      </c>
      <c r="BK148" s="161">
        <f t="shared" si="9"/>
        <v>0</v>
      </c>
      <c r="BL148" s="14" t="s">
        <v>157</v>
      </c>
      <c r="BM148" s="160" t="s">
        <v>181</v>
      </c>
    </row>
    <row r="149" spans="1:65" s="2" customFormat="1" ht="24.2" customHeight="1">
      <c r="A149" s="29"/>
      <c r="B149" s="147"/>
      <c r="C149" s="148" t="s">
        <v>182</v>
      </c>
      <c r="D149" s="148" t="s">
        <v>153</v>
      </c>
      <c r="E149" s="149" t="s">
        <v>183</v>
      </c>
      <c r="F149" s="150" t="s">
        <v>184</v>
      </c>
      <c r="G149" s="151" t="s">
        <v>156</v>
      </c>
      <c r="H149" s="152">
        <v>279.786</v>
      </c>
      <c r="I149" s="153"/>
      <c r="J149" s="154">
        <f t="shared" si="0"/>
        <v>0</v>
      </c>
      <c r="K149" s="155"/>
      <c r="L149" s="30"/>
      <c r="M149" s="156" t="s">
        <v>1</v>
      </c>
      <c r="N149" s="157" t="s">
        <v>39</v>
      </c>
      <c r="O149" s="58"/>
      <c r="P149" s="158">
        <f t="shared" si="1"/>
        <v>0</v>
      </c>
      <c r="Q149" s="158">
        <v>0</v>
      </c>
      <c r="R149" s="158">
        <f t="shared" si="2"/>
        <v>0</v>
      </c>
      <c r="S149" s="158">
        <v>0</v>
      </c>
      <c r="T149" s="159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157</v>
      </c>
      <c r="AT149" s="160" t="s">
        <v>153</v>
      </c>
      <c r="AU149" s="160" t="s">
        <v>158</v>
      </c>
      <c r="AY149" s="14" t="s">
        <v>151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4" t="s">
        <v>158</v>
      </c>
      <c r="BK149" s="161">
        <f t="shared" si="9"/>
        <v>0</v>
      </c>
      <c r="BL149" s="14" t="s">
        <v>157</v>
      </c>
      <c r="BM149" s="160" t="s">
        <v>185</v>
      </c>
    </row>
    <row r="150" spans="1:65" s="2" customFormat="1" ht="21.75" customHeight="1">
      <c r="A150" s="29"/>
      <c r="B150" s="147"/>
      <c r="C150" s="148" t="s">
        <v>186</v>
      </c>
      <c r="D150" s="148" t="s">
        <v>153</v>
      </c>
      <c r="E150" s="149" t="s">
        <v>187</v>
      </c>
      <c r="F150" s="150" t="s">
        <v>188</v>
      </c>
      <c r="G150" s="151" t="s">
        <v>156</v>
      </c>
      <c r="H150" s="152">
        <v>279.786</v>
      </c>
      <c r="I150" s="153"/>
      <c r="J150" s="154">
        <f t="shared" si="0"/>
        <v>0</v>
      </c>
      <c r="K150" s="155"/>
      <c r="L150" s="30"/>
      <c r="M150" s="156" t="s">
        <v>1</v>
      </c>
      <c r="N150" s="157" t="s">
        <v>39</v>
      </c>
      <c r="O150" s="58"/>
      <c r="P150" s="158">
        <f t="shared" si="1"/>
        <v>0</v>
      </c>
      <c r="Q150" s="158">
        <v>0</v>
      </c>
      <c r="R150" s="158">
        <f t="shared" si="2"/>
        <v>0</v>
      </c>
      <c r="S150" s="158">
        <v>0</v>
      </c>
      <c r="T150" s="159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157</v>
      </c>
      <c r="AT150" s="160" t="s">
        <v>153</v>
      </c>
      <c r="AU150" s="160" t="s">
        <v>158</v>
      </c>
      <c r="AY150" s="14" t="s">
        <v>151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4" t="s">
        <v>158</v>
      </c>
      <c r="BK150" s="161">
        <f t="shared" si="9"/>
        <v>0</v>
      </c>
      <c r="BL150" s="14" t="s">
        <v>157</v>
      </c>
      <c r="BM150" s="160" t="s">
        <v>189</v>
      </c>
    </row>
    <row r="151" spans="1:65" s="2" customFormat="1" ht="24.2" customHeight="1">
      <c r="A151" s="29"/>
      <c r="B151" s="147"/>
      <c r="C151" s="148" t="s">
        <v>190</v>
      </c>
      <c r="D151" s="148" t="s">
        <v>153</v>
      </c>
      <c r="E151" s="149" t="s">
        <v>191</v>
      </c>
      <c r="F151" s="150" t="s">
        <v>192</v>
      </c>
      <c r="G151" s="151" t="s">
        <v>156</v>
      </c>
      <c r="H151" s="152">
        <v>279.786</v>
      </c>
      <c r="I151" s="153"/>
      <c r="J151" s="154">
        <f t="shared" si="0"/>
        <v>0</v>
      </c>
      <c r="K151" s="155"/>
      <c r="L151" s="30"/>
      <c r="M151" s="156" t="s">
        <v>1</v>
      </c>
      <c r="N151" s="157" t="s">
        <v>39</v>
      </c>
      <c r="O151" s="58"/>
      <c r="P151" s="158">
        <f t="shared" si="1"/>
        <v>0</v>
      </c>
      <c r="Q151" s="158">
        <v>0</v>
      </c>
      <c r="R151" s="158">
        <f t="shared" si="2"/>
        <v>0</v>
      </c>
      <c r="S151" s="158">
        <v>0</v>
      </c>
      <c r="T151" s="159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157</v>
      </c>
      <c r="AT151" s="160" t="s">
        <v>153</v>
      </c>
      <c r="AU151" s="160" t="s">
        <v>158</v>
      </c>
      <c r="AY151" s="14" t="s">
        <v>151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4" t="s">
        <v>158</v>
      </c>
      <c r="BK151" s="161">
        <f t="shared" si="9"/>
        <v>0</v>
      </c>
      <c r="BL151" s="14" t="s">
        <v>157</v>
      </c>
      <c r="BM151" s="160" t="s">
        <v>193</v>
      </c>
    </row>
    <row r="152" spans="1:65" s="12" customFormat="1" ht="22.9" customHeight="1">
      <c r="B152" s="134"/>
      <c r="D152" s="135" t="s">
        <v>72</v>
      </c>
      <c r="E152" s="145" t="s">
        <v>158</v>
      </c>
      <c r="F152" s="145" t="s">
        <v>194</v>
      </c>
      <c r="I152" s="137"/>
      <c r="J152" s="146">
        <f>BK152</f>
        <v>0</v>
      </c>
      <c r="L152" s="134"/>
      <c r="M152" s="139"/>
      <c r="N152" s="140"/>
      <c r="O152" s="140"/>
      <c r="P152" s="141">
        <f>SUM(P153:P164)</f>
        <v>0</v>
      </c>
      <c r="Q152" s="140"/>
      <c r="R152" s="141">
        <f>SUM(R153:R164)</f>
        <v>565.05576625999993</v>
      </c>
      <c r="S152" s="140"/>
      <c r="T152" s="142">
        <f>SUM(T153:T164)</f>
        <v>0</v>
      </c>
      <c r="AR152" s="135" t="s">
        <v>81</v>
      </c>
      <c r="AT152" s="143" t="s">
        <v>72</v>
      </c>
      <c r="AU152" s="143" t="s">
        <v>81</v>
      </c>
      <c r="AY152" s="135" t="s">
        <v>151</v>
      </c>
      <c r="BK152" s="144">
        <f>SUM(BK153:BK164)</f>
        <v>0</v>
      </c>
    </row>
    <row r="153" spans="1:65" s="2" customFormat="1" ht="33" customHeight="1">
      <c r="A153" s="29"/>
      <c r="B153" s="147"/>
      <c r="C153" s="148" t="s">
        <v>195</v>
      </c>
      <c r="D153" s="148" t="s">
        <v>153</v>
      </c>
      <c r="E153" s="149" t="s">
        <v>196</v>
      </c>
      <c r="F153" s="150" t="s">
        <v>197</v>
      </c>
      <c r="G153" s="151" t="s">
        <v>198</v>
      </c>
      <c r="H153" s="152">
        <v>788.76</v>
      </c>
      <c r="I153" s="153"/>
      <c r="J153" s="154">
        <f t="shared" ref="J153:J164" si="10">ROUND(I153*H153,2)</f>
        <v>0</v>
      </c>
      <c r="K153" s="155"/>
      <c r="L153" s="30"/>
      <c r="M153" s="156" t="s">
        <v>1</v>
      </c>
      <c r="N153" s="157" t="s">
        <v>39</v>
      </c>
      <c r="O153" s="58"/>
      <c r="P153" s="158">
        <f t="shared" ref="P153:P164" si="11">O153*H153</f>
        <v>0</v>
      </c>
      <c r="Q153" s="158">
        <v>0</v>
      </c>
      <c r="R153" s="158">
        <f t="shared" ref="R153:R164" si="12">Q153*H153</f>
        <v>0</v>
      </c>
      <c r="S153" s="158">
        <v>0</v>
      </c>
      <c r="T153" s="159">
        <f t="shared" ref="T153:T164" si="13"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157</v>
      </c>
      <c r="AT153" s="160" t="s">
        <v>153</v>
      </c>
      <c r="AU153" s="160" t="s">
        <v>158</v>
      </c>
      <c r="AY153" s="14" t="s">
        <v>151</v>
      </c>
      <c r="BE153" s="161">
        <f t="shared" ref="BE153:BE164" si="14">IF(N153="základná",J153,0)</f>
        <v>0</v>
      </c>
      <c r="BF153" s="161">
        <f t="shared" ref="BF153:BF164" si="15">IF(N153="znížená",J153,0)</f>
        <v>0</v>
      </c>
      <c r="BG153" s="161">
        <f t="shared" ref="BG153:BG164" si="16">IF(N153="zákl. prenesená",J153,0)</f>
        <v>0</v>
      </c>
      <c r="BH153" s="161">
        <f t="shared" ref="BH153:BH164" si="17">IF(N153="zníž. prenesená",J153,0)</f>
        <v>0</v>
      </c>
      <c r="BI153" s="161">
        <f t="shared" ref="BI153:BI164" si="18">IF(N153="nulová",J153,0)</f>
        <v>0</v>
      </c>
      <c r="BJ153" s="14" t="s">
        <v>158</v>
      </c>
      <c r="BK153" s="161">
        <f t="shared" ref="BK153:BK164" si="19">ROUND(I153*H153,2)</f>
        <v>0</v>
      </c>
      <c r="BL153" s="14" t="s">
        <v>157</v>
      </c>
      <c r="BM153" s="160" t="s">
        <v>199</v>
      </c>
    </row>
    <row r="154" spans="1:65" s="2" customFormat="1" ht="24.2" customHeight="1">
      <c r="A154" s="29"/>
      <c r="B154" s="147"/>
      <c r="C154" s="148" t="s">
        <v>200</v>
      </c>
      <c r="D154" s="148" t="s">
        <v>153</v>
      </c>
      <c r="E154" s="149" t="s">
        <v>201</v>
      </c>
      <c r="F154" s="150" t="s">
        <v>202</v>
      </c>
      <c r="G154" s="151" t="s">
        <v>156</v>
      </c>
      <c r="H154" s="152">
        <v>91.015000000000001</v>
      </c>
      <c r="I154" s="153"/>
      <c r="J154" s="154">
        <f t="shared" si="10"/>
        <v>0</v>
      </c>
      <c r="K154" s="155"/>
      <c r="L154" s="30"/>
      <c r="M154" s="156" t="s">
        <v>1</v>
      </c>
      <c r="N154" s="157" t="s">
        <v>39</v>
      </c>
      <c r="O154" s="58"/>
      <c r="P154" s="158">
        <f t="shared" si="11"/>
        <v>0</v>
      </c>
      <c r="Q154" s="158">
        <v>2.0699999999999998</v>
      </c>
      <c r="R154" s="158">
        <f t="shared" si="12"/>
        <v>188.40105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157</v>
      </c>
      <c r="AT154" s="160" t="s">
        <v>153</v>
      </c>
      <c r="AU154" s="160" t="s">
        <v>158</v>
      </c>
      <c r="AY154" s="14" t="s">
        <v>151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158</v>
      </c>
      <c r="BK154" s="161">
        <f t="shared" si="19"/>
        <v>0</v>
      </c>
      <c r="BL154" s="14" t="s">
        <v>157</v>
      </c>
      <c r="BM154" s="160" t="s">
        <v>203</v>
      </c>
    </row>
    <row r="155" spans="1:65" s="2" customFormat="1" ht="24.2" customHeight="1">
      <c r="A155" s="29"/>
      <c r="B155" s="147"/>
      <c r="C155" s="148" t="s">
        <v>204</v>
      </c>
      <c r="D155" s="148" t="s">
        <v>153</v>
      </c>
      <c r="E155" s="149" t="s">
        <v>205</v>
      </c>
      <c r="F155" s="150" t="s">
        <v>206</v>
      </c>
      <c r="G155" s="151" t="s">
        <v>156</v>
      </c>
      <c r="H155" s="152">
        <v>60</v>
      </c>
      <c r="I155" s="153"/>
      <c r="J155" s="154">
        <f t="shared" si="10"/>
        <v>0</v>
      </c>
      <c r="K155" s="155"/>
      <c r="L155" s="30"/>
      <c r="M155" s="156" t="s">
        <v>1</v>
      </c>
      <c r="N155" s="157" t="s">
        <v>39</v>
      </c>
      <c r="O155" s="58"/>
      <c r="P155" s="158">
        <f t="shared" si="11"/>
        <v>0</v>
      </c>
      <c r="Q155" s="158">
        <v>2.2151299999999998</v>
      </c>
      <c r="R155" s="158">
        <f t="shared" si="12"/>
        <v>132.90779999999998</v>
      </c>
      <c r="S155" s="158">
        <v>0</v>
      </c>
      <c r="T155" s="15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157</v>
      </c>
      <c r="AT155" s="160" t="s">
        <v>153</v>
      </c>
      <c r="AU155" s="160" t="s">
        <v>158</v>
      </c>
      <c r="AY155" s="14" t="s">
        <v>151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158</v>
      </c>
      <c r="BK155" s="161">
        <f t="shared" si="19"/>
        <v>0</v>
      </c>
      <c r="BL155" s="14" t="s">
        <v>157</v>
      </c>
      <c r="BM155" s="160" t="s">
        <v>207</v>
      </c>
    </row>
    <row r="156" spans="1:65" s="2" customFormat="1" ht="16.5" customHeight="1">
      <c r="A156" s="29"/>
      <c r="B156" s="147"/>
      <c r="C156" s="148" t="s">
        <v>208</v>
      </c>
      <c r="D156" s="148" t="s">
        <v>153</v>
      </c>
      <c r="E156" s="149" t="s">
        <v>209</v>
      </c>
      <c r="F156" s="150" t="s">
        <v>210</v>
      </c>
      <c r="G156" s="151" t="s">
        <v>211</v>
      </c>
      <c r="H156" s="152">
        <v>1.5760000000000001</v>
      </c>
      <c r="I156" s="153"/>
      <c r="J156" s="154">
        <f t="shared" si="10"/>
        <v>0</v>
      </c>
      <c r="K156" s="155"/>
      <c r="L156" s="30"/>
      <c r="M156" s="156" t="s">
        <v>1</v>
      </c>
      <c r="N156" s="157" t="s">
        <v>39</v>
      </c>
      <c r="O156" s="58"/>
      <c r="P156" s="158">
        <f t="shared" si="11"/>
        <v>0</v>
      </c>
      <c r="Q156" s="158">
        <v>1.20296</v>
      </c>
      <c r="R156" s="158">
        <f t="shared" si="12"/>
        <v>1.8958649600000002</v>
      </c>
      <c r="S156" s="158">
        <v>0</v>
      </c>
      <c r="T156" s="15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157</v>
      </c>
      <c r="AT156" s="160" t="s">
        <v>153</v>
      </c>
      <c r="AU156" s="160" t="s">
        <v>158</v>
      </c>
      <c r="AY156" s="14" t="s">
        <v>151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158</v>
      </c>
      <c r="BK156" s="161">
        <f t="shared" si="19"/>
        <v>0</v>
      </c>
      <c r="BL156" s="14" t="s">
        <v>157</v>
      </c>
      <c r="BM156" s="160" t="s">
        <v>212</v>
      </c>
    </row>
    <row r="157" spans="1:65" s="2" customFormat="1" ht="37.9" customHeight="1">
      <c r="A157" s="29"/>
      <c r="B157" s="147"/>
      <c r="C157" s="148" t="s">
        <v>213</v>
      </c>
      <c r="D157" s="148" t="s">
        <v>153</v>
      </c>
      <c r="E157" s="149" t="s">
        <v>214</v>
      </c>
      <c r="F157" s="150" t="s">
        <v>215</v>
      </c>
      <c r="G157" s="151" t="s">
        <v>156</v>
      </c>
      <c r="H157" s="152">
        <v>15.734999999999999</v>
      </c>
      <c r="I157" s="153"/>
      <c r="J157" s="154">
        <f t="shared" si="10"/>
        <v>0</v>
      </c>
      <c r="K157" s="155"/>
      <c r="L157" s="30"/>
      <c r="M157" s="156" t="s">
        <v>1</v>
      </c>
      <c r="N157" s="157" t="s">
        <v>39</v>
      </c>
      <c r="O157" s="58"/>
      <c r="P157" s="158">
        <f t="shared" si="11"/>
        <v>0</v>
      </c>
      <c r="Q157" s="158">
        <v>2.1170900000000001</v>
      </c>
      <c r="R157" s="158">
        <f t="shared" si="12"/>
        <v>33.312411150000003</v>
      </c>
      <c r="S157" s="158">
        <v>0</v>
      </c>
      <c r="T157" s="15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157</v>
      </c>
      <c r="AT157" s="160" t="s">
        <v>153</v>
      </c>
      <c r="AU157" s="160" t="s">
        <v>158</v>
      </c>
      <c r="AY157" s="14" t="s">
        <v>151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158</v>
      </c>
      <c r="BK157" s="161">
        <f t="shared" si="19"/>
        <v>0</v>
      </c>
      <c r="BL157" s="14" t="s">
        <v>157</v>
      </c>
      <c r="BM157" s="160" t="s">
        <v>216</v>
      </c>
    </row>
    <row r="158" spans="1:65" s="2" customFormat="1" ht="37.9" customHeight="1">
      <c r="A158" s="29"/>
      <c r="B158" s="147"/>
      <c r="C158" s="148" t="s">
        <v>217</v>
      </c>
      <c r="D158" s="148" t="s">
        <v>153</v>
      </c>
      <c r="E158" s="149" t="s">
        <v>218</v>
      </c>
      <c r="F158" s="150" t="s">
        <v>219</v>
      </c>
      <c r="G158" s="151" t="s">
        <v>211</v>
      </c>
      <c r="H158" s="152">
        <v>0.625</v>
      </c>
      <c r="I158" s="153"/>
      <c r="J158" s="154">
        <f t="shared" si="10"/>
        <v>0</v>
      </c>
      <c r="K158" s="155"/>
      <c r="L158" s="30"/>
      <c r="M158" s="156" t="s">
        <v>1</v>
      </c>
      <c r="N158" s="157" t="s">
        <v>39</v>
      </c>
      <c r="O158" s="58"/>
      <c r="P158" s="158">
        <f t="shared" si="11"/>
        <v>0</v>
      </c>
      <c r="Q158" s="158">
        <v>1.002</v>
      </c>
      <c r="R158" s="158">
        <f t="shared" si="12"/>
        <v>0.62624999999999997</v>
      </c>
      <c r="S158" s="158">
        <v>0</v>
      </c>
      <c r="T158" s="15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157</v>
      </c>
      <c r="AT158" s="160" t="s">
        <v>153</v>
      </c>
      <c r="AU158" s="160" t="s">
        <v>158</v>
      </c>
      <c r="AY158" s="14" t="s">
        <v>151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4" t="s">
        <v>158</v>
      </c>
      <c r="BK158" s="161">
        <f t="shared" si="19"/>
        <v>0</v>
      </c>
      <c r="BL158" s="14" t="s">
        <v>157</v>
      </c>
      <c r="BM158" s="160" t="s">
        <v>220</v>
      </c>
    </row>
    <row r="159" spans="1:65" s="2" customFormat="1" ht="16.5" customHeight="1">
      <c r="A159" s="29"/>
      <c r="B159" s="147"/>
      <c r="C159" s="148" t="s">
        <v>221</v>
      </c>
      <c r="D159" s="148" t="s">
        <v>153</v>
      </c>
      <c r="E159" s="149" t="s">
        <v>222</v>
      </c>
      <c r="F159" s="150" t="s">
        <v>223</v>
      </c>
      <c r="G159" s="151" t="s">
        <v>156</v>
      </c>
      <c r="H159" s="152">
        <v>50.01</v>
      </c>
      <c r="I159" s="153"/>
      <c r="J159" s="154">
        <f t="shared" si="10"/>
        <v>0</v>
      </c>
      <c r="K159" s="155"/>
      <c r="L159" s="30"/>
      <c r="M159" s="156" t="s">
        <v>1</v>
      </c>
      <c r="N159" s="157" t="s">
        <v>39</v>
      </c>
      <c r="O159" s="58"/>
      <c r="P159" s="158">
        <f t="shared" si="11"/>
        <v>0</v>
      </c>
      <c r="Q159" s="158">
        <v>2.2151299999999998</v>
      </c>
      <c r="R159" s="158">
        <f t="shared" si="12"/>
        <v>110.77865129999999</v>
      </c>
      <c r="S159" s="158">
        <v>0</v>
      </c>
      <c r="T159" s="159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157</v>
      </c>
      <c r="AT159" s="160" t="s">
        <v>153</v>
      </c>
      <c r="AU159" s="160" t="s">
        <v>158</v>
      </c>
      <c r="AY159" s="14" t="s">
        <v>151</v>
      </c>
      <c r="BE159" s="161">
        <f t="shared" si="14"/>
        <v>0</v>
      </c>
      <c r="BF159" s="161">
        <f t="shared" si="15"/>
        <v>0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4" t="s">
        <v>158</v>
      </c>
      <c r="BK159" s="161">
        <f t="shared" si="19"/>
        <v>0</v>
      </c>
      <c r="BL159" s="14" t="s">
        <v>157</v>
      </c>
      <c r="BM159" s="160" t="s">
        <v>224</v>
      </c>
    </row>
    <row r="160" spans="1:65" s="2" customFormat="1" ht="21.75" customHeight="1">
      <c r="A160" s="29"/>
      <c r="B160" s="147"/>
      <c r="C160" s="148" t="s">
        <v>225</v>
      </c>
      <c r="D160" s="148" t="s">
        <v>153</v>
      </c>
      <c r="E160" s="149" t="s">
        <v>226</v>
      </c>
      <c r="F160" s="150" t="s">
        <v>227</v>
      </c>
      <c r="G160" s="151" t="s">
        <v>198</v>
      </c>
      <c r="H160" s="152">
        <v>2.5499999999999998</v>
      </c>
      <c r="I160" s="153"/>
      <c r="J160" s="154">
        <f t="shared" si="10"/>
        <v>0</v>
      </c>
      <c r="K160" s="155"/>
      <c r="L160" s="30"/>
      <c r="M160" s="156" t="s">
        <v>1</v>
      </c>
      <c r="N160" s="157" t="s">
        <v>39</v>
      </c>
      <c r="O160" s="58"/>
      <c r="P160" s="158">
        <f t="shared" si="11"/>
        <v>0</v>
      </c>
      <c r="Q160" s="158">
        <v>3.7699999999999999E-3</v>
      </c>
      <c r="R160" s="158">
        <f t="shared" si="12"/>
        <v>9.6134999999999988E-3</v>
      </c>
      <c r="S160" s="158">
        <v>0</v>
      </c>
      <c r="T160" s="159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157</v>
      </c>
      <c r="AT160" s="160" t="s">
        <v>153</v>
      </c>
      <c r="AU160" s="160" t="s">
        <v>158</v>
      </c>
      <c r="AY160" s="14" t="s">
        <v>151</v>
      </c>
      <c r="BE160" s="161">
        <f t="shared" si="14"/>
        <v>0</v>
      </c>
      <c r="BF160" s="161">
        <f t="shared" si="15"/>
        <v>0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4" t="s">
        <v>158</v>
      </c>
      <c r="BK160" s="161">
        <f t="shared" si="19"/>
        <v>0</v>
      </c>
      <c r="BL160" s="14" t="s">
        <v>157</v>
      </c>
      <c r="BM160" s="160" t="s">
        <v>228</v>
      </c>
    </row>
    <row r="161" spans="1:65" s="2" customFormat="1" ht="24.2" customHeight="1">
      <c r="A161" s="29"/>
      <c r="B161" s="147"/>
      <c r="C161" s="148" t="s">
        <v>229</v>
      </c>
      <c r="D161" s="148" t="s">
        <v>153</v>
      </c>
      <c r="E161" s="149" t="s">
        <v>230</v>
      </c>
      <c r="F161" s="150" t="s">
        <v>231</v>
      </c>
      <c r="G161" s="151" t="s">
        <v>198</v>
      </c>
      <c r="H161" s="152">
        <v>2.5499999999999998</v>
      </c>
      <c r="I161" s="153"/>
      <c r="J161" s="154">
        <f t="shared" si="10"/>
        <v>0</v>
      </c>
      <c r="K161" s="155"/>
      <c r="L161" s="30"/>
      <c r="M161" s="156" t="s">
        <v>1</v>
      </c>
      <c r="N161" s="157" t="s">
        <v>39</v>
      </c>
      <c r="O161" s="58"/>
      <c r="P161" s="158">
        <f t="shared" si="11"/>
        <v>0</v>
      </c>
      <c r="Q161" s="158">
        <v>0</v>
      </c>
      <c r="R161" s="158">
        <f t="shared" si="12"/>
        <v>0</v>
      </c>
      <c r="S161" s="158">
        <v>0</v>
      </c>
      <c r="T161" s="159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157</v>
      </c>
      <c r="AT161" s="160" t="s">
        <v>153</v>
      </c>
      <c r="AU161" s="160" t="s">
        <v>158</v>
      </c>
      <c r="AY161" s="14" t="s">
        <v>151</v>
      </c>
      <c r="BE161" s="161">
        <f t="shared" si="14"/>
        <v>0</v>
      </c>
      <c r="BF161" s="161">
        <f t="shared" si="15"/>
        <v>0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4" t="s">
        <v>158</v>
      </c>
      <c r="BK161" s="161">
        <f t="shared" si="19"/>
        <v>0</v>
      </c>
      <c r="BL161" s="14" t="s">
        <v>157</v>
      </c>
      <c r="BM161" s="160" t="s">
        <v>232</v>
      </c>
    </row>
    <row r="162" spans="1:65" s="2" customFormat="1" ht="16.5" customHeight="1">
      <c r="A162" s="29"/>
      <c r="B162" s="147"/>
      <c r="C162" s="148" t="s">
        <v>7</v>
      </c>
      <c r="D162" s="148" t="s">
        <v>153</v>
      </c>
      <c r="E162" s="149" t="s">
        <v>233</v>
      </c>
      <c r="F162" s="150" t="s">
        <v>234</v>
      </c>
      <c r="G162" s="151" t="s">
        <v>156</v>
      </c>
      <c r="H162" s="152">
        <v>43.835000000000001</v>
      </c>
      <c r="I162" s="153"/>
      <c r="J162" s="154">
        <f t="shared" si="10"/>
        <v>0</v>
      </c>
      <c r="K162" s="155"/>
      <c r="L162" s="30"/>
      <c r="M162" s="156" t="s">
        <v>1</v>
      </c>
      <c r="N162" s="157" t="s">
        <v>39</v>
      </c>
      <c r="O162" s="58"/>
      <c r="P162" s="158">
        <f t="shared" si="11"/>
        <v>0</v>
      </c>
      <c r="Q162" s="158">
        <v>2.2151299999999998</v>
      </c>
      <c r="R162" s="158">
        <f t="shared" si="12"/>
        <v>97.100223549999995</v>
      </c>
      <c r="S162" s="158">
        <v>0</v>
      </c>
      <c r="T162" s="159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157</v>
      </c>
      <c r="AT162" s="160" t="s">
        <v>153</v>
      </c>
      <c r="AU162" s="160" t="s">
        <v>158</v>
      </c>
      <c r="AY162" s="14" t="s">
        <v>151</v>
      </c>
      <c r="BE162" s="161">
        <f t="shared" si="14"/>
        <v>0</v>
      </c>
      <c r="BF162" s="161">
        <f t="shared" si="15"/>
        <v>0</v>
      </c>
      <c r="BG162" s="161">
        <f t="shared" si="16"/>
        <v>0</v>
      </c>
      <c r="BH162" s="161">
        <f t="shared" si="17"/>
        <v>0</v>
      </c>
      <c r="BI162" s="161">
        <f t="shared" si="18"/>
        <v>0</v>
      </c>
      <c r="BJ162" s="14" t="s">
        <v>158</v>
      </c>
      <c r="BK162" s="161">
        <f t="shared" si="19"/>
        <v>0</v>
      </c>
      <c r="BL162" s="14" t="s">
        <v>157</v>
      </c>
      <c r="BM162" s="160" t="s">
        <v>235</v>
      </c>
    </row>
    <row r="163" spans="1:65" s="2" customFormat="1" ht="21.75" customHeight="1">
      <c r="A163" s="29"/>
      <c r="B163" s="147"/>
      <c r="C163" s="148" t="s">
        <v>236</v>
      </c>
      <c r="D163" s="148" t="s">
        <v>153</v>
      </c>
      <c r="E163" s="149" t="s">
        <v>237</v>
      </c>
      <c r="F163" s="150" t="s">
        <v>238</v>
      </c>
      <c r="G163" s="151" t="s">
        <v>198</v>
      </c>
      <c r="H163" s="152">
        <v>6.34</v>
      </c>
      <c r="I163" s="153"/>
      <c r="J163" s="154">
        <f t="shared" si="10"/>
        <v>0</v>
      </c>
      <c r="K163" s="155"/>
      <c r="L163" s="30"/>
      <c r="M163" s="156" t="s">
        <v>1</v>
      </c>
      <c r="N163" s="157" t="s">
        <v>39</v>
      </c>
      <c r="O163" s="58"/>
      <c r="P163" s="158">
        <f t="shared" si="11"/>
        <v>0</v>
      </c>
      <c r="Q163" s="158">
        <v>3.7699999999999999E-3</v>
      </c>
      <c r="R163" s="158">
        <f t="shared" si="12"/>
        <v>2.3901799999999997E-2</v>
      </c>
      <c r="S163" s="158">
        <v>0</v>
      </c>
      <c r="T163" s="159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157</v>
      </c>
      <c r="AT163" s="160" t="s">
        <v>153</v>
      </c>
      <c r="AU163" s="160" t="s">
        <v>158</v>
      </c>
      <c r="AY163" s="14" t="s">
        <v>151</v>
      </c>
      <c r="BE163" s="161">
        <f t="shared" si="14"/>
        <v>0</v>
      </c>
      <c r="BF163" s="161">
        <f t="shared" si="15"/>
        <v>0</v>
      </c>
      <c r="BG163" s="161">
        <f t="shared" si="16"/>
        <v>0</v>
      </c>
      <c r="BH163" s="161">
        <f t="shared" si="17"/>
        <v>0</v>
      </c>
      <c r="BI163" s="161">
        <f t="shared" si="18"/>
        <v>0</v>
      </c>
      <c r="BJ163" s="14" t="s">
        <v>158</v>
      </c>
      <c r="BK163" s="161">
        <f t="shared" si="19"/>
        <v>0</v>
      </c>
      <c r="BL163" s="14" t="s">
        <v>157</v>
      </c>
      <c r="BM163" s="160" t="s">
        <v>239</v>
      </c>
    </row>
    <row r="164" spans="1:65" s="2" customFormat="1" ht="24.2" customHeight="1">
      <c r="A164" s="29"/>
      <c r="B164" s="147"/>
      <c r="C164" s="148" t="s">
        <v>240</v>
      </c>
      <c r="D164" s="148" t="s">
        <v>153</v>
      </c>
      <c r="E164" s="149" t="s">
        <v>241</v>
      </c>
      <c r="F164" s="150" t="s">
        <v>242</v>
      </c>
      <c r="G164" s="151" t="s">
        <v>198</v>
      </c>
      <c r="H164" s="152">
        <v>6.34</v>
      </c>
      <c r="I164" s="153"/>
      <c r="J164" s="154">
        <f t="shared" si="10"/>
        <v>0</v>
      </c>
      <c r="K164" s="155"/>
      <c r="L164" s="30"/>
      <c r="M164" s="156" t="s">
        <v>1</v>
      </c>
      <c r="N164" s="157" t="s">
        <v>39</v>
      </c>
      <c r="O164" s="58"/>
      <c r="P164" s="158">
        <f t="shared" si="11"/>
        <v>0</v>
      </c>
      <c r="Q164" s="158">
        <v>0</v>
      </c>
      <c r="R164" s="158">
        <f t="shared" si="12"/>
        <v>0</v>
      </c>
      <c r="S164" s="158">
        <v>0</v>
      </c>
      <c r="T164" s="159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157</v>
      </c>
      <c r="AT164" s="160" t="s">
        <v>153</v>
      </c>
      <c r="AU164" s="160" t="s">
        <v>158</v>
      </c>
      <c r="AY164" s="14" t="s">
        <v>151</v>
      </c>
      <c r="BE164" s="161">
        <f t="shared" si="14"/>
        <v>0</v>
      </c>
      <c r="BF164" s="161">
        <f t="shared" si="15"/>
        <v>0</v>
      </c>
      <c r="BG164" s="161">
        <f t="shared" si="16"/>
        <v>0</v>
      </c>
      <c r="BH164" s="161">
        <f t="shared" si="17"/>
        <v>0</v>
      </c>
      <c r="BI164" s="161">
        <f t="shared" si="18"/>
        <v>0</v>
      </c>
      <c r="BJ164" s="14" t="s">
        <v>158</v>
      </c>
      <c r="BK164" s="161">
        <f t="shared" si="19"/>
        <v>0</v>
      </c>
      <c r="BL164" s="14" t="s">
        <v>157</v>
      </c>
      <c r="BM164" s="160" t="s">
        <v>243</v>
      </c>
    </row>
    <row r="165" spans="1:65" s="12" customFormat="1" ht="22.9" customHeight="1">
      <c r="B165" s="134"/>
      <c r="D165" s="135" t="s">
        <v>72</v>
      </c>
      <c r="E165" s="145" t="s">
        <v>163</v>
      </c>
      <c r="F165" s="145" t="s">
        <v>244</v>
      </c>
      <c r="I165" s="137"/>
      <c r="J165" s="146">
        <f>BK165</f>
        <v>0</v>
      </c>
      <c r="L165" s="134"/>
      <c r="M165" s="139"/>
      <c r="N165" s="140"/>
      <c r="O165" s="140"/>
      <c r="P165" s="141">
        <f>SUM(P166:P190)</f>
        <v>0</v>
      </c>
      <c r="Q165" s="140"/>
      <c r="R165" s="141">
        <f>SUM(R166:R190)</f>
        <v>219.95327150000003</v>
      </c>
      <c r="S165" s="140"/>
      <c r="T165" s="142">
        <f>SUM(T166:T190)</f>
        <v>0</v>
      </c>
      <c r="AR165" s="135" t="s">
        <v>81</v>
      </c>
      <c r="AT165" s="143" t="s">
        <v>72</v>
      </c>
      <c r="AU165" s="143" t="s">
        <v>81</v>
      </c>
      <c r="AY165" s="135" t="s">
        <v>151</v>
      </c>
      <c r="BK165" s="144">
        <f>SUM(BK166:BK190)</f>
        <v>0</v>
      </c>
    </row>
    <row r="166" spans="1:65" s="2" customFormat="1" ht="37.9" customHeight="1">
      <c r="A166" s="29"/>
      <c r="B166" s="147"/>
      <c r="C166" s="148" t="s">
        <v>245</v>
      </c>
      <c r="D166" s="148" t="s">
        <v>153</v>
      </c>
      <c r="E166" s="149" t="s">
        <v>246</v>
      </c>
      <c r="F166" s="150" t="s">
        <v>247</v>
      </c>
      <c r="G166" s="151" t="s">
        <v>156</v>
      </c>
      <c r="H166" s="152">
        <v>117.105</v>
      </c>
      <c r="I166" s="153"/>
      <c r="J166" s="154">
        <f t="shared" ref="J166:J190" si="20">ROUND(I166*H166,2)</f>
        <v>0</v>
      </c>
      <c r="K166" s="155"/>
      <c r="L166" s="30"/>
      <c r="M166" s="156" t="s">
        <v>1</v>
      </c>
      <c r="N166" s="157" t="s">
        <v>39</v>
      </c>
      <c r="O166" s="58"/>
      <c r="P166" s="158">
        <f t="shared" ref="P166:P190" si="21">O166*H166</f>
        <v>0</v>
      </c>
      <c r="Q166" s="158">
        <v>0.83186000000000004</v>
      </c>
      <c r="R166" s="158">
        <f t="shared" ref="R166:R190" si="22">Q166*H166</f>
        <v>97.414965300000006</v>
      </c>
      <c r="S166" s="158">
        <v>0</v>
      </c>
      <c r="T166" s="159">
        <f t="shared" ref="T166:T190" si="23"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157</v>
      </c>
      <c r="AT166" s="160" t="s">
        <v>153</v>
      </c>
      <c r="AU166" s="160" t="s">
        <v>158</v>
      </c>
      <c r="AY166" s="14" t="s">
        <v>151</v>
      </c>
      <c r="BE166" s="161">
        <f t="shared" ref="BE166:BE190" si="24">IF(N166="základná",J166,0)</f>
        <v>0</v>
      </c>
      <c r="BF166" s="161">
        <f t="shared" ref="BF166:BF190" si="25">IF(N166="znížená",J166,0)</f>
        <v>0</v>
      </c>
      <c r="BG166" s="161">
        <f t="shared" ref="BG166:BG190" si="26">IF(N166="zákl. prenesená",J166,0)</f>
        <v>0</v>
      </c>
      <c r="BH166" s="161">
        <f t="shared" ref="BH166:BH190" si="27">IF(N166="zníž. prenesená",J166,0)</f>
        <v>0</v>
      </c>
      <c r="BI166" s="161">
        <f t="shared" ref="BI166:BI190" si="28">IF(N166="nulová",J166,0)</f>
        <v>0</v>
      </c>
      <c r="BJ166" s="14" t="s">
        <v>158</v>
      </c>
      <c r="BK166" s="161">
        <f t="shared" ref="BK166:BK190" si="29">ROUND(I166*H166,2)</f>
        <v>0</v>
      </c>
      <c r="BL166" s="14" t="s">
        <v>157</v>
      </c>
      <c r="BM166" s="160" t="s">
        <v>248</v>
      </c>
    </row>
    <row r="167" spans="1:65" s="2" customFormat="1" ht="33" customHeight="1">
      <c r="A167" s="29"/>
      <c r="B167" s="147"/>
      <c r="C167" s="148" t="s">
        <v>249</v>
      </c>
      <c r="D167" s="148" t="s">
        <v>153</v>
      </c>
      <c r="E167" s="149" t="s">
        <v>250</v>
      </c>
      <c r="F167" s="150" t="s">
        <v>251</v>
      </c>
      <c r="G167" s="151" t="s">
        <v>156</v>
      </c>
      <c r="H167" s="152">
        <v>30.63</v>
      </c>
      <c r="I167" s="153"/>
      <c r="J167" s="154">
        <f t="shared" si="20"/>
        <v>0</v>
      </c>
      <c r="K167" s="155"/>
      <c r="L167" s="30"/>
      <c r="M167" s="156" t="s">
        <v>1</v>
      </c>
      <c r="N167" s="157" t="s">
        <v>39</v>
      </c>
      <c r="O167" s="58"/>
      <c r="P167" s="158">
        <f t="shared" si="21"/>
        <v>0</v>
      </c>
      <c r="Q167" s="158">
        <v>2.1170900000000001</v>
      </c>
      <c r="R167" s="158">
        <f t="shared" si="22"/>
        <v>64.846466700000008</v>
      </c>
      <c r="S167" s="158">
        <v>0</v>
      </c>
      <c r="T167" s="159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157</v>
      </c>
      <c r="AT167" s="160" t="s">
        <v>153</v>
      </c>
      <c r="AU167" s="160" t="s">
        <v>158</v>
      </c>
      <c r="AY167" s="14" t="s">
        <v>151</v>
      </c>
      <c r="BE167" s="161">
        <f t="shared" si="24"/>
        <v>0</v>
      </c>
      <c r="BF167" s="161">
        <f t="shared" si="25"/>
        <v>0</v>
      </c>
      <c r="BG167" s="161">
        <f t="shared" si="26"/>
        <v>0</v>
      </c>
      <c r="BH167" s="161">
        <f t="shared" si="27"/>
        <v>0</v>
      </c>
      <c r="BI167" s="161">
        <f t="shared" si="28"/>
        <v>0</v>
      </c>
      <c r="BJ167" s="14" t="s">
        <v>158</v>
      </c>
      <c r="BK167" s="161">
        <f t="shared" si="29"/>
        <v>0</v>
      </c>
      <c r="BL167" s="14" t="s">
        <v>157</v>
      </c>
      <c r="BM167" s="160" t="s">
        <v>252</v>
      </c>
    </row>
    <row r="168" spans="1:65" s="2" customFormat="1" ht="33" customHeight="1">
      <c r="A168" s="29"/>
      <c r="B168" s="147"/>
      <c r="C168" s="148" t="s">
        <v>253</v>
      </c>
      <c r="D168" s="148" t="s">
        <v>153</v>
      </c>
      <c r="E168" s="149" t="s">
        <v>254</v>
      </c>
      <c r="F168" s="150" t="s">
        <v>255</v>
      </c>
      <c r="G168" s="151" t="s">
        <v>211</v>
      </c>
      <c r="H168" s="152">
        <v>1.6040000000000001</v>
      </c>
      <c r="I168" s="153"/>
      <c r="J168" s="154">
        <f t="shared" si="20"/>
        <v>0</v>
      </c>
      <c r="K168" s="155"/>
      <c r="L168" s="30"/>
      <c r="M168" s="156" t="s">
        <v>1</v>
      </c>
      <c r="N168" s="157" t="s">
        <v>39</v>
      </c>
      <c r="O168" s="58"/>
      <c r="P168" s="158">
        <f t="shared" si="21"/>
        <v>0</v>
      </c>
      <c r="Q168" s="158">
        <v>1.002</v>
      </c>
      <c r="R168" s="158">
        <f t="shared" si="22"/>
        <v>1.6072080000000002</v>
      </c>
      <c r="S168" s="158">
        <v>0</v>
      </c>
      <c r="T168" s="159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157</v>
      </c>
      <c r="AT168" s="160" t="s">
        <v>153</v>
      </c>
      <c r="AU168" s="160" t="s">
        <v>158</v>
      </c>
      <c r="AY168" s="14" t="s">
        <v>151</v>
      </c>
      <c r="BE168" s="161">
        <f t="shared" si="24"/>
        <v>0</v>
      </c>
      <c r="BF168" s="161">
        <f t="shared" si="25"/>
        <v>0</v>
      </c>
      <c r="BG168" s="161">
        <f t="shared" si="26"/>
        <v>0</v>
      </c>
      <c r="BH168" s="161">
        <f t="shared" si="27"/>
        <v>0</v>
      </c>
      <c r="BI168" s="161">
        <f t="shared" si="28"/>
        <v>0</v>
      </c>
      <c r="BJ168" s="14" t="s">
        <v>158</v>
      </c>
      <c r="BK168" s="161">
        <f t="shared" si="29"/>
        <v>0</v>
      </c>
      <c r="BL168" s="14" t="s">
        <v>157</v>
      </c>
      <c r="BM168" s="160" t="s">
        <v>256</v>
      </c>
    </row>
    <row r="169" spans="1:65" s="2" customFormat="1" ht="37.9" customHeight="1">
      <c r="A169" s="29"/>
      <c r="B169" s="147"/>
      <c r="C169" s="148" t="s">
        <v>257</v>
      </c>
      <c r="D169" s="148" t="s">
        <v>153</v>
      </c>
      <c r="E169" s="149" t="s">
        <v>258</v>
      </c>
      <c r="F169" s="150" t="s">
        <v>259</v>
      </c>
      <c r="G169" s="151" t="s">
        <v>260</v>
      </c>
      <c r="H169" s="152">
        <v>1</v>
      </c>
      <c r="I169" s="153"/>
      <c r="J169" s="154">
        <f t="shared" si="20"/>
        <v>0</v>
      </c>
      <c r="K169" s="155"/>
      <c r="L169" s="30"/>
      <c r="M169" s="156" t="s">
        <v>1</v>
      </c>
      <c r="N169" s="157" t="s">
        <v>39</v>
      </c>
      <c r="O169" s="58"/>
      <c r="P169" s="158">
        <f t="shared" si="21"/>
        <v>0</v>
      </c>
      <c r="Q169" s="158">
        <v>0.88005999999999995</v>
      </c>
      <c r="R169" s="158">
        <f t="shared" si="22"/>
        <v>0.88005999999999995</v>
      </c>
      <c r="S169" s="158">
        <v>0</v>
      </c>
      <c r="T169" s="159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157</v>
      </c>
      <c r="AT169" s="160" t="s">
        <v>153</v>
      </c>
      <c r="AU169" s="160" t="s">
        <v>158</v>
      </c>
      <c r="AY169" s="14" t="s">
        <v>151</v>
      </c>
      <c r="BE169" s="161">
        <f t="shared" si="24"/>
        <v>0</v>
      </c>
      <c r="BF169" s="161">
        <f t="shared" si="25"/>
        <v>0</v>
      </c>
      <c r="BG169" s="161">
        <f t="shared" si="26"/>
        <v>0</v>
      </c>
      <c r="BH169" s="161">
        <f t="shared" si="27"/>
        <v>0</v>
      </c>
      <c r="BI169" s="161">
        <f t="shared" si="28"/>
        <v>0</v>
      </c>
      <c r="BJ169" s="14" t="s">
        <v>158</v>
      </c>
      <c r="BK169" s="161">
        <f t="shared" si="29"/>
        <v>0</v>
      </c>
      <c r="BL169" s="14" t="s">
        <v>157</v>
      </c>
      <c r="BM169" s="160" t="s">
        <v>261</v>
      </c>
    </row>
    <row r="170" spans="1:65" s="2" customFormat="1" ht="37.9" customHeight="1">
      <c r="A170" s="29"/>
      <c r="B170" s="147"/>
      <c r="C170" s="148" t="s">
        <v>262</v>
      </c>
      <c r="D170" s="148" t="s">
        <v>153</v>
      </c>
      <c r="E170" s="149" t="s">
        <v>263</v>
      </c>
      <c r="F170" s="150" t="s">
        <v>264</v>
      </c>
      <c r="G170" s="151" t="s">
        <v>265</v>
      </c>
      <c r="H170" s="152">
        <v>7</v>
      </c>
      <c r="I170" s="153"/>
      <c r="J170" s="154">
        <f t="shared" si="20"/>
        <v>0</v>
      </c>
      <c r="K170" s="155"/>
      <c r="L170" s="30"/>
      <c r="M170" s="156" t="s">
        <v>1</v>
      </c>
      <c r="N170" s="157" t="s">
        <v>39</v>
      </c>
      <c r="O170" s="58"/>
      <c r="P170" s="158">
        <f t="shared" si="21"/>
        <v>0</v>
      </c>
      <c r="Q170" s="158">
        <v>3.3000000000000002E-2</v>
      </c>
      <c r="R170" s="158">
        <f t="shared" si="22"/>
        <v>0.23100000000000001</v>
      </c>
      <c r="S170" s="158">
        <v>0</v>
      </c>
      <c r="T170" s="159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157</v>
      </c>
      <c r="AT170" s="160" t="s">
        <v>153</v>
      </c>
      <c r="AU170" s="160" t="s">
        <v>158</v>
      </c>
      <c r="AY170" s="14" t="s">
        <v>151</v>
      </c>
      <c r="BE170" s="161">
        <f t="shared" si="24"/>
        <v>0</v>
      </c>
      <c r="BF170" s="161">
        <f t="shared" si="25"/>
        <v>0</v>
      </c>
      <c r="BG170" s="161">
        <f t="shared" si="26"/>
        <v>0</v>
      </c>
      <c r="BH170" s="161">
        <f t="shared" si="27"/>
        <v>0</v>
      </c>
      <c r="BI170" s="161">
        <f t="shared" si="28"/>
        <v>0</v>
      </c>
      <c r="BJ170" s="14" t="s">
        <v>158</v>
      </c>
      <c r="BK170" s="161">
        <f t="shared" si="29"/>
        <v>0</v>
      </c>
      <c r="BL170" s="14" t="s">
        <v>157</v>
      </c>
      <c r="BM170" s="160" t="s">
        <v>266</v>
      </c>
    </row>
    <row r="171" spans="1:65" s="2" customFormat="1" ht="24.2" customHeight="1">
      <c r="A171" s="29"/>
      <c r="B171" s="147"/>
      <c r="C171" s="148" t="s">
        <v>267</v>
      </c>
      <c r="D171" s="148" t="s">
        <v>153</v>
      </c>
      <c r="E171" s="149" t="s">
        <v>268</v>
      </c>
      <c r="F171" s="150" t="s">
        <v>269</v>
      </c>
      <c r="G171" s="151" t="s">
        <v>265</v>
      </c>
      <c r="H171" s="152">
        <v>60</v>
      </c>
      <c r="I171" s="153"/>
      <c r="J171" s="154">
        <f t="shared" si="20"/>
        <v>0</v>
      </c>
      <c r="K171" s="155"/>
      <c r="L171" s="30"/>
      <c r="M171" s="156" t="s">
        <v>1</v>
      </c>
      <c r="N171" s="157" t="s">
        <v>39</v>
      </c>
      <c r="O171" s="58"/>
      <c r="P171" s="158">
        <f t="shared" si="21"/>
        <v>0</v>
      </c>
      <c r="Q171" s="158">
        <v>4.8849999999999998E-2</v>
      </c>
      <c r="R171" s="158">
        <f t="shared" si="22"/>
        <v>2.931</v>
      </c>
      <c r="S171" s="158">
        <v>0</v>
      </c>
      <c r="T171" s="159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157</v>
      </c>
      <c r="AT171" s="160" t="s">
        <v>153</v>
      </c>
      <c r="AU171" s="160" t="s">
        <v>158</v>
      </c>
      <c r="AY171" s="14" t="s">
        <v>151</v>
      </c>
      <c r="BE171" s="161">
        <f t="shared" si="24"/>
        <v>0</v>
      </c>
      <c r="BF171" s="161">
        <f t="shared" si="25"/>
        <v>0</v>
      </c>
      <c r="BG171" s="161">
        <f t="shared" si="26"/>
        <v>0</v>
      </c>
      <c r="BH171" s="161">
        <f t="shared" si="27"/>
        <v>0</v>
      </c>
      <c r="BI171" s="161">
        <f t="shared" si="28"/>
        <v>0</v>
      </c>
      <c r="BJ171" s="14" t="s">
        <v>158</v>
      </c>
      <c r="BK171" s="161">
        <f t="shared" si="29"/>
        <v>0</v>
      </c>
      <c r="BL171" s="14" t="s">
        <v>157</v>
      </c>
      <c r="BM171" s="160" t="s">
        <v>270</v>
      </c>
    </row>
    <row r="172" spans="1:65" s="2" customFormat="1" ht="24.2" customHeight="1">
      <c r="A172" s="29"/>
      <c r="B172" s="147"/>
      <c r="C172" s="148" t="s">
        <v>271</v>
      </c>
      <c r="D172" s="148" t="s">
        <v>153</v>
      </c>
      <c r="E172" s="149" t="s">
        <v>272</v>
      </c>
      <c r="F172" s="150" t="s">
        <v>273</v>
      </c>
      <c r="G172" s="151" t="s">
        <v>265</v>
      </c>
      <c r="H172" s="152">
        <v>3</v>
      </c>
      <c r="I172" s="153"/>
      <c r="J172" s="154">
        <f t="shared" si="20"/>
        <v>0</v>
      </c>
      <c r="K172" s="155"/>
      <c r="L172" s="30"/>
      <c r="M172" s="156" t="s">
        <v>1</v>
      </c>
      <c r="N172" s="157" t="s">
        <v>39</v>
      </c>
      <c r="O172" s="58"/>
      <c r="P172" s="158">
        <f t="shared" si="21"/>
        <v>0</v>
      </c>
      <c r="Q172" s="158">
        <v>6.8229999999999999E-2</v>
      </c>
      <c r="R172" s="158">
        <f t="shared" si="22"/>
        <v>0.20468999999999998</v>
      </c>
      <c r="S172" s="158">
        <v>0</v>
      </c>
      <c r="T172" s="159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157</v>
      </c>
      <c r="AT172" s="160" t="s">
        <v>153</v>
      </c>
      <c r="AU172" s="160" t="s">
        <v>158</v>
      </c>
      <c r="AY172" s="14" t="s">
        <v>151</v>
      </c>
      <c r="BE172" s="161">
        <f t="shared" si="24"/>
        <v>0</v>
      </c>
      <c r="BF172" s="161">
        <f t="shared" si="25"/>
        <v>0</v>
      </c>
      <c r="BG172" s="161">
        <f t="shared" si="26"/>
        <v>0</v>
      </c>
      <c r="BH172" s="161">
        <f t="shared" si="27"/>
        <v>0</v>
      </c>
      <c r="BI172" s="161">
        <f t="shared" si="28"/>
        <v>0</v>
      </c>
      <c r="BJ172" s="14" t="s">
        <v>158</v>
      </c>
      <c r="BK172" s="161">
        <f t="shared" si="29"/>
        <v>0</v>
      </c>
      <c r="BL172" s="14" t="s">
        <v>157</v>
      </c>
      <c r="BM172" s="160" t="s">
        <v>274</v>
      </c>
    </row>
    <row r="173" spans="1:65" s="2" customFormat="1" ht="24.2" customHeight="1">
      <c r="A173" s="29"/>
      <c r="B173" s="147"/>
      <c r="C173" s="148" t="s">
        <v>275</v>
      </c>
      <c r="D173" s="148" t="s">
        <v>153</v>
      </c>
      <c r="E173" s="149" t="s">
        <v>276</v>
      </c>
      <c r="F173" s="150" t="s">
        <v>277</v>
      </c>
      <c r="G173" s="151" t="s">
        <v>265</v>
      </c>
      <c r="H173" s="152">
        <v>3</v>
      </c>
      <c r="I173" s="153"/>
      <c r="J173" s="154">
        <f t="shared" si="20"/>
        <v>0</v>
      </c>
      <c r="K173" s="155"/>
      <c r="L173" s="30"/>
      <c r="M173" s="156" t="s">
        <v>1</v>
      </c>
      <c r="N173" s="157" t="s">
        <v>39</v>
      </c>
      <c r="O173" s="58"/>
      <c r="P173" s="158">
        <f t="shared" si="21"/>
        <v>0</v>
      </c>
      <c r="Q173" s="158">
        <v>9.7699999999999995E-2</v>
      </c>
      <c r="R173" s="158">
        <f t="shared" si="22"/>
        <v>0.29309999999999997</v>
      </c>
      <c r="S173" s="158">
        <v>0</v>
      </c>
      <c r="T173" s="159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157</v>
      </c>
      <c r="AT173" s="160" t="s">
        <v>153</v>
      </c>
      <c r="AU173" s="160" t="s">
        <v>158</v>
      </c>
      <c r="AY173" s="14" t="s">
        <v>151</v>
      </c>
      <c r="BE173" s="161">
        <f t="shared" si="24"/>
        <v>0</v>
      </c>
      <c r="BF173" s="161">
        <f t="shared" si="25"/>
        <v>0</v>
      </c>
      <c r="BG173" s="161">
        <f t="shared" si="26"/>
        <v>0</v>
      </c>
      <c r="BH173" s="161">
        <f t="shared" si="27"/>
        <v>0</v>
      </c>
      <c r="BI173" s="161">
        <f t="shared" si="28"/>
        <v>0</v>
      </c>
      <c r="BJ173" s="14" t="s">
        <v>158</v>
      </c>
      <c r="BK173" s="161">
        <f t="shared" si="29"/>
        <v>0</v>
      </c>
      <c r="BL173" s="14" t="s">
        <v>157</v>
      </c>
      <c r="BM173" s="160" t="s">
        <v>278</v>
      </c>
    </row>
    <row r="174" spans="1:65" s="2" customFormat="1" ht="24.2" customHeight="1">
      <c r="A174" s="29"/>
      <c r="B174" s="147"/>
      <c r="C174" s="148" t="s">
        <v>279</v>
      </c>
      <c r="D174" s="148" t="s">
        <v>153</v>
      </c>
      <c r="E174" s="149" t="s">
        <v>280</v>
      </c>
      <c r="F174" s="150" t="s">
        <v>281</v>
      </c>
      <c r="G174" s="151" t="s">
        <v>265</v>
      </c>
      <c r="H174" s="152">
        <v>4</v>
      </c>
      <c r="I174" s="153"/>
      <c r="J174" s="154">
        <f t="shared" si="20"/>
        <v>0</v>
      </c>
      <c r="K174" s="155"/>
      <c r="L174" s="30"/>
      <c r="M174" s="156" t="s">
        <v>1</v>
      </c>
      <c r="N174" s="157" t="s">
        <v>39</v>
      </c>
      <c r="O174" s="58"/>
      <c r="P174" s="158">
        <f t="shared" si="21"/>
        <v>0</v>
      </c>
      <c r="Q174" s="158">
        <v>3.2719999999999999E-2</v>
      </c>
      <c r="R174" s="158">
        <f t="shared" si="22"/>
        <v>0.13088</v>
      </c>
      <c r="S174" s="158">
        <v>0</v>
      </c>
      <c r="T174" s="159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157</v>
      </c>
      <c r="AT174" s="160" t="s">
        <v>153</v>
      </c>
      <c r="AU174" s="160" t="s">
        <v>158</v>
      </c>
      <c r="AY174" s="14" t="s">
        <v>151</v>
      </c>
      <c r="BE174" s="161">
        <f t="shared" si="24"/>
        <v>0</v>
      </c>
      <c r="BF174" s="161">
        <f t="shared" si="25"/>
        <v>0</v>
      </c>
      <c r="BG174" s="161">
        <f t="shared" si="26"/>
        <v>0</v>
      </c>
      <c r="BH174" s="161">
        <f t="shared" si="27"/>
        <v>0</v>
      </c>
      <c r="BI174" s="161">
        <f t="shared" si="28"/>
        <v>0</v>
      </c>
      <c r="BJ174" s="14" t="s">
        <v>158</v>
      </c>
      <c r="BK174" s="161">
        <f t="shared" si="29"/>
        <v>0</v>
      </c>
      <c r="BL174" s="14" t="s">
        <v>157</v>
      </c>
      <c r="BM174" s="160" t="s">
        <v>282</v>
      </c>
    </row>
    <row r="175" spans="1:65" s="2" customFormat="1" ht="24.2" customHeight="1">
      <c r="A175" s="29"/>
      <c r="B175" s="147"/>
      <c r="C175" s="148" t="s">
        <v>283</v>
      </c>
      <c r="D175" s="148" t="s">
        <v>153</v>
      </c>
      <c r="E175" s="149" t="s">
        <v>284</v>
      </c>
      <c r="F175" s="150" t="s">
        <v>285</v>
      </c>
      <c r="G175" s="151" t="s">
        <v>265</v>
      </c>
      <c r="H175" s="152">
        <v>1</v>
      </c>
      <c r="I175" s="153"/>
      <c r="J175" s="154">
        <f t="shared" si="20"/>
        <v>0</v>
      </c>
      <c r="K175" s="155"/>
      <c r="L175" s="30"/>
      <c r="M175" s="156" t="s">
        <v>1</v>
      </c>
      <c r="N175" s="157" t="s">
        <v>39</v>
      </c>
      <c r="O175" s="58"/>
      <c r="P175" s="158">
        <f t="shared" si="21"/>
        <v>0</v>
      </c>
      <c r="Q175" s="158">
        <v>3.9870000000000003E-2</v>
      </c>
      <c r="R175" s="158">
        <f t="shared" si="22"/>
        <v>3.9870000000000003E-2</v>
      </c>
      <c r="S175" s="158">
        <v>0</v>
      </c>
      <c r="T175" s="159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157</v>
      </c>
      <c r="AT175" s="160" t="s">
        <v>153</v>
      </c>
      <c r="AU175" s="160" t="s">
        <v>158</v>
      </c>
      <c r="AY175" s="14" t="s">
        <v>151</v>
      </c>
      <c r="BE175" s="161">
        <f t="shared" si="24"/>
        <v>0</v>
      </c>
      <c r="BF175" s="161">
        <f t="shared" si="25"/>
        <v>0</v>
      </c>
      <c r="BG175" s="161">
        <f t="shared" si="26"/>
        <v>0</v>
      </c>
      <c r="BH175" s="161">
        <f t="shared" si="27"/>
        <v>0</v>
      </c>
      <c r="BI175" s="161">
        <f t="shared" si="28"/>
        <v>0</v>
      </c>
      <c r="BJ175" s="14" t="s">
        <v>158</v>
      </c>
      <c r="BK175" s="161">
        <f t="shared" si="29"/>
        <v>0</v>
      </c>
      <c r="BL175" s="14" t="s">
        <v>157</v>
      </c>
      <c r="BM175" s="160" t="s">
        <v>286</v>
      </c>
    </row>
    <row r="176" spans="1:65" s="2" customFormat="1" ht="21.75" customHeight="1">
      <c r="A176" s="29"/>
      <c r="B176" s="147"/>
      <c r="C176" s="148" t="s">
        <v>287</v>
      </c>
      <c r="D176" s="148" t="s">
        <v>153</v>
      </c>
      <c r="E176" s="149" t="s">
        <v>288</v>
      </c>
      <c r="F176" s="150" t="s">
        <v>289</v>
      </c>
      <c r="G176" s="151" t="s">
        <v>156</v>
      </c>
      <c r="H176" s="152">
        <v>1.3959999999999999</v>
      </c>
      <c r="I176" s="153"/>
      <c r="J176" s="154">
        <f t="shared" si="20"/>
        <v>0</v>
      </c>
      <c r="K176" s="155"/>
      <c r="L176" s="30"/>
      <c r="M176" s="156" t="s">
        <v>1</v>
      </c>
      <c r="N176" s="157" t="s">
        <v>39</v>
      </c>
      <c r="O176" s="58"/>
      <c r="P176" s="158">
        <f t="shared" si="21"/>
        <v>0</v>
      </c>
      <c r="Q176" s="158">
        <v>2.21191</v>
      </c>
      <c r="R176" s="158">
        <f t="shared" si="22"/>
        <v>3.0878263599999998</v>
      </c>
      <c r="S176" s="158">
        <v>0</v>
      </c>
      <c r="T176" s="159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157</v>
      </c>
      <c r="AT176" s="160" t="s">
        <v>153</v>
      </c>
      <c r="AU176" s="160" t="s">
        <v>158</v>
      </c>
      <c r="AY176" s="14" t="s">
        <v>151</v>
      </c>
      <c r="BE176" s="161">
        <f t="shared" si="24"/>
        <v>0</v>
      </c>
      <c r="BF176" s="161">
        <f t="shared" si="25"/>
        <v>0</v>
      </c>
      <c r="BG176" s="161">
        <f t="shared" si="26"/>
        <v>0</v>
      </c>
      <c r="BH176" s="161">
        <f t="shared" si="27"/>
        <v>0</v>
      </c>
      <c r="BI176" s="161">
        <f t="shared" si="28"/>
        <v>0</v>
      </c>
      <c r="BJ176" s="14" t="s">
        <v>158</v>
      </c>
      <c r="BK176" s="161">
        <f t="shared" si="29"/>
        <v>0</v>
      </c>
      <c r="BL176" s="14" t="s">
        <v>157</v>
      </c>
      <c r="BM176" s="160" t="s">
        <v>290</v>
      </c>
    </row>
    <row r="177" spans="1:65" s="2" customFormat="1" ht="24.2" customHeight="1">
      <c r="A177" s="29"/>
      <c r="B177" s="147"/>
      <c r="C177" s="148" t="s">
        <v>291</v>
      </c>
      <c r="D177" s="148" t="s">
        <v>153</v>
      </c>
      <c r="E177" s="149" t="s">
        <v>292</v>
      </c>
      <c r="F177" s="150" t="s">
        <v>293</v>
      </c>
      <c r="G177" s="151" t="s">
        <v>198</v>
      </c>
      <c r="H177" s="152">
        <v>21.9</v>
      </c>
      <c r="I177" s="153"/>
      <c r="J177" s="154">
        <f t="shared" si="20"/>
        <v>0</v>
      </c>
      <c r="K177" s="155"/>
      <c r="L177" s="30"/>
      <c r="M177" s="156" t="s">
        <v>1</v>
      </c>
      <c r="N177" s="157" t="s">
        <v>39</v>
      </c>
      <c r="O177" s="58"/>
      <c r="P177" s="158">
        <f t="shared" si="21"/>
        <v>0</v>
      </c>
      <c r="Q177" s="158">
        <v>6.0800000000000003E-3</v>
      </c>
      <c r="R177" s="158">
        <f t="shared" si="22"/>
        <v>0.13315199999999999</v>
      </c>
      <c r="S177" s="158">
        <v>0</v>
      </c>
      <c r="T177" s="159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157</v>
      </c>
      <c r="AT177" s="160" t="s">
        <v>153</v>
      </c>
      <c r="AU177" s="160" t="s">
        <v>158</v>
      </c>
      <c r="AY177" s="14" t="s">
        <v>151</v>
      </c>
      <c r="BE177" s="161">
        <f t="shared" si="24"/>
        <v>0</v>
      </c>
      <c r="BF177" s="161">
        <f t="shared" si="25"/>
        <v>0</v>
      </c>
      <c r="BG177" s="161">
        <f t="shared" si="26"/>
        <v>0</v>
      </c>
      <c r="BH177" s="161">
        <f t="shared" si="27"/>
        <v>0</v>
      </c>
      <c r="BI177" s="161">
        <f t="shared" si="28"/>
        <v>0</v>
      </c>
      <c r="BJ177" s="14" t="s">
        <v>158</v>
      </c>
      <c r="BK177" s="161">
        <f t="shared" si="29"/>
        <v>0</v>
      </c>
      <c r="BL177" s="14" t="s">
        <v>157</v>
      </c>
      <c r="BM177" s="160" t="s">
        <v>294</v>
      </c>
    </row>
    <row r="178" spans="1:65" s="2" customFormat="1" ht="24.2" customHeight="1">
      <c r="A178" s="29"/>
      <c r="B178" s="147"/>
      <c r="C178" s="148" t="s">
        <v>295</v>
      </c>
      <c r="D178" s="148" t="s">
        <v>153</v>
      </c>
      <c r="E178" s="149" t="s">
        <v>296</v>
      </c>
      <c r="F178" s="150" t="s">
        <v>297</v>
      </c>
      <c r="G178" s="151" t="s">
        <v>198</v>
      </c>
      <c r="H178" s="152">
        <v>21.9</v>
      </c>
      <c r="I178" s="153"/>
      <c r="J178" s="154">
        <f t="shared" si="20"/>
        <v>0</v>
      </c>
      <c r="K178" s="155"/>
      <c r="L178" s="30"/>
      <c r="M178" s="156" t="s">
        <v>1</v>
      </c>
      <c r="N178" s="157" t="s">
        <v>39</v>
      </c>
      <c r="O178" s="58"/>
      <c r="P178" s="158">
        <f t="shared" si="21"/>
        <v>0</v>
      </c>
      <c r="Q178" s="158">
        <v>0</v>
      </c>
      <c r="R178" s="158">
        <f t="shared" si="22"/>
        <v>0</v>
      </c>
      <c r="S178" s="158">
        <v>0</v>
      </c>
      <c r="T178" s="159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157</v>
      </c>
      <c r="AT178" s="160" t="s">
        <v>153</v>
      </c>
      <c r="AU178" s="160" t="s">
        <v>158</v>
      </c>
      <c r="AY178" s="14" t="s">
        <v>151</v>
      </c>
      <c r="BE178" s="161">
        <f t="shared" si="24"/>
        <v>0</v>
      </c>
      <c r="BF178" s="161">
        <f t="shared" si="25"/>
        <v>0</v>
      </c>
      <c r="BG178" s="161">
        <f t="shared" si="26"/>
        <v>0</v>
      </c>
      <c r="BH178" s="161">
        <f t="shared" si="27"/>
        <v>0</v>
      </c>
      <c r="BI178" s="161">
        <f t="shared" si="28"/>
        <v>0</v>
      </c>
      <c r="BJ178" s="14" t="s">
        <v>158</v>
      </c>
      <c r="BK178" s="161">
        <f t="shared" si="29"/>
        <v>0</v>
      </c>
      <c r="BL178" s="14" t="s">
        <v>157</v>
      </c>
      <c r="BM178" s="160" t="s">
        <v>298</v>
      </c>
    </row>
    <row r="179" spans="1:65" s="2" customFormat="1" ht="16.5" customHeight="1">
      <c r="A179" s="29"/>
      <c r="B179" s="147"/>
      <c r="C179" s="148" t="s">
        <v>299</v>
      </c>
      <c r="D179" s="148" t="s">
        <v>153</v>
      </c>
      <c r="E179" s="149" t="s">
        <v>300</v>
      </c>
      <c r="F179" s="150" t="s">
        <v>301</v>
      </c>
      <c r="G179" s="151" t="s">
        <v>211</v>
      </c>
      <c r="H179" s="152">
        <v>0.19500000000000001</v>
      </c>
      <c r="I179" s="153"/>
      <c r="J179" s="154">
        <f t="shared" si="20"/>
        <v>0</v>
      </c>
      <c r="K179" s="155"/>
      <c r="L179" s="30"/>
      <c r="M179" s="156" t="s">
        <v>1</v>
      </c>
      <c r="N179" s="157" t="s">
        <v>39</v>
      </c>
      <c r="O179" s="58"/>
      <c r="P179" s="158">
        <f t="shared" si="21"/>
        <v>0</v>
      </c>
      <c r="Q179" s="158">
        <v>1.01145</v>
      </c>
      <c r="R179" s="158">
        <f t="shared" si="22"/>
        <v>0.19723275000000001</v>
      </c>
      <c r="S179" s="158">
        <v>0</v>
      </c>
      <c r="T179" s="159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157</v>
      </c>
      <c r="AT179" s="160" t="s">
        <v>153</v>
      </c>
      <c r="AU179" s="160" t="s">
        <v>158</v>
      </c>
      <c r="AY179" s="14" t="s">
        <v>151</v>
      </c>
      <c r="BE179" s="161">
        <f t="shared" si="24"/>
        <v>0</v>
      </c>
      <c r="BF179" s="161">
        <f t="shared" si="25"/>
        <v>0</v>
      </c>
      <c r="BG179" s="161">
        <f t="shared" si="26"/>
        <v>0</v>
      </c>
      <c r="BH179" s="161">
        <f t="shared" si="27"/>
        <v>0</v>
      </c>
      <c r="BI179" s="161">
        <f t="shared" si="28"/>
        <v>0</v>
      </c>
      <c r="BJ179" s="14" t="s">
        <v>158</v>
      </c>
      <c r="BK179" s="161">
        <f t="shared" si="29"/>
        <v>0</v>
      </c>
      <c r="BL179" s="14" t="s">
        <v>157</v>
      </c>
      <c r="BM179" s="160" t="s">
        <v>302</v>
      </c>
    </row>
    <row r="180" spans="1:65" s="2" customFormat="1" ht="33" customHeight="1">
      <c r="A180" s="29"/>
      <c r="B180" s="147"/>
      <c r="C180" s="148" t="s">
        <v>303</v>
      </c>
      <c r="D180" s="148" t="s">
        <v>153</v>
      </c>
      <c r="E180" s="149" t="s">
        <v>304</v>
      </c>
      <c r="F180" s="150" t="s">
        <v>305</v>
      </c>
      <c r="G180" s="151" t="s">
        <v>156</v>
      </c>
      <c r="H180" s="152">
        <v>13.247999999999999</v>
      </c>
      <c r="I180" s="153"/>
      <c r="J180" s="154">
        <f t="shared" si="20"/>
        <v>0</v>
      </c>
      <c r="K180" s="155"/>
      <c r="L180" s="30"/>
      <c r="M180" s="156" t="s">
        <v>1</v>
      </c>
      <c r="N180" s="157" t="s">
        <v>39</v>
      </c>
      <c r="O180" s="58"/>
      <c r="P180" s="158">
        <f t="shared" si="21"/>
        <v>0</v>
      </c>
      <c r="Q180" s="158">
        <v>2.2968799999999998</v>
      </c>
      <c r="R180" s="158">
        <f t="shared" si="22"/>
        <v>30.429066239999997</v>
      </c>
      <c r="S180" s="158">
        <v>0</v>
      </c>
      <c r="T180" s="159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157</v>
      </c>
      <c r="AT180" s="160" t="s">
        <v>153</v>
      </c>
      <c r="AU180" s="160" t="s">
        <v>158</v>
      </c>
      <c r="AY180" s="14" t="s">
        <v>151</v>
      </c>
      <c r="BE180" s="161">
        <f t="shared" si="24"/>
        <v>0</v>
      </c>
      <c r="BF180" s="161">
        <f t="shared" si="25"/>
        <v>0</v>
      </c>
      <c r="BG180" s="161">
        <f t="shared" si="26"/>
        <v>0</v>
      </c>
      <c r="BH180" s="161">
        <f t="shared" si="27"/>
        <v>0</v>
      </c>
      <c r="BI180" s="161">
        <f t="shared" si="28"/>
        <v>0</v>
      </c>
      <c r="BJ180" s="14" t="s">
        <v>158</v>
      </c>
      <c r="BK180" s="161">
        <f t="shared" si="29"/>
        <v>0</v>
      </c>
      <c r="BL180" s="14" t="s">
        <v>157</v>
      </c>
      <c r="BM180" s="160" t="s">
        <v>306</v>
      </c>
    </row>
    <row r="181" spans="1:65" s="2" customFormat="1" ht="24.2" customHeight="1">
      <c r="A181" s="29"/>
      <c r="B181" s="147"/>
      <c r="C181" s="148" t="s">
        <v>307</v>
      </c>
      <c r="D181" s="148" t="s">
        <v>153</v>
      </c>
      <c r="E181" s="149" t="s">
        <v>308</v>
      </c>
      <c r="F181" s="150" t="s">
        <v>309</v>
      </c>
      <c r="G181" s="151" t="s">
        <v>198</v>
      </c>
      <c r="H181" s="152">
        <v>150.40700000000001</v>
      </c>
      <c r="I181" s="153"/>
      <c r="J181" s="154">
        <f t="shared" si="20"/>
        <v>0</v>
      </c>
      <c r="K181" s="155"/>
      <c r="L181" s="30"/>
      <c r="M181" s="156" t="s">
        <v>1</v>
      </c>
      <c r="N181" s="157" t="s">
        <v>39</v>
      </c>
      <c r="O181" s="58"/>
      <c r="P181" s="158">
        <f t="shared" si="21"/>
        <v>0</v>
      </c>
      <c r="Q181" s="158">
        <v>5.5999999999999995E-4</v>
      </c>
      <c r="R181" s="158">
        <f t="shared" si="22"/>
        <v>8.4227919999999998E-2</v>
      </c>
      <c r="S181" s="158">
        <v>0</v>
      </c>
      <c r="T181" s="159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157</v>
      </c>
      <c r="AT181" s="160" t="s">
        <v>153</v>
      </c>
      <c r="AU181" s="160" t="s">
        <v>158</v>
      </c>
      <c r="AY181" s="14" t="s">
        <v>151</v>
      </c>
      <c r="BE181" s="161">
        <f t="shared" si="24"/>
        <v>0</v>
      </c>
      <c r="BF181" s="161">
        <f t="shared" si="25"/>
        <v>0</v>
      </c>
      <c r="BG181" s="161">
        <f t="shared" si="26"/>
        <v>0</v>
      </c>
      <c r="BH181" s="161">
        <f t="shared" si="27"/>
        <v>0</v>
      </c>
      <c r="BI181" s="161">
        <f t="shared" si="28"/>
        <v>0</v>
      </c>
      <c r="BJ181" s="14" t="s">
        <v>158</v>
      </c>
      <c r="BK181" s="161">
        <f t="shared" si="29"/>
        <v>0</v>
      </c>
      <c r="BL181" s="14" t="s">
        <v>157</v>
      </c>
      <c r="BM181" s="160" t="s">
        <v>310</v>
      </c>
    </row>
    <row r="182" spans="1:65" s="2" customFormat="1" ht="24.2" customHeight="1">
      <c r="A182" s="29"/>
      <c r="B182" s="147"/>
      <c r="C182" s="148" t="s">
        <v>311</v>
      </c>
      <c r="D182" s="148" t="s">
        <v>153</v>
      </c>
      <c r="E182" s="149" t="s">
        <v>312</v>
      </c>
      <c r="F182" s="150" t="s">
        <v>313</v>
      </c>
      <c r="G182" s="151" t="s">
        <v>198</v>
      </c>
      <c r="H182" s="152">
        <v>150.40700000000001</v>
      </c>
      <c r="I182" s="153"/>
      <c r="J182" s="154">
        <f t="shared" si="20"/>
        <v>0</v>
      </c>
      <c r="K182" s="155"/>
      <c r="L182" s="30"/>
      <c r="M182" s="156" t="s">
        <v>1</v>
      </c>
      <c r="N182" s="157" t="s">
        <v>39</v>
      </c>
      <c r="O182" s="58"/>
      <c r="P182" s="158">
        <f t="shared" si="21"/>
        <v>0</v>
      </c>
      <c r="Q182" s="158">
        <v>0</v>
      </c>
      <c r="R182" s="158">
        <f t="shared" si="22"/>
        <v>0</v>
      </c>
      <c r="S182" s="158">
        <v>0</v>
      </c>
      <c r="T182" s="159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0" t="s">
        <v>157</v>
      </c>
      <c r="AT182" s="160" t="s">
        <v>153</v>
      </c>
      <c r="AU182" s="160" t="s">
        <v>158</v>
      </c>
      <c r="AY182" s="14" t="s">
        <v>151</v>
      </c>
      <c r="BE182" s="161">
        <f t="shared" si="24"/>
        <v>0</v>
      </c>
      <c r="BF182" s="161">
        <f t="shared" si="25"/>
        <v>0</v>
      </c>
      <c r="BG182" s="161">
        <f t="shared" si="26"/>
        <v>0</v>
      </c>
      <c r="BH182" s="161">
        <f t="shared" si="27"/>
        <v>0</v>
      </c>
      <c r="BI182" s="161">
        <f t="shared" si="28"/>
        <v>0</v>
      </c>
      <c r="BJ182" s="14" t="s">
        <v>158</v>
      </c>
      <c r="BK182" s="161">
        <f t="shared" si="29"/>
        <v>0</v>
      </c>
      <c r="BL182" s="14" t="s">
        <v>157</v>
      </c>
      <c r="BM182" s="160" t="s">
        <v>314</v>
      </c>
    </row>
    <row r="183" spans="1:65" s="2" customFormat="1" ht="24.2" customHeight="1">
      <c r="A183" s="29"/>
      <c r="B183" s="147"/>
      <c r="C183" s="148" t="s">
        <v>315</v>
      </c>
      <c r="D183" s="148" t="s">
        <v>153</v>
      </c>
      <c r="E183" s="149" t="s">
        <v>316</v>
      </c>
      <c r="F183" s="150" t="s">
        <v>317</v>
      </c>
      <c r="G183" s="151" t="s">
        <v>211</v>
      </c>
      <c r="H183" s="152">
        <v>1.855</v>
      </c>
      <c r="I183" s="153"/>
      <c r="J183" s="154">
        <f t="shared" si="20"/>
        <v>0</v>
      </c>
      <c r="K183" s="155"/>
      <c r="L183" s="30"/>
      <c r="M183" s="156" t="s">
        <v>1</v>
      </c>
      <c r="N183" s="157" t="s">
        <v>39</v>
      </c>
      <c r="O183" s="58"/>
      <c r="P183" s="158">
        <f t="shared" si="21"/>
        <v>0</v>
      </c>
      <c r="Q183" s="158">
        <v>1.01953</v>
      </c>
      <c r="R183" s="158">
        <f t="shared" si="22"/>
        <v>1.8912281500000001</v>
      </c>
      <c r="S183" s="158">
        <v>0</v>
      </c>
      <c r="T183" s="159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157</v>
      </c>
      <c r="AT183" s="160" t="s">
        <v>153</v>
      </c>
      <c r="AU183" s="160" t="s">
        <v>158</v>
      </c>
      <c r="AY183" s="14" t="s">
        <v>151</v>
      </c>
      <c r="BE183" s="161">
        <f t="shared" si="24"/>
        <v>0</v>
      </c>
      <c r="BF183" s="161">
        <f t="shared" si="25"/>
        <v>0</v>
      </c>
      <c r="BG183" s="161">
        <f t="shared" si="26"/>
        <v>0</v>
      </c>
      <c r="BH183" s="161">
        <f t="shared" si="27"/>
        <v>0</v>
      </c>
      <c r="BI183" s="161">
        <f t="shared" si="28"/>
        <v>0</v>
      </c>
      <c r="BJ183" s="14" t="s">
        <v>158</v>
      </c>
      <c r="BK183" s="161">
        <f t="shared" si="29"/>
        <v>0</v>
      </c>
      <c r="BL183" s="14" t="s">
        <v>157</v>
      </c>
      <c r="BM183" s="160" t="s">
        <v>318</v>
      </c>
    </row>
    <row r="184" spans="1:65" s="2" customFormat="1" ht="33" customHeight="1">
      <c r="A184" s="29"/>
      <c r="B184" s="147"/>
      <c r="C184" s="148" t="s">
        <v>319</v>
      </c>
      <c r="D184" s="148" t="s">
        <v>153</v>
      </c>
      <c r="E184" s="149" t="s">
        <v>320</v>
      </c>
      <c r="F184" s="150" t="s">
        <v>321</v>
      </c>
      <c r="G184" s="151" t="s">
        <v>198</v>
      </c>
      <c r="H184" s="152">
        <v>70.352000000000004</v>
      </c>
      <c r="I184" s="153"/>
      <c r="J184" s="154">
        <f t="shared" si="20"/>
        <v>0</v>
      </c>
      <c r="K184" s="155"/>
      <c r="L184" s="30"/>
      <c r="M184" s="156" t="s">
        <v>1</v>
      </c>
      <c r="N184" s="157" t="s">
        <v>39</v>
      </c>
      <c r="O184" s="58"/>
      <c r="P184" s="158">
        <f t="shared" si="21"/>
        <v>0</v>
      </c>
      <c r="Q184" s="158">
        <v>9.3140000000000001E-2</v>
      </c>
      <c r="R184" s="158">
        <f t="shared" si="22"/>
        <v>6.5525852800000006</v>
      </c>
      <c r="S184" s="158">
        <v>0</v>
      </c>
      <c r="T184" s="159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157</v>
      </c>
      <c r="AT184" s="160" t="s">
        <v>153</v>
      </c>
      <c r="AU184" s="160" t="s">
        <v>158</v>
      </c>
      <c r="AY184" s="14" t="s">
        <v>151</v>
      </c>
      <c r="BE184" s="161">
        <f t="shared" si="24"/>
        <v>0</v>
      </c>
      <c r="BF184" s="161">
        <f t="shared" si="25"/>
        <v>0</v>
      </c>
      <c r="BG184" s="161">
        <f t="shared" si="26"/>
        <v>0</v>
      </c>
      <c r="BH184" s="161">
        <f t="shared" si="27"/>
        <v>0</v>
      </c>
      <c r="BI184" s="161">
        <f t="shared" si="28"/>
        <v>0</v>
      </c>
      <c r="BJ184" s="14" t="s">
        <v>158</v>
      </c>
      <c r="BK184" s="161">
        <f t="shared" si="29"/>
        <v>0</v>
      </c>
      <c r="BL184" s="14" t="s">
        <v>157</v>
      </c>
      <c r="BM184" s="160" t="s">
        <v>322</v>
      </c>
    </row>
    <row r="185" spans="1:65" s="2" customFormat="1" ht="33" customHeight="1">
      <c r="A185" s="29"/>
      <c r="B185" s="147"/>
      <c r="C185" s="148" t="s">
        <v>323</v>
      </c>
      <c r="D185" s="148" t="s">
        <v>153</v>
      </c>
      <c r="E185" s="149" t="s">
        <v>324</v>
      </c>
      <c r="F185" s="150" t="s">
        <v>325</v>
      </c>
      <c r="G185" s="151" t="s">
        <v>198</v>
      </c>
      <c r="H185" s="152">
        <v>66.694999999999993</v>
      </c>
      <c r="I185" s="153"/>
      <c r="J185" s="154">
        <f t="shared" si="20"/>
        <v>0</v>
      </c>
      <c r="K185" s="155"/>
      <c r="L185" s="30"/>
      <c r="M185" s="156" t="s">
        <v>1</v>
      </c>
      <c r="N185" s="157" t="s">
        <v>39</v>
      </c>
      <c r="O185" s="58"/>
      <c r="P185" s="158">
        <f t="shared" si="21"/>
        <v>0</v>
      </c>
      <c r="Q185" s="158">
        <v>0.11124000000000001</v>
      </c>
      <c r="R185" s="158">
        <f t="shared" si="22"/>
        <v>7.4191517999999999</v>
      </c>
      <c r="S185" s="158">
        <v>0</v>
      </c>
      <c r="T185" s="159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157</v>
      </c>
      <c r="AT185" s="160" t="s">
        <v>153</v>
      </c>
      <c r="AU185" s="160" t="s">
        <v>158</v>
      </c>
      <c r="AY185" s="14" t="s">
        <v>151</v>
      </c>
      <c r="BE185" s="161">
        <f t="shared" si="24"/>
        <v>0</v>
      </c>
      <c r="BF185" s="161">
        <f t="shared" si="25"/>
        <v>0</v>
      </c>
      <c r="BG185" s="161">
        <f t="shared" si="26"/>
        <v>0</v>
      </c>
      <c r="BH185" s="161">
        <f t="shared" si="27"/>
        <v>0</v>
      </c>
      <c r="BI185" s="161">
        <f t="shared" si="28"/>
        <v>0</v>
      </c>
      <c r="BJ185" s="14" t="s">
        <v>158</v>
      </c>
      <c r="BK185" s="161">
        <f t="shared" si="29"/>
        <v>0</v>
      </c>
      <c r="BL185" s="14" t="s">
        <v>157</v>
      </c>
      <c r="BM185" s="160" t="s">
        <v>326</v>
      </c>
    </row>
    <row r="186" spans="1:65" s="2" customFormat="1" ht="24.2" customHeight="1">
      <c r="A186" s="29"/>
      <c r="B186" s="147"/>
      <c r="C186" s="148" t="s">
        <v>327</v>
      </c>
      <c r="D186" s="148" t="s">
        <v>153</v>
      </c>
      <c r="E186" s="149" t="s">
        <v>328</v>
      </c>
      <c r="F186" s="150" t="s">
        <v>329</v>
      </c>
      <c r="G186" s="151" t="s">
        <v>330</v>
      </c>
      <c r="H186" s="152">
        <v>13.5</v>
      </c>
      <c r="I186" s="153"/>
      <c r="J186" s="154">
        <f t="shared" si="20"/>
        <v>0</v>
      </c>
      <c r="K186" s="155"/>
      <c r="L186" s="30"/>
      <c r="M186" s="156" t="s">
        <v>1</v>
      </c>
      <c r="N186" s="157" t="s">
        <v>39</v>
      </c>
      <c r="O186" s="58"/>
      <c r="P186" s="158">
        <f t="shared" si="21"/>
        <v>0</v>
      </c>
      <c r="Q186" s="158">
        <v>4.6000000000000001E-4</v>
      </c>
      <c r="R186" s="158">
        <f t="shared" si="22"/>
        <v>6.2100000000000002E-3</v>
      </c>
      <c r="S186" s="158">
        <v>0</v>
      </c>
      <c r="T186" s="159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157</v>
      </c>
      <c r="AT186" s="160" t="s">
        <v>153</v>
      </c>
      <c r="AU186" s="160" t="s">
        <v>158</v>
      </c>
      <c r="AY186" s="14" t="s">
        <v>151</v>
      </c>
      <c r="BE186" s="161">
        <f t="shared" si="24"/>
        <v>0</v>
      </c>
      <c r="BF186" s="161">
        <f t="shared" si="25"/>
        <v>0</v>
      </c>
      <c r="BG186" s="161">
        <f t="shared" si="26"/>
        <v>0</v>
      </c>
      <c r="BH186" s="161">
        <f t="shared" si="27"/>
        <v>0</v>
      </c>
      <c r="BI186" s="161">
        <f t="shared" si="28"/>
        <v>0</v>
      </c>
      <c r="BJ186" s="14" t="s">
        <v>158</v>
      </c>
      <c r="BK186" s="161">
        <f t="shared" si="29"/>
        <v>0</v>
      </c>
      <c r="BL186" s="14" t="s">
        <v>157</v>
      </c>
      <c r="BM186" s="160" t="s">
        <v>331</v>
      </c>
    </row>
    <row r="187" spans="1:65" s="2" customFormat="1" ht="24.2" customHeight="1">
      <c r="A187" s="29"/>
      <c r="B187" s="147"/>
      <c r="C187" s="148" t="s">
        <v>332</v>
      </c>
      <c r="D187" s="148" t="s">
        <v>153</v>
      </c>
      <c r="E187" s="149" t="s">
        <v>333</v>
      </c>
      <c r="F187" s="150" t="s">
        <v>334</v>
      </c>
      <c r="G187" s="151" t="s">
        <v>330</v>
      </c>
      <c r="H187" s="152">
        <v>18.7</v>
      </c>
      <c r="I187" s="153"/>
      <c r="J187" s="154">
        <f t="shared" si="20"/>
        <v>0</v>
      </c>
      <c r="K187" s="155"/>
      <c r="L187" s="30"/>
      <c r="M187" s="156" t="s">
        <v>1</v>
      </c>
      <c r="N187" s="157" t="s">
        <v>39</v>
      </c>
      <c r="O187" s="58"/>
      <c r="P187" s="158">
        <f t="shared" si="21"/>
        <v>0</v>
      </c>
      <c r="Q187" s="158">
        <v>4.6000000000000001E-4</v>
      </c>
      <c r="R187" s="158">
        <f t="shared" si="22"/>
        <v>8.6020000000000003E-3</v>
      </c>
      <c r="S187" s="158">
        <v>0</v>
      </c>
      <c r="T187" s="159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157</v>
      </c>
      <c r="AT187" s="160" t="s">
        <v>153</v>
      </c>
      <c r="AU187" s="160" t="s">
        <v>158</v>
      </c>
      <c r="AY187" s="14" t="s">
        <v>151</v>
      </c>
      <c r="BE187" s="161">
        <f t="shared" si="24"/>
        <v>0</v>
      </c>
      <c r="BF187" s="161">
        <f t="shared" si="25"/>
        <v>0</v>
      </c>
      <c r="BG187" s="161">
        <f t="shared" si="26"/>
        <v>0</v>
      </c>
      <c r="BH187" s="161">
        <f t="shared" si="27"/>
        <v>0</v>
      </c>
      <c r="BI187" s="161">
        <f t="shared" si="28"/>
        <v>0</v>
      </c>
      <c r="BJ187" s="14" t="s">
        <v>158</v>
      </c>
      <c r="BK187" s="161">
        <f t="shared" si="29"/>
        <v>0</v>
      </c>
      <c r="BL187" s="14" t="s">
        <v>157</v>
      </c>
      <c r="BM187" s="160" t="s">
        <v>335</v>
      </c>
    </row>
    <row r="188" spans="1:65" s="2" customFormat="1" ht="24.2" customHeight="1">
      <c r="A188" s="29"/>
      <c r="B188" s="147"/>
      <c r="C188" s="148" t="s">
        <v>336</v>
      </c>
      <c r="D188" s="148" t="s">
        <v>153</v>
      </c>
      <c r="E188" s="149" t="s">
        <v>337</v>
      </c>
      <c r="F188" s="150" t="s">
        <v>338</v>
      </c>
      <c r="G188" s="151" t="s">
        <v>330</v>
      </c>
      <c r="H188" s="152">
        <v>19.574999999999999</v>
      </c>
      <c r="I188" s="153"/>
      <c r="J188" s="154">
        <f t="shared" si="20"/>
        <v>0</v>
      </c>
      <c r="K188" s="155"/>
      <c r="L188" s="30"/>
      <c r="M188" s="156" t="s">
        <v>1</v>
      </c>
      <c r="N188" s="157" t="s">
        <v>39</v>
      </c>
      <c r="O188" s="58"/>
      <c r="P188" s="158">
        <f t="shared" si="21"/>
        <v>0</v>
      </c>
      <c r="Q188" s="158">
        <v>1.4999999999999999E-4</v>
      </c>
      <c r="R188" s="158">
        <f t="shared" si="22"/>
        <v>2.9362499999999996E-3</v>
      </c>
      <c r="S188" s="158">
        <v>0</v>
      </c>
      <c r="T188" s="159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157</v>
      </c>
      <c r="AT188" s="160" t="s">
        <v>153</v>
      </c>
      <c r="AU188" s="160" t="s">
        <v>158</v>
      </c>
      <c r="AY188" s="14" t="s">
        <v>151</v>
      </c>
      <c r="BE188" s="161">
        <f t="shared" si="24"/>
        <v>0</v>
      </c>
      <c r="BF188" s="161">
        <f t="shared" si="25"/>
        <v>0</v>
      </c>
      <c r="BG188" s="161">
        <f t="shared" si="26"/>
        <v>0</v>
      </c>
      <c r="BH188" s="161">
        <f t="shared" si="27"/>
        <v>0</v>
      </c>
      <c r="BI188" s="161">
        <f t="shared" si="28"/>
        <v>0</v>
      </c>
      <c r="BJ188" s="14" t="s">
        <v>158</v>
      </c>
      <c r="BK188" s="161">
        <f t="shared" si="29"/>
        <v>0</v>
      </c>
      <c r="BL188" s="14" t="s">
        <v>157</v>
      </c>
      <c r="BM188" s="160" t="s">
        <v>339</v>
      </c>
    </row>
    <row r="189" spans="1:65" s="2" customFormat="1" ht="33" customHeight="1">
      <c r="A189" s="29"/>
      <c r="B189" s="147"/>
      <c r="C189" s="148" t="s">
        <v>340</v>
      </c>
      <c r="D189" s="148" t="s">
        <v>153</v>
      </c>
      <c r="E189" s="149" t="s">
        <v>341</v>
      </c>
      <c r="F189" s="150" t="s">
        <v>342</v>
      </c>
      <c r="G189" s="151" t="s">
        <v>211</v>
      </c>
      <c r="H189" s="152">
        <v>3.3000000000000002E-2</v>
      </c>
      <c r="I189" s="153"/>
      <c r="J189" s="154">
        <f t="shared" si="20"/>
        <v>0</v>
      </c>
      <c r="K189" s="155"/>
      <c r="L189" s="30"/>
      <c r="M189" s="156" t="s">
        <v>1</v>
      </c>
      <c r="N189" s="157" t="s">
        <v>39</v>
      </c>
      <c r="O189" s="58"/>
      <c r="P189" s="158">
        <f t="shared" si="21"/>
        <v>0</v>
      </c>
      <c r="Q189" s="158">
        <v>1.002</v>
      </c>
      <c r="R189" s="158">
        <f t="shared" si="22"/>
        <v>3.3065999999999998E-2</v>
      </c>
      <c r="S189" s="158">
        <v>0</v>
      </c>
      <c r="T189" s="159">
        <f t="shared" si="2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0" t="s">
        <v>157</v>
      </c>
      <c r="AT189" s="160" t="s">
        <v>153</v>
      </c>
      <c r="AU189" s="160" t="s">
        <v>158</v>
      </c>
      <c r="AY189" s="14" t="s">
        <v>151</v>
      </c>
      <c r="BE189" s="161">
        <f t="shared" si="24"/>
        <v>0</v>
      </c>
      <c r="BF189" s="161">
        <f t="shared" si="25"/>
        <v>0</v>
      </c>
      <c r="BG189" s="161">
        <f t="shared" si="26"/>
        <v>0</v>
      </c>
      <c r="BH189" s="161">
        <f t="shared" si="27"/>
        <v>0</v>
      </c>
      <c r="BI189" s="161">
        <f t="shared" si="28"/>
        <v>0</v>
      </c>
      <c r="BJ189" s="14" t="s">
        <v>158</v>
      </c>
      <c r="BK189" s="161">
        <f t="shared" si="29"/>
        <v>0</v>
      </c>
      <c r="BL189" s="14" t="s">
        <v>157</v>
      </c>
      <c r="BM189" s="160" t="s">
        <v>343</v>
      </c>
    </row>
    <row r="190" spans="1:65" s="2" customFormat="1" ht="16.5" customHeight="1">
      <c r="A190" s="29"/>
      <c r="B190" s="147"/>
      <c r="C190" s="148" t="s">
        <v>344</v>
      </c>
      <c r="D190" s="148" t="s">
        <v>153</v>
      </c>
      <c r="E190" s="149" t="s">
        <v>345</v>
      </c>
      <c r="F190" s="150" t="s">
        <v>346</v>
      </c>
      <c r="G190" s="151" t="s">
        <v>156</v>
      </c>
      <c r="H190" s="152">
        <v>0.621</v>
      </c>
      <c r="I190" s="153"/>
      <c r="J190" s="154">
        <f t="shared" si="20"/>
        <v>0</v>
      </c>
      <c r="K190" s="155"/>
      <c r="L190" s="30"/>
      <c r="M190" s="156" t="s">
        <v>1</v>
      </c>
      <c r="N190" s="157" t="s">
        <v>39</v>
      </c>
      <c r="O190" s="58"/>
      <c r="P190" s="158">
        <f t="shared" si="21"/>
        <v>0</v>
      </c>
      <c r="Q190" s="158">
        <v>2.4617499999999999</v>
      </c>
      <c r="R190" s="158">
        <f t="shared" si="22"/>
        <v>1.5287467499999998</v>
      </c>
      <c r="S190" s="158">
        <v>0</v>
      </c>
      <c r="T190" s="159">
        <f t="shared" si="2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0" t="s">
        <v>157</v>
      </c>
      <c r="AT190" s="160" t="s">
        <v>153</v>
      </c>
      <c r="AU190" s="160" t="s">
        <v>158</v>
      </c>
      <c r="AY190" s="14" t="s">
        <v>151</v>
      </c>
      <c r="BE190" s="161">
        <f t="shared" si="24"/>
        <v>0</v>
      </c>
      <c r="BF190" s="161">
        <f t="shared" si="25"/>
        <v>0</v>
      </c>
      <c r="BG190" s="161">
        <f t="shared" si="26"/>
        <v>0</v>
      </c>
      <c r="BH190" s="161">
        <f t="shared" si="27"/>
        <v>0</v>
      </c>
      <c r="BI190" s="161">
        <f t="shared" si="28"/>
        <v>0</v>
      </c>
      <c r="BJ190" s="14" t="s">
        <v>158</v>
      </c>
      <c r="BK190" s="161">
        <f t="shared" si="29"/>
        <v>0</v>
      </c>
      <c r="BL190" s="14" t="s">
        <v>157</v>
      </c>
      <c r="BM190" s="160" t="s">
        <v>347</v>
      </c>
    </row>
    <row r="191" spans="1:65" s="12" customFormat="1" ht="22.9" customHeight="1">
      <c r="B191" s="134"/>
      <c r="D191" s="135" t="s">
        <v>72</v>
      </c>
      <c r="E191" s="145" t="s">
        <v>157</v>
      </c>
      <c r="F191" s="145" t="s">
        <v>348</v>
      </c>
      <c r="I191" s="137"/>
      <c r="J191" s="146">
        <f>BK191</f>
        <v>0</v>
      </c>
      <c r="L191" s="134"/>
      <c r="M191" s="139"/>
      <c r="N191" s="140"/>
      <c r="O191" s="140"/>
      <c r="P191" s="141">
        <f>SUM(P192:P201)</f>
        <v>0</v>
      </c>
      <c r="Q191" s="140"/>
      <c r="R191" s="141">
        <f>SUM(R192:R201)</f>
        <v>90.256943509031998</v>
      </c>
      <c r="S191" s="140"/>
      <c r="T191" s="142">
        <f>SUM(T192:T201)</f>
        <v>0</v>
      </c>
      <c r="AR191" s="135" t="s">
        <v>81</v>
      </c>
      <c r="AT191" s="143" t="s">
        <v>72</v>
      </c>
      <c r="AU191" s="143" t="s">
        <v>81</v>
      </c>
      <c r="AY191" s="135" t="s">
        <v>151</v>
      </c>
      <c r="BK191" s="144">
        <f>SUM(BK192:BK201)</f>
        <v>0</v>
      </c>
    </row>
    <row r="192" spans="1:65" s="2" customFormat="1" ht="24.2" customHeight="1">
      <c r="A192" s="29"/>
      <c r="B192" s="147"/>
      <c r="C192" s="148" t="s">
        <v>349</v>
      </c>
      <c r="D192" s="148" t="s">
        <v>153</v>
      </c>
      <c r="E192" s="149" t="s">
        <v>350</v>
      </c>
      <c r="F192" s="150" t="s">
        <v>351</v>
      </c>
      <c r="G192" s="151" t="s">
        <v>265</v>
      </c>
      <c r="H192" s="152">
        <v>9</v>
      </c>
      <c r="I192" s="153"/>
      <c r="J192" s="154">
        <f t="shared" ref="J192:J201" si="30">ROUND(I192*H192,2)</f>
        <v>0</v>
      </c>
      <c r="K192" s="155"/>
      <c r="L192" s="30"/>
      <c r="M192" s="156" t="s">
        <v>1</v>
      </c>
      <c r="N192" s="157" t="s">
        <v>39</v>
      </c>
      <c r="O192" s="58"/>
      <c r="P192" s="158">
        <f t="shared" ref="P192:P201" si="31">O192*H192</f>
        <v>0</v>
      </c>
      <c r="Q192" s="158">
        <v>0.36464999999999997</v>
      </c>
      <c r="R192" s="158">
        <f t="shared" ref="R192:R201" si="32">Q192*H192</f>
        <v>3.2818499999999999</v>
      </c>
      <c r="S192" s="158">
        <v>0</v>
      </c>
      <c r="T192" s="159">
        <f t="shared" ref="T192:T201" si="33"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0" t="s">
        <v>157</v>
      </c>
      <c r="AT192" s="160" t="s">
        <v>153</v>
      </c>
      <c r="AU192" s="160" t="s">
        <v>158</v>
      </c>
      <c r="AY192" s="14" t="s">
        <v>151</v>
      </c>
      <c r="BE192" s="161">
        <f t="shared" ref="BE192:BE201" si="34">IF(N192="základná",J192,0)</f>
        <v>0</v>
      </c>
      <c r="BF192" s="161">
        <f t="shared" ref="BF192:BF201" si="35">IF(N192="znížená",J192,0)</f>
        <v>0</v>
      </c>
      <c r="BG192" s="161">
        <f t="shared" ref="BG192:BG201" si="36">IF(N192="zákl. prenesená",J192,0)</f>
        <v>0</v>
      </c>
      <c r="BH192" s="161">
        <f t="shared" ref="BH192:BH201" si="37">IF(N192="zníž. prenesená",J192,0)</f>
        <v>0</v>
      </c>
      <c r="BI192" s="161">
        <f t="shared" ref="BI192:BI201" si="38">IF(N192="nulová",J192,0)</f>
        <v>0</v>
      </c>
      <c r="BJ192" s="14" t="s">
        <v>158</v>
      </c>
      <c r="BK192" s="161">
        <f t="shared" ref="BK192:BK201" si="39">ROUND(I192*H192,2)</f>
        <v>0</v>
      </c>
      <c r="BL192" s="14" t="s">
        <v>157</v>
      </c>
      <c r="BM192" s="160" t="s">
        <v>352</v>
      </c>
    </row>
    <row r="193" spans="1:65" s="2" customFormat="1" ht="37.9" customHeight="1">
      <c r="A193" s="29"/>
      <c r="B193" s="147"/>
      <c r="C193" s="162" t="s">
        <v>353</v>
      </c>
      <c r="D193" s="162" t="s">
        <v>354</v>
      </c>
      <c r="E193" s="163" t="s">
        <v>355</v>
      </c>
      <c r="F193" s="164" t="s">
        <v>356</v>
      </c>
      <c r="G193" s="165" t="s">
        <v>330</v>
      </c>
      <c r="H193" s="166">
        <v>87.3</v>
      </c>
      <c r="I193" s="167"/>
      <c r="J193" s="168">
        <f t="shared" si="30"/>
        <v>0</v>
      </c>
      <c r="K193" s="169"/>
      <c r="L193" s="170"/>
      <c r="M193" s="171" t="s">
        <v>1</v>
      </c>
      <c r="N193" s="172" t="s">
        <v>39</v>
      </c>
      <c r="O193" s="58"/>
      <c r="P193" s="158">
        <f t="shared" si="31"/>
        <v>0</v>
      </c>
      <c r="Q193" s="158">
        <v>0.41099999999999998</v>
      </c>
      <c r="R193" s="158">
        <f t="shared" si="32"/>
        <v>35.880299999999998</v>
      </c>
      <c r="S193" s="158">
        <v>0</v>
      </c>
      <c r="T193" s="159">
        <f t="shared" si="3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0" t="s">
        <v>182</v>
      </c>
      <c r="AT193" s="160" t="s">
        <v>354</v>
      </c>
      <c r="AU193" s="160" t="s">
        <v>158</v>
      </c>
      <c r="AY193" s="14" t="s">
        <v>151</v>
      </c>
      <c r="BE193" s="161">
        <f t="shared" si="34"/>
        <v>0</v>
      </c>
      <c r="BF193" s="161">
        <f t="shared" si="35"/>
        <v>0</v>
      </c>
      <c r="BG193" s="161">
        <f t="shared" si="36"/>
        <v>0</v>
      </c>
      <c r="BH193" s="161">
        <f t="shared" si="37"/>
        <v>0</v>
      </c>
      <c r="BI193" s="161">
        <f t="shared" si="38"/>
        <v>0</v>
      </c>
      <c r="BJ193" s="14" t="s">
        <v>158</v>
      </c>
      <c r="BK193" s="161">
        <f t="shared" si="39"/>
        <v>0</v>
      </c>
      <c r="BL193" s="14" t="s">
        <v>157</v>
      </c>
      <c r="BM193" s="160" t="s">
        <v>357</v>
      </c>
    </row>
    <row r="194" spans="1:65" s="2" customFormat="1" ht="24.2" customHeight="1">
      <c r="A194" s="29"/>
      <c r="B194" s="147"/>
      <c r="C194" s="148" t="s">
        <v>358</v>
      </c>
      <c r="D194" s="148" t="s">
        <v>153</v>
      </c>
      <c r="E194" s="149" t="s">
        <v>359</v>
      </c>
      <c r="F194" s="150" t="s">
        <v>360</v>
      </c>
      <c r="G194" s="151" t="s">
        <v>156</v>
      </c>
      <c r="H194" s="152">
        <v>1.1870000000000001</v>
      </c>
      <c r="I194" s="153"/>
      <c r="J194" s="154">
        <f t="shared" si="30"/>
        <v>0</v>
      </c>
      <c r="K194" s="155"/>
      <c r="L194" s="30"/>
      <c r="M194" s="156" t="s">
        <v>1</v>
      </c>
      <c r="N194" s="157" t="s">
        <v>39</v>
      </c>
      <c r="O194" s="58"/>
      <c r="P194" s="158">
        <f t="shared" si="31"/>
        <v>0</v>
      </c>
      <c r="Q194" s="158">
        <v>2.2970199999999998</v>
      </c>
      <c r="R194" s="158">
        <f t="shared" si="32"/>
        <v>2.7265627399999999</v>
      </c>
      <c r="S194" s="158">
        <v>0</v>
      </c>
      <c r="T194" s="159">
        <f t="shared" si="3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0" t="s">
        <v>157</v>
      </c>
      <c r="AT194" s="160" t="s">
        <v>153</v>
      </c>
      <c r="AU194" s="160" t="s">
        <v>158</v>
      </c>
      <c r="AY194" s="14" t="s">
        <v>151</v>
      </c>
      <c r="BE194" s="161">
        <f t="shared" si="34"/>
        <v>0</v>
      </c>
      <c r="BF194" s="161">
        <f t="shared" si="35"/>
        <v>0</v>
      </c>
      <c r="BG194" s="161">
        <f t="shared" si="36"/>
        <v>0</v>
      </c>
      <c r="BH194" s="161">
        <f t="shared" si="37"/>
        <v>0</v>
      </c>
      <c r="BI194" s="161">
        <f t="shared" si="38"/>
        <v>0</v>
      </c>
      <c r="BJ194" s="14" t="s">
        <v>158</v>
      </c>
      <c r="BK194" s="161">
        <f t="shared" si="39"/>
        <v>0</v>
      </c>
      <c r="BL194" s="14" t="s">
        <v>157</v>
      </c>
      <c r="BM194" s="160" t="s">
        <v>361</v>
      </c>
    </row>
    <row r="195" spans="1:65" s="2" customFormat="1" ht="16.5" customHeight="1">
      <c r="A195" s="29"/>
      <c r="B195" s="147"/>
      <c r="C195" s="148" t="s">
        <v>362</v>
      </c>
      <c r="D195" s="148" t="s">
        <v>153</v>
      </c>
      <c r="E195" s="149" t="s">
        <v>363</v>
      </c>
      <c r="F195" s="150" t="s">
        <v>364</v>
      </c>
      <c r="G195" s="151" t="s">
        <v>198</v>
      </c>
      <c r="H195" s="152">
        <v>11.2</v>
      </c>
      <c r="I195" s="153"/>
      <c r="J195" s="154">
        <f t="shared" si="30"/>
        <v>0</v>
      </c>
      <c r="K195" s="155"/>
      <c r="L195" s="30"/>
      <c r="M195" s="156" t="s">
        <v>1</v>
      </c>
      <c r="N195" s="157" t="s">
        <v>39</v>
      </c>
      <c r="O195" s="58"/>
      <c r="P195" s="158">
        <f t="shared" si="31"/>
        <v>0</v>
      </c>
      <c r="Q195" s="158">
        <v>1.0399999999999999E-3</v>
      </c>
      <c r="R195" s="158">
        <f t="shared" si="32"/>
        <v>1.1647999999999999E-2</v>
      </c>
      <c r="S195" s="158">
        <v>0</v>
      </c>
      <c r="T195" s="159">
        <f t="shared" si="3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0" t="s">
        <v>157</v>
      </c>
      <c r="AT195" s="160" t="s">
        <v>153</v>
      </c>
      <c r="AU195" s="160" t="s">
        <v>158</v>
      </c>
      <c r="AY195" s="14" t="s">
        <v>151</v>
      </c>
      <c r="BE195" s="161">
        <f t="shared" si="34"/>
        <v>0</v>
      </c>
      <c r="BF195" s="161">
        <f t="shared" si="35"/>
        <v>0</v>
      </c>
      <c r="BG195" s="161">
        <f t="shared" si="36"/>
        <v>0</v>
      </c>
      <c r="BH195" s="161">
        <f t="shared" si="37"/>
        <v>0</v>
      </c>
      <c r="BI195" s="161">
        <f t="shared" si="38"/>
        <v>0</v>
      </c>
      <c r="BJ195" s="14" t="s">
        <v>158</v>
      </c>
      <c r="BK195" s="161">
        <f t="shared" si="39"/>
        <v>0</v>
      </c>
      <c r="BL195" s="14" t="s">
        <v>157</v>
      </c>
      <c r="BM195" s="160" t="s">
        <v>365</v>
      </c>
    </row>
    <row r="196" spans="1:65" s="2" customFormat="1" ht="16.5" customHeight="1">
      <c r="A196" s="29"/>
      <c r="B196" s="147"/>
      <c r="C196" s="148" t="s">
        <v>366</v>
      </c>
      <c r="D196" s="148" t="s">
        <v>153</v>
      </c>
      <c r="E196" s="149" t="s">
        <v>367</v>
      </c>
      <c r="F196" s="150" t="s">
        <v>368</v>
      </c>
      <c r="G196" s="151" t="s">
        <v>198</v>
      </c>
      <c r="H196" s="152">
        <v>11.2</v>
      </c>
      <c r="I196" s="153"/>
      <c r="J196" s="154">
        <f t="shared" si="30"/>
        <v>0</v>
      </c>
      <c r="K196" s="155"/>
      <c r="L196" s="30"/>
      <c r="M196" s="156" t="s">
        <v>1</v>
      </c>
      <c r="N196" s="157" t="s">
        <v>39</v>
      </c>
      <c r="O196" s="58"/>
      <c r="P196" s="158">
        <f t="shared" si="31"/>
        <v>0</v>
      </c>
      <c r="Q196" s="158">
        <v>0</v>
      </c>
      <c r="R196" s="158">
        <f t="shared" si="32"/>
        <v>0</v>
      </c>
      <c r="S196" s="158">
        <v>0</v>
      </c>
      <c r="T196" s="159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0" t="s">
        <v>157</v>
      </c>
      <c r="AT196" s="160" t="s">
        <v>153</v>
      </c>
      <c r="AU196" s="160" t="s">
        <v>158</v>
      </c>
      <c r="AY196" s="14" t="s">
        <v>151</v>
      </c>
      <c r="BE196" s="161">
        <f t="shared" si="34"/>
        <v>0</v>
      </c>
      <c r="BF196" s="161">
        <f t="shared" si="35"/>
        <v>0</v>
      </c>
      <c r="BG196" s="161">
        <f t="shared" si="36"/>
        <v>0</v>
      </c>
      <c r="BH196" s="161">
        <f t="shared" si="37"/>
        <v>0</v>
      </c>
      <c r="BI196" s="161">
        <f t="shared" si="38"/>
        <v>0</v>
      </c>
      <c r="BJ196" s="14" t="s">
        <v>158</v>
      </c>
      <c r="BK196" s="161">
        <f t="shared" si="39"/>
        <v>0</v>
      </c>
      <c r="BL196" s="14" t="s">
        <v>157</v>
      </c>
      <c r="BM196" s="160" t="s">
        <v>369</v>
      </c>
    </row>
    <row r="197" spans="1:65" s="2" customFormat="1" ht="37.9" customHeight="1">
      <c r="A197" s="29"/>
      <c r="B197" s="147"/>
      <c r="C197" s="148" t="s">
        <v>370</v>
      </c>
      <c r="D197" s="148" t="s">
        <v>153</v>
      </c>
      <c r="E197" s="149" t="s">
        <v>371</v>
      </c>
      <c r="F197" s="150" t="s">
        <v>372</v>
      </c>
      <c r="G197" s="151" t="s">
        <v>211</v>
      </c>
      <c r="H197" s="152">
        <v>0.16600000000000001</v>
      </c>
      <c r="I197" s="153"/>
      <c r="J197" s="154">
        <f t="shared" si="30"/>
        <v>0</v>
      </c>
      <c r="K197" s="155"/>
      <c r="L197" s="30"/>
      <c r="M197" s="156" t="s">
        <v>1</v>
      </c>
      <c r="N197" s="157" t="s">
        <v>39</v>
      </c>
      <c r="O197" s="58"/>
      <c r="P197" s="158">
        <f t="shared" si="31"/>
        <v>0</v>
      </c>
      <c r="Q197" s="158">
        <v>1.016283432</v>
      </c>
      <c r="R197" s="158">
        <f t="shared" si="32"/>
        <v>0.16870304971200001</v>
      </c>
      <c r="S197" s="158">
        <v>0</v>
      </c>
      <c r="T197" s="159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0" t="s">
        <v>157</v>
      </c>
      <c r="AT197" s="160" t="s">
        <v>153</v>
      </c>
      <c r="AU197" s="160" t="s">
        <v>158</v>
      </c>
      <c r="AY197" s="14" t="s">
        <v>151</v>
      </c>
      <c r="BE197" s="161">
        <f t="shared" si="34"/>
        <v>0</v>
      </c>
      <c r="BF197" s="161">
        <f t="shared" si="35"/>
        <v>0</v>
      </c>
      <c r="BG197" s="161">
        <f t="shared" si="36"/>
        <v>0</v>
      </c>
      <c r="BH197" s="161">
        <f t="shared" si="37"/>
        <v>0</v>
      </c>
      <c r="BI197" s="161">
        <f t="shared" si="38"/>
        <v>0</v>
      </c>
      <c r="BJ197" s="14" t="s">
        <v>158</v>
      </c>
      <c r="BK197" s="161">
        <f t="shared" si="39"/>
        <v>0</v>
      </c>
      <c r="BL197" s="14" t="s">
        <v>157</v>
      </c>
      <c r="BM197" s="160" t="s">
        <v>373</v>
      </c>
    </row>
    <row r="198" spans="1:65" s="2" customFormat="1" ht="21.75" customHeight="1">
      <c r="A198" s="29"/>
      <c r="B198" s="147"/>
      <c r="C198" s="148" t="s">
        <v>374</v>
      </c>
      <c r="D198" s="148" t="s">
        <v>153</v>
      </c>
      <c r="E198" s="149" t="s">
        <v>375</v>
      </c>
      <c r="F198" s="150" t="s">
        <v>376</v>
      </c>
      <c r="G198" s="151" t="s">
        <v>156</v>
      </c>
      <c r="H198" s="152">
        <v>18.315000000000001</v>
      </c>
      <c r="I198" s="153"/>
      <c r="J198" s="154">
        <f t="shared" si="30"/>
        <v>0</v>
      </c>
      <c r="K198" s="155"/>
      <c r="L198" s="30"/>
      <c r="M198" s="156" t="s">
        <v>1</v>
      </c>
      <c r="N198" s="157" t="s">
        <v>39</v>
      </c>
      <c r="O198" s="58"/>
      <c r="P198" s="158">
        <f t="shared" si="31"/>
        <v>0</v>
      </c>
      <c r="Q198" s="158">
        <v>2.2969864000000002</v>
      </c>
      <c r="R198" s="158">
        <f t="shared" si="32"/>
        <v>42.069305916000005</v>
      </c>
      <c r="S198" s="158">
        <v>0</v>
      </c>
      <c r="T198" s="159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0" t="s">
        <v>157</v>
      </c>
      <c r="AT198" s="160" t="s">
        <v>153</v>
      </c>
      <c r="AU198" s="160" t="s">
        <v>158</v>
      </c>
      <c r="AY198" s="14" t="s">
        <v>151</v>
      </c>
      <c r="BE198" s="161">
        <f t="shared" si="34"/>
        <v>0</v>
      </c>
      <c r="BF198" s="161">
        <f t="shared" si="35"/>
        <v>0</v>
      </c>
      <c r="BG198" s="161">
        <f t="shared" si="36"/>
        <v>0</v>
      </c>
      <c r="BH198" s="161">
        <f t="shared" si="37"/>
        <v>0</v>
      </c>
      <c r="BI198" s="161">
        <f t="shared" si="38"/>
        <v>0</v>
      </c>
      <c r="BJ198" s="14" t="s">
        <v>158</v>
      </c>
      <c r="BK198" s="161">
        <f t="shared" si="39"/>
        <v>0</v>
      </c>
      <c r="BL198" s="14" t="s">
        <v>157</v>
      </c>
      <c r="BM198" s="160" t="s">
        <v>377</v>
      </c>
    </row>
    <row r="199" spans="1:65" s="2" customFormat="1" ht="24.2" customHeight="1">
      <c r="A199" s="29"/>
      <c r="B199" s="147"/>
      <c r="C199" s="148" t="s">
        <v>378</v>
      </c>
      <c r="D199" s="148" t="s">
        <v>153</v>
      </c>
      <c r="E199" s="149" t="s">
        <v>379</v>
      </c>
      <c r="F199" s="150" t="s">
        <v>380</v>
      </c>
      <c r="G199" s="151" t="s">
        <v>198</v>
      </c>
      <c r="H199" s="152">
        <v>207.90799999999999</v>
      </c>
      <c r="I199" s="153"/>
      <c r="J199" s="154">
        <f t="shared" si="30"/>
        <v>0</v>
      </c>
      <c r="K199" s="155"/>
      <c r="L199" s="30"/>
      <c r="M199" s="156" t="s">
        <v>1</v>
      </c>
      <c r="N199" s="157" t="s">
        <v>39</v>
      </c>
      <c r="O199" s="58"/>
      <c r="P199" s="158">
        <f t="shared" si="31"/>
        <v>0</v>
      </c>
      <c r="Q199" s="158">
        <v>1.6892259999999999E-2</v>
      </c>
      <c r="R199" s="158">
        <f t="shared" si="32"/>
        <v>3.5120359920799995</v>
      </c>
      <c r="S199" s="158">
        <v>0</v>
      </c>
      <c r="T199" s="159">
        <f t="shared" si="3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0" t="s">
        <v>157</v>
      </c>
      <c r="AT199" s="160" t="s">
        <v>153</v>
      </c>
      <c r="AU199" s="160" t="s">
        <v>158</v>
      </c>
      <c r="AY199" s="14" t="s">
        <v>151</v>
      </c>
      <c r="BE199" s="161">
        <f t="shared" si="34"/>
        <v>0</v>
      </c>
      <c r="BF199" s="161">
        <f t="shared" si="35"/>
        <v>0</v>
      </c>
      <c r="BG199" s="161">
        <f t="shared" si="36"/>
        <v>0</v>
      </c>
      <c r="BH199" s="161">
        <f t="shared" si="37"/>
        <v>0</v>
      </c>
      <c r="BI199" s="161">
        <f t="shared" si="38"/>
        <v>0</v>
      </c>
      <c r="BJ199" s="14" t="s">
        <v>158</v>
      </c>
      <c r="BK199" s="161">
        <f t="shared" si="39"/>
        <v>0</v>
      </c>
      <c r="BL199" s="14" t="s">
        <v>157</v>
      </c>
      <c r="BM199" s="160" t="s">
        <v>381</v>
      </c>
    </row>
    <row r="200" spans="1:65" s="2" customFormat="1" ht="24.2" customHeight="1">
      <c r="A200" s="29"/>
      <c r="B200" s="147"/>
      <c r="C200" s="148" t="s">
        <v>382</v>
      </c>
      <c r="D200" s="148" t="s">
        <v>153</v>
      </c>
      <c r="E200" s="149" t="s">
        <v>383</v>
      </c>
      <c r="F200" s="150" t="s">
        <v>384</v>
      </c>
      <c r="G200" s="151" t="s">
        <v>198</v>
      </c>
      <c r="H200" s="152">
        <v>207.90799999999999</v>
      </c>
      <c r="I200" s="153"/>
      <c r="J200" s="154">
        <f t="shared" si="30"/>
        <v>0</v>
      </c>
      <c r="K200" s="155"/>
      <c r="L200" s="30"/>
      <c r="M200" s="156" t="s">
        <v>1</v>
      </c>
      <c r="N200" s="157" t="s">
        <v>39</v>
      </c>
      <c r="O200" s="58"/>
      <c r="P200" s="158">
        <f t="shared" si="31"/>
        <v>0</v>
      </c>
      <c r="Q200" s="158">
        <v>0</v>
      </c>
      <c r="R200" s="158">
        <f t="shared" si="32"/>
        <v>0</v>
      </c>
      <c r="S200" s="158">
        <v>0</v>
      </c>
      <c r="T200" s="159">
        <f t="shared" si="3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0" t="s">
        <v>157</v>
      </c>
      <c r="AT200" s="160" t="s">
        <v>153</v>
      </c>
      <c r="AU200" s="160" t="s">
        <v>158</v>
      </c>
      <c r="AY200" s="14" t="s">
        <v>151</v>
      </c>
      <c r="BE200" s="161">
        <f t="shared" si="34"/>
        <v>0</v>
      </c>
      <c r="BF200" s="161">
        <f t="shared" si="35"/>
        <v>0</v>
      </c>
      <c r="BG200" s="161">
        <f t="shared" si="36"/>
        <v>0</v>
      </c>
      <c r="BH200" s="161">
        <f t="shared" si="37"/>
        <v>0</v>
      </c>
      <c r="BI200" s="161">
        <f t="shared" si="38"/>
        <v>0</v>
      </c>
      <c r="BJ200" s="14" t="s">
        <v>158</v>
      </c>
      <c r="BK200" s="161">
        <f t="shared" si="39"/>
        <v>0</v>
      </c>
      <c r="BL200" s="14" t="s">
        <v>157</v>
      </c>
      <c r="BM200" s="160" t="s">
        <v>385</v>
      </c>
    </row>
    <row r="201" spans="1:65" s="2" customFormat="1" ht="24.2" customHeight="1">
      <c r="A201" s="29"/>
      <c r="B201" s="147"/>
      <c r="C201" s="148" t="s">
        <v>386</v>
      </c>
      <c r="D201" s="148" t="s">
        <v>153</v>
      </c>
      <c r="E201" s="149" t="s">
        <v>387</v>
      </c>
      <c r="F201" s="150" t="s">
        <v>388</v>
      </c>
      <c r="G201" s="151" t="s">
        <v>211</v>
      </c>
      <c r="H201" s="152">
        <v>2.5640000000000001</v>
      </c>
      <c r="I201" s="153"/>
      <c r="J201" s="154">
        <f t="shared" si="30"/>
        <v>0</v>
      </c>
      <c r="K201" s="155"/>
      <c r="L201" s="30"/>
      <c r="M201" s="156" t="s">
        <v>1</v>
      </c>
      <c r="N201" s="157" t="s">
        <v>39</v>
      </c>
      <c r="O201" s="58"/>
      <c r="P201" s="158">
        <f t="shared" si="31"/>
        <v>0</v>
      </c>
      <c r="Q201" s="158">
        <v>1.0165904100000001</v>
      </c>
      <c r="R201" s="158">
        <f t="shared" si="32"/>
        <v>2.6065378112400004</v>
      </c>
      <c r="S201" s="158">
        <v>0</v>
      </c>
      <c r="T201" s="159">
        <f t="shared" si="3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0" t="s">
        <v>157</v>
      </c>
      <c r="AT201" s="160" t="s">
        <v>153</v>
      </c>
      <c r="AU201" s="160" t="s">
        <v>158</v>
      </c>
      <c r="AY201" s="14" t="s">
        <v>151</v>
      </c>
      <c r="BE201" s="161">
        <f t="shared" si="34"/>
        <v>0</v>
      </c>
      <c r="BF201" s="161">
        <f t="shared" si="35"/>
        <v>0</v>
      </c>
      <c r="BG201" s="161">
        <f t="shared" si="36"/>
        <v>0</v>
      </c>
      <c r="BH201" s="161">
        <f t="shared" si="37"/>
        <v>0</v>
      </c>
      <c r="BI201" s="161">
        <f t="shared" si="38"/>
        <v>0</v>
      </c>
      <c r="BJ201" s="14" t="s">
        <v>158</v>
      </c>
      <c r="BK201" s="161">
        <f t="shared" si="39"/>
        <v>0</v>
      </c>
      <c r="BL201" s="14" t="s">
        <v>157</v>
      </c>
      <c r="BM201" s="160" t="s">
        <v>389</v>
      </c>
    </row>
    <row r="202" spans="1:65" s="12" customFormat="1" ht="22.9" customHeight="1">
      <c r="B202" s="134"/>
      <c r="D202" s="135" t="s">
        <v>72</v>
      </c>
      <c r="E202" s="145" t="s">
        <v>174</v>
      </c>
      <c r="F202" s="145" t="s">
        <v>390</v>
      </c>
      <c r="I202" s="137"/>
      <c r="J202" s="146">
        <f>BK202</f>
        <v>0</v>
      </c>
      <c r="L202" s="134"/>
      <c r="M202" s="139"/>
      <c r="N202" s="140"/>
      <c r="O202" s="140"/>
      <c r="P202" s="141">
        <f>SUM(P203:P252)</f>
        <v>0</v>
      </c>
      <c r="Q202" s="140"/>
      <c r="R202" s="141">
        <f>SUM(R203:R252)</f>
        <v>429.69139212359988</v>
      </c>
      <c r="S202" s="140"/>
      <c r="T202" s="142">
        <f>SUM(T203:T252)</f>
        <v>0</v>
      </c>
      <c r="AR202" s="135" t="s">
        <v>81</v>
      </c>
      <c r="AT202" s="143" t="s">
        <v>72</v>
      </c>
      <c r="AU202" s="143" t="s">
        <v>81</v>
      </c>
      <c r="AY202" s="135" t="s">
        <v>151</v>
      </c>
      <c r="BK202" s="144">
        <f>SUM(BK203:BK252)</f>
        <v>0</v>
      </c>
    </row>
    <row r="203" spans="1:65" s="2" customFormat="1" ht="24.2" customHeight="1">
      <c r="A203" s="29"/>
      <c r="B203" s="147"/>
      <c r="C203" s="148" t="s">
        <v>391</v>
      </c>
      <c r="D203" s="148" t="s">
        <v>153</v>
      </c>
      <c r="E203" s="149" t="s">
        <v>392</v>
      </c>
      <c r="F203" s="150" t="s">
        <v>393</v>
      </c>
      <c r="G203" s="151" t="s">
        <v>198</v>
      </c>
      <c r="H203" s="152">
        <v>50.79</v>
      </c>
      <c r="I203" s="153"/>
      <c r="J203" s="154">
        <f t="shared" ref="J203:J234" si="40">ROUND(I203*H203,2)</f>
        <v>0</v>
      </c>
      <c r="K203" s="155"/>
      <c r="L203" s="30"/>
      <c r="M203" s="156" t="s">
        <v>1</v>
      </c>
      <c r="N203" s="157" t="s">
        <v>39</v>
      </c>
      <c r="O203" s="58"/>
      <c r="P203" s="158">
        <f t="shared" ref="P203:P234" si="41">O203*H203</f>
        <v>0</v>
      </c>
      <c r="Q203" s="158">
        <v>1.9136000000000001E-4</v>
      </c>
      <c r="R203" s="158">
        <f t="shared" ref="R203:R234" si="42">Q203*H203</f>
        <v>9.7191744000000007E-3</v>
      </c>
      <c r="S203" s="158">
        <v>0</v>
      </c>
      <c r="T203" s="159">
        <f t="shared" ref="T203:T234" si="43"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0" t="s">
        <v>157</v>
      </c>
      <c r="AT203" s="160" t="s">
        <v>153</v>
      </c>
      <c r="AU203" s="160" t="s">
        <v>158</v>
      </c>
      <c r="AY203" s="14" t="s">
        <v>151</v>
      </c>
      <c r="BE203" s="161">
        <f t="shared" ref="BE203:BE234" si="44">IF(N203="základná",J203,0)</f>
        <v>0</v>
      </c>
      <c r="BF203" s="161">
        <f t="shared" ref="BF203:BF234" si="45">IF(N203="znížená",J203,0)</f>
        <v>0</v>
      </c>
      <c r="BG203" s="161">
        <f t="shared" ref="BG203:BG234" si="46">IF(N203="zákl. prenesená",J203,0)</f>
        <v>0</v>
      </c>
      <c r="BH203" s="161">
        <f t="shared" ref="BH203:BH234" si="47">IF(N203="zníž. prenesená",J203,0)</f>
        <v>0</v>
      </c>
      <c r="BI203" s="161">
        <f t="shared" ref="BI203:BI234" si="48">IF(N203="nulová",J203,0)</f>
        <v>0</v>
      </c>
      <c r="BJ203" s="14" t="s">
        <v>158</v>
      </c>
      <c r="BK203" s="161">
        <f t="shared" ref="BK203:BK234" si="49">ROUND(I203*H203,2)</f>
        <v>0</v>
      </c>
      <c r="BL203" s="14" t="s">
        <v>157</v>
      </c>
      <c r="BM203" s="160" t="s">
        <v>394</v>
      </c>
    </row>
    <row r="204" spans="1:65" s="2" customFormat="1" ht="24.2" customHeight="1">
      <c r="A204" s="29"/>
      <c r="B204" s="147"/>
      <c r="C204" s="148" t="s">
        <v>395</v>
      </c>
      <c r="D204" s="148" t="s">
        <v>153</v>
      </c>
      <c r="E204" s="149" t="s">
        <v>396</v>
      </c>
      <c r="F204" s="150" t="s">
        <v>397</v>
      </c>
      <c r="G204" s="151" t="s">
        <v>198</v>
      </c>
      <c r="H204" s="152">
        <v>102.2</v>
      </c>
      <c r="I204" s="153"/>
      <c r="J204" s="154">
        <f t="shared" si="40"/>
        <v>0</v>
      </c>
      <c r="K204" s="155"/>
      <c r="L204" s="30"/>
      <c r="M204" s="156" t="s">
        <v>1</v>
      </c>
      <c r="N204" s="157" t="s">
        <v>39</v>
      </c>
      <c r="O204" s="58"/>
      <c r="P204" s="158">
        <f t="shared" si="41"/>
        <v>0</v>
      </c>
      <c r="Q204" s="158">
        <v>4.2499999999999998E-4</v>
      </c>
      <c r="R204" s="158">
        <f t="shared" si="42"/>
        <v>4.3435000000000001E-2</v>
      </c>
      <c r="S204" s="158">
        <v>0</v>
      </c>
      <c r="T204" s="159">
        <f t="shared" si="4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0" t="s">
        <v>157</v>
      </c>
      <c r="AT204" s="160" t="s">
        <v>153</v>
      </c>
      <c r="AU204" s="160" t="s">
        <v>158</v>
      </c>
      <c r="AY204" s="14" t="s">
        <v>151</v>
      </c>
      <c r="BE204" s="161">
        <f t="shared" si="44"/>
        <v>0</v>
      </c>
      <c r="BF204" s="161">
        <f t="shared" si="45"/>
        <v>0</v>
      </c>
      <c r="BG204" s="161">
        <f t="shared" si="46"/>
        <v>0</v>
      </c>
      <c r="BH204" s="161">
        <f t="shared" si="47"/>
        <v>0</v>
      </c>
      <c r="BI204" s="161">
        <f t="shared" si="48"/>
        <v>0</v>
      </c>
      <c r="BJ204" s="14" t="s">
        <v>158</v>
      </c>
      <c r="BK204" s="161">
        <f t="shared" si="49"/>
        <v>0</v>
      </c>
      <c r="BL204" s="14" t="s">
        <v>157</v>
      </c>
      <c r="BM204" s="160" t="s">
        <v>398</v>
      </c>
    </row>
    <row r="205" spans="1:65" s="2" customFormat="1" ht="24.2" customHeight="1">
      <c r="A205" s="29"/>
      <c r="B205" s="147"/>
      <c r="C205" s="148" t="s">
        <v>399</v>
      </c>
      <c r="D205" s="148" t="s">
        <v>153</v>
      </c>
      <c r="E205" s="149" t="s">
        <v>400</v>
      </c>
      <c r="F205" s="150" t="s">
        <v>401</v>
      </c>
      <c r="G205" s="151" t="s">
        <v>198</v>
      </c>
      <c r="H205" s="152">
        <v>102.2</v>
      </c>
      <c r="I205" s="153"/>
      <c r="J205" s="154">
        <f t="shared" si="40"/>
        <v>0</v>
      </c>
      <c r="K205" s="155"/>
      <c r="L205" s="30"/>
      <c r="M205" s="156" t="s">
        <v>1</v>
      </c>
      <c r="N205" s="157" t="s">
        <v>39</v>
      </c>
      <c r="O205" s="58"/>
      <c r="P205" s="158">
        <f t="shared" si="41"/>
        <v>0</v>
      </c>
      <c r="Q205" s="158">
        <v>6.6E-3</v>
      </c>
      <c r="R205" s="158">
        <f t="shared" si="42"/>
        <v>0.67452000000000001</v>
      </c>
      <c r="S205" s="158">
        <v>0</v>
      </c>
      <c r="T205" s="159">
        <f t="shared" si="4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0" t="s">
        <v>157</v>
      </c>
      <c r="AT205" s="160" t="s">
        <v>153</v>
      </c>
      <c r="AU205" s="160" t="s">
        <v>158</v>
      </c>
      <c r="AY205" s="14" t="s">
        <v>151</v>
      </c>
      <c r="BE205" s="161">
        <f t="shared" si="44"/>
        <v>0</v>
      </c>
      <c r="BF205" s="161">
        <f t="shared" si="45"/>
        <v>0</v>
      </c>
      <c r="BG205" s="161">
        <f t="shared" si="46"/>
        <v>0</v>
      </c>
      <c r="BH205" s="161">
        <f t="shared" si="47"/>
        <v>0</v>
      </c>
      <c r="BI205" s="161">
        <f t="shared" si="48"/>
        <v>0</v>
      </c>
      <c r="BJ205" s="14" t="s">
        <v>158</v>
      </c>
      <c r="BK205" s="161">
        <f t="shared" si="49"/>
        <v>0</v>
      </c>
      <c r="BL205" s="14" t="s">
        <v>157</v>
      </c>
      <c r="BM205" s="160" t="s">
        <v>402</v>
      </c>
    </row>
    <row r="206" spans="1:65" s="2" customFormat="1" ht="24.2" customHeight="1">
      <c r="A206" s="29"/>
      <c r="B206" s="147"/>
      <c r="C206" s="148" t="s">
        <v>403</v>
      </c>
      <c r="D206" s="148" t="s">
        <v>153</v>
      </c>
      <c r="E206" s="149" t="s">
        <v>404</v>
      </c>
      <c r="F206" s="150" t="s">
        <v>405</v>
      </c>
      <c r="G206" s="151" t="s">
        <v>198</v>
      </c>
      <c r="H206" s="152">
        <v>102.2</v>
      </c>
      <c r="I206" s="153"/>
      <c r="J206" s="154">
        <f t="shared" si="40"/>
        <v>0</v>
      </c>
      <c r="K206" s="155"/>
      <c r="L206" s="30"/>
      <c r="M206" s="156" t="s">
        <v>1</v>
      </c>
      <c r="N206" s="157" t="s">
        <v>39</v>
      </c>
      <c r="O206" s="58"/>
      <c r="P206" s="158">
        <f t="shared" si="41"/>
        <v>0</v>
      </c>
      <c r="Q206" s="158">
        <v>5.1539999999999997E-3</v>
      </c>
      <c r="R206" s="158">
        <f t="shared" si="42"/>
        <v>0.52673879999999995</v>
      </c>
      <c r="S206" s="158">
        <v>0</v>
      </c>
      <c r="T206" s="159">
        <f t="shared" si="4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0" t="s">
        <v>157</v>
      </c>
      <c r="AT206" s="160" t="s">
        <v>153</v>
      </c>
      <c r="AU206" s="160" t="s">
        <v>158</v>
      </c>
      <c r="AY206" s="14" t="s">
        <v>151</v>
      </c>
      <c r="BE206" s="161">
        <f t="shared" si="44"/>
        <v>0</v>
      </c>
      <c r="BF206" s="161">
        <f t="shared" si="45"/>
        <v>0</v>
      </c>
      <c r="BG206" s="161">
        <f t="shared" si="46"/>
        <v>0</v>
      </c>
      <c r="BH206" s="161">
        <f t="shared" si="47"/>
        <v>0</v>
      </c>
      <c r="BI206" s="161">
        <f t="shared" si="48"/>
        <v>0</v>
      </c>
      <c r="BJ206" s="14" t="s">
        <v>158</v>
      </c>
      <c r="BK206" s="161">
        <f t="shared" si="49"/>
        <v>0</v>
      </c>
      <c r="BL206" s="14" t="s">
        <v>157</v>
      </c>
      <c r="BM206" s="160" t="s">
        <v>406</v>
      </c>
    </row>
    <row r="207" spans="1:65" s="2" customFormat="1" ht="37.9" customHeight="1">
      <c r="A207" s="29"/>
      <c r="B207" s="147"/>
      <c r="C207" s="148" t="s">
        <v>407</v>
      </c>
      <c r="D207" s="148" t="s">
        <v>153</v>
      </c>
      <c r="E207" s="149" t="s">
        <v>408</v>
      </c>
      <c r="F207" s="150" t="s">
        <v>409</v>
      </c>
      <c r="G207" s="151" t="s">
        <v>198</v>
      </c>
      <c r="H207" s="152">
        <v>274.09199999999998</v>
      </c>
      <c r="I207" s="153"/>
      <c r="J207" s="154">
        <f t="shared" si="40"/>
        <v>0</v>
      </c>
      <c r="K207" s="155"/>
      <c r="L207" s="30"/>
      <c r="M207" s="156" t="s">
        <v>1</v>
      </c>
      <c r="N207" s="157" t="s">
        <v>39</v>
      </c>
      <c r="O207" s="58"/>
      <c r="P207" s="158">
        <f t="shared" si="41"/>
        <v>0</v>
      </c>
      <c r="Q207" s="158">
        <v>1.4999999999999999E-4</v>
      </c>
      <c r="R207" s="158">
        <f t="shared" si="42"/>
        <v>4.1113799999999992E-2</v>
      </c>
      <c r="S207" s="158">
        <v>0</v>
      </c>
      <c r="T207" s="159">
        <f t="shared" si="4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0" t="s">
        <v>157</v>
      </c>
      <c r="AT207" s="160" t="s">
        <v>153</v>
      </c>
      <c r="AU207" s="160" t="s">
        <v>158</v>
      </c>
      <c r="AY207" s="14" t="s">
        <v>151</v>
      </c>
      <c r="BE207" s="161">
        <f t="shared" si="44"/>
        <v>0</v>
      </c>
      <c r="BF207" s="161">
        <f t="shared" si="45"/>
        <v>0</v>
      </c>
      <c r="BG207" s="161">
        <f t="shared" si="46"/>
        <v>0</v>
      </c>
      <c r="BH207" s="161">
        <f t="shared" si="47"/>
        <v>0</v>
      </c>
      <c r="BI207" s="161">
        <f t="shared" si="48"/>
        <v>0</v>
      </c>
      <c r="BJ207" s="14" t="s">
        <v>158</v>
      </c>
      <c r="BK207" s="161">
        <f t="shared" si="49"/>
        <v>0</v>
      </c>
      <c r="BL207" s="14" t="s">
        <v>157</v>
      </c>
      <c r="BM207" s="160" t="s">
        <v>410</v>
      </c>
    </row>
    <row r="208" spans="1:65" s="2" customFormat="1" ht="24.2" customHeight="1">
      <c r="A208" s="29"/>
      <c r="B208" s="147"/>
      <c r="C208" s="148" t="s">
        <v>411</v>
      </c>
      <c r="D208" s="148" t="s">
        <v>153</v>
      </c>
      <c r="E208" s="149" t="s">
        <v>412</v>
      </c>
      <c r="F208" s="150" t="s">
        <v>413</v>
      </c>
      <c r="G208" s="151" t="s">
        <v>198</v>
      </c>
      <c r="H208" s="152">
        <v>650.67399999999998</v>
      </c>
      <c r="I208" s="153"/>
      <c r="J208" s="154">
        <f t="shared" si="40"/>
        <v>0</v>
      </c>
      <c r="K208" s="155"/>
      <c r="L208" s="30"/>
      <c r="M208" s="156" t="s">
        <v>1</v>
      </c>
      <c r="N208" s="157" t="s">
        <v>39</v>
      </c>
      <c r="O208" s="58"/>
      <c r="P208" s="158">
        <f t="shared" si="41"/>
        <v>0</v>
      </c>
      <c r="Q208" s="158">
        <v>4.9300000000000004E-3</v>
      </c>
      <c r="R208" s="158">
        <f t="shared" si="42"/>
        <v>3.2078228200000001</v>
      </c>
      <c r="S208" s="158">
        <v>0</v>
      </c>
      <c r="T208" s="159">
        <f t="shared" si="4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0" t="s">
        <v>157</v>
      </c>
      <c r="AT208" s="160" t="s">
        <v>153</v>
      </c>
      <c r="AU208" s="160" t="s">
        <v>158</v>
      </c>
      <c r="AY208" s="14" t="s">
        <v>151</v>
      </c>
      <c r="BE208" s="161">
        <f t="shared" si="44"/>
        <v>0</v>
      </c>
      <c r="BF208" s="161">
        <f t="shared" si="45"/>
        <v>0</v>
      </c>
      <c r="BG208" s="161">
        <f t="shared" si="46"/>
        <v>0</v>
      </c>
      <c r="BH208" s="161">
        <f t="shared" si="47"/>
        <v>0</v>
      </c>
      <c r="BI208" s="161">
        <f t="shared" si="48"/>
        <v>0</v>
      </c>
      <c r="BJ208" s="14" t="s">
        <v>158</v>
      </c>
      <c r="BK208" s="161">
        <f t="shared" si="49"/>
        <v>0</v>
      </c>
      <c r="BL208" s="14" t="s">
        <v>157</v>
      </c>
      <c r="BM208" s="160" t="s">
        <v>414</v>
      </c>
    </row>
    <row r="209" spans="1:65" s="2" customFormat="1" ht="24.2" customHeight="1">
      <c r="A209" s="29"/>
      <c r="B209" s="147"/>
      <c r="C209" s="148" t="s">
        <v>415</v>
      </c>
      <c r="D209" s="148" t="s">
        <v>153</v>
      </c>
      <c r="E209" s="149" t="s">
        <v>416</v>
      </c>
      <c r="F209" s="150" t="s">
        <v>417</v>
      </c>
      <c r="G209" s="151" t="s">
        <v>198</v>
      </c>
      <c r="H209" s="152">
        <v>650.67399999999998</v>
      </c>
      <c r="I209" s="153"/>
      <c r="J209" s="154">
        <f t="shared" si="40"/>
        <v>0</v>
      </c>
      <c r="K209" s="155"/>
      <c r="L209" s="30"/>
      <c r="M209" s="156" t="s">
        <v>1</v>
      </c>
      <c r="N209" s="157" t="s">
        <v>39</v>
      </c>
      <c r="O209" s="58"/>
      <c r="P209" s="158">
        <f t="shared" si="41"/>
        <v>0</v>
      </c>
      <c r="Q209" s="158">
        <v>1.575E-2</v>
      </c>
      <c r="R209" s="158">
        <f t="shared" si="42"/>
        <v>10.248115499999999</v>
      </c>
      <c r="S209" s="158">
        <v>0</v>
      </c>
      <c r="T209" s="159">
        <f t="shared" si="4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0" t="s">
        <v>157</v>
      </c>
      <c r="AT209" s="160" t="s">
        <v>153</v>
      </c>
      <c r="AU209" s="160" t="s">
        <v>158</v>
      </c>
      <c r="AY209" s="14" t="s">
        <v>151</v>
      </c>
      <c r="BE209" s="161">
        <f t="shared" si="44"/>
        <v>0</v>
      </c>
      <c r="BF209" s="161">
        <f t="shared" si="45"/>
        <v>0</v>
      </c>
      <c r="BG209" s="161">
        <f t="shared" si="46"/>
        <v>0</v>
      </c>
      <c r="BH209" s="161">
        <f t="shared" si="47"/>
        <v>0</v>
      </c>
      <c r="BI209" s="161">
        <f t="shared" si="48"/>
        <v>0</v>
      </c>
      <c r="BJ209" s="14" t="s">
        <v>158</v>
      </c>
      <c r="BK209" s="161">
        <f t="shared" si="49"/>
        <v>0</v>
      </c>
      <c r="BL209" s="14" t="s">
        <v>157</v>
      </c>
      <c r="BM209" s="160" t="s">
        <v>418</v>
      </c>
    </row>
    <row r="210" spans="1:65" s="2" customFormat="1" ht="24.2" customHeight="1">
      <c r="A210" s="29"/>
      <c r="B210" s="147"/>
      <c r="C210" s="148" t="s">
        <v>419</v>
      </c>
      <c r="D210" s="148" t="s">
        <v>153</v>
      </c>
      <c r="E210" s="149" t="s">
        <v>420</v>
      </c>
      <c r="F210" s="150" t="s">
        <v>421</v>
      </c>
      <c r="G210" s="151" t="s">
        <v>198</v>
      </c>
      <c r="H210" s="152">
        <v>839.80899999999997</v>
      </c>
      <c r="I210" s="153"/>
      <c r="J210" s="154">
        <f t="shared" si="40"/>
        <v>0</v>
      </c>
      <c r="K210" s="155"/>
      <c r="L210" s="30"/>
      <c r="M210" s="156" t="s">
        <v>1</v>
      </c>
      <c r="N210" s="157" t="s">
        <v>39</v>
      </c>
      <c r="O210" s="58"/>
      <c r="P210" s="158">
        <f t="shared" si="41"/>
        <v>0</v>
      </c>
      <c r="Q210" s="158">
        <v>6.3E-3</v>
      </c>
      <c r="R210" s="158">
        <f t="shared" si="42"/>
        <v>5.2907966999999996</v>
      </c>
      <c r="S210" s="158">
        <v>0</v>
      </c>
      <c r="T210" s="159">
        <f t="shared" si="4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0" t="s">
        <v>157</v>
      </c>
      <c r="AT210" s="160" t="s">
        <v>153</v>
      </c>
      <c r="AU210" s="160" t="s">
        <v>158</v>
      </c>
      <c r="AY210" s="14" t="s">
        <v>151</v>
      </c>
      <c r="BE210" s="161">
        <f t="shared" si="44"/>
        <v>0</v>
      </c>
      <c r="BF210" s="161">
        <f t="shared" si="45"/>
        <v>0</v>
      </c>
      <c r="BG210" s="161">
        <f t="shared" si="46"/>
        <v>0</v>
      </c>
      <c r="BH210" s="161">
        <f t="shared" si="47"/>
        <v>0</v>
      </c>
      <c r="BI210" s="161">
        <f t="shared" si="48"/>
        <v>0</v>
      </c>
      <c r="BJ210" s="14" t="s">
        <v>158</v>
      </c>
      <c r="BK210" s="161">
        <f t="shared" si="49"/>
        <v>0</v>
      </c>
      <c r="BL210" s="14" t="s">
        <v>157</v>
      </c>
      <c r="BM210" s="160" t="s">
        <v>422</v>
      </c>
    </row>
    <row r="211" spans="1:65" s="2" customFormat="1" ht="24.2" customHeight="1">
      <c r="A211" s="29"/>
      <c r="B211" s="147"/>
      <c r="C211" s="148" t="s">
        <v>423</v>
      </c>
      <c r="D211" s="148" t="s">
        <v>153</v>
      </c>
      <c r="E211" s="149" t="s">
        <v>424</v>
      </c>
      <c r="F211" s="150" t="s">
        <v>425</v>
      </c>
      <c r="G211" s="151" t="s">
        <v>330</v>
      </c>
      <c r="H211" s="152">
        <v>366.16</v>
      </c>
      <c r="I211" s="153"/>
      <c r="J211" s="154">
        <f t="shared" si="40"/>
        <v>0</v>
      </c>
      <c r="K211" s="155"/>
      <c r="L211" s="30"/>
      <c r="M211" s="156" t="s">
        <v>1</v>
      </c>
      <c r="N211" s="157" t="s">
        <v>39</v>
      </c>
      <c r="O211" s="58"/>
      <c r="P211" s="158">
        <f t="shared" si="41"/>
        <v>0</v>
      </c>
      <c r="Q211" s="158">
        <v>1.9109999999999999E-3</v>
      </c>
      <c r="R211" s="158">
        <f t="shared" si="42"/>
        <v>0.69973176000000004</v>
      </c>
      <c r="S211" s="158">
        <v>0</v>
      </c>
      <c r="T211" s="159">
        <f t="shared" si="4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0" t="s">
        <v>157</v>
      </c>
      <c r="AT211" s="160" t="s">
        <v>153</v>
      </c>
      <c r="AU211" s="160" t="s">
        <v>158</v>
      </c>
      <c r="AY211" s="14" t="s">
        <v>151</v>
      </c>
      <c r="BE211" s="161">
        <f t="shared" si="44"/>
        <v>0</v>
      </c>
      <c r="BF211" s="161">
        <f t="shared" si="45"/>
        <v>0</v>
      </c>
      <c r="BG211" s="161">
        <f t="shared" si="46"/>
        <v>0</v>
      </c>
      <c r="BH211" s="161">
        <f t="shared" si="47"/>
        <v>0</v>
      </c>
      <c r="BI211" s="161">
        <f t="shared" si="48"/>
        <v>0</v>
      </c>
      <c r="BJ211" s="14" t="s">
        <v>158</v>
      </c>
      <c r="BK211" s="161">
        <f t="shared" si="49"/>
        <v>0</v>
      </c>
      <c r="BL211" s="14" t="s">
        <v>157</v>
      </c>
      <c r="BM211" s="160" t="s">
        <v>426</v>
      </c>
    </row>
    <row r="212" spans="1:65" s="2" customFormat="1" ht="24.2" customHeight="1">
      <c r="A212" s="29"/>
      <c r="B212" s="147"/>
      <c r="C212" s="148" t="s">
        <v>427</v>
      </c>
      <c r="D212" s="148" t="s">
        <v>153</v>
      </c>
      <c r="E212" s="149" t="s">
        <v>428</v>
      </c>
      <c r="F212" s="150" t="s">
        <v>429</v>
      </c>
      <c r="G212" s="151" t="s">
        <v>198</v>
      </c>
      <c r="H212" s="152">
        <v>274.09199999999998</v>
      </c>
      <c r="I212" s="153"/>
      <c r="J212" s="154">
        <f t="shared" si="40"/>
        <v>0</v>
      </c>
      <c r="K212" s="155"/>
      <c r="L212" s="30"/>
      <c r="M212" s="156" t="s">
        <v>1</v>
      </c>
      <c r="N212" s="157" t="s">
        <v>39</v>
      </c>
      <c r="O212" s="58"/>
      <c r="P212" s="158">
        <f t="shared" si="41"/>
        <v>0</v>
      </c>
      <c r="Q212" s="158">
        <v>5.1539999999999997E-3</v>
      </c>
      <c r="R212" s="158">
        <f t="shared" si="42"/>
        <v>1.4126701679999998</v>
      </c>
      <c r="S212" s="158">
        <v>0</v>
      </c>
      <c r="T212" s="159">
        <f t="shared" si="4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0" t="s">
        <v>157</v>
      </c>
      <c r="AT212" s="160" t="s">
        <v>153</v>
      </c>
      <c r="AU212" s="160" t="s">
        <v>158</v>
      </c>
      <c r="AY212" s="14" t="s">
        <v>151</v>
      </c>
      <c r="BE212" s="161">
        <f t="shared" si="44"/>
        <v>0</v>
      </c>
      <c r="BF212" s="161">
        <f t="shared" si="45"/>
        <v>0</v>
      </c>
      <c r="BG212" s="161">
        <f t="shared" si="46"/>
        <v>0</v>
      </c>
      <c r="BH212" s="161">
        <f t="shared" si="47"/>
        <v>0</v>
      </c>
      <c r="BI212" s="161">
        <f t="shared" si="48"/>
        <v>0</v>
      </c>
      <c r="BJ212" s="14" t="s">
        <v>158</v>
      </c>
      <c r="BK212" s="161">
        <f t="shared" si="49"/>
        <v>0</v>
      </c>
      <c r="BL212" s="14" t="s">
        <v>157</v>
      </c>
      <c r="BM212" s="160" t="s">
        <v>430</v>
      </c>
    </row>
    <row r="213" spans="1:65" s="2" customFormat="1" ht="37.9" customHeight="1">
      <c r="A213" s="29"/>
      <c r="B213" s="147"/>
      <c r="C213" s="148" t="s">
        <v>431</v>
      </c>
      <c r="D213" s="148" t="s">
        <v>153</v>
      </c>
      <c r="E213" s="149" t="s">
        <v>432</v>
      </c>
      <c r="F213" s="150" t="s">
        <v>433</v>
      </c>
      <c r="G213" s="151" t="s">
        <v>198</v>
      </c>
      <c r="H213" s="152">
        <v>50.79</v>
      </c>
      <c r="I213" s="153"/>
      <c r="J213" s="154">
        <f t="shared" si="40"/>
        <v>0</v>
      </c>
      <c r="K213" s="155"/>
      <c r="L213" s="30"/>
      <c r="M213" s="156" t="s">
        <v>1</v>
      </c>
      <c r="N213" s="157" t="s">
        <v>39</v>
      </c>
      <c r="O213" s="58"/>
      <c r="P213" s="158">
        <f t="shared" si="41"/>
        <v>0</v>
      </c>
      <c r="Q213" s="158">
        <v>1.9236000000000001E-4</v>
      </c>
      <c r="R213" s="158">
        <f t="shared" si="42"/>
        <v>9.7699644000000009E-3</v>
      </c>
      <c r="S213" s="158">
        <v>0</v>
      </c>
      <c r="T213" s="159">
        <f t="shared" si="4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0" t="s">
        <v>157</v>
      </c>
      <c r="AT213" s="160" t="s">
        <v>153</v>
      </c>
      <c r="AU213" s="160" t="s">
        <v>158</v>
      </c>
      <c r="AY213" s="14" t="s">
        <v>151</v>
      </c>
      <c r="BE213" s="161">
        <f t="shared" si="44"/>
        <v>0</v>
      </c>
      <c r="BF213" s="161">
        <f t="shared" si="45"/>
        <v>0</v>
      </c>
      <c r="BG213" s="161">
        <f t="shared" si="46"/>
        <v>0</v>
      </c>
      <c r="BH213" s="161">
        <f t="shared" si="47"/>
        <v>0</v>
      </c>
      <c r="BI213" s="161">
        <f t="shared" si="48"/>
        <v>0</v>
      </c>
      <c r="BJ213" s="14" t="s">
        <v>158</v>
      </c>
      <c r="BK213" s="161">
        <f t="shared" si="49"/>
        <v>0</v>
      </c>
      <c r="BL213" s="14" t="s">
        <v>157</v>
      </c>
      <c r="BM213" s="160" t="s">
        <v>434</v>
      </c>
    </row>
    <row r="214" spans="1:65" s="2" customFormat="1" ht="33" customHeight="1">
      <c r="A214" s="29"/>
      <c r="B214" s="147"/>
      <c r="C214" s="148" t="s">
        <v>435</v>
      </c>
      <c r="D214" s="148" t="s">
        <v>153</v>
      </c>
      <c r="E214" s="149" t="s">
        <v>436</v>
      </c>
      <c r="F214" s="150" t="s">
        <v>437</v>
      </c>
      <c r="G214" s="151" t="s">
        <v>198</v>
      </c>
      <c r="H214" s="152">
        <v>8.7289999999999992</v>
      </c>
      <c r="I214" s="153"/>
      <c r="J214" s="154">
        <f t="shared" si="40"/>
        <v>0</v>
      </c>
      <c r="K214" s="155"/>
      <c r="L214" s="30"/>
      <c r="M214" s="156" t="s">
        <v>1</v>
      </c>
      <c r="N214" s="157" t="s">
        <v>39</v>
      </c>
      <c r="O214" s="58"/>
      <c r="P214" s="158">
        <f t="shared" si="41"/>
        <v>0</v>
      </c>
      <c r="Q214" s="158">
        <v>3.5E-4</v>
      </c>
      <c r="R214" s="158">
        <f t="shared" si="42"/>
        <v>3.0551499999999995E-3</v>
      </c>
      <c r="S214" s="158">
        <v>0</v>
      </c>
      <c r="T214" s="159">
        <f t="shared" si="4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0" t="s">
        <v>157</v>
      </c>
      <c r="AT214" s="160" t="s">
        <v>153</v>
      </c>
      <c r="AU214" s="160" t="s">
        <v>158</v>
      </c>
      <c r="AY214" s="14" t="s">
        <v>151</v>
      </c>
      <c r="BE214" s="161">
        <f t="shared" si="44"/>
        <v>0</v>
      </c>
      <c r="BF214" s="161">
        <f t="shared" si="45"/>
        <v>0</v>
      </c>
      <c r="BG214" s="161">
        <f t="shared" si="46"/>
        <v>0</v>
      </c>
      <c r="BH214" s="161">
        <f t="shared" si="47"/>
        <v>0</v>
      </c>
      <c r="BI214" s="161">
        <f t="shared" si="48"/>
        <v>0</v>
      </c>
      <c r="BJ214" s="14" t="s">
        <v>158</v>
      </c>
      <c r="BK214" s="161">
        <f t="shared" si="49"/>
        <v>0</v>
      </c>
      <c r="BL214" s="14" t="s">
        <v>157</v>
      </c>
      <c r="BM214" s="160" t="s">
        <v>438</v>
      </c>
    </row>
    <row r="215" spans="1:65" s="2" customFormat="1" ht="24.2" customHeight="1">
      <c r="A215" s="29"/>
      <c r="B215" s="147"/>
      <c r="C215" s="148" t="s">
        <v>439</v>
      </c>
      <c r="D215" s="148" t="s">
        <v>153</v>
      </c>
      <c r="E215" s="149" t="s">
        <v>440</v>
      </c>
      <c r="F215" s="150" t="s">
        <v>441</v>
      </c>
      <c r="G215" s="151" t="s">
        <v>198</v>
      </c>
      <c r="H215" s="152">
        <v>8.7289999999999992</v>
      </c>
      <c r="I215" s="153"/>
      <c r="J215" s="154">
        <f t="shared" si="40"/>
        <v>0</v>
      </c>
      <c r="K215" s="155"/>
      <c r="L215" s="30"/>
      <c r="M215" s="156" t="s">
        <v>1</v>
      </c>
      <c r="N215" s="157" t="s">
        <v>39</v>
      </c>
      <c r="O215" s="58"/>
      <c r="P215" s="158">
        <f t="shared" si="41"/>
        <v>0</v>
      </c>
      <c r="Q215" s="158">
        <v>2.9199999999999999E-3</v>
      </c>
      <c r="R215" s="158">
        <f t="shared" si="42"/>
        <v>2.5488679999999996E-2</v>
      </c>
      <c r="S215" s="158">
        <v>0</v>
      </c>
      <c r="T215" s="159">
        <f t="shared" si="4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0" t="s">
        <v>157</v>
      </c>
      <c r="AT215" s="160" t="s">
        <v>153</v>
      </c>
      <c r="AU215" s="160" t="s">
        <v>158</v>
      </c>
      <c r="AY215" s="14" t="s">
        <v>151</v>
      </c>
      <c r="BE215" s="161">
        <f t="shared" si="44"/>
        <v>0</v>
      </c>
      <c r="BF215" s="161">
        <f t="shared" si="45"/>
        <v>0</v>
      </c>
      <c r="BG215" s="161">
        <f t="shared" si="46"/>
        <v>0</v>
      </c>
      <c r="BH215" s="161">
        <f t="shared" si="47"/>
        <v>0</v>
      </c>
      <c r="BI215" s="161">
        <f t="shared" si="48"/>
        <v>0</v>
      </c>
      <c r="BJ215" s="14" t="s">
        <v>158</v>
      </c>
      <c r="BK215" s="161">
        <f t="shared" si="49"/>
        <v>0</v>
      </c>
      <c r="BL215" s="14" t="s">
        <v>157</v>
      </c>
      <c r="BM215" s="160" t="s">
        <v>442</v>
      </c>
    </row>
    <row r="216" spans="1:65" s="2" customFormat="1" ht="24.2" customHeight="1">
      <c r="A216" s="29"/>
      <c r="B216" s="147"/>
      <c r="C216" s="148" t="s">
        <v>443</v>
      </c>
      <c r="D216" s="148" t="s">
        <v>153</v>
      </c>
      <c r="E216" s="149" t="s">
        <v>444</v>
      </c>
      <c r="F216" s="150" t="s">
        <v>445</v>
      </c>
      <c r="G216" s="151" t="s">
        <v>198</v>
      </c>
      <c r="H216" s="152">
        <v>10.718999999999999</v>
      </c>
      <c r="I216" s="153"/>
      <c r="J216" s="154">
        <f t="shared" si="40"/>
        <v>0</v>
      </c>
      <c r="K216" s="155"/>
      <c r="L216" s="30"/>
      <c r="M216" s="156" t="s">
        <v>1</v>
      </c>
      <c r="N216" s="157" t="s">
        <v>39</v>
      </c>
      <c r="O216" s="58"/>
      <c r="P216" s="158">
        <f t="shared" si="41"/>
        <v>0</v>
      </c>
      <c r="Q216" s="158">
        <v>3.5E-4</v>
      </c>
      <c r="R216" s="158">
        <f t="shared" si="42"/>
        <v>3.7516499999999996E-3</v>
      </c>
      <c r="S216" s="158">
        <v>0</v>
      </c>
      <c r="T216" s="159">
        <f t="shared" si="4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0" t="s">
        <v>157</v>
      </c>
      <c r="AT216" s="160" t="s">
        <v>153</v>
      </c>
      <c r="AU216" s="160" t="s">
        <v>158</v>
      </c>
      <c r="AY216" s="14" t="s">
        <v>151</v>
      </c>
      <c r="BE216" s="161">
        <f t="shared" si="44"/>
        <v>0</v>
      </c>
      <c r="BF216" s="161">
        <f t="shared" si="45"/>
        <v>0</v>
      </c>
      <c r="BG216" s="161">
        <f t="shared" si="46"/>
        <v>0</v>
      </c>
      <c r="BH216" s="161">
        <f t="shared" si="47"/>
        <v>0</v>
      </c>
      <c r="BI216" s="161">
        <f t="shared" si="48"/>
        <v>0</v>
      </c>
      <c r="BJ216" s="14" t="s">
        <v>158</v>
      </c>
      <c r="BK216" s="161">
        <f t="shared" si="49"/>
        <v>0</v>
      </c>
      <c r="BL216" s="14" t="s">
        <v>157</v>
      </c>
      <c r="BM216" s="160" t="s">
        <v>446</v>
      </c>
    </row>
    <row r="217" spans="1:65" s="2" customFormat="1" ht="24.2" customHeight="1">
      <c r="A217" s="29"/>
      <c r="B217" s="147"/>
      <c r="C217" s="148" t="s">
        <v>447</v>
      </c>
      <c r="D217" s="148" t="s">
        <v>153</v>
      </c>
      <c r="E217" s="149" t="s">
        <v>448</v>
      </c>
      <c r="F217" s="150" t="s">
        <v>449</v>
      </c>
      <c r="G217" s="151" t="s">
        <v>198</v>
      </c>
      <c r="H217" s="152">
        <v>468.95800000000003</v>
      </c>
      <c r="I217" s="153"/>
      <c r="J217" s="154">
        <f t="shared" si="40"/>
        <v>0</v>
      </c>
      <c r="K217" s="155"/>
      <c r="L217" s="30"/>
      <c r="M217" s="156" t="s">
        <v>1</v>
      </c>
      <c r="N217" s="157" t="s">
        <v>39</v>
      </c>
      <c r="O217" s="58"/>
      <c r="P217" s="158">
        <f t="shared" si="41"/>
        <v>0</v>
      </c>
      <c r="Q217" s="158">
        <v>2.2499999999999999E-4</v>
      </c>
      <c r="R217" s="158">
        <f t="shared" si="42"/>
        <v>0.10551555</v>
      </c>
      <c r="S217" s="158">
        <v>0</v>
      </c>
      <c r="T217" s="159">
        <f t="shared" si="4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0" t="s">
        <v>157</v>
      </c>
      <c r="AT217" s="160" t="s">
        <v>153</v>
      </c>
      <c r="AU217" s="160" t="s">
        <v>158</v>
      </c>
      <c r="AY217" s="14" t="s">
        <v>151</v>
      </c>
      <c r="BE217" s="161">
        <f t="shared" si="44"/>
        <v>0</v>
      </c>
      <c r="BF217" s="161">
        <f t="shared" si="45"/>
        <v>0</v>
      </c>
      <c r="BG217" s="161">
        <f t="shared" si="46"/>
        <v>0</v>
      </c>
      <c r="BH217" s="161">
        <f t="shared" si="47"/>
        <v>0</v>
      </c>
      <c r="BI217" s="161">
        <f t="shared" si="48"/>
        <v>0</v>
      </c>
      <c r="BJ217" s="14" t="s">
        <v>158</v>
      </c>
      <c r="BK217" s="161">
        <f t="shared" si="49"/>
        <v>0</v>
      </c>
      <c r="BL217" s="14" t="s">
        <v>157</v>
      </c>
      <c r="BM217" s="160" t="s">
        <v>450</v>
      </c>
    </row>
    <row r="218" spans="1:65" s="2" customFormat="1" ht="24.2" customHeight="1">
      <c r="A218" s="29"/>
      <c r="B218" s="147"/>
      <c r="C218" s="148" t="s">
        <v>451</v>
      </c>
      <c r="D218" s="148" t="s">
        <v>153</v>
      </c>
      <c r="E218" s="149" t="s">
        <v>452</v>
      </c>
      <c r="F218" s="150" t="s">
        <v>453</v>
      </c>
      <c r="G218" s="151" t="s">
        <v>198</v>
      </c>
      <c r="H218" s="152">
        <v>38.520000000000003</v>
      </c>
      <c r="I218" s="153"/>
      <c r="J218" s="154">
        <f t="shared" si="40"/>
        <v>0</v>
      </c>
      <c r="K218" s="155"/>
      <c r="L218" s="30"/>
      <c r="M218" s="156" t="s">
        <v>1</v>
      </c>
      <c r="N218" s="157" t="s">
        <v>39</v>
      </c>
      <c r="O218" s="58"/>
      <c r="P218" s="158">
        <f t="shared" si="41"/>
        <v>0</v>
      </c>
      <c r="Q218" s="158">
        <v>2.9199999999999999E-3</v>
      </c>
      <c r="R218" s="158">
        <f t="shared" si="42"/>
        <v>0.11247840000000001</v>
      </c>
      <c r="S218" s="158">
        <v>0</v>
      </c>
      <c r="T218" s="159">
        <f t="shared" si="4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0" t="s">
        <v>157</v>
      </c>
      <c r="AT218" s="160" t="s">
        <v>153</v>
      </c>
      <c r="AU218" s="160" t="s">
        <v>158</v>
      </c>
      <c r="AY218" s="14" t="s">
        <v>151</v>
      </c>
      <c r="BE218" s="161">
        <f t="shared" si="44"/>
        <v>0</v>
      </c>
      <c r="BF218" s="161">
        <f t="shared" si="45"/>
        <v>0</v>
      </c>
      <c r="BG218" s="161">
        <f t="shared" si="46"/>
        <v>0</v>
      </c>
      <c r="BH218" s="161">
        <f t="shared" si="47"/>
        <v>0</v>
      </c>
      <c r="BI218" s="161">
        <f t="shared" si="48"/>
        <v>0</v>
      </c>
      <c r="BJ218" s="14" t="s">
        <v>158</v>
      </c>
      <c r="BK218" s="161">
        <f t="shared" si="49"/>
        <v>0</v>
      </c>
      <c r="BL218" s="14" t="s">
        <v>157</v>
      </c>
      <c r="BM218" s="160" t="s">
        <v>454</v>
      </c>
    </row>
    <row r="219" spans="1:65" s="2" customFormat="1" ht="24.2" customHeight="1">
      <c r="A219" s="29"/>
      <c r="B219" s="147"/>
      <c r="C219" s="148" t="s">
        <v>455</v>
      </c>
      <c r="D219" s="148" t="s">
        <v>153</v>
      </c>
      <c r="E219" s="149" t="s">
        <v>456</v>
      </c>
      <c r="F219" s="150" t="s">
        <v>457</v>
      </c>
      <c r="G219" s="151" t="s">
        <v>198</v>
      </c>
      <c r="H219" s="152">
        <v>441.15699999999998</v>
      </c>
      <c r="I219" s="153"/>
      <c r="J219" s="154">
        <f t="shared" si="40"/>
        <v>0</v>
      </c>
      <c r="K219" s="155"/>
      <c r="L219" s="30"/>
      <c r="M219" s="156" t="s">
        <v>1</v>
      </c>
      <c r="N219" s="157" t="s">
        <v>39</v>
      </c>
      <c r="O219" s="58"/>
      <c r="P219" s="158">
        <f t="shared" si="41"/>
        <v>0</v>
      </c>
      <c r="Q219" s="158">
        <v>2.9199999999999999E-3</v>
      </c>
      <c r="R219" s="158">
        <f t="shared" si="42"/>
        <v>1.2881784399999998</v>
      </c>
      <c r="S219" s="158">
        <v>0</v>
      </c>
      <c r="T219" s="159">
        <f t="shared" si="4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0" t="s">
        <v>157</v>
      </c>
      <c r="AT219" s="160" t="s">
        <v>153</v>
      </c>
      <c r="AU219" s="160" t="s">
        <v>158</v>
      </c>
      <c r="AY219" s="14" t="s">
        <v>151</v>
      </c>
      <c r="BE219" s="161">
        <f t="shared" si="44"/>
        <v>0</v>
      </c>
      <c r="BF219" s="161">
        <f t="shared" si="45"/>
        <v>0</v>
      </c>
      <c r="BG219" s="161">
        <f t="shared" si="46"/>
        <v>0</v>
      </c>
      <c r="BH219" s="161">
        <f t="shared" si="47"/>
        <v>0</v>
      </c>
      <c r="BI219" s="161">
        <f t="shared" si="48"/>
        <v>0</v>
      </c>
      <c r="BJ219" s="14" t="s">
        <v>158</v>
      </c>
      <c r="BK219" s="161">
        <f t="shared" si="49"/>
        <v>0</v>
      </c>
      <c r="BL219" s="14" t="s">
        <v>157</v>
      </c>
      <c r="BM219" s="160" t="s">
        <v>458</v>
      </c>
    </row>
    <row r="220" spans="1:65" s="2" customFormat="1" ht="24.2" customHeight="1">
      <c r="A220" s="29"/>
      <c r="B220" s="147"/>
      <c r="C220" s="148" t="s">
        <v>459</v>
      </c>
      <c r="D220" s="148" t="s">
        <v>153</v>
      </c>
      <c r="E220" s="149" t="s">
        <v>460</v>
      </c>
      <c r="F220" s="150" t="s">
        <v>461</v>
      </c>
      <c r="G220" s="151" t="s">
        <v>198</v>
      </c>
      <c r="H220" s="152">
        <v>7.4779999999999998</v>
      </c>
      <c r="I220" s="153"/>
      <c r="J220" s="154">
        <f t="shared" si="40"/>
        <v>0</v>
      </c>
      <c r="K220" s="155"/>
      <c r="L220" s="30"/>
      <c r="M220" s="156" t="s">
        <v>1</v>
      </c>
      <c r="N220" s="157" t="s">
        <v>39</v>
      </c>
      <c r="O220" s="58"/>
      <c r="P220" s="158">
        <f t="shared" si="41"/>
        <v>0</v>
      </c>
      <c r="Q220" s="158">
        <v>5.1500000000000001E-3</v>
      </c>
      <c r="R220" s="158">
        <f t="shared" si="42"/>
        <v>3.8511699999999996E-2</v>
      </c>
      <c r="S220" s="158">
        <v>0</v>
      </c>
      <c r="T220" s="159">
        <f t="shared" si="4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0" t="s">
        <v>157</v>
      </c>
      <c r="AT220" s="160" t="s">
        <v>153</v>
      </c>
      <c r="AU220" s="160" t="s">
        <v>158</v>
      </c>
      <c r="AY220" s="14" t="s">
        <v>151</v>
      </c>
      <c r="BE220" s="161">
        <f t="shared" si="44"/>
        <v>0</v>
      </c>
      <c r="BF220" s="161">
        <f t="shared" si="45"/>
        <v>0</v>
      </c>
      <c r="BG220" s="161">
        <f t="shared" si="46"/>
        <v>0</v>
      </c>
      <c r="BH220" s="161">
        <f t="shared" si="47"/>
        <v>0</v>
      </c>
      <c r="BI220" s="161">
        <f t="shared" si="48"/>
        <v>0</v>
      </c>
      <c r="BJ220" s="14" t="s">
        <v>158</v>
      </c>
      <c r="BK220" s="161">
        <f t="shared" si="49"/>
        <v>0</v>
      </c>
      <c r="BL220" s="14" t="s">
        <v>157</v>
      </c>
      <c r="BM220" s="160" t="s">
        <v>462</v>
      </c>
    </row>
    <row r="221" spans="1:65" s="2" customFormat="1" ht="37.9" customHeight="1">
      <c r="A221" s="29"/>
      <c r="B221" s="147"/>
      <c r="C221" s="148" t="s">
        <v>463</v>
      </c>
      <c r="D221" s="148" t="s">
        <v>153</v>
      </c>
      <c r="E221" s="149" t="s">
        <v>464</v>
      </c>
      <c r="F221" s="150" t="s">
        <v>465</v>
      </c>
      <c r="G221" s="151" t="s">
        <v>198</v>
      </c>
      <c r="H221" s="152">
        <v>8.7289999999999992</v>
      </c>
      <c r="I221" s="153"/>
      <c r="J221" s="154">
        <f t="shared" si="40"/>
        <v>0</v>
      </c>
      <c r="K221" s="155"/>
      <c r="L221" s="30"/>
      <c r="M221" s="156" t="s">
        <v>1</v>
      </c>
      <c r="N221" s="157" t="s">
        <v>39</v>
      </c>
      <c r="O221" s="58"/>
      <c r="P221" s="158">
        <f t="shared" si="41"/>
        <v>0</v>
      </c>
      <c r="Q221" s="158">
        <v>0</v>
      </c>
      <c r="R221" s="158">
        <f t="shared" si="42"/>
        <v>0</v>
      </c>
      <c r="S221" s="158">
        <v>0</v>
      </c>
      <c r="T221" s="159">
        <f t="shared" si="4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0" t="s">
        <v>157</v>
      </c>
      <c r="AT221" s="160" t="s">
        <v>153</v>
      </c>
      <c r="AU221" s="160" t="s">
        <v>158</v>
      </c>
      <c r="AY221" s="14" t="s">
        <v>151</v>
      </c>
      <c r="BE221" s="161">
        <f t="shared" si="44"/>
        <v>0</v>
      </c>
      <c r="BF221" s="161">
        <f t="shared" si="45"/>
        <v>0</v>
      </c>
      <c r="BG221" s="161">
        <f t="shared" si="46"/>
        <v>0</v>
      </c>
      <c r="BH221" s="161">
        <f t="shared" si="47"/>
        <v>0</v>
      </c>
      <c r="BI221" s="161">
        <f t="shared" si="48"/>
        <v>0</v>
      </c>
      <c r="BJ221" s="14" t="s">
        <v>158</v>
      </c>
      <c r="BK221" s="161">
        <f t="shared" si="49"/>
        <v>0</v>
      </c>
      <c r="BL221" s="14" t="s">
        <v>157</v>
      </c>
      <c r="BM221" s="160" t="s">
        <v>466</v>
      </c>
    </row>
    <row r="222" spans="1:65" s="2" customFormat="1" ht="24.2" customHeight="1">
      <c r="A222" s="29"/>
      <c r="B222" s="147"/>
      <c r="C222" s="148" t="s">
        <v>467</v>
      </c>
      <c r="D222" s="148" t="s">
        <v>153</v>
      </c>
      <c r="E222" s="149" t="s">
        <v>468</v>
      </c>
      <c r="F222" s="150" t="s">
        <v>469</v>
      </c>
      <c r="G222" s="151" t="s">
        <v>198</v>
      </c>
      <c r="H222" s="152">
        <v>14.324</v>
      </c>
      <c r="I222" s="153"/>
      <c r="J222" s="154">
        <f t="shared" si="40"/>
        <v>0</v>
      </c>
      <c r="K222" s="155"/>
      <c r="L222" s="30"/>
      <c r="M222" s="156" t="s">
        <v>1</v>
      </c>
      <c r="N222" s="157" t="s">
        <v>39</v>
      </c>
      <c r="O222" s="58"/>
      <c r="P222" s="158">
        <f t="shared" si="41"/>
        <v>0</v>
      </c>
      <c r="Q222" s="158">
        <v>1.167E-2</v>
      </c>
      <c r="R222" s="158">
        <f t="shared" si="42"/>
        <v>0.16716107999999999</v>
      </c>
      <c r="S222" s="158">
        <v>0</v>
      </c>
      <c r="T222" s="159">
        <f t="shared" si="4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0" t="s">
        <v>157</v>
      </c>
      <c r="AT222" s="160" t="s">
        <v>153</v>
      </c>
      <c r="AU222" s="160" t="s">
        <v>158</v>
      </c>
      <c r="AY222" s="14" t="s">
        <v>151</v>
      </c>
      <c r="BE222" s="161">
        <f t="shared" si="44"/>
        <v>0</v>
      </c>
      <c r="BF222" s="161">
        <f t="shared" si="45"/>
        <v>0</v>
      </c>
      <c r="BG222" s="161">
        <f t="shared" si="46"/>
        <v>0</v>
      </c>
      <c r="BH222" s="161">
        <f t="shared" si="47"/>
        <v>0</v>
      </c>
      <c r="BI222" s="161">
        <f t="shared" si="48"/>
        <v>0</v>
      </c>
      <c r="BJ222" s="14" t="s">
        <v>158</v>
      </c>
      <c r="BK222" s="161">
        <f t="shared" si="49"/>
        <v>0</v>
      </c>
      <c r="BL222" s="14" t="s">
        <v>157</v>
      </c>
      <c r="BM222" s="160" t="s">
        <v>470</v>
      </c>
    </row>
    <row r="223" spans="1:65" s="2" customFormat="1" ht="24.2" customHeight="1">
      <c r="A223" s="29"/>
      <c r="B223" s="147"/>
      <c r="C223" s="148" t="s">
        <v>471</v>
      </c>
      <c r="D223" s="148" t="s">
        <v>153</v>
      </c>
      <c r="E223" s="149" t="s">
        <v>472</v>
      </c>
      <c r="F223" s="150" t="s">
        <v>473</v>
      </c>
      <c r="G223" s="151" t="s">
        <v>198</v>
      </c>
      <c r="H223" s="152">
        <v>2.6850000000000001</v>
      </c>
      <c r="I223" s="153"/>
      <c r="J223" s="154">
        <f t="shared" si="40"/>
        <v>0</v>
      </c>
      <c r="K223" s="155"/>
      <c r="L223" s="30"/>
      <c r="M223" s="156" t="s">
        <v>1</v>
      </c>
      <c r="N223" s="157" t="s">
        <v>39</v>
      </c>
      <c r="O223" s="58"/>
      <c r="P223" s="158">
        <f t="shared" si="41"/>
        <v>0</v>
      </c>
      <c r="Q223" s="158">
        <v>1.196E-2</v>
      </c>
      <c r="R223" s="158">
        <f t="shared" si="42"/>
        <v>3.2112599999999998E-2</v>
      </c>
      <c r="S223" s="158">
        <v>0</v>
      </c>
      <c r="T223" s="159">
        <f t="shared" si="4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0" t="s">
        <v>157</v>
      </c>
      <c r="AT223" s="160" t="s">
        <v>153</v>
      </c>
      <c r="AU223" s="160" t="s">
        <v>158</v>
      </c>
      <c r="AY223" s="14" t="s">
        <v>151</v>
      </c>
      <c r="BE223" s="161">
        <f t="shared" si="44"/>
        <v>0</v>
      </c>
      <c r="BF223" s="161">
        <f t="shared" si="45"/>
        <v>0</v>
      </c>
      <c r="BG223" s="161">
        <f t="shared" si="46"/>
        <v>0</v>
      </c>
      <c r="BH223" s="161">
        <f t="shared" si="47"/>
        <v>0</v>
      </c>
      <c r="BI223" s="161">
        <f t="shared" si="48"/>
        <v>0</v>
      </c>
      <c r="BJ223" s="14" t="s">
        <v>158</v>
      </c>
      <c r="BK223" s="161">
        <f t="shared" si="49"/>
        <v>0</v>
      </c>
      <c r="BL223" s="14" t="s">
        <v>157</v>
      </c>
      <c r="BM223" s="160" t="s">
        <v>474</v>
      </c>
    </row>
    <row r="224" spans="1:65" s="2" customFormat="1" ht="24.2" customHeight="1">
      <c r="A224" s="29"/>
      <c r="B224" s="147"/>
      <c r="C224" s="148" t="s">
        <v>475</v>
      </c>
      <c r="D224" s="148" t="s">
        <v>153</v>
      </c>
      <c r="E224" s="149" t="s">
        <v>476</v>
      </c>
      <c r="F224" s="150" t="s">
        <v>477</v>
      </c>
      <c r="G224" s="151" t="s">
        <v>198</v>
      </c>
      <c r="H224" s="152">
        <v>398.33</v>
      </c>
      <c r="I224" s="153"/>
      <c r="J224" s="154">
        <f t="shared" si="40"/>
        <v>0</v>
      </c>
      <c r="K224" s="155"/>
      <c r="L224" s="30"/>
      <c r="M224" s="156" t="s">
        <v>1</v>
      </c>
      <c r="N224" s="157" t="s">
        <v>39</v>
      </c>
      <c r="O224" s="58"/>
      <c r="P224" s="158">
        <f t="shared" si="41"/>
        <v>0</v>
      </c>
      <c r="Q224" s="158">
        <v>1.273E-2</v>
      </c>
      <c r="R224" s="158">
        <f t="shared" si="42"/>
        <v>5.0707408999999997</v>
      </c>
      <c r="S224" s="158">
        <v>0</v>
      </c>
      <c r="T224" s="159">
        <f t="shared" si="4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0" t="s">
        <v>157</v>
      </c>
      <c r="AT224" s="160" t="s">
        <v>153</v>
      </c>
      <c r="AU224" s="160" t="s">
        <v>158</v>
      </c>
      <c r="AY224" s="14" t="s">
        <v>151</v>
      </c>
      <c r="BE224" s="161">
        <f t="shared" si="44"/>
        <v>0</v>
      </c>
      <c r="BF224" s="161">
        <f t="shared" si="45"/>
        <v>0</v>
      </c>
      <c r="BG224" s="161">
        <f t="shared" si="46"/>
        <v>0</v>
      </c>
      <c r="BH224" s="161">
        <f t="shared" si="47"/>
        <v>0</v>
      </c>
      <c r="BI224" s="161">
        <f t="shared" si="48"/>
        <v>0</v>
      </c>
      <c r="BJ224" s="14" t="s">
        <v>158</v>
      </c>
      <c r="BK224" s="161">
        <f t="shared" si="49"/>
        <v>0</v>
      </c>
      <c r="BL224" s="14" t="s">
        <v>157</v>
      </c>
      <c r="BM224" s="160" t="s">
        <v>478</v>
      </c>
    </row>
    <row r="225" spans="1:65" s="2" customFormat="1" ht="24.2" customHeight="1">
      <c r="A225" s="29"/>
      <c r="B225" s="147"/>
      <c r="C225" s="148" t="s">
        <v>479</v>
      </c>
      <c r="D225" s="148" t="s">
        <v>153</v>
      </c>
      <c r="E225" s="149" t="s">
        <v>480</v>
      </c>
      <c r="F225" s="150" t="s">
        <v>481</v>
      </c>
      <c r="G225" s="151" t="s">
        <v>198</v>
      </c>
      <c r="H225" s="152">
        <v>21.945</v>
      </c>
      <c r="I225" s="153"/>
      <c r="J225" s="154">
        <f t="shared" si="40"/>
        <v>0</v>
      </c>
      <c r="K225" s="155"/>
      <c r="L225" s="30"/>
      <c r="M225" s="156" t="s">
        <v>1</v>
      </c>
      <c r="N225" s="157" t="s">
        <v>39</v>
      </c>
      <c r="O225" s="58"/>
      <c r="P225" s="158">
        <f t="shared" si="41"/>
        <v>0</v>
      </c>
      <c r="Q225" s="158">
        <v>1.149E-2</v>
      </c>
      <c r="R225" s="158">
        <f t="shared" si="42"/>
        <v>0.25214805000000001</v>
      </c>
      <c r="S225" s="158">
        <v>0</v>
      </c>
      <c r="T225" s="159">
        <f t="shared" si="4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0" t="s">
        <v>157</v>
      </c>
      <c r="AT225" s="160" t="s">
        <v>153</v>
      </c>
      <c r="AU225" s="160" t="s">
        <v>158</v>
      </c>
      <c r="AY225" s="14" t="s">
        <v>151</v>
      </c>
      <c r="BE225" s="161">
        <f t="shared" si="44"/>
        <v>0</v>
      </c>
      <c r="BF225" s="161">
        <f t="shared" si="45"/>
        <v>0</v>
      </c>
      <c r="BG225" s="161">
        <f t="shared" si="46"/>
        <v>0</v>
      </c>
      <c r="BH225" s="161">
        <f t="shared" si="47"/>
        <v>0</v>
      </c>
      <c r="BI225" s="161">
        <f t="shared" si="48"/>
        <v>0</v>
      </c>
      <c r="BJ225" s="14" t="s">
        <v>158</v>
      </c>
      <c r="BK225" s="161">
        <f t="shared" si="49"/>
        <v>0</v>
      </c>
      <c r="BL225" s="14" t="s">
        <v>157</v>
      </c>
      <c r="BM225" s="160" t="s">
        <v>482</v>
      </c>
    </row>
    <row r="226" spans="1:65" s="2" customFormat="1" ht="33" customHeight="1">
      <c r="A226" s="29"/>
      <c r="B226" s="147"/>
      <c r="C226" s="148" t="s">
        <v>483</v>
      </c>
      <c r="D226" s="148" t="s">
        <v>153</v>
      </c>
      <c r="E226" s="149" t="s">
        <v>484</v>
      </c>
      <c r="F226" s="150" t="s">
        <v>485</v>
      </c>
      <c r="G226" s="151" t="s">
        <v>198</v>
      </c>
      <c r="H226" s="152">
        <v>5.1239999999999997</v>
      </c>
      <c r="I226" s="153"/>
      <c r="J226" s="154">
        <f t="shared" si="40"/>
        <v>0</v>
      </c>
      <c r="K226" s="155"/>
      <c r="L226" s="30"/>
      <c r="M226" s="156" t="s">
        <v>1</v>
      </c>
      <c r="N226" s="157" t="s">
        <v>39</v>
      </c>
      <c r="O226" s="58"/>
      <c r="P226" s="158">
        <f t="shared" si="41"/>
        <v>0</v>
      </c>
      <c r="Q226" s="158">
        <v>1.1350000000000001E-2</v>
      </c>
      <c r="R226" s="158">
        <f t="shared" si="42"/>
        <v>5.8157399999999998E-2</v>
      </c>
      <c r="S226" s="158">
        <v>0</v>
      </c>
      <c r="T226" s="159">
        <f t="shared" si="4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0" t="s">
        <v>157</v>
      </c>
      <c r="AT226" s="160" t="s">
        <v>153</v>
      </c>
      <c r="AU226" s="160" t="s">
        <v>158</v>
      </c>
      <c r="AY226" s="14" t="s">
        <v>151</v>
      </c>
      <c r="BE226" s="161">
        <f t="shared" si="44"/>
        <v>0</v>
      </c>
      <c r="BF226" s="161">
        <f t="shared" si="45"/>
        <v>0</v>
      </c>
      <c r="BG226" s="161">
        <f t="shared" si="46"/>
        <v>0</v>
      </c>
      <c r="BH226" s="161">
        <f t="shared" si="47"/>
        <v>0</v>
      </c>
      <c r="BI226" s="161">
        <f t="shared" si="48"/>
        <v>0</v>
      </c>
      <c r="BJ226" s="14" t="s">
        <v>158</v>
      </c>
      <c r="BK226" s="161">
        <f t="shared" si="49"/>
        <v>0</v>
      </c>
      <c r="BL226" s="14" t="s">
        <v>157</v>
      </c>
      <c r="BM226" s="160" t="s">
        <v>486</v>
      </c>
    </row>
    <row r="227" spans="1:65" s="2" customFormat="1" ht="33" customHeight="1">
      <c r="A227" s="29"/>
      <c r="B227" s="147"/>
      <c r="C227" s="148" t="s">
        <v>487</v>
      </c>
      <c r="D227" s="148" t="s">
        <v>153</v>
      </c>
      <c r="E227" s="149" t="s">
        <v>488</v>
      </c>
      <c r="F227" s="150" t="s">
        <v>489</v>
      </c>
      <c r="G227" s="151" t="s">
        <v>198</v>
      </c>
      <c r="H227" s="152">
        <v>0.36</v>
      </c>
      <c r="I227" s="153"/>
      <c r="J227" s="154">
        <f t="shared" si="40"/>
        <v>0</v>
      </c>
      <c r="K227" s="155"/>
      <c r="L227" s="30"/>
      <c r="M227" s="156" t="s">
        <v>1</v>
      </c>
      <c r="N227" s="157" t="s">
        <v>39</v>
      </c>
      <c r="O227" s="58"/>
      <c r="P227" s="158">
        <f t="shared" si="41"/>
        <v>0</v>
      </c>
      <c r="Q227" s="158">
        <v>1.1350000000000001E-2</v>
      </c>
      <c r="R227" s="158">
        <f t="shared" si="42"/>
        <v>4.0860000000000002E-3</v>
      </c>
      <c r="S227" s="158">
        <v>0</v>
      </c>
      <c r="T227" s="159">
        <f t="shared" si="4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0" t="s">
        <v>157</v>
      </c>
      <c r="AT227" s="160" t="s">
        <v>153</v>
      </c>
      <c r="AU227" s="160" t="s">
        <v>158</v>
      </c>
      <c r="AY227" s="14" t="s">
        <v>151</v>
      </c>
      <c r="BE227" s="161">
        <f t="shared" si="44"/>
        <v>0</v>
      </c>
      <c r="BF227" s="161">
        <f t="shared" si="45"/>
        <v>0</v>
      </c>
      <c r="BG227" s="161">
        <f t="shared" si="46"/>
        <v>0</v>
      </c>
      <c r="BH227" s="161">
        <f t="shared" si="47"/>
        <v>0</v>
      </c>
      <c r="BI227" s="161">
        <f t="shared" si="48"/>
        <v>0</v>
      </c>
      <c r="BJ227" s="14" t="s">
        <v>158</v>
      </c>
      <c r="BK227" s="161">
        <f t="shared" si="49"/>
        <v>0</v>
      </c>
      <c r="BL227" s="14" t="s">
        <v>157</v>
      </c>
      <c r="BM227" s="160" t="s">
        <v>490</v>
      </c>
    </row>
    <row r="228" spans="1:65" s="2" customFormat="1" ht="33" customHeight="1">
      <c r="A228" s="29"/>
      <c r="B228" s="147"/>
      <c r="C228" s="148" t="s">
        <v>491</v>
      </c>
      <c r="D228" s="148" t="s">
        <v>153</v>
      </c>
      <c r="E228" s="149" t="s">
        <v>492</v>
      </c>
      <c r="F228" s="150" t="s">
        <v>493</v>
      </c>
      <c r="G228" s="151" t="s">
        <v>198</v>
      </c>
      <c r="H228" s="152">
        <v>37.68</v>
      </c>
      <c r="I228" s="153"/>
      <c r="J228" s="154">
        <f t="shared" si="40"/>
        <v>0</v>
      </c>
      <c r="K228" s="155"/>
      <c r="L228" s="30"/>
      <c r="M228" s="156" t="s">
        <v>1</v>
      </c>
      <c r="N228" s="157" t="s">
        <v>39</v>
      </c>
      <c r="O228" s="58"/>
      <c r="P228" s="158">
        <f t="shared" si="41"/>
        <v>0</v>
      </c>
      <c r="Q228" s="158">
        <v>1.299E-2</v>
      </c>
      <c r="R228" s="158">
        <f t="shared" si="42"/>
        <v>0.48946319999999999</v>
      </c>
      <c r="S228" s="158">
        <v>0</v>
      </c>
      <c r="T228" s="159">
        <f t="shared" si="4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0" t="s">
        <v>157</v>
      </c>
      <c r="AT228" s="160" t="s">
        <v>153</v>
      </c>
      <c r="AU228" s="160" t="s">
        <v>158</v>
      </c>
      <c r="AY228" s="14" t="s">
        <v>151</v>
      </c>
      <c r="BE228" s="161">
        <f t="shared" si="44"/>
        <v>0</v>
      </c>
      <c r="BF228" s="161">
        <f t="shared" si="45"/>
        <v>0</v>
      </c>
      <c r="BG228" s="161">
        <f t="shared" si="46"/>
        <v>0</v>
      </c>
      <c r="BH228" s="161">
        <f t="shared" si="47"/>
        <v>0</v>
      </c>
      <c r="BI228" s="161">
        <f t="shared" si="48"/>
        <v>0</v>
      </c>
      <c r="BJ228" s="14" t="s">
        <v>158</v>
      </c>
      <c r="BK228" s="161">
        <f t="shared" si="49"/>
        <v>0</v>
      </c>
      <c r="BL228" s="14" t="s">
        <v>157</v>
      </c>
      <c r="BM228" s="160" t="s">
        <v>494</v>
      </c>
    </row>
    <row r="229" spans="1:65" s="2" customFormat="1" ht="24.2" customHeight="1">
      <c r="A229" s="29"/>
      <c r="B229" s="147"/>
      <c r="C229" s="148" t="s">
        <v>495</v>
      </c>
      <c r="D229" s="148" t="s">
        <v>153</v>
      </c>
      <c r="E229" s="149" t="s">
        <v>496</v>
      </c>
      <c r="F229" s="150" t="s">
        <v>497</v>
      </c>
      <c r="G229" s="151" t="s">
        <v>198</v>
      </c>
      <c r="H229" s="152">
        <v>0.48</v>
      </c>
      <c r="I229" s="153"/>
      <c r="J229" s="154">
        <f t="shared" si="40"/>
        <v>0</v>
      </c>
      <c r="K229" s="155"/>
      <c r="L229" s="30"/>
      <c r="M229" s="156" t="s">
        <v>1</v>
      </c>
      <c r="N229" s="157" t="s">
        <v>39</v>
      </c>
      <c r="O229" s="58"/>
      <c r="P229" s="158">
        <f t="shared" si="41"/>
        <v>0</v>
      </c>
      <c r="Q229" s="158">
        <v>1.0548999999999999E-2</v>
      </c>
      <c r="R229" s="158">
        <f t="shared" si="42"/>
        <v>5.0635199999999993E-3</v>
      </c>
      <c r="S229" s="158">
        <v>0</v>
      </c>
      <c r="T229" s="159">
        <f t="shared" si="4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0" t="s">
        <v>157</v>
      </c>
      <c r="AT229" s="160" t="s">
        <v>153</v>
      </c>
      <c r="AU229" s="160" t="s">
        <v>158</v>
      </c>
      <c r="AY229" s="14" t="s">
        <v>151</v>
      </c>
      <c r="BE229" s="161">
        <f t="shared" si="44"/>
        <v>0</v>
      </c>
      <c r="BF229" s="161">
        <f t="shared" si="45"/>
        <v>0</v>
      </c>
      <c r="BG229" s="161">
        <f t="shared" si="46"/>
        <v>0</v>
      </c>
      <c r="BH229" s="161">
        <f t="shared" si="47"/>
        <v>0</v>
      </c>
      <c r="BI229" s="161">
        <f t="shared" si="48"/>
        <v>0</v>
      </c>
      <c r="BJ229" s="14" t="s">
        <v>158</v>
      </c>
      <c r="BK229" s="161">
        <f t="shared" si="49"/>
        <v>0</v>
      </c>
      <c r="BL229" s="14" t="s">
        <v>157</v>
      </c>
      <c r="BM229" s="160" t="s">
        <v>498</v>
      </c>
    </row>
    <row r="230" spans="1:65" s="2" customFormat="1" ht="24.2" customHeight="1">
      <c r="A230" s="29"/>
      <c r="B230" s="147"/>
      <c r="C230" s="148" t="s">
        <v>499</v>
      </c>
      <c r="D230" s="148" t="s">
        <v>153</v>
      </c>
      <c r="E230" s="149" t="s">
        <v>500</v>
      </c>
      <c r="F230" s="150" t="s">
        <v>501</v>
      </c>
      <c r="G230" s="151" t="s">
        <v>156</v>
      </c>
      <c r="H230" s="152">
        <v>23.478000000000002</v>
      </c>
      <c r="I230" s="153"/>
      <c r="J230" s="154">
        <f t="shared" si="40"/>
        <v>0</v>
      </c>
      <c r="K230" s="155"/>
      <c r="L230" s="30"/>
      <c r="M230" s="156" t="s">
        <v>1</v>
      </c>
      <c r="N230" s="157" t="s">
        <v>39</v>
      </c>
      <c r="O230" s="58"/>
      <c r="P230" s="158">
        <f t="shared" si="41"/>
        <v>0</v>
      </c>
      <c r="Q230" s="158">
        <v>2.4157199999999999</v>
      </c>
      <c r="R230" s="158">
        <f t="shared" si="42"/>
        <v>56.716274159999998</v>
      </c>
      <c r="S230" s="158">
        <v>0</v>
      </c>
      <c r="T230" s="159">
        <f t="shared" si="4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0" t="s">
        <v>157</v>
      </c>
      <c r="AT230" s="160" t="s">
        <v>153</v>
      </c>
      <c r="AU230" s="160" t="s">
        <v>158</v>
      </c>
      <c r="AY230" s="14" t="s">
        <v>151</v>
      </c>
      <c r="BE230" s="161">
        <f t="shared" si="44"/>
        <v>0</v>
      </c>
      <c r="BF230" s="161">
        <f t="shared" si="45"/>
        <v>0</v>
      </c>
      <c r="BG230" s="161">
        <f t="shared" si="46"/>
        <v>0</v>
      </c>
      <c r="BH230" s="161">
        <f t="shared" si="47"/>
        <v>0</v>
      </c>
      <c r="BI230" s="161">
        <f t="shared" si="48"/>
        <v>0</v>
      </c>
      <c r="BJ230" s="14" t="s">
        <v>158</v>
      </c>
      <c r="BK230" s="161">
        <f t="shared" si="49"/>
        <v>0</v>
      </c>
      <c r="BL230" s="14" t="s">
        <v>157</v>
      </c>
      <c r="BM230" s="160" t="s">
        <v>502</v>
      </c>
    </row>
    <row r="231" spans="1:65" s="2" customFormat="1" ht="24.2" customHeight="1">
      <c r="A231" s="29"/>
      <c r="B231" s="147"/>
      <c r="C231" s="148" t="s">
        <v>503</v>
      </c>
      <c r="D231" s="148" t="s">
        <v>153</v>
      </c>
      <c r="E231" s="149" t="s">
        <v>504</v>
      </c>
      <c r="F231" s="150" t="s">
        <v>505</v>
      </c>
      <c r="G231" s="151" t="s">
        <v>156</v>
      </c>
      <c r="H231" s="152">
        <v>70.275999999999996</v>
      </c>
      <c r="I231" s="153"/>
      <c r="J231" s="154">
        <f t="shared" si="40"/>
        <v>0</v>
      </c>
      <c r="K231" s="155"/>
      <c r="L231" s="30"/>
      <c r="M231" s="156" t="s">
        <v>1</v>
      </c>
      <c r="N231" s="157" t="s">
        <v>39</v>
      </c>
      <c r="O231" s="58"/>
      <c r="P231" s="158">
        <f t="shared" si="41"/>
        <v>0</v>
      </c>
      <c r="Q231" s="158">
        <v>2.4157199999999999</v>
      </c>
      <c r="R231" s="158">
        <f t="shared" si="42"/>
        <v>169.76713871999999</v>
      </c>
      <c r="S231" s="158">
        <v>0</v>
      </c>
      <c r="T231" s="159">
        <f t="shared" si="4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0" t="s">
        <v>157</v>
      </c>
      <c r="AT231" s="160" t="s">
        <v>153</v>
      </c>
      <c r="AU231" s="160" t="s">
        <v>158</v>
      </c>
      <c r="AY231" s="14" t="s">
        <v>151</v>
      </c>
      <c r="BE231" s="161">
        <f t="shared" si="44"/>
        <v>0</v>
      </c>
      <c r="BF231" s="161">
        <f t="shared" si="45"/>
        <v>0</v>
      </c>
      <c r="BG231" s="161">
        <f t="shared" si="46"/>
        <v>0</v>
      </c>
      <c r="BH231" s="161">
        <f t="shared" si="47"/>
        <v>0</v>
      </c>
      <c r="BI231" s="161">
        <f t="shared" si="48"/>
        <v>0</v>
      </c>
      <c r="BJ231" s="14" t="s">
        <v>158</v>
      </c>
      <c r="BK231" s="161">
        <f t="shared" si="49"/>
        <v>0</v>
      </c>
      <c r="BL231" s="14" t="s">
        <v>157</v>
      </c>
      <c r="BM231" s="160" t="s">
        <v>506</v>
      </c>
    </row>
    <row r="232" spans="1:65" s="2" customFormat="1" ht="37.9" customHeight="1">
      <c r="A232" s="29"/>
      <c r="B232" s="147"/>
      <c r="C232" s="148" t="s">
        <v>507</v>
      </c>
      <c r="D232" s="148" t="s">
        <v>153</v>
      </c>
      <c r="E232" s="149" t="s">
        <v>508</v>
      </c>
      <c r="F232" s="150" t="s">
        <v>509</v>
      </c>
      <c r="G232" s="151" t="s">
        <v>198</v>
      </c>
      <c r="H232" s="152">
        <v>586.16</v>
      </c>
      <c r="I232" s="153"/>
      <c r="J232" s="154">
        <f t="shared" si="40"/>
        <v>0</v>
      </c>
      <c r="K232" s="155"/>
      <c r="L232" s="30"/>
      <c r="M232" s="156" t="s">
        <v>1</v>
      </c>
      <c r="N232" s="157" t="s">
        <v>39</v>
      </c>
      <c r="O232" s="58"/>
      <c r="P232" s="158">
        <f t="shared" si="41"/>
        <v>0</v>
      </c>
      <c r="Q232" s="158">
        <v>5.0099999999999997E-3</v>
      </c>
      <c r="R232" s="158">
        <f t="shared" si="42"/>
        <v>2.9366615999999999</v>
      </c>
      <c r="S232" s="158">
        <v>0</v>
      </c>
      <c r="T232" s="159">
        <f t="shared" si="4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0" t="s">
        <v>157</v>
      </c>
      <c r="AT232" s="160" t="s">
        <v>153</v>
      </c>
      <c r="AU232" s="160" t="s">
        <v>158</v>
      </c>
      <c r="AY232" s="14" t="s">
        <v>151</v>
      </c>
      <c r="BE232" s="161">
        <f t="shared" si="44"/>
        <v>0</v>
      </c>
      <c r="BF232" s="161">
        <f t="shared" si="45"/>
        <v>0</v>
      </c>
      <c r="BG232" s="161">
        <f t="shared" si="46"/>
        <v>0</v>
      </c>
      <c r="BH232" s="161">
        <f t="shared" si="47"/>
        <v>0</v>
      </c>
      <c r="BI232" s="161">
        <f t="shared" si="48"/>
        <v>0</v>
      </c>
      <c r="BJ232" s="14" t="s">
        <v>158</v>
      </c>
      <c r="BK232" s="161">
        <f t="shared" si="49"/>
        <v>0</v>
      </c>
      <c r="BL232" s="14" t="s">
        <v>157</v>
      </c>
      <c r="BM232" s="160" t="s">
        <v>510</v>
      </c>
    </row>
    <row r="233" spans="1:65" s="2" customFormat="1" ht="33" customHeight="1">
      <c r="A233" s="29"/>
      <c r="B233" s="147"/>
      <c r="C233" s="148" t="s">
        <v>511</v>
      </c>
      <c r="D233" s="148" t="s">
        <v>153</v>
      </c>
      <c r="E233" s="149" t="s">
        <v>512</v>
      </c>
      <c r="F233" s="150" t="s">
        <v>513</v>
      </c>
      <c r="G233" s="151" t="s">
        <v>198</v>
      </c>
      <c r="H233" s="152">
        <v>586.16</v>
      </c>
      <c r="I233" s="153"/>
      <c r="J233" s="154">
        <f t="shared" si="40"/>
        <v>0</v>
      </c>
      <c r="K233" s="155"/>
      <c r="L233" s="30"/>
      <c r="M233" s="156" t="s">
        <v>1</v>
      </c>
      <c r="N233" s="157" t="s">
        <v>39</v>
      </c>
      <c r="O233" s="58"/>
      <c r="P233" s="158">
        <f t="shared" si="41"/>
        <v>0</v>
      </c>
      <c r="Q233" s="158">
        <v>2.0000000000000001E-4</v>
      </c>
      <c r="R233" s="158">
        <f t="shared" si="42"/>
        <v>0.117232</v>
      </c>
      <c r="S233" s="158">
        <v>0</v>
      </c>
      <c r="T233" s="159">
        <f t="shared" si="4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0" t="s">
        <v>157</v>
      </c>
      <c r="AT233" s="160" t="s">
        <v>153</v>
      </c>
      <c r="AU233" s="160" t="s">
        <v>158</v>
      </c>
      <c r="AY233" s="14" t="s">
        <v>151</v>
      </c>
      <c r="BE233" s="161">
        <f t="shared" si="44"/>
        <v>0</v>
      </c>
      <c r="BF233" s="161">
        <f t="shared" si="45"/>
        <v>0</v>
      </c>
      <c r="BG233" s="161">
        <f t="shared" si="46"/>
        <v>0</v>
      </c>
      <c r="BH233" s="161">
        <f t="shared" si="47"/>
        <v>0</v>
      </c>
      <c r="BI233" s="161">
        <f t="shared" si="48"/>
        <v>0</v>
      </c>
      <c r="BJ233" s="14" t="s">
        <v>158</v>
      </c>
      <c r="BK233" s="161">
        <f t="shared" si="49"/>
        <v>0</v>
      </c>
      <c r="BL233" s="14" t="s">
        <v>157</v>
      </c>
      <c r="BM233" s="160" t="s">
        <v>514</v>
      </c>
    </row>
    <row r="234" spans="1:65" s="2" customFormat="1" ht="37.9" customHeight="1">
      <c r="A234" s="29"/>
      <c r="B234" s="147"/>
      <c r="C234" s="148" t="s">
        <v>515</v>
      </c>
      <c r="D234" s="148" t="s">
        <v>153</v>
      </c>
      <c r="E234" s="149" t="s">
        <v>516</v>
      </c>
      <c r="F234" s="150" t="s">
        <v>517</v>
      </c>
      <c r="G234" s="151" t="s">
        <v>198</v>
      </c>
      <c r="H234" s="152">
        <v>586.16</v>
      </c>
      <c r="I234" s="153"/>
      <c r="J234" s="154">
        <f t="shared" si="40"/>
        <v>0</v>
      </c>
      <c r="K234" s="155"/>
      <c r="L234" s="30"/>
      <c r="M234" s="156" t="s">
        <v>1</v>
      </c>
      <c r="N234" s="157" t="s">
        <v>39</v>
      </c>
      <c r="O234" s="58"/>
      <c r="P234" s="158">
        <f t="shared" si="41"/>
        <v>0</v>
      </c>
      <c r="Q234" s="158">
        <v>2.23E-4</v>
      </c>
      <c r="R234" s="158">
        <f t="shared" si="42"/>
        <v>0.13071368</v>
      </c>
      <c r="S234" s="158">
        <v>0</v>
      </c>
      <c r="T234" s="159">
        <f t="shared" si="4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0" t="s">
        <v>157</v>
      </c>
      <c r="AT234" s="160" t="s">
        <v>153</v>
      </c>
      <c r="AU234" s="160" t="s">
        <v>158</v>
      </c>
      <c r="AY234" s="14" t="s">
        <v>151</v>
      </c>
      <c r="BE234" s="161">
        <f t="shared" si="44"/>
        <v>0</v>
      </c>
      <c r="BF234" s="161">
        <f t="shared" si="45"/>
        <v>0</v>
      </c>
      <c r="BG234" s="161">
        <f t="shared" si="46"/>
        <v>0</v>
      </c>
      <c r="BH234" s="161">
        <f t="shared" si="47"/>
        <v>0</v>
      </c>
      <c r="BI234" s="161">
        <f t="shared" si="48"/>
        <v>0</v>
      </c>
      <c r="BJ234" s="14" t="s">
        <v>158</v>
      </c>
      <c r="BK234" s="161">
        <f t="shared" si="49"/>
        <v>0</v>
      </c>
      <c r="BL234" s="14" t="s">
        <v>157</v>
      </c>
      <c r="BM234" s="160" t="s">
        <v>518</v>
      </c>
    </row>
    <row r="235" spans="1:65" s="2" customFormat="1" ht="24.2" customHeight="1">
      <c r="A235" s="29"/>
      <c r="B235" s="147"/>
      <c r="C235" s="148" t="s">
        <v>519</v>
      </c>
      <c r="D235" s="148" t="s">
        <v>153</v>
      </c>
      <c r="E235" s="149" t="s">
        <v>520</v>
      </c>
      <c r="F235" s="150" t="s">
        <v>521</v>
      </c>
      <c r="G235" s="151" t="s">
        <v>156</v>
      </c>
      <c r="H235" s="152">
        <v>23.478000000000002</v>
      </c>
      <c r="I235" s="153"/>
      <c r="J235" s="154">
        <f t="shared" ref="J235:J266" si="50">ROUND(I235*H235,2)</f>
        <v>0</v>
      </c>
      <c r="K235" s="155"/>
      <c r="L235" s="30"/>
      <c r="M235" s="156" t="s">
        <v>1</v>
      </c>
      <c r="N235" s="157" t="s">
        <v>39</v>
      </c>
      <c r="O235" s="58"/>
      <c r="P235" s="158">
        <f t="shared" ref="P235:P266" si="51">O235*H235</f>
        <v>0</v>
      </c>
      <c r="Q235" s="158">
        <v>0</v>
      </c>
      <c r="R235" s="158">
        <f t="shared" ref="R235:R266" si="52">Q235*H235</f>
        <v>0</v>
      </c>
      <c r="S235" s="158">
        <v>0</v>
      </c>
      <c r="T235" s="159">
        <f t="shared" ref="T235:T266" si="53">S235*H235</f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0" t="s">
        <v>157</v>
      </c>
      <c r="AT235" s="160" t="s">
        <v>153</v>
      </c>
      <c r="AU235" s="160" t="s">
        <v>158</v>
      </c>
      <c r="AY235" s="14" t="s">
        <v>151</v>
      </c>
      <c r="BE235" s="161">
        <f t="shared" ref="BE235:BE252" si="54">IF(N235="základná",J235,0)</f>
        <v>0</v>
      </c>
      <c r="BF235" s="161">
        <f t="shared" ref="BF235:BF252" si="55">IF(N235="znížená",J235,0)</f>
        <v>0</v>
      </c>
      <c r="BG235" s="161">
        <f t="shared" ref="BG235:BG252" si="56">IF(N235="zákl. prenesená",J235,0)</f>
        <v>0</v>
      </c>
      <c r="BH235" s="161">
        <f t="shared" ref="BH235:BH252" si="57">IF(N235="zníž. prenesená",J235,0)</f>
        <v>0</v>
      </c>
      <c r="BI235" s="161">
        <f t="shared" ref="BI235:BI252" si="58">IF(N235="nulová",J235,0)</f>
        <v>0</v>
      </c>
      <c r="BJ235" s="14" t="s">
        <v>158</v>
      </c>
      <c r="BK235" s="161">
        <f t="shared" ref="BK235:BK252" si="59">ROUND(I235*H235,2)</f>
        <v>0</v>
      </c>
      <c r="BL235" s="14" t="s">
        <v>157</v>
      </c>
      <c r="BM235" s="160" t="s">
        <v>522</v>
      </c>
    </row>
    <row r="236" spans="1:65" s="2" customFormat="1" ht="24.2" customHeight="1">
      <c r="A236" s="29"/>
      <c r="B236" s="147"/>
      <c r="C236" s="148" t="s">
        <v>523</v>
      </c>
      <c r="D236" s="148" t="s">
        <v>153</v>
      </c>
      <c r="E236" s="149" t="s">
        <v>524</v>
      </c>
      <c r="F236" s="150" t="s">
        <v>525</v>
      </c>
      <c r="G236" s="151" t="s">
        <v>156</v>
      </c>
      <c r="H236" s="152">
        <v>70.275999999999996</v>
      </c>
      <c r="I236" s="153"/>
      <c r="J236" s="154">
        <f t="shared" si="50"/>
        <v>0</v>
      </c>
      <c r="K236" s="155"/>
      <c r="L236" s="30"/>
      <c r="M236" s="156" t="s">
        <v>1</v>
      </c>
      <c r="N236" s="157" t="s">
        <v>39</v>
      </c>
      <c r="O236" s="58"/>
      <c r="P236" s="158">
        <f t="shared" si="51"/>
        <v>0</v>
      </c>
      <c r="Q236" s="158">
        <v>0</v>
      </c>
      <c r="R236" s="158">
        <f t="shared" si="52"/>
        <v>0</v>
      </c>
      <c r="S236" s="158">
        <v>0</v>
      </c>
      <c r="T236" s="159">
        <f t="shared" si="5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0" t="s">
        <v>157</v>
      </c>
      <c r="AT236" s="160" t="s">
        <v>153</v>
      </c>
      <c r="AU236" s="160" t="s">
        <v>158</v>
      </c>
      <c r="AY236" s="14" t="s">
        <v>151</v>
      </c>
      <c r="BE236" s="161">
        <f t="shared" si="54"/>
        <v>0</v>
      </c>
      <c r="BF236" s="161">
        <f t="shared" si="55"/>
        <v>0</v>
      </c>
      <c r="BG236" s="161">
        <f t="shared" si="56"/>
        <v>0</v>
      </c>
      <c r="BH236" s="161">
        <f t="shared" si="57"/>
        <v>0</v>
      </c>
      <c r="BI236" s="161">
        <f t="shared" si="58"/>
        <v>0</v>
      </c>
      <c r="BJ236" s="14" t="s">
        <v>158</v>
      </c>
      <c r="BK236" s="161">
        <f t="shared" si="59"/>
        <v>0</v>
      </c>
      <c r="BL236" s="14" t="s">
        <v>157</v>
      </c>
      <c r="BM236" s="160" t="s">
        <v>526</v>
      </c>
    </row>
    <row r="237" spans="1:65" s="2" customFormat="1" ht="33" customHeight="1">
      <c r="A237" s="29"/>
      <c r="B237" s="147"/>
      <c r="C237" s="148" t="s">
        <v>527</v>
      </c>
      <c r="D237" s="148" t="s">
        <v>153</v>
      </c>
      <c r="E237" s="149" t="s">
        <v>528</v>
      </c>
      <c r="F237" s="150" t="s">
        <v>529</v>
      </c>
      <c r="G237" s="151" t="s">
        <v>156</v>
      </c>
      <c r="H237" s="152">
        <v>70.275999999999996</v>
      </c>
      <c r="I237" s="153"/>
      <c r="J237" s="154">
        <f t="shared" si="50"/>
        <v>0</v>
      </c>
      <c r="K237" s="155"/>
      <c r="L237" s="30"/>
      <c r="M237" s="156" t="s">
        <v>1</v>
      </c>
      <c r="N237" s="157" t="s">
        <v>39</v>
      </c>
      <c r="O237" s="58"/>
      <c r="P237" s="158">
        <f t="shared" si="51"/>
        <v>0</v>
      </c>
      <c r="Q237" s="158">
        <v>0</v>
      </c>
      <c r="R237" s="158">
        <f t="shared" si="52"/>
        <v>0</v>
      </c>
      <c r="S237" s="158">
        <v>0</v>
      </c>
      <c r="T237" s="159">
        <f t="shared" si="5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0" t="s">
        <v>157</v>
      </c>
      <c r="AT237" s="160" t="s">
        <v>153</v>
      </c>
      <c r="AU237" s="160" t="s">
        <v>158</v>
      </c>
      <c r="AY237" s="14" t="s">
        <v>151</v>
      </c>
      <c r="BE237" s="161">
        <f t="shared" si="54"/>
        <v>0</v>
      </c>
      <c r="BF237" s="161">
        <f t="shared" si="55"/>
        <v>0</v>
      </c>
      <c r="BG237" s="161">
        <f t="shared" si="56"/>
        <v>0</v>
      </c>
      <c r="BH237" s="161">
        <f t="shared" si="57"/>
        <v>0</v>
      </c>
      <c r="BI237" s="161">
        <f t="shared" si="58"/>
        <v>0</v>
      </c>
      <c r="BJ237" s="14" t="s">
        <v>158</v>
      </c>
      <c r="BK237" s="161">
        <f t="shared" si="59"/>
        <v>0</v>
      </c>
      <c r="BL237" s="14" t="s">
        <v>157</v>
      </c>
      <c r="BM237" s="160" t="s">
        <v>530</v>
      </c>
    </row>
    <row r="238" spans="1:65" s="2" customFormat="1" ht="24.2" customHeight="1">
      <c r="A238" s="29"/>
      <c r="B238" s="147"/>
      <c r="C238" s="148" t="s">
        <v>531</v>
      </c>
      <c r="D238" s="148" t="s">
        <v>153</v>
      </c>
      <c r="E238" s="149" t="s">
        <v>532</v>
      </c>
      <c r="F238" s="150" t="s">
        <v>533</v>
      </c>
      <c r="G238" s="151" t="s">
        <v>156</v>
      </c>
      <c r="H238" s="152">
        <v>93.912000000000006</v>
      </c>
      <c r="I238" s="153"/>
      <c r="J238" s="154">
        <f t="shared" si="50"/>
        <v>0</v>
      </c>
      <c r="K238" s="155"/>
      <c r="L238" s="30"/>
      <c r="M238" s="156" t="s">
        <v>1</v>
      </c>
      <c r="N238" s="157" t="s">
        <v>39</v>
      </c>
      <c r="O238" s="58"/>
      <c r="P238" s="158">
        <f t="shared" si="51"/>
        <v>0</v>
      </c>
      <c r="Q238" s="158">
        <v>1.7126999999999999</v>
      </c>
      <c r="R238" s="158">
        <f t="shared" si="52"/>
        <v>160.84308239999999</v>
      </c>
      <c r="S238" s="158">
        <v>0</v>
      </c>
      <c r="T238" s="159">
        <f t="shared" si="5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0" t="s">
        <v>157</v>
      </c>
      <c r="AT238" s="160" t="s">
        <v>153</v>
      </c>
      <c r="AU238" s="160" t="s">
        <v>158</v>
      </c>
      <c r="AY238" s="14" t="s">
        <v>151</v>
      </c>
      <c r="BE238" s="161">
        <f t="shared" si="54"/>
        <v>0</v>
      </c>
      <c r="BF238" s="161">
        <f t="shared" si="55"/>
        <v>0</v>
      </c>
      <c r="BG238" s="161">
        <f t="shared" si="56"/>
        <v>0</v>
      </c>
      <c r="BH238" s="161">
        <f t="shared" si="57"/>
        <v>0</v>
      </c>
      <c r="BI238" s="161">
        <f t="shared" si="58"/>
        <v>0</v>
      </c>
      <c r="BJ238" s="14" t="s">
        <v>158</v>
      </c>
      <c r="BK238" s="161">
        <f t="shared" si="59"/>
        <v>0</v>
      </c>
      <c r="BL238" s="14" t="s">
        <v>157</v>
      </c>
      <c r="BM238" s="160" t="s">
        <v>534</v>
      </c>
    </row>
    <row r="239" spans="1:65" s="2" customFormat="1" ht="24.2" customHeight="1">
      <c r="A239" s="29"/>
      <c r="B239" s="147"/>
      <c r="C239" s="148" t="s">
        <v>535</v>
      </c>
      <c r="D239" s="148" t="s">
        <v>153</v>
      </c>
      <c r="E239" s="149" t="s">
        <v>536</v>
      </c>
      <c r="F239" s="150" t="s">
        <v>537</v>
      </c>
      <c r="G239" s="151" t="s">
        <v>198</v>
      </c>
      <c r="H239" s="152">
        <v>348.2</v>
      </c>
      <c r="I239" s="153"/>
      <c r="J239" s="154">
        <f t="shared" si="50"/>
        <v>0</v>
      </c>
      <c r="K239" s="155"/>
      <c r="L239" s="30"/>
      <c r="M239" s="156" t="s">
        <v>1</v>
      </c>
      <c r="N239" s="157" t="s">
        <v>39</v>
      </c>
      <c r="O239" s="58"/>
      <c r="P239" s="158">
        <f t="shared" si="51"/>
        <v>0</v>
      </c>
      <c r="Q239" s="158">
        <v>0</v>
      </c>
      <c r="R239" s="158">
        <f t="shared" si="52"/>
        <v>0</v>
      </c>
      <c r="S239" s="158">
        <v>0</v>
      </c>
      <c r="T239" s="159">
        <f t="shared" si="5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0" t="s">
        <v>157</v>
      </c>
      <c r="AT239" s="160" t="s">
        <v>153</v>
      </c>
      <c r="AU239" s="160" t="s">
        <v>158</v>
      </c>
      <c r="AY239" s="14" t="s">
        <v>151</v>
      </c>
      <c r="BE239" s="161">
        <f t="shared" si="54"/>
        <v>0</v>
      </c>
      <c r="BF239" s="161">
        <f t="shared" si="55"/>
        <v>0</v>
      </c>
      <c r="BG239" s="161">
        <f t="shared" si="56"/>
        <v>0</v>
      </c>
      <c r="BH239" s="161">
        <f t="shared" si="57"/>
        <v>0</v>
      </c>
      <c r="BI239" s="161">
        <f t="shared" si="58"/>
        <v>0</v>
      </c>
      <c r="BJ239" s="14" t="s">
        <v>158</v>
      </c>
      <c r="BK239" s="161">
        <f t="shared" si="59"/>
        <v>0</v>
      </c>
      <c r="BL239" s="14" t="s">
        <v>157</v>
      </c>
      <c r="BM239" s="160" t="s">
        <v>538</v>
      </c>
    </row>
    <row r="240" spans="1:65" s="2" customFormat="1" ht="16.5" customHeight="1">
      <c r="A240" s="29"/>
      <c r="B240" s="147"/>
      <c r="C240" s="162" t="s">
        <v>539</v>
      </c>
      <c r="D240" s="162" t="s">
        <v>354</v>
      </c>
      <c r="E240" s="163" t="s">
        <v>540</v>
      </c>
      <c r="F240" s="164" t="s">
        <v>541</v>
      </c>
      <c r="G240" s="165" t="s">
        <v>198</v>
      </c>
      <c r="H240" s="166">
        <v>400.43</v>
      </c>
      <c r="I240" s="167"/>
      <c r="J240" s="168">
        <f t="shared" si="50"/>
        <v>0</v>
      </c>
      <c r="K240" s="169"/>
      <c r="L240" s="170"/>
      <c r="M240" s="171" t="s">
        <v>1</v>
      </c>
      <c r="N240" s="172" t="s">
        <v>39</v>
      </c>
      <c r="O240" s="58"/>
      <c r="P240" s="158">
        <f t="shared" si="51"/>
        <v>0</v>
      </c>
      <c r="Q240" s="158">
        <v>1E-4</v>
      </c>
      <c r="R240" s="158">
        <f t="shared" si="52"/>
        <v>4.0043000000000002E-2</v>
      </c>
      <c r="S240" s="158">
        <v>0</v>
      </c>
      <c r="T240" s="159">
        <f t="shared" si="5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0" t="s">
        <v>182</v>
      </c>
      <c r="AT240" s="160" t="s">
        <v>354</v>
      </c>
      <c r="AU240" s="160" t="s">
        <v>158</v>
      </c>
      <c r="AY240" s="14" t="s">
        <v>151</v>
      </c>
      <c r="BE240" s="161">
        <f t="shared" si="54"/>
        <v>0</v>
      </c>
      <c r="BF240" s="161">
        <f t="shared" si="55"/>
        <v>0</v>
      </c>
      <c r="BG240" s="161">
        <f t="shared" si="56"/>
        <v>0</v>
      </c>
      <c r="BH240" s="161">
        <f t="shared" si="57"/>
        <v>0</v>
      </c>
      <c r="BI240" s="161">
        <f t="shared" si="58"/>
        <v>0</v>
      </c>
      <c r="BJ240" s="14" t="s">
        <v>158</v>
      </c>
      <c r="BK240" s="161">
        <f t="shared" si="59"/>
        <v>0</v>
      </c>
      <c r="BL240" s="14" t="s">
        <v>157</v>
      </c>
      <c r="BM240" s="160" t="s">
        <v>542</v>
      </c>
    </row>
    <row r="241" spans="1:65" s="2" customFormat="1" ht="16.5" customHeight="1">
      <c r="A241" s="29"/>
      <c r="B241" s="147"/>
      <c r="C241" s="148" t="s">
        <v>543</v>
      </c>
      <c r="D241" s="148" t="s">
        <v>153</v>
      </c>
      <c r="E241" s="149" t="s">
        <v>544</v>
      </c>
      <c r="F241" s="150" t="s">
        <v>545</v>
      </c>
      <c r="G241" s="151" t="s">
        <v>330</v>
      </c>
      <c r="H241" s="152">
        <v>269.34300000000002</v>
      </c>
      <c r="I241" s="153"/>
      <c r="J241" s="154">
        <f t="shared" si="50"/>
        <v>0</v>
      </c>
      <c r="K241" s="155"/>
      <c r="L241" s="30"/>
      <c r="M241" s="156" t="s">
        <v>1</v>
      </c>
      <c r="N241" s="157" t="s">
        <v>39</v>
      </c>
      <c r="O241" s="58"/>
      <c r="P241" s="158">
        <f t="shared" si="51"/>
        <v>0</v>
      </c>
      <c r="Q241" s="158">
        <v>0</v>
      </c>
      <c r="R241" s="158">
        <f t="shared" si="52"/>
        <v>0</v>
      </c>
      <c r="S241" s="158">
        <v>0</v>
      </c>
      <c r="T241" s="159">
        <f t="shared" si="5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0" t="s">
        <v>157</v>
      </c>
      <c r="AT241" s="160" t="s">
        <v>153</v>
      </c>
      <c r="AU241" s="160" t="s">
        <v>158</v>
      </c>
      <c r="AY241" s="14" t="s">
        <v>151</v>
      </c>
      <c r="BE241" s="161">
        <f t="shared" si="54"/>
        <v>0</v>
      </c>
      <c r="BF241" s="161">
        <f t="shared" si="55"/>
        <v>0</v>
      </c>
      <c r="BG241" s="161">
        <f t="shared" si="56"/>
        <v>0</v>
      </c>
      <c r="BH241" s="161">
        <f t="shared" si="57"/>
        <v>0</v>
      </c>
      <c r="BI241" s="161">
        <f t="shared" si="58"/>
        <v>0</v>
      </c>
      <c r="BJ241" s="14" t="s">
        <v>158</v>
      </c>
      <c r="BK241" s="161">
        <f t="shared" si="59"/>
        <v>0</v>
      </c>
      <c r="BL241" s="14" t="s">
        <v>157</v>
      </c>
      <c r="BM241" s="160" t="s">
        <v>546</v>
      </c>
    </row>
    <row r="242" spans="1:65" s="2" customFormat="1" ht="33" customHeight="1">
      <c r="A242" s="29"/>
      <c r="B242" s="147"/>
      <c r="C242" s="162" t="s">
        <v>547</v>
      </c>
      <c r="D242" s="162" t="s">
        <v>354</v>
      </c>
      <c r="E242" s="163" t="s">
        <v>548</v>
      </c>
      <c r="F242" s="164" t="s">
        <v>549</v>
      </c>
      <c r="G242" s="165" t="s">
        <v>330</v>
      </c>
      <c r="H242" s="166">
        <v>272.036</v>
      </c>
      <c r="I242" s="167"/>
      <c r="J242" s="168">
        <f t="shared" si="50"/>
        <v>0</v>
      </c>
      <c r="K242" s="169"/>
      <c r="L242" s="170"/>
      <c r="M242" s="171" t="s">
        <v>1</v>
      </c>
      <c r="N242" s="172" t="s">
        <v>39</v>
      </c>
      <c r="O242" s="58"/>
      <c r="P242" s="158">
        <f t="shared" si="51"/>
        <v>0</v>
      </c>
      <c r="Q242" s="158">
        <v>1.4999999999999999E-4</v>
      </c>
      <c r="R242" s="158">
        <f t="shared" si="52"/>
        <v>4.0805399999999999E-2</v>
      </c>
      <c r="S242" s="158">
        <v>0</v>
      </c>
      <c r="T242" s="159">
        <f t="shared" si="5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0" t="s">
        <v>182</v>
      </c>
      <c r="AT242" s="160" t="s">
        <v>354</v>
      </c>
      <c r="AU242" s="160" t="s">
        <v>158</v>
      </c>
      <c r="AY242" s="14" t="s">
        <v>151</v>
      </c>
      <c r="BE242" s="161">
        <f t="shared" si="54"/>
        <v>0</v>
      </c>
      <c r="BF242" s="161">
        <f t="shared" si="55"/>
        <v>0</v>
      </c>
      <c r="BG242" s="161">
        <f t="shared" si="56"/>
        <v>0</v>
      </c>
      <c r="BH242" s="161">
        <f t="shared" si="57"/>
        <v>0</v>
      </c>
      <c r="BI242" s="161">
        <f t="shared" si="58"/>
        <v>0</v>
      </c>
      <c r="BJ242" s="14" t="s">
        <v>158</v>
      </c>
      <c r="BK242" s="161">
        <f t="shared" si="59"/>
        <v>0</v>
      </c>
      <c r="BL242" s="14" t="s">
        <v>157</v>
      </c>
      <c r="BM242" s="160" t="s">
        <v>550</v>
      </c>
    </row>
    <row r="243" spans="1:65" s="2" customFormat="1" ht="24.2" customHeight="1">
      <c r="A243" s="29"/>
      <c r="B243" s="147"/>
      <c r="C243" s="148" t="s">
        <v>551</v>
      </c>
      <c r="D243" s="148" t="s">
        <v>153</v>
      </c>
      <c r="E243" s="149" t="s">
        <v>552</v>
      </c>
      <c r="F243" s="150" t="s">
        <v>553</v>
      </c>
      <c r="G243" s="151" t="s">
        <v>198</v>
      </c>
      <c r="H243" s="152">
        <v>101.96</v>
      </c>
      <c r="I243" s="153"/>
      <c r="J243" s="154">
        <f t="shared" si="50"/>
        <v>0</v>
      </c>
      <c r="K243" s="155"/>
      <c r="L243" s="30"/>
      <c r="M243" s="156" t="s">
        <v>1</v>
      </c>
      <c r="N243" s="157" t="s">
        <v>39</v>
      </c>
      <c r="O243" s="58"/>
      <c r="P243" s="158">
        <f t="shared" si="51"/>
        <v>0</v>
      </c>
      <c r="Q243" s="158">
        <v>0</v>
      </c>
      <c r="R243" s="158">
        <f t="shared" si="52"/>
        <v>0</v>
      </c>
      <c r="S243" s="158">
        <v>0</v>
      </c>
      <c r="T243" s="159">
        <f t="shared" si="5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0" t="s">
        <v>157</v>
      </c>
      <c r="AT243" s="160" t="s">
        <v>153</v>
      </c>
      <c r="AU243" s="160" t="s">
        <v>158</v>
      </c>
      <c r="AY243" s="14" t="s">
        <v>151</v>
      </c>
      <c r="BE243" s="161">
        <f t="shared" si="54"/>
        <v>0</v>
      </c>
      <c r="BF243" s="161">
        <f t="shared" si="55"/>
        <v>0</v>
      </c>
      <c r="BG243" s="161">
        <f t="shared" si="56"/>
        <v>0</v>
      </c>
      <c r="BH243" s="161">
        <f t="shared" si="57"/>
        <v>0</v>
      </c>
      <c r="BI243" s="161">
        <f t="shared" si="58"/>
        <v>0</v>
      </c>
      <c r="BJ243" s="14" t="s">
        <v>158</v>
      </c>
      <c r="BK243" s="161">
        <f t="shared" si="59"/>
        <v>0</v>
      </c>
      <c r="BL243" s="14" t="s">
        <v>157</v>
      </c>
      <c r="BM243" s="160" t="s">
        <v>554</v>
      </c>
    </row>
    <row r="244" spans="1:65" s="2" customFormat="1" ht="24.2" customHeight="1">
      <c r="A244" s="29"/>
      <c r="B244" s="147"/>
      <c r="C244" s="162" t="s">
        <v>555</v>
      </c>
      <c r="D244" s="162" t="s">
        <v>354</v>
      </c>
      <c r="E244" s="163" t="s">
        <v>556</v>
      </c>
      <c r="F244" s="164" t="s">
        <v>557</v>
      </c>
      <c r="G244" s="165" t="s">
        <v>558</v>
      </c>
      <c r="H244" s="166">
        <v>21.004000000000001</v>
      </c>
      <c r="I244" s="167"/>
      <c r="J244" s="168">
        <f t="shared" si="50"/>
        <v>0</v>
      </c>
      <c r="K244" s="169"/>
      <c r="L244" s="170"/>
      <c r="M244" s="171" t="s">
        <v>1</v>
      </c>
      <c r="N244" s="172" t="s">
        <v>39</v>
      </c>
      <c r="O244" s="58"/>
      <c r="P244" s="158">
        <f t="shared" si="51"/>
        <v>0</v>
      </c>
      <c r="Q244" s="158">
        <v>1E-3</v>
      </c>
      <c r="R244" s="158">
        <f t="shared" si="52"/>
        <v>2.1004000000000002E-2</v>
      </c>
      <c r="S244" s="158">
        <v>0</v>
      </c>
      <c r="T244" s="159">
        <f t="shared" si="5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0" t="s">
        <v>182</v>
      </c>
      <c r="AT244" s="160" t="s">
        <v>354</v>
      </c>
      <c r="AU244" s="160" t="s">
        <v>158</v>
      </c>
      <c r="AY244" s="14" t="s">
        <v>151</v>
      </c>
      <c r="BE244" s="161">
        <f t="shared" si="54"/>
        <v>0</v>
      </c>
      <c r="BF244" s="161">
        <f t="shared" si="55"/>
        <v>0</v>
      </c>
      <c r="BG244" s="161">
        <f t="shared" si="56"/>
        <v>0</v>
      </c>
      <c r="BH244" s="161">
        <f t="shared" si="57"/>
        <v>0</v>
      </c>
      <c r="BI244" s="161">
        <f t="shared" si="58"/>
        <v>0</v>
      </c>
      <c r="BJ244" s="14" t="s">
        <v>158</v>
      </c>
      <c r="BK244" s="161">
        <f t="shared" si="59"/>
        <v>0</v>
      </c>
      <c r="BL244" s="14" t="s">
        <v>157</v>
      </c>
      <c r="BM244" s="160" t="s">
        <v>559</v>
      </c>
    </row>
    <row r="245" spans="1:65" s="2" customFormat="1" ht="24.2" customHeight="1">
      <c r="A245" s="29"/>
      <c r="B245" s="147"/>
      <c r="C245" s="148" t="s">
        <v>560</v>
      </c>
      <c r="D245" s="148" t="s">
        <v>153</v>
      </c>
      <c r="E245" s="149" t="s">
        <v>561</v>
      </c>
      <c r="F245" s="150" t="s">
        <v>562</v>
      </c>
      <c r="G245" s="151" t="s">
        <v>198</v>
      </c>
      <c r="H245" s="152">
        <v>101.96</v>
      </c>
      <c r="I245" s="153"/>
      <c r="J245" s="154">
        <f t="shared" si="50"/>
        <v>0</v>
      </c>
      <c r="K245" s="155"/>
      <c r="L245" s="30"/>
      <c r="M245" s="156" t="s">
        <v>1</v>
      </c>
      <c r="N245" s="157" t="s">
        <v>39</v>
      </c>
      <c r="O245" s="58"/>
      <c r="P245" s="158">
        <f t="shared" si="51"/>
        <v>0</v>
      </c>
      <c r="Q245" s="158">
        <v>8.652E-2</v>
      </c>
      <c r="R245" s="158">
        <f t="shared" si="52"/>
        <v>8.8215791999999986</v>
      </c>
      <c r="S245" s="158">
        <v>0</v>
      </c>
      <c r="T245" s="159">
        <f t="shared" si="5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0" t="s">
        <v>157</v>
      </c>
      <c r="AT245" s="160" t="s">
        <v>153</v>
      </c>
      <c r="AU245" s="160" t="s">
        <v>158</v>
      </c>
      <c r="AY245" s="14" t="s">
        <v>151</v>
      </c>
      <c r="BE245" s="161">
        <f t="shared" si="54"/>
        <v>0</v>
      </c>
      <c r="BF245" s="161">
        <f t="shared" si="55"/>
        <v>0</v>
      </c>
      <c r="BG245" s="161">
        <f t="shared" si="56"/>
        <v>0</v>
      </c>
      <c r="BH245" s="161">
        <f t="shared" si="57"/>
        <v>0</v>
      </c>
      <c r="BI245" s="161">
        <f t="shared" si="58"/>
        <v>0</v>
      </c>
      <c r="BJ245" s="14" t="s">
        <v>158</v>
      </c>
      <c r="BK245" s="161">
        <f t="shared" si="59"/>
        <v>0</v>
      </c>
      <c r="BL245" s="14" t="s">
        <v>157</v>
      </c>
      <c r="BM245" s="160" t="s">
        <v>563</v>
      </c>
    </row>
    <row r="246" spans="1:65" s="2" customFormat="1" ht="24.2" customHeight="1">
      <c r="A246" s="29"/>
      <c r="B246" s="147"/>
      <c r="C246" s="148" t="s">
        <v>564</v>
      </c>
      <c r="D246" s="148" t="s">
        <v>153</v>
      </c>
      <c r="E246" s="149" t="s">
        <v>565</v>
      </c>
      <c r="F246" s="150" t="s">
        <v>566</v>
      </c>
      <c r="G246" s="151" t="s">
        <v>330</v>
      </c>
      <c r="H246" s="152">
        <v>410.10399999999998</v>
      </c>
      <c r="I246" s="153"/>
      <c r="J246" s="154">
        <f t="shared" si="50"/>
        <v>0</v>
      </c>
      <c r="K246" s="155"/>
      <c r="L246" s="30"/>
      <c r="M246" s="156" t="s">
        <v>1</v>
      </c>
      <c r="N246" s="157" t="s">
        <v>39</v>
      </c>
      <c r="O246" s="58"/>
      <c r="P246" s="158">
        <f t="shared" si="51"/>
        <v>0</v>
      </c>
      <c r="Q246" s="158">
        <v>1.2999999999999999E-4</v>
      </c>
      <c r="R246" s="158">
        <f t="shared" si="52"/>
        <v>5.3313519999999996E-2</v>
      </c>
      <c r="S246" s="158">
        <v>0</v>
      </c>
      <c r="T246" s="159">
        <f t="shared" si="5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0" t="s">
        <v>157</v>
      </c>
      <c r="AT246" s="160" t="s">
        <v>153</v>
      </c>
      <c r="AU246" s="160" t="s">
        <v>158</v>
      </c>
      <c r="AY246" s="14" t="s">
        <v>151</v>
      </c>
      <c r="BE246" s="161">
        <f t="shared" si="54"/>
        <v>0</v>
      </c>
      <c r="BF246" s="161">
        <f t="shared" si="55"/>
        <v>0</v>
      </c>
      <c r="BG246" s="161">
        <f t="shared" si="56"/>
        <v>0</v>
      </c>
      <c r="BH246" s="161">
        <f t="shared" si="57"/>
        <v>0</v>
      </c>
      <c r="BI246" s="161">
        <f t="shared" si="58"/>
        <v>0</v>
      </c>
      <c r="BJ246" s="14" t="s">
        <v>158</v>
      </c>
      <c r="BK246" s="161">
        <f t="shared" si="59"/>
        <v>0</v>
      </c>
      <c r="BL246" s="14" t="s">
        <v>157</v>
      </c>
      <c r="BM246" s="160" t="s">
        <v>567</v>
      </c>
    </row>
    <row r="247" spans="1:65" s="2" customFormat="1" ht="37.9" customHeight="1">
      <c r="A247" s="29"/>
      <c r="B247" s="147"/>
      <c r="C247" s="148" t="s">
        <v>568</v>
      </c>
      <c r="D247" s="148" t="s">
        <v>153</v>
      </c>
      <c r="E247" s="149" t="s">
        <v>569</v>
      </c>
      <c r="F247" s="150" t="s">
        <v>570</v>
      </c>
      <c r="G247" s="151" t="s">
        <v>330</v>
      </c>
      <c r="H247" s="152">
        <v>410.10399999999998</v>
      </c>
      <c r="I247" s="153"/>
      <c r="J247" s="154">
        <f t="shared" si="50"/>
        <v>0</v>
      </c>
      <c r="K247" s="155"/>
      <c r="L247" s="30"/>
      <c r="M247" s="156" t="s">
        <v>1</v>
      </c>
      <c r="N247" s="157" t="s">
        <v>39</v>
      </c>
      <c r="O247" s="58"/>
      <c r="P247" s="158">
        <f t="shared" si="51"/>
        <v>0</v>
      </c>
      <c r="Q247" s="158">
        <v>4.1999999999999996E-6</v>
      </c>
      <c r="R247" s="158">
        <f t="shared" si="52"/>
        <v>1.7224367999999998E-3</v>
      </c>
      <c r="S247" s="158">
        <v>0</v>
      </c>
      <c r="T247" s="159">
        <f t="shared" si="5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0" t="s">
        <v>157</v>
      </c>
      <c r="AT247" s="160" t="s">
        <v>153</v>
      </c>
      <c r="AU247" s="160" t="s">
        <v>158</v>
      </c>
      <c r="AY247" s="14" t="s">
        <v>151</v>
      </c>
      <c r="BE247" s="161">
        <f t="shared" si="54"/>
        <v>0</v>
      </c>
      <c r="BF247" s="161">
        <f t="shared" si="55"/>
        <v>0</v>
      </c>
      <c r="BG247" s="161">
        <f t="shared" si="56"/>
        <v>0</v>
      </c>
      <c r="BH247" s="161">
        <f t="shared" si="57"/>
        <v>0</v>
      </c>
      <c r="BI247" s="161">
        <f t="shared" si="58"/>
        <v>0</v>
      </c>
      <c r="BJ247" s="14" t="s">
        <v>158</v>
      </c>
      <c r="BK247" s="161">
        <f t="shared" si="59"/>
        <v>0</v>
      </c>
      <c r="BL247" s="14" t="s">
        <v>157</v>
      </c>
      <c r="BM247" s="160" t="s">
        <v>571</v>
      </c>
    </row>
    <row r="248" spans="1:65" s="2" customFormat="1" ht="24.2" customHeight="1">
      <c r="A248" s="29"/>
      <c r="B248" s="147"/>
      <c r="C248" s="148" t="s">
        <v>572</v>
      </c>
      <c r="D248" s="148" t="s">
        <v>153</v>
      </c>
      <c r="E248" s="149" t="s">
        <v>573</v>
      </c>
      <c r="F248" s="150" t="s">
        <v>574</v>
      </c>
      <c r="G248" s="151" t="s">
        <v>265</v>
      </c>
      <c r="H248" s="152">
        <v>2</v>
      </c>
      <c r="I248" s="153"/>
      <c r="J248" s="154">
        <f t="shared" si="50"/>
        <v>0</v>
      </c>
      <c r="K248" s="155"/>
      <c r="L248" s="30"/>
      <c r="M248" s="156" t="s">
        <v>1</v>
      </c>
      <c r="N248" s="157" t="s">
        <v>39</v>
      </c>
      <c r="O248" s="58"/>
      <c r="P248" s="158">
        <f t="shared" si="51"/>
        <v>0</v>
      </c>
      <c r="Q248" s="158">
        <v>3.9640000000000002E-2</v>
      </c>
      <c r="R248" s="158">
        <f t="shared" si="52"/>
        <v>7.9280000000000003E-2</v>
      </c>
      <c r="S248" s="158">
        <v>0</v>
      </c>
      <c r="T248" s="159">
        <f t="shared" si="5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60" t="s">
        <v>157</v>
      </c>
      <c r="AT248" s="160" t="s">
        <v>153</v>
      </c>
      <c r="AU248" s="160" t="s">
        <v>158</v>
      </c>
      <c r="AY248" s="14" t="s">
        <v>151</v>
      </c>
      <c r="BE248" s="161">
        <f t="shared" si="54"/>
        <v>0</v>
      </c>
      <c r="BF248" s="161">
        <f t="shared" si="55"/>
        <v>0</v>
      </c>
      <c r="BG248" s="161">
        <f t="shared" si="56"/>
        <v>0</v>
      </c>
      <c r="BH248" s="161">
        <f t="shared" si="57"/>
        <v>0</v>
      </c>
      <c r="BI248" s="161">
        <f t="shared" si="58"/>
        <v>0</v>
      </c>
      <c r="BJ248" s="14" t="s">
        <v>158</v>
      </c>
      <c r="BK248" s="161">
        <f t="shared" si="59"/>
        <v>0</v>
      </c>
      <c r="BL248" s="14" t="s">
        <v>157</v>
      </c>
      <c r="BM248" s="160" t="s">
        <v>575</v>
      </c>
    </row>
    <row r="249" spans="1:65" s="2" customFormat="1" ht="24.2" customHeight="1">
      <c r="A249" s="29"/>
      <c r="B249" s="147"/>
      <c r="C249" s="162" t="s">
        <v>576</v>
      </c>
      <c r="D249" s="162" t="s">
        <v>354</v>
      </c>
      <c r="E249" s="163" t="s">
        <v>577</v>
      </c>
      <c r="F249" s="164" t="s">
        <v>578</v>
      </c>
      <c r="G249" s="165" t="s">
        <v>265</v>
      </c>
      <c r="H249" s="166">
        <v>2</v>
      </c>
      <c r="I249" s="167"/>
      <c r="J249" s="168">
        <f t="shared" si="50"/>
        <v>0</v>
      </c>
      <c r="K249" s="169"/>
      <c r="L249" s="170"/>
      <c r="M249" s="171" t="s">
        <v>1</v>
      </c>
      <c r="N249" s="172" t="s">
        <v>39</v>
      </c>
      <c r="O249" s="58"/>
      <c r="P249" s="158">
        <f t="shared" si="51"/>
        <v>0</v>
      </c>
      <c r="Q249" s="158">
        <v>0.01</v>
      </c>
      <c r="R249" s="158">
        <f t="shared" si="52"/>
        <v>0.02</v>
      </c>
      <c r="S249" s="158">
        <v>0</v>
      </c>
      <c r="T249" s="159">
        <f t="shared" si="53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0" t="s">
        <v>182</v>
      </c>
      <c r="AT249" s="160" t="s">
        <v>354</v>
      </c>
      <c r="AU249" s="160" t="s">
        <v>158</v>
      </c>
      <c r="AY249" s="14" t="s">
        <v>151</v>
      </c>
      <c r="BE249" s="161">
        <f t="shared" si="54"/>
        <v>0</v>
      </c>
      <c r="BF249" s="161">
        <f t="shared" si="55"/>
        <v>0</v>
      </c>
      <c r="BG249" s="161">
        <f t="shared" si="56"/>
        <v>0</v>
      </c>
      <c r="BH249" s="161">
        <f t="shared" si="57"/>
        <v>0</v>
      </c>
      <c r="BI249" s="161">
        <f t="shared" si="58"/>
        <v>0</v>
      </c>
      <c r="BJ249" s="14" t="s">
        <v>158</v>
      </c>
      <c r="BK249" s="161">
        <f t="shared" si="59"/>
        <v>0</v>
      </c>
      <c r="BL249" s="14" t="s">
        <v>157</v>
      </c>
      <c r="BM249" s="160" t="s">
        <v>579</v>
      </c>
    </row>
    <row r="250" spans="1:65" s="2" customFormat="1" ht="24.2" customHeight="1">
      <c r="A250" s="29"/>
      <c r="B250" s="147"/>
      <c r="C250" s="148" t="s">
        <v>580</v>
      </c>
      <c r="D250" s="148" t="s">
        <v>153</v>
      </c>
      <c r="E250" s="149" t="s">
        <v>581</v>
      </c>
      <c r="F250" s="150" t="s">
        <v>582</v>
      </c>
      <c r="G250" s="151" t="s">
        <v>330</v>
      </c>
      <c r="H250" s="152">
        <v>31.3</v>
      </c>
      <c r="I250" s="153"/>
      <c r="J250" s="154">
        <f t="shared" si="50"/>
        <v>0</v>
      </c>
      <c r="K250" s="155"/>
      <c r="L250" s="30"/>
      <c r="M250" s="156" t="s">
        <v>1</v>
      </c>
      <c r="N250" s="157" t="s">
        <v>39</v>
      </c>
      <c r="O250" s="58"/>
      <c r="P250" s="158">
        <f t="shared" si="51"/>
        <v>0</v>
      </c>
      <c r="Q250" s="158">
        <v>7.9399999999999991E-3</v>
      </c>
      <c r="R250" s="158">
        <f t="shared" si="52"/>
        <v>0.24852199999999997</v>
      </c>
      <c r="S250" s="158">
        <v>0</v>
      </c>
      <c r="T250" s="159">
        <f t="shared" si="5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0" t="s">
        <v>157</v>
      </c>
      <c r="AT250" s="160" t="s">
        <v>153</v>
      </c>
      <c r="AU250" s="160" t="s">
        <v>158</v>
      </c>
      <c r="AY250" s="14" t="s">
        <v>151</v>
      </c>
      <c r="BE250" s="161">
        <f t="shared" si="54"/>
        <v>0</v>
      </c>
      <c r="BF250" s="161">
        <f t="shared" si="55"/>
        <v>0</v>
      </c>
      <c r="BG250" s="161">
        <f t="shared" si="56"/>
        <v>0</v>
      </c>
      <c r="BH250" s="161">
        <f t="shared" si="57"/>
        <v>0</v>
      </c>
      <c r="BI250" s="161">
        <f t="shared" si="58"/>
        <v>0</v>
      </c>
      <c r="BJ250" s="14" t="s">
        <v>158</v>
      </c>
      <c r="BK250" s="161">
        <f t="shared" si="59"/>
        <v>0</v>
      </c>
      <c r="BL250" s="14" t="s">
        <v>157</v>
      </c>
      <c r="BM250" s="160" t="s">
        <v>583</v>
      </c>
    </row>
    <row r="251" spans="1:65" s="2" customFormat="1" ht="37.9" customHeight="1">
      <c r="A251" s="29"/>
      <c r="B251" s="147"/>
      <c r="C251" s="162" t="s">
        <v>584</v>
      </c>
      <c r="D251" s="162" t="s">
        <v>354</v>
      </c>
      <c r="E251" s="163" t="s">
        <v>585</v>
      </c>
      <c r="F251" s="164" t="s">
        <v>586</v>
      </c>
      <c r="G251" s="165" t="s">
        <v>330</v>
      </c>
      <c r="H251" s="166">
        <v>31.3</v>
      </c>
      <c r="I251" s="167"/>
      <c r="J251" s="168">
        <f t="shared" si="50"/>
        <v>0</v>
      </c>
      <c r="K251" s="169"/>
      <c r="L251" s="170"/>
      <c r="M251" s="171" t="s">
        <v>1</v>
      </c>
      <c r="N251" s="172" t="s">
        <v>39</v>
      </c>
      <c r="O251" s="58"/>
      <c r="P251" s="158">
        <f t="shared" si="51"/>
        <v>0</v>
      </c>
      <c r="Q251" s="158">
        <v>9.7999999999999997E-4</v>
      </c>
      <c r="R251" s="158">
        <f t="shared" si="52"/>
        <v>3.0674E-2</v>
      </c>
      <c r="S251" s="158">
        <v>0</v>
      </c>
      <c r="T251" s="159">
        <f t="shared" si="5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60" t="s">
        <v>182</v>
      </c>
      <c r="AT251" s="160" t="s">
        <v>354</v>
      </c>
      <c r="AU251" s="160" t="s">
        <v>158</v>
      </c>
      <c r="AY251" s="14" t="s">
        <v>151</v>
      </c>
      <c r="BE251" s="161">
        <f t="shared" si="54"/>
        <v>0</v>
      </c>
      <c r="BF251" s="161">
        <f t="shared" si="55"/>
        <v>0</v>
      </c>
      <c r="BG251" s="161">
        <f t="shared" si="56"/>
        <v>0</v>
      </c>
      <c r="BH251" s="161">
        <f t="shared" si="57"/>
        <v>0</v>
      </c>
      <c r="BI251" s="161">
        <f t="shared" si="58"/>
        <v>0</v>
      </c>
      <c r="BJ251" s="14" t="s">
        <v>158</v>
      </c>
      <c r="BK251" s="161">
        <f t="shared" si="59"/>
        <v>0</v>
      </c>
      <c r="BL251" s="14" t="s">
        <v>157</v>
      </c>
      <c r="BM251" s="160" t="s">
        <v>587</v>
      </c>
    </row>
    <row r="252" spans="1:65" s="2" customFormat="1" ht="33" customHeight="1">
      <c r="A252" s="29"/>
      <c r="B252" s="147"/>
      <c r="C252" s="162" t="s">
        <v>588</v>
      </c>
      <c r="D252" s="162" t="s">
        <v>354</v>
      </c>
      <c r="E252" s="163" t="s">
        <v>589</v>
      </c>
      <c r="F252" s="164" t="s">
        <v>590</v>
      </c>
      <c r="G252" s="165" t="s">
        <v>265</v>
      </c>
      <c r="H252" s="166">
        <v>30</v>
      </c>
      <c r="I252" s="167"/>
      <c r="J252" s="168">
        <f t="shared" si="50"/>
        <v>0</v>
      </c>
      <c r="K252" s="169"/>
      <c r="L252" s="170"/>
      <c r="M252" s="171" t="s">
        <v>1</v>
      </c>
      <c r="N252" s="172" t="s">
        <v>39</v>
      </c>
      <c r="O252" s="58"/>
      <c r="P252" s="158">
        <f t="shared" si="51"/>
        <v>0</v>
      </c>
      <c r="Q252" s="158">
        <v>1E-4</v>
      </c>
      <c r="R252" s="158">
        <f t="shared" si="52"/>
        <v>3.0000000000000001E-3</v>
      </c>
      <c r="S252" s="158">
        <v>0</v>
      </c>
      <c r="T252" s="159">
        <f t="shared" si="5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60" t="s">
        <v>182</v>
      </c>
      <c r="AT252" s="160" t="s">
        <v>354</v>
      </c>
      <c r="AU252" s="160" t="s">
        <v>158</v>
      </c>
      <c r="AY252" s="14" t="s">
        <v>151</v>
      </c>
      <c r="BE252" s="161">
        <f t="shared" si="54"/>
        <v>0</v>
      </c>
      <c r="BF252" s="161">
        <f t="shared" si="55"/>
        <v>0</v>
      </c>
      <c r="BG252" s="161">
        <f t="shared" si="56"/>
        <v>0</v>
      </c>
      <c r="BH252" s="161">
        <f t="shared" si="57"/>
        <v>0</v>
      </c>
      <c r="BI252" s="161">
        <f t="shared" si="58"/>
        <v>0</v>
      </c>
      <c r="BJ252" s="14" t="s">
        <v>158</v>
      </c>
      <c r="BK252" s="161">
        <f t="shared" si="59"/>
        <v>0</v>
      </c>
      <c r="BL252" s="14" t="s">
        <v>157</v>
      </c>
      <c r="BM252" s="160" t="s">
        <v>591</v>
      </c>
    </row>
    <row r="253" spans="1:65" s="12" customFormat="1" ht="22.9" customHeight="1">
      <c r="B253" s="134"/>
      <c r="D253" s="135" t="s">
        <v>72</v>
      </c>
      <c r="E253" s="145" t="s">
        <v>186</v>
      </c>
      <c r="F253" s="145" t="s">
        <v>592</v>
      </c>
      <c r="I253" s="137"/>
      <c r="J253" s="146">
        <f>BK253</f>
        <v>0</v>
      </c>
      <c r="L253" s="134"/>
      <c r="M253" s="139"/>
      <c r="N253" s="140"/>
      <c r="O253" s="140"/>
      <c r="P253" s="141">
        <f>SUM(P254:P278)</f>
        <v>0</v>
      </c>
      <c r="Q253" s="140"/>
      <c r="R253" s="141">
        <f>SUM(R254:R278)</f>
        <v>83.527642117799999</v>
      </c>
      <c r="S253" s="140"/>
      <c r="T253" s="142">
        <f>SUM(T254:T278)</f>
        <v>224.70271600000001</v>
      </c>
      <c r="AR253" s="135" t="s">
        <v>81</v>
      </c>
      <c r="AT253" s="143" t="s">
        <v>72</v>
      </c>
      <c r="AU253" s="143" t="s">
        <v>81</v>
      </c>
      <c r="AY253" s="135" t="s">
        <v>151</v>
      </c>
      <c r="BK253" s="144">
        <f>SUM(BK254:BK278)</f>
        <v>0</v>
      </c>
    </row>
    <row r="254" spans="1:65" s="2" customFormat="1" ht="24.2" customHeight="1">
      <c r="A254" s="29"/>
      <c r="B254" s="147"/>
      <c r="C254" s="148" t="s">
        <v>593</v>
      </c>
      <c r="D254" s="148" t="s">
        <v>153</v>
      </c>
      <c r="E254" s="149" t="s">
        <v>594</v>
      </c>
      <c r="F254" s="150" t="s">
        <v>595</v>
      </c>
      <c r="G254" s="151" t="s">
        <v>330</v>
      </c>
      <c r="H254" s="152">
        <v>62.05</v>
      </c>
      <c r="I254" s="153"/>
      <c r="J254" s="154">
        <f t="shared" ref="J254:J278" si="60">ROUND(I254*H254,2)</f>
        <v>0</v>
      </c>
      <c r="K254" s="155"/>
      <c r="L254" s="30"/>
      <c r="M254" s="156" t="s">
        <v>1</v>
      </c>
      <c r="N254" s="157" t="s">
        <v>39</v>
      </c>
      <c r="O254" s="58"/>
      <c r="P254" s="158">
        <f t="shared" ref="P254:P278" si="61">O254*H254</f>
        <v>0</v>
      </c>
      <c r="Q254" s="158">
        <v>0.16331999999999999</v>
      </c>
      <c r="R254" s="158">
        <f t="shared" ref="R254:R278" si="62">Q254*H254</f>
        <v>10.134005999999999</v>
      </c>
      <c r="S254" s="158">
        <v>0</v>
      </c>
      <c r="T254" s="159">
        <f t="shared" ref="T254:T278" si="63">S254*H254</f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60" t="s">
        <v>157</v>
      </c>
      <c r="AT254" s="160" t="s">
        <v>153</v>
      </c>
      <c r="AU254" s="160" t="s">
        <v>158</v>
      </c>
      <c r="AY254" s="14" t="s">
        <v>151</v>
      </c>
      <c r="BE254" s="161">
        <f t="shared" ref="BE254:BE278" si="64">IF(N254="základná",J254,0)</f>
        <v>0</v>
      </c>
      <c r="BF254" s="161">
        <f t="shared" ref="BF254:BF278" si="65">IF(N254="znížená",J254,0)</f>
        <v>0</v>
      </c>
      <c r="BG254" s="161">
        <f t="shared" ref="BG254:BG278" si="66">IF(N254="zákl. prenesená",J254,0)</f>
        <v>0</v>
      </c>
      <c r="BH254" s="161">
        <f t="shared" ref="BH254:BH278" si="67">IF(N254="zníž. prenesená",J254,0)</f>
        <v>0</v>
      </c>
      <c r="BI254" s="161">
        <f t="shared" ref="BI254:BI278" si="68">IF(N254="nulová",J254,0)</f>
        <v>0</v>
      </c>
      <c r="BJ254" s="14" t="s">
        <v>158</v>
      </c>
      <c r="BK254" s="161">
        <f t="shared" ref="BK254:BK278" si="69">ROUND(I254*H254,2)</f>
        <v>0</v>
      </c>
      <c r="BL254" s="14" t="s">
        <v>157</v>
      </c>
      <c r="BM254" s="160" t="s">
        <v>596</v>
      </c>
    </row>
    <row r="255" spans="1:65" s="2" customFormat="1" ht="21.75" customHeight="1">
      <c r="A255" s="29"/>
      <c r="B255" s="147"/>
      <c r="C255" s="162" t="s">
        <v>597</v>
      </c>
      <c r="D255" s="162" t="s">
        <v>354</v>
      </c>
      <c r="E255" s="163" t="s">
        <v>598</v>
      </c>
      <c r="F255" s="164" t="s">
        <v>599</v>
      </c>
      <c r="G255" s="165" t="s">
        <v>265</v>
      </c>
      <c r="H255" s="166">
        <v>379.74599999999998</v>
      </c>
      <c r="I255" s="167"/>
      <c r="J255" s="168">
        <f t="shared" si="60"/>
        <v>0</v>
      </c>
      <c r="K255" s="169"/>
      <c r="L255" s="170"/>
      <c r="M255" s="171" t="s">
        <v>1</v>
      </c>
      <c r="N255" s="172" t="s">
        <v>39</v>
      </c>
      <c r="O255" s="58"/>
      <c r="P255" s="158">
        <f t="shared" si="61"/>
        <v>0</v>
      </c>
      <c r="Q255" s="158">
        <v>2.1299999999999999E-2</v>
      </c>
      <c r="R255" s="158">
        <f t="shared" si="62"/>
        <v>8.0885897999999994</v>
      </c>
      <c r="S255" s="158">
        <v>0</v>
      </c>
      <c r="T255" s="159">
        <f t="shared" si="63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60" t="s">
        <v>182</v>
      </c>
      <c r="AT255" s="160" t="s">
        <v>354</v>
      </c>
      <c r="AU255" s="160" t="s">
        <v>158</v>
      </c>
      <c r="AY255" s="14" t="s">
        <v>151</v>
      </c>
      <c r="BE255" s="161">
        <f t="shared" si="64"/>
        <v>0</v>
      </c>
      <c r="BF255" s="161">
        <f t="shared" si="65"/>
        <v>0</v>
      </c>
      <c r="BG255" s="161">
        <f t="shared" si="66"/>
        <v>0</v>
      </c>
      <c r="BH255" s="161">
        <f t="shared" si="67"/>
        <v>0</v>
      </c>
      <c r="BI255" s="161">
        <f t="shared" si="68"/>
        <v>0</v>
      </c>
      <c r="BJ255" s="14" t="s">
        <v>158</v>
      </c>
      <c r="BK255" s="161">
        <f t="shared" si="69"/>
        <v>0</v>
      </c>
      <c r="BL255" s="14" t="s">
        <v>157</v>
      </c>
      <c r="BM255" s="160" t="s">
        <v>600</v>
      </c>
    </row>
    <row r="256" spans="1:65" s="2" customFormat="1" ht="24.2" customHeight="1">
      <c r="A256" s="29"/>
      <c r="B256" s="147"/>
      <c r="C256" s="148" t="s">
        <v>601</v>
      </c>
      <c r="D256" s="148" t="s">
        <v>153</v>
      </c>
      <c r="E256" s="149" t="s">
        <v>602</v>
      </c>
      <c r="F256" s="150" t="s">
        <v>603</v>
      </c>
      <c r="G256" s="151" t="s">
        <v>330</v>
      </c>
      <c r="H256" s="152">
        <v>62.05</v>
      </c>
      <c r="I256" s="153"/>
      <c r="J256" s="154">
        <f t="shared" si="60"/>
        <v>0</v>
      </c>
      <c r="K256" s="155"/>
      <c r="L256" s="30"/>
      <c r="M256" s="156" t="s">
        <v>1</v>
      </c>
      <c r="N256" s="157" t="s">
        <v>39</v>
      </c>
      <c r="O256" s="58"/>
      <c r="P256" s="158">
        <f t="shared" si="61"/>
        <v>0</v>
      </c>
      <c r="Q256" s="158">
        <v>0.20416000000000001</v>
      </c>
      <c r="R256" s="158">
        <f t="shared" si="62"/>
        <v>12.668127999999999</v>
      </c>
      <c r="S256" s="158">
        <v>0</v>
      </c>
      <c r="T256" s="159">
        <f t="shared" si="6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0" t="s">
        <v>157</v>
      </c>
      <c r="AT256" s="160" t="s">
        <v>153</v>
      </c>
      <c r="AU256" s="160" t="s">
        <v>158</v>
      </c>
      <c r="AY256" s="14" t="s">
        <v>151</v>
      </c>
      <c r="BE256" s="161">
        <f t="shared" si="64"/>
        <v>0</v>
      </c>
      <c r="BF256" s="161">
        <f t="shared" si="65"/>
        <v>0</v>
      </c>
      <c r="BG256" s="161">
        <f t="shared" si="66"/>
        <v>0</v>
      </c>
      <c r="BH256" s="161">
        <f t="shared" si="67"/>
        <v>0</v>
      </c>
      <c r="BI256" s="161">
        <f t="shared" si="68"/>
        <v>0</v>
      </c>
      <c r="BJ256" s="14" t="s">
        <v>158</v>
      </c>
      <c r="BK256" s="161">
        <f t="shared" si="69"/>
        <v>0</v>
      </c>
      <c r="BL256" s="14" t="s">
        <v>157</v>
      </c>
      <c r="BM256" s="160" t="s">
        <v>604</v>
      </c>
    </row>
    <row r="257" spans="1:65" s="2" customFormat="1" ht="21.75" customHeight="1">
      <c r="A257" s="29"/>
      <c r="B257" s="147"/>
      <c r="C257" s="162" t="s">
        <v>605</v>
      </c>
      <c r="D257" s="162" t="s">
        <v>354</v>
      </c>
      <c r="E257" s="163" t="s">
        <v>606</v>
      </c>
      <c r="F257" s="164" t="s">
        <v>607</v>
      </c>
      <c r="G257" s="165" t="s">
        <v>265</v>
      </c>
      <c r="H257" s="166">
        <v>379.74599999999998</v>
      </c>
      <c r="I257" s="167"/>
      <c r="J257" s="168">
        <f t="shared" si="60"/>
        <v>0</v>
      </c>
      <c r="K257" s="169"/>
      <c r="L257" s="170"/>
      <c r="M257" s="171" t="s">
        <v>1</v>
      </c>
      <c r="N257" s="172" t="s">
        <v>39</v>
      </c>
      <c r="O257" s="58"/>
      <c r="P257" s="158">
        <f t="shared" si="61"/>
        <v>0</v>
      </c>
      <c r="Q257" s="158">
        <v>3.5999999999999997E-2</v>
      </c>
      <c r="R257" s="158">
        <f t="shared" si="62"/>
        <v>13.670855999999999</v>
      </c>
      <c r="S257" s="158">
        <v>0</v>
      </c>
      <c r="T257" s="159">
        <f t="shared" si="63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60" t="s">
        <v>182</v>
      </c>
      <c r="AT257" s="160" t="s">
        <v>354</v>
      </c>
      <c r="AU257" s="160" t="s">
        <v>158</v>
      </c>
      <c r="AY257" s="14" t="s">
        <v>151</v>
      </c>
      <c r="BE257" s="161">
        <f t="shared" si="64"/>
        <v>0</v>
      </c>
      <c r="BF257" s="161">
        <f t="shared" si="65"/>
        <v>0</v>
      </c>
      <c r="BG257" s="161">
        <f t="shared" si="66"/>
        <v>0</v>
      </c>
      <c r="BH257" s="161">
        <f t="shared" si="67"/>
        <v>0</v>
      </c>
      <c r="BI257" s="161">
        <f t="shared" si="68"/>
        <v>0</v>
      </c>
      <c r="BJ257" s="14" t="s">
        <v>158</v>
      </c>
      <c r="BK257" s="161">
        <f t="shared" si="69"/>
        <v>0</v>
      </c>
      <c r="BL257" s="14" t="s">
        <v>157</v>
      </c>
      <c r="BM257" s="160" t="s">
        <v>608</v>
      </c>
    </row>
    <row r="258" spans="1:65" s="2" customFormat="1" ht="33" customHeight="1">
      <c r="A258" s="29"/>
      <c r="B258" s="147"/>
      <c r="C258" s="148" t="s">
        <v>609</v>
      </c>
      <c r="D258" s="148" t="s">
        <v>153</v>
      </c>
      <c r="E258" s="149" t="s">
        <v>610</v>
      </c>
      <c r="F258" s="150" t="s">
        <v>611</v>
      </c>
      <c r="G258" s="151" t="s">
        <v>198</v>
      </c>
      <c r="H258" s="152">
        <v>398.48</v>
      </c>
      <c r="I258" s="153"/>
      <c r="J258" s="154">
        <f t="shared" si="60"/>
        <v>0</v>
      </c>
      <c r="K258" s="155"/>
      <c r="L258" s="30"/>
      <c r="M258" s="156" t="s">
        <v>1</v>
      </c>
      <c r="N258" s="157" t="s">
        <v>39</v>
      </c>
      <c r="O258" s="58"/>
      <c r="P258" s="158">
        <f t="shared" si="61"/>
        <v>0</v>
      </c>
      <c r="Q258" s="158">
        <v>2.572E-2</v>
      </c>
      <c r="R258" s="158">
        <f t="shared" si="62"/>
        <v>10.248905600000001</v>
      </c>
      <c r="S258" s="158">
        <v>0</v>
      </c>
      <c r="T258" s="159">
        <f t="shared" si="63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0" t="s">
        <v>157</v>
      </c>
      <c r="AT258" s="160" t="s">
        <v>153</v>
      </c>
      <c r="AU258" s="160" t="s">
        <v>158</v>
      </c>
      <c r="AY258" s="14" t="s">
        <v>151</v>
      </c>
      <c r="BE258" s="161">
        <f t="shared" si="64"/>
        <v>0</v>
      </c>
      <c r="BF258" s="161">
        <f t="shared" si="65"/>
        <v>0</v>
      </c>
      <c r="BG258" s="161">
        <f t="shared" si="66"/>
        <v>0</v>
      </c>
      <c r="BH258" s="161">
        <f t="shared" si="67"/>
        <v>0</v>
      </c>
      <c r="BI258" s="161">
        <f t="shared" si="68"/>
        <v>0</v>
      </c>
      <c r="BJ258" s="14" t="s">
        <v>158</v>
      </c>
      <c r="BK258" s="161">
        <f t="shared" si="69"/>
        <v>0</v>
      </c>
      <c r="BL258" s="14" t="s">
        <v>157</v>
      </c>
      <c r="BM258" s="160" t="s">
        <v>612</v>
      </c>
    </row>
    <row r="259" spans="1:65" s="2" customFormat="1" ht="44.25" customHeight="1">
      <c r="A259" s="29"/>
      <c r="B259" s="147"/>
      <c r="C259" s="148" t="s">
        <v>613</v>
      </c>
      <c r="D259" s="148" t="s">
        <v>153</v>
      </c>
      <c r="E259" s="149" t="s">
        <v>614</v>
      </c>
      <c r="F259" s="150" t="s">
        <v>615</v>
      </c>
      <c r="G259" s="151" t="s">
        <v>198</v>
      </c>
      <c r="H259" s="152">
        <v>796.96</v>
      </c>
      <c r="I259" s="153"/>
      <c r="J259" s="154">
        <f t="shared" si="60"/>
        <v>0</v>
      </c>
      <c r="K259" s="155"/>
      <c r="L259" s="30"/>
      <c r="M259" s="156" t="s">
        <v>1</v>
      </c>
      <c r="N259" s="157" t="s">
        <v>39</v>
      </c>
      <c r="O259" s="58"/>
      <c r="P259" s="158">
        <f t="shared" si="61"/>
        <v>0</v>
      </c>
      <c r="Q259" s="158">
        <v>0</v>
      </c>
      <c r="R259" s="158">
        <f t="shared" si="62"/>
        <v>0</v>
      </c>
      <c r="S259" s="158">
        <v>0</v>
      </c>
      <c r="T259" s="159">
        <f t="shared" si="63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60" t="s">
        <v>157</v>
      </c>
      <c r="AT259" s="160" t="s">
        <v>153</v>
      </c>
      <c r="AU259" s="160" t="s">
        <v>158</v>
      </c>
      <c r="AY259" s="14" t="s">
        <v>151</v>
      </c>
      <c r="BE259" s="161">
        <f t="shared" si="64"/>
        <v>0</v>
      </c>
      <c r="BF259" s="161">
        <f t="shared" si="65"/>
        <v>0</v>
      </c>
      <c r="BG259" s="161">
        <f t="shared" si="66"/>
        <v>0</v>
      </c>
      <c r="BH259" s="161">
        <f t="shared" si="67"/>
        <v>0</v>
      </c>
      <c r="BI259" s="161">
        <f t="shared" si="68"/>
        <v>0</v>
      </c>
      <c r="BJ259" s="14" t="s">
        <v>158</v>
      </c>
      <c r="BK259" s="161">
        <f t="shared" si="69"/>
        <v>0</v>
      </c>
      <c r="BL259" s="14" t="s">
        <v>157</v>
      </c>
      <c r="BM259" s="160" t="s">
        <v>616</v>
      </c>
    </row>
    <row r="260" spans="1:65" s="2" customFormat="1" ht="33" customHeight="1">
      <c r="A260" s="29"/>
      <c r="B260" s="147"/>
      <c r="C260" s="148" t="s">
        <v>617</v>
      </c>
      <c r="D260" s="148" t="s">
        <v>153</v>
      </c>
      <c r="E260" s="149" t="s">
        <v>618</v>
      </c>
      <c r="F260" s="150" t="s">
        <v>619</v>
      </c>
      <c r="G260" s="151" t="s">
        <v>198</v>
      </c>
      <c r="H260" s="152">
        <v>398.48</v>
      </c>
      <c r="I260" s="153"/>
      <c r="J260" s="154">
        <f t="shared" si="60"/>
        <v>0</v>
      </c>
      <c r="K260" s="155"/>
      <c r="L260" s="30"/>
      <c r="M260" s="156" t="s">
        <v>1</v>
      </c>
      <c r="N260" s="157" t="s">
        <v>39</v>
      </c>
      <c r="O260" s="58"/>
      <c r="P260" s="158">
        <f t="shared" si="61"/>
        <v>0</v>
      </c>
      <c r="Q260" s="158">
        <v>2.572E-2</v>
      </c>
      <c r="R260" s="158">
        <f t="shared" si="62"/>
        <v>10.248905600000001</v>
      </c>
      <c r="S260" s="158">
        <v>0</v>
      </c>
      <c r="T260" s="159">
        <f t="shared" si="63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60" t="s">
        <v>157</v>
      </c>
      <c r="AT260" s="160" t="s">
        <v>153</v>
      </c>
      <c r="AU260" s="160" t="s">
        <v>158</v>
      </c>
      <c r="AY260" s="14" t="s">
        <v>151</v>
      </c>
      <c r="BE260" s="161">
        <f t="shared" si="64"/>
        <v>0</v>
      </c>
      <c r="BF260" s="161">
        <f t="shared" si="65"/>
        <v>0</v>
      </c>
      <c r="BG260" s="161">
        <f t="shared" si="66"/>
        <v>0</v>
      </c>
      <c r="BH260" s="161">
        <f t="shared" si="67"/>
        <v>0</v>
      </c>
      <c r="BI260" s="161">
        <f t="shared" si="68"/>
        <v>0</v>
      </c>
      <c r="BJ260" s="14" t="s">
        <v>158</v>
      </c>
      <c r="BK260" s="161">
        <f t="shared" si="69"/>
        <v>0</v>
      </c>
      <c r="BL260" s="14" t="s">
        <v>157</v>
      </c>
      <c r="BM260" s="160" t="s">
        <v>620</v>
      </c>
    </row>
    <row r="261" spans="1:65" s="2" customFormat="1" ht="24.2" customHeight="1">
      <c r="A261" s="29"/>
      <c r="B261" s="147"/>
      <c r="C261" s="148" t="s">
        <v>621</v>
      </c>
      <c r="D261" s="148" t="s">
        <v>153</v>
      </c>
      <c r="E261" s="149" t="s">
        <v>622</v>
      </c>
      <c r="F261" s="150" t="s">
        <v>623</v>
      </c>
      <c r="G261" s="151" t="s">
        <v>198</v>
      </c>
      <c r="H261" s="152">
        <v>101.5</v>
      </c>
      <c r="I261" s="153"/>
      <c r="J261" s="154">
        <f t="shared" si="60"/>
        <v>0</v>
      </c>
      <c r="K261" s="155"/>
      <c r="L261" s="30"/>
      <c r="M261" s="156" t="s">
        <v>1</v>
      </c>
      <c r="N261" s="157" t="s">
        <v>39</v>
      </c>
      <c r="O261" s="58"/>
      <c r="P261" s="158">
        <f t="shared" si="61"/>
        <v>0</v>
      </c>
      <c r="Q261" s="158">
        <v>1.5299999999999999E-3</v>
      </c>
      <c r="R261" s="158">
        <f t="shared" si="62"/>
        <v>0.15529499999999999</v>
      </c>
      <c r="S261" s="158">
        <v>0</v>
      </c>
      <c r="T261" s="159">
        <f t="shared" si="63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60" t="s">
        <v>157</v>
      </c>
      <c r="AT261" s="160" t="s">
        <v>153</v>
      </c>
      <c r="AU261" s="160" t="s">
        <v>158</v>
      </c>
      <c r="AY261" s="14" t="s">
        <v>151</v>
      </c>
      <c r="BE261" s="161">
        <f t="shared" si="64"/>
        <v>0</v>
      </c>
      <c r="BF261" s="161">
        <f t="shared" si="65"/>
        <v>0</v>
      </c>
      <c r="BG261" s="161">
        <f t="shared" si="66"/>
        <v>0</v>
      </c>
      <c r="BH261" s="161">
        <f t="shared" si="67"/>
        <v>0</v>
      </c>
      <c r="BI261" s="161">
        <f t="shared" si="68"/>
        <v>0</v>
      </c>
      <c r="BJ261" s="14" t="s">
        <v>158</v>
      </c>
      <c r="BK261" s="161">
        <f t="shared" si="69"/>
        <v>0</v>
      </c>
      <c r="BL261" s="14" t="s">
        <v>157</v>
      </c>
      <c r="BM261" s="160" t="s">
        <v>624</v>
      </c>
    </row>
    <row r="262" spans="1:65" s="2" customFormat="1" ht="24.2" customHeight="1">
      <c r="A262" s="29"/>
      <c r="B262" s="147"/>
      <c r="C262" s="148" t="s">
        <v>625</v>
      </c>
      <c r="D262" s="148" t="s">
        <v>153</v>
      </c>
      <c r="E262" s="149" t="s">
        <v>626</v>
      </c>
      <c r="F262" s="150" t="s">
        <v>627</v>
      </c>
      <c r="G262" s="151" t="s">
        <v>198</v>
      </c>
      <c r="H262" s="152">
        <v>102.21</v>
      </c>
      <c r="I262" s="153"/>
      <c r="J262" s="154">
        <f t="shared" si="60"/>
        <v>0</v>
      </c>
      <c r="K262" s="155"/>
      <c r="L262" s="30"/>
      <c r="M262" s="156" t="s">
        <v>1</v>
      </c>
      <c r="N262" s="157" t="s">
        <v>39</v>
      </c>
      <c r="O262" s="58"/>
      <c r="P262" s="158">
        <f t="shared" si="61"/>
        <v>0</v>
      </c>
      <c r="Q262" s="158">
        <v>1.92E-3</v>
      </c>
      <c r="R262" s="158">
        <f t="shared" si="62"/>
        <v>0.19624320000000001</v>
      </c>
      <c r="S262" s="158">
        <v>0</v>
      </c>
      <c r="T262" s="159">
        <f t="shared" si="63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60" t="s">
        <v>157</v>
      </c>
      <c r="AT262" s="160" t="s">
        <v>153</v>
      </c>
      <c r="AU262" s="160" t="s">
        <v>158</v>
      </c>
      <c r="AY262" s="14" t="s">
        <v>151</v>
      </c>
      <c r="BE262" s="161">
        <f t="shared" si="64"/>
        <v>0</v>
      </c>
      <c r="BF262" s="161">
        <f t="shared" si="65"/>
        <v>0</v>
      </c>
      <c r="BG262" s="161">
        <f t="shared" si="66"/>
        <v>0</v>
      </c>
      <c r="BH262" s="161">
        <f t="shared" si="67"/>
        <v>0</v>
      </c>
      <c r="BI262" s="161">
        <f t="shared" si="68"/>
        <v>0</v>
      </c>
      <c r="BJ262" s="14" t="s">
        <v>158</v>
      </c>
      <c r="BK262" s="161">
        <f t="shared" si="69"/>
        <v>0</v>
      </c>
      <c r="BL262" s="14" t="s">
        <v>157</v>
      </c>
      <c r="BM262" s="160" t="s">
        <v>628</v>
      </c>
    </row>
    <row r="263" spans="1:65" s="2" customFormat="1" ht="24.2" customHeight="1">
      <c r="A263" s="29"/>
      <c r="B263" s="147"/>
      <c r="C263" s="148" t="s">
        <v>629</v>
      </c>
      <c r="D263" s="148" t="s">
        <v>153</v>
      </c>
      <c r="E263" s="149" t="s">
        <v>630</v>
      </c>
      <c r="F263" s="150" t="s">
        <v>631</v>
      </c>
      <c r="G263" s="151" t="s">
        <v>156</v>
      </c>
      <c r="H263" s="152">
        <v>343.76</v>
      </c>
      <c r="I263" s="153"/>
      <c r="J263" s="154">
        <f t="shared" si="60"/>
        <v>0</v>
      </c>
      <c r="K263" s="155"/>
      <c r="L263" s="30"/>
      <c r="M263" s="156" t="s">
        <v>1</v>
      </c>
      <c r="N263" s="157" t="s">
        <v>39</v>
      </c>
      <c r="O263" s="58"/>
      <c r="P263" s="158">
        <f t="shared" si="61"/>
        <v>0</v>
      </c>
      <c r="Q263" s="158">
        <v>2.8680279999999999E-2</v>
      </c>
      <c r="R263" s="158">
        <f t="shared" si="62"/>
        <v>9.859133052799999</v>
      </c>
      <c r="S263" s="158">
        <v>0</v>
      </c>
      <c r="T263" s="159">
        <f t="shared" si="63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60" t="s">
        <v>157</v>
      </c>
      <c r="AT263" s="160" t="s">
        <v>153</v>
      </c>
      <c r="AU263" s="160" t="s">
        <v>158</v>
      </c>
      <c r="AY263" s="14" t="s">
        <v>151</v>
      </c>
      <c r="BE263" s="161">
        <f t="shared" si="64"/>
        <v>0</v>
      </c>
      <c r="BF263" s="161">
        <f t="shared" si="65"/>
        <v>0</v>
      </c>
      <c r="BG263" s="161">
        <f t="shared" si="66"/>
        <v>0</v>
      </c>
      <c r="BH263" s="161">
        <f t="shared" si="67"/>
        <v>0</v>
      </c>
      <c r="BI263" s="161">
        <f t="shared" si="68"/>
        <v>0</v>
      </c>
      <c r="BJ263" s="14" t="s">
        <v>158</v>
      </c>
      <c r="BK263" s="161">
        <f t="shared" si="69"/>
        <v>0</v>
      </c>
      <c r="BL263" s="14" t="s">
        <v>157</v>
      </c>
      <c r="BM263" s="160" t="s">
        <v>632</v>
      </c>
    </row>
    <row r="264" spans="1:65" s="2" customFormat="1" ht="37.9" customHeight="1">
      <c r="A264" s="29"/>
      <c r="B264" s="147"/>
      <c r="C264" s="148" t="s">
        <v>633</v>
      </c>
      <c r="D264" s="148" t="s">
        <v>153</v>
      </c>
      <c r="E264" s="149" t="s">
        <v>634</v>
      </c>
      <c r="F264" s="150" t="s">
        <v>635</v>
      </c>
      <c r="G264" s="151" t="s">
        <v>156</v>
      </c>
      <c r="H264" s="152">
        <v>687.52</v>
      </c>
      <c r="I264" s="153"/>
      <c r="J264" s="154">
        <f t="shared" si="60"/>
        <v>0</v>
      </c>
      <c r="K264" s="155"/>
      <c r="L264" s="30"/>
      <c r="M264" s="156" t="s">
        <v>1</v>
      </c>
      <c r="N264" s="157" t="s">
        <v>39</v>
      </c>
      <c r="O264" s="58"/>
      <c r="P264" s="158">
        <f t="shared" si="61"/>
        <v>0</v>
      </c>
      <c r="Q264" s="158">
        <v>0</v>
      </c>
      <c r="R264" s="158">
        <f t="shared" si="62"/>
        <v>0</v>
      </c>
      <c r="S264" s="158">
        <v>0</v>
      </c>
      <c r="T264" s="159">
        <f t="shared" si="63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60" t="s">
        <v>157</v>
      </c>
      <c r="AT264" s="160" t="s">
        <v>153</v>
      </c>
      <c r="AU264" s="160" t="s">
        <v>158</v>
      </c>
      <c r="AY264" s="14" t="s">
        <v>151</v>
      </c>
      <c r="BE264" s="161">
        <f t="shared" si="64"/>
        <v>0</v>
      </c>
      <c r="BF264" s="161">
        <f t="shared" si="65"/>
        <v>0</v>
      </c>
      <c r="BG264" s="161">
        <f t="shared" si="66"/>
        <v>0</v>
      </c>
      <c r="BH264" s="161">
        <f t="shared" si="67"/>
        <v>0</v>
      </c>
      <c r="BI264" s="161">
        <f t="shared" si="68"/>
        <v>0</v>
      </c>
      <c r="BJ264" s="14" t="s">
        <v>158</v>
      </c>
      <c r="BK264" s="161">
        <f t="shared" si="69"/>
        <v>0</v>
      </c>
      <c r="BL264" s="14" t="s">
        <v>157</v>
      </c>
      <c r="BM264" s="160" t="s">
        <v>636</v>
      </c>
    </row>
    <row r="265" spans="1:65" s="2" customFormat="1" ht="24.2" customHeight="1">
      <c r="A265" s="29"/>
      <c r="B265" s="147"/>
      <c r="C265" s="148" t="s">
        <v>637</v>
      </c>
      <c r="D265" s="148" t="s">
        <v>153</v>
      </c>
      <c r="E265" s="149" t="s">
        <v>638</v>
      </c>
      <c r="F265" s="150" t="s">
        <v>639</v>
      </c>
      <c r="G265" s="151" t="s">
        <v>156</v>
      </c>
      <c r="H265" s="152">
        <v>343.76</v>
      </c>
      <c r="I265" s="153"/>
      <c r="J265" s="154">
        <f t="shared" si="60"/>
        <v>0</v>
      </c>
      <c r="K265" s="155"/>
      <c r="L265" s="30"/>
      <c r="M265" s="156" t="s">
        <v>1</v>
      </c>
      <c r="N265" s="157" t="s">
        <v>39</v>
      </c>
      <c r="O265" s="58"/>
      <c r="P265" s="158">
        <f t="shared" si="61"/>
        <v>0</v>
      </c>
      <c r="Q265" s="158">
        <v>2.3900000000000001E-2</v>
      </c>
      <c r="R265" s="158">
        <f t="shared" si="62"/>
        <v>8.2158639999999998</v>
      </c>
      <c r="S265" s="158">
        <v>0</v>
      </c>
      <c r="T265" s="159">
        <f t="shared" si="63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60" t="s">
        <v>157</v>
      </c>
      <c r="AT265" s="160" t="s">
        <v>153</v>
      </c>
      <c r="AU265" s="160" t="s">
        <v>158</v>
      </c>
      <c r="AY265" s="14" t="s">
        <v>151</v>
      </c>
      <c r="BE265" s="161">
        <f t="shared" si="64"/>
        <v>0</v>
      </c>
      <c r="BF265" s="161">
        <f t="shared" si="65"/>
        <v>0</v>
      </c>
      <c r="BG265" s="161">
        <f t="shared" si="66"/>
        <v>0</v>
      </c>
      <c r="BH265" s="161">
        <f t="shared" si="67"/>
        <v>0</v>
      </c>
      <c r="BI265" s="161">
        <f t="shared" si="68"/>
        <v>0</v>
      </c>
      <c r="BJ265" s="14" t="s">
        <v>158</v>
      </c>
      <c r="BK265" s="161">
        <f t="shared" si="69"/>
        <v>0</v>
      </c>
      <c r="BL265" s="14" t="s">
        <v>157</v>
      </c>
      <c r="BM265" s="160" t="s">
        <v>640</v>
      </c>
    </row>
    <row r="266" spans="1:65" s="2" customFormat="1" ht="37.9" customHeight="1">
      <c r="A266" s="29"/>
      <c r="B266" s="147"/>
      <c r="C266" s="148" t="s">
        <v>641</v>
      </c>
      <c r="D266" s="148" t="s">
        <v>153</v>
      </c>
      <c r="E266" s="149" t="s">
        <v>642</v>
      </c>
      <c r="F266" s="150" t="s">
        <v>643</v>
      </c>
      <c r="G266" s="151" t="s">
        <v>265</v>
      </c>
      <c r="H266" s="152">
        <v>22</v>
      </c>
      <c r="I266" s="153"/>
      <c r="J266" s="154">
        <f t="shared" si="60"/>
        <v>0</v>
      </c>
      <c r="K266" s="155"/>
      <c r="L266" s="30"/>
      <c r="M266" s="156" t="s">
        <v>1</v>
      </c>
      <c r="N266" s="157" t="s">
        <v>39</v>
      </c>
      <c r="O266" s="58"/>
      <c r="P266" s="158">
        <f t="shared" si="61"/>
        <v>0</v>
      </c>
      <c r="Q266" s="158">
        <v>2.5000000000000001E-4</v>
      </c>
      <c r="R266" s="158">
        <f t="shared" si="62"/>
        <v>5.4999999999999997E-3</v>
      </c>
      <c r="S266" s="158">
        <v>0</v>
      </c>
      <c r="T266" s="159">
        <f t="shared" si="63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60" t="s">
        <v>157</v>
      </c>
      <c r="AT266" s="160" t="s">
        <v>153</v>
      </c>
      <c r="AU266" s="160" t="s">
        <v>158</v>
      </c>
      <c r="AY266" s="14" t="s">
        <v>151</v>
      </c>
      <c r="BE266" s="161">
        <f t="shared" si="64"/>
        <v>0</v>
      </c>
      <c r="BF266" s="161">
        <f t="shared" si="65"/>
        <v>0</v>
      </c>
      <c r="BG266" s="161">
        <f t="shared" si="66"/>
        <v>0</v>
      </c>
      <c r="BH266" s="161">
        <f t="shared" si="67"/>
        <v>0</v>
      </c>
      <c r="BI266" s="161">
        <f t="shared" si="68"/>
        <v>0</v>
      </c>
      <c r="BJ266" s="14" t="s">
        <v>158</v>
      </c>
      <c r="BK266" s="161">
        <f t="shared" si="69"/>
        <v>0</v>
      </c>
      <c r="BL266" s="14" t="s">
        <v>157</v>
      </c>
      <c r="BM266" s="160" t="s">
        <v>644</v>
      </c>
    </row>
    <row r="267" spans="1:65" s="2" customFormat="1" ht="16.5" customHeight="1">
      <c r="A267" s="29"/>
      <c r="B267" s="147"/>
      <c r="C267" s="162" t="s">
        <v>645</v>
      </c>
      <c r="D267" s="162" t="s">
        <v>354</v>
      </c>
      <c r="E267" s="163" t="s">
        <v>646</v>
      </c>
      <c r="F267" s="164" t="s">
        <v>647</v>
      </c>
      <c r="G267" s="165" t="s">
        <v>265</v>
      </c>
      <c r="H267" s="166">
        <v>22</v>
      </c>
      <c r="I267" s="167"/>
      <c r="J267" s="168">
        <f t="shared" si="60"/>
        <v>0</v>
      </c>
      <c r="K267" s="169"/>
      <c r="L267" s="170"/>
      <c r="M267" s="171" t="s">
        <v>1</v>
      </c>
      <c r="N267" s="172" t="s">
        <v>39</v>
      </c>
      <c r="O267" s="58"/>
      <c r="P267" s="158">
        <f t="shared" si="61"/>
        <v>0</v>
      </c>
      <c r="Q267" s="158">
        <v>0</v>
      </c>
      <c r="R267" s="158">
        <f t="shared" si="62"/>
        <v>0</v>
      </c>
      <c r="S267" s="158">
        <v>0</v>
      </c>
      <c r="T267" s="159">
        <f t="shared" si="63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60" t="s">
        <v>283</v>
      </c>
      <c r="AT267" s="160" t="s">
        <v>354</v>
      </c>
      <c r="AU267" s="160" t="s">
        <v>158</v>
      </c>
      <c r="AY267" s="14" t="s">
        <v>151</v>
      </c>
      <c r="BE267" s="161">
        <f t="shared" si="64"/>
        <v>0</v>
      </c>
      <c r="BF267" s="161">
        <f t="shared" si="65"/>
        <v>0</v>
      </c>
      <c r="BG267" s="161">
        <f t="shared" si="66"/>
        <v>0</v>
      </c>
      <c r="BH267" s="161">
        <f t="shared" si="67"/>
        <v>0</v>
      </c>
      <c r="BI267" s="161">
        <f t="shared" si="68"/>
        <v>0</v>
      </c>
      <c r="BJ267" s="14" t="s">
        <v>158</v>
      </c>
      <c r="BK267" s="161">
        <f t="shared" si="69"/>
        <v>0</v>
      </c>
      <c r="BL267" s="14" t="s">
        <v>217</v>
      </c>
      <c r="BM267" s="160" t="s">
        <v>648</v>
      </c>
    </row>
    <row r="268" spans="1:65" s="2" customFormat="1" ht="24.2" customHeight="1">
      <c r="A268" s="29"/>
      <c r="B268" s="147"/>
      <c r="C268" s="148" t="s">
        <v>649</v>
      </c>
      <c r="D268" s="148" t="s">
        <v>153</v>
      </c>
      <c r="E268" s="149" t="s">
        <v>650</v>
      </c>
      <c r="F268" s="150" t="s">
        <v>651</v>
      </c>
      <c r="G268" s="151" t="s">
        <v>330</v>
      </c>
      <c r="H268" s="152">
        <v>121.94</v>
      </c>
      <c r="I268" s="153"/>
      <c r="J268" s="154">
        <f t="shared" si="60"/>
        <v>0</v>
      </c>
      <c r="K268" s="155"/>
      <c r="L268" s="30"/>
      <c r="M268" s="156" t="s">
        <v>1</v>
      </c>
      <c r="N268" s="157" t="s">
        <v>39</v>
      </c>
      <c r="O268" s="58"/>
      <c r="P268" s="158">
        <f t="shared" si="61"/>
        <v>0</v>
      </c>
      <c r="Q268" s="158">
        <v>3.0000000000000001E-5</v>
      </c>
      <c r="R268" s="158">
        <f t="shared" si="62"/>
        <v>3.6581999999999999E-3</v>
      </c>
      <c r="S268" s="158">
        <v>0</v>
      </c>
      <c r="T268" s="159">
        <f t="shared" si="63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60" t="s">
        <v>157</v>
      </c>
      <c r="AT268" s="160" t="s">
        <v>153</v>
      </c>
      <c r="AU268" s="160" t="s">
        <v>158</v>
      </c>
      <c r="AY268" s="14" t="s">
        <v>151</v>
      </c>
      <c r="BE268" s="161">
        <f t="shared" si="64"/>
        <v>0</v>
      </c>
      <c r="BF268" s="161">
        <f t="shared" si="65"/>
        <v>0</v>
      </c>
      <c r="BG268" s="161">
        <f t="shared" si="66"/>
        <v>0</v>
      </c>
      <c r="BH268" s="161">
        <f t="shared" si="67"/>
        <v>0</v>
      </c>
      <c r="BI268" s="161">
        <f t="shared" si="68"/>
        <v>0</v>
      </c>
      <c r="BJ268" s="14" t="s">
        <v>158</v>
      </c>
      <c r="BK268" s="161">
        <f t="shared" si="69"/>
        <v>0</v>
      </c>
      <c r="BL268" s="14" t="s">
        <v>157</v>
      </c>
      <c r="BM268" s="160" t="s">
        <v>652</v>
      </c>
    </row>
    <row r="269" spans="1:65" s="2" customFormat="1" ht="16.5" customHeight="1">
      <c r="A269" s="29"/>
      <c r="B269" s="147"/>
      <c r="C269" s="148" t="s">
        <v>653</v>
      </c>
      <c r="D269" s="148" t="s">
        <v>153</v>
      </c>
      <c r="E269" s="149" t="s">
        <v>654</v>
      </c>
      <c r="F269" s="150" t="s">
        <v>655</v>
      </c>
      <c r="G269" s="151" t="s">
        <v>330</v>
      </c>
      <c r="H269" s="152">
        <v>120.2</v>
      </c>
      <c r="I269" s="153"/>
      <c r="J269" s="154">
        <f t="shared" si="60"/>
        <v>0</v>
      </c>
      <c r="K269" s="155"/>
      <c r="L269" s="30"/>
      <c r="M269" s="156" t="s">
        <v>1</v>
      </c>
      <c r="N269" s="157" t="s">
        <v>39</v>
      </c>
      <c r="O269" s="58"/>
      <c r="P269" s="158">
        <f t="shared" si="61"/>
        <v>0</v>
      </c>
      <c r="Q269" s="158">
        <v>2.31E-4</v>
      </c>
      <c r="R269" s="158">
        <f t="shared" si="62"/>
        <v>2.7766200000000001E-2</v>
      </c>
      <c r="S269" s="158">
        <v>0</v>
      </c>
      <c r="T269" s="159">
        <f t="shared" si="63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60" t="s">
        <v>157</v>
      </c>
      <c r="AT269" s="160" t="s">
        <v>153</v>
      </c>
      <c r="AU269" s="160" t="s">
        <v>158</v>
      </c>
      <c r="AY269" s="14" t="s">
        <v>151</v>
      </c>
      <c r="BE269" s="161">
        <f t="shared" si="64"/>
        <v>0</v>
      </c>
      <c r="BF269" s="161">
        <f t="shared" si="65"/>
        <v>0</v>
      </c>
      <c r="BG269" s="161">
        <f t="shared" si="66"/>
        <v>0</v>
      </c>
      <c r="BH269" s="161">
        <f t="shared" si="67"/>
        <v>0</v>
      </c>
      <c r="BI269" s="161">
        <f t="shared" si="68"/>
        <v>0</v>
      </c>
      <c r="BJ269" s="14" t="s">
        <v>158</v>
      </c>
      <c r="BK269" s="161">
        <f t="shared" si="69"/>
        <v>0</v>
      </c>
      <c r="BL269" s="14" t="s">
        <v>157</v>
      </c>
      <c r="BM269" s="160" t="s">
        <v>656</v>
      </c>
    </row>
    <row r="270" spans="1:65" s="2" customFormat="1" ht="16.5" customHeight="1">
      <c r="A270" s="29"/>
      <c r="B270" s="147"/>
      <c r="C270" s="148" t="s">
        <v>657</v>
      </c>
      <c r="D270" s="148" t="s">
        <v>153</v>
      </c>
      <c r="E270" s="149" t="s">
        <v>658</v>
      </c>
      <c r="F270" s="150" t="s">
        <v>659</v>
      </c>
      <c r="G270" s="151" t="s">
        <v>330</v>
      </c>
      <c r="H270" s="152">
        <v>65.19</v>
      </c>
      <c r="I270" s="153"/>
      <c r="J270" s="154">
        <f t="shared" si="60"/>
        <v>0</v>
      </c>
      <c r="K270" s="155"/>
      <c r="L270" s="30"/>
      <c r="M270" s="156" t="s">
        <v>1</v>
      </c>
      <c r="N270" s="157" t="s">
        <v>39</v>
      </c>
      <c r="O270" s="58"/>
      <c r="P270" s="158">
        <f t="shared" si="61"/>
        <v>0</v>
      </c>
      <c r="Q270" s="158">
        <v>7.3499999999999998E-5</v>
      </c>
      <c r="R270" s="158">
        <f t="shared" si="62"/>
        <v>4.791465E-3</v>
      </c>
      <c r="S270" s="158">
        <v>0</v>
      </c>
      <c r="T270" s="159">
        <f t="shared" si="63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60" t="s">
        <v>157</v>
      </c>
      <c r="AT270" s="160" t="s">
        <v>153</v>
      </c>
      <c r="AU270" s="160" t="s">
        <v>158</v>
      </c>
      <c r="AY270" s="14" t="s">
        <v>151</v>
      </c>
      <c r="BE270" s="161">
        <f t="shared" si="64"/>
        <v>0</v>
      </c>
      <c r="BF270" s="161">
        <f t="shared" si="65"/>
        <v>0</v>
      </c>
      <c r="BG270" s="161">
        <f t="shared" si="66"/>
        <v>0</v>
      </c>
      <c r="BH270" s="161">
        <f t="shared" si="67"/>
        <v>0</v>
      </c>
      <c r="BI270" s="161">
        <f t="shared" si="68"/>
        <v>0</v>
      </c>
      <c r="BJ270" s="14" t="s">
        <v>158</v>
      </c>
      <c r="BK270" s="161">
        <f t="shared" si="69"/>
        <v>0</v>
      </c>
      <c r="BL270" s="14" t="s">
        <v>157</v>
      </c>
      <c r="BM270" s="160" t="s">
        <v>660</v>
      </c>
    </row>
    <row r="271" spans="1:65" s="2" customFormat="1" ht="44.25" customHeight="1">
      <c r="A271" s="29"/>
      <c r="B271" s="147"/>
      <c r="C271" s="148" t="s">
        <v>661</v>
      </c>
      <c r="D271" s="148" t="s">
        <v>153</v>
      </c>
      <c r="E271" s="149" t="s">
        <v>662</v>
      </c>
      <c r="F271" s="150" t="s">
        <v>663</v>
      </c>
      <c r="G271" s="151" t="s">
        <v>156</v>
      </c>
      <c r="H271" s="152">
        <v>61.551000000000002</v>
      </c>
      <c r="I271" s="153"/>
      <c r="J271" s="154">
        <f t="shared" si="60"/>
        <v>0</v>
      </c>
      <c r="K271" s="155"/>
      <c r="L271" s="30"/>
      <c r="M271" s="156" t="s">
        <v>1</v>
      </c>
      <c r="N271" s="157" t="s">
        <v>39</v>
      </c>
      <c r="O271" s="58"/>
      <c r="P271" s="158">
        <f t="shared" si="61"/>
        <v>0</v>
      </c>
      <c r="Q271" s="158">
        <v>0</v>
      </c>
      <c r="R271" s="158">
        <f t="shared" si="62"/>
        <v>0</v>
      </c>
      <c r="S271" s="158">
        <v>1.905</v>
      </c>
      <c r="T271" s="159">
        <f t="shared" si="63"/>
        <v>117.254655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60" t="s">
        <v>157</v>
      </c>
      <c r="AT271" s="160" t="s">
        <v>153</v>
      </c>
      <c r="AU271" s="160" t="s">
        <v>158</v>
      </c>
      <c r="AY271" s="14" t="s">
        <v>151</v>
      </c>
      <c r="BE271" s="161">
        <f t="shared" si="64"/>
        <v>0</v>
      </c>
      <c r="BF271" s="161">
        <f t="shared" si="65"/>
        <v>0</v>
      </c>
      <c r="BG271" s="161">
        <f t="shared" si="66"/>
        <v>0</v>
      </c>
      <c r="BH271" s="161">
        <f t="shared" si="67"/>
        <v>0</v>
      </c>
      <c r="BI271" s="161">
        <f t="shared" si="68"/>
        <v>0</v>
      </c>
      <c r="BJ271" s="14" t="s">
        <v>158</v>
      </c>
      <c r="BK271" s="161">
        <f t="shared" si="69"/>
        <v>0</v>
      </c>
      <c r="BL271" s="14" t="s">
        <v>157</v>
      </c>
      <c r="BM271" s="160" t="s">
        <v>664</v>
      </c>
    </row>
    <row r="272" spans="1:65" s="2" customFormat="1" ht="24.2" customHeight="1">
      <c r="A272" s="29"/>
      <c r="B272" s="147"/>
      <c r="C272" s="148" t="s">
        <v>665</v>
      </c>
      <c r="D272" s="148" t="s">
        <v>153</v>
      </c>
      <c r="E272" s="149" t="s">
        <v>666</v>
      </c>
      <c r="F272" s="150" t="s">
        <v>667</v>
      </c>
      <c r="G272" s="151" t="s">
        <v>156</v>
      </c>
      <c r="H272" s="152">
        <v>10.337999999999999</v>
      </c>
      <c r="I272" s="153"/>
      <c r="J272" s="154">
        <f t="shared" si="60"/>
        <v>0</v>
      </c>
      <c r="K272" s="155"/>
      <c r="L272" s="30"/>
      <c r="M272" s="156" t="s">
        <v>1</v>
      </c>
      <c r="N272" s="157" t="s">
        <v>39</v>
      </c>
      <c r="O272" s="58"/>
      <c r="P272" s="158">
        <f t="shared" si="61"/>
        <v>0</v>
      </c>
      <c r="Q272" s="158">
        <v>0</v>
      </c>
      <c r="R272" s="158">
        <f t="shared" si="62"/>
        <v>0</v>
      </c>
      <c r="S272" s="158">
        <v>1.8</v>
      </c>
      <c r="T272" s="159">
        <f t="shared" si="63"/>
        <v>18.6084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60" t="s">
        <v>157</v>
      </c>
      <c r="AT272" s="160" t="s">
        <v>153</v>
      </c>
      <c r="AU272" s="160" t="s">
        <v>158</v>
      </c>
      <c r="AY272" s="14" t="s">
        <v>151</v>
      </c>
      <c r="BE272" s="161">
        <f t="shared" si="64"/>
        <v>0</v>
      </c>
      <c r="BF272" s="161">
        <f t="shared" si="65"/>
        <v>0</v>
      </c>
      <c r="BG272" s="161">
        <f t="shared" si="66"/>
        <v>0</v>
      </c>
      <c r="BH272" s="161">
        <f t="shared" si="67"/>
        <v>0</v>
      </c>
      <c r="BI272" s="161">
        <f t="shared" si="68"/>
        <v>0</v>
      </c>
      <c r="BJ272" s="14" t="s">
        <v>158</v>
      </c>
      <c r="BK272" s="161">
        <f t="shared" si="69"/>
        <v>0</v>
      </c>
      <c r="BL272" s="14" t="s">
        <v>157</v>
      </c>
      <c r="BM272" s="160" t="s">
        <v>668</v>
      </c>
    </row>
    <row r="273" spans="1:65" s="2" customFormat="1" ht="37.9" customHeight="1">
      <c r="A273" s="29"/>
      <c r="B273" s="147"/>
      <c r="C273" s="148" t="s">
        <v>669</v>
      </c>
      <c r="D273" s="148" t="s">
        <v>153</v>
      </c>
      <c r="E273" s="149" t="s">
        <v>670</v>
      </c>
      <c r="F273" s="150" t="s">
        <v>671</v>
      </c>
      <c r="G273" s="151" t="s">
        <v>156</v>
      </c>
      <c r="H273" s="152">
        <v>6.63</v>
      </c>
      <c r="I273" s="153"/>
      <c r="J273" s="154">
        <f t="shared" si="60"/>
        <v>0</v>
      </c>
      <c r="K273" s="155"/>
      <c r="L273" s="30"/>
      <c r="M273" s="156" t="s">
        <v>1</v>
      </c>
      <c r="N273" s="157" t="s">
        <v>39</v>
      </c>
      <c r="O273" s="58"/>
      <c r="P273" s="158">
        <f t="shared" si="61"/>
        <v>0</v>
      </c>
      <c r="Q273" s="158">
        <v>0</v>
      </c>
      <c r="R273" s="158">
        <f t="shared" si="62"/>
        <v>0</v>
      </c>
      <c r="S273" s="158">
        <v>2.2000000000000002</v>
      </c>
      <c r="T273" s="159">
        <f t="shared" si="63"/>
        <v>14.586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60" t="s">
        <v>157</v>
      </c>
      <c r="AT273" s="160" t="s">
        <v>153</v>
      </c>
      <c r="AU273" s="160" t="s">
        <v>158</v>
      </c>
      <c r="AY273" s="14" t="s">
        <v>151</v>
      </c>
      <c r="BE273" s="161">
        <f t="shared" si="64"/>
        <v>0</v>
      </c>
      <c r="BF273" s="161">
        <f t="shared" si="65"/>
        <v>0</v>
      </c>
      <c r="BG273" s="161">
        <f t="shared" si="66"/>
        <v>0</v>
      </c>
      <c r="BH273" s="161">
        <f t="shared" si="67"/>
        <v>0</v>
      </c>
      <c r="BI273" s="161">
        <f t="shared" si="68"/>
        <v>0</v>
      </c>
      <c r="BJ273" s="14" t="s">
        <v>158</v>
      </c>
      <c r="BK273" s="161">
        <f t="shared" si="69"/>
        <v>0</v>
      </c>
      <c r="BL273" s="14" t="s">
        <v>157</v>
      </c>
      <c r="BM273" s="160" t="s">
        <v>672</v>
      </c>
    </row>
    <row r="274" spans="1:65" s="2" customFormat="1" ht="21.75" customHeight="1">
      <c r="A274" s="29"/>
      <c r="B274" s="147"/>
      <c r="C274" s="148" t="s">
        <v>673</v>
      </c>
      <c r="D274" s="148" t="s">
        <v>153</v>
      </c>
      <c r="E274" s="149" t="s">
        <v>674</v>
      </c>
      <c r="F274" s="150" t="s">
        <v>675</v>
      </c>
      <c r="G274" s="151" t="s">
        <v>330</v>
      </c>
      <c r="H274" s="152">
        <v>6.68</v>
      </c>
      <c r="I274" s="153"/>
      <c r="J274" s="154">
        <f t="shared" si="60"/>
        <v>0</v>
      </c>
      <c r="K274" s="155"/>
      <c r="L274" s="30"/>
      <c r="M274" s="156" t="s">
        <v>1</v>
      </c>
      <c r="N274" s="157" t="s">
        <v>39</v>
      </c>
      <c r="O274" s="58"/>
      <c r="P274" s="158">
        <f t="shared" si="61"/>
        <v>0</v>
      </c>
      <c r="Q274" s="158">
        <v>0</v>
      </c>
      <c r="R274" s="158">
        <f t="shared" si="62"/>
        <v>0</v>
      </c>
      <c r="S274" s="158">
        <v>8.0000000000000002E-3</v>
      </c>
      <c r="T274" s="159">
        <f t="shared" si="63"/>
        <v>5.3440000000000001E-2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60" t="s">
        <v>157</v>
      </c>
      <c r="AT274" s="160" t="s">
        <v>153</v>
      </c>
      <c r="AU274" s="160" t="s">
        <v>158</v>
      </c>
      <c r="AY274" s="14" t="s">
        <v>151</v>
      </c>
      <c r="BE274" s="161">
        <f t="shared" si="64"/>
        <v>0</v>
      </c>
      <c r="BF274" s="161">
        <f t="shared" si="65"/>
        <v>0</v>
      </c>
      <c r="BG274" s="161">
        <f t="shared" si="66"/>
        <v>0</v>
      </c>
      <c r="BH274" s="161">
        <f t="shared" si="67"/>
        <v>0</v>
      </c>
      <c r="BI274" s="161">
        <f t="shared" si="68"/>
        <v>0</v>
      </c>
      <c r="BJ274" s="14" t="s">
        <v>158</v>
      </c>
      <c r="BK274" s="161">
        <f t="shared" si="69"/>
        <v>0</v>
      </c>
      <c r="BL274" s="14" t="s">
        <v>157</v>
      </c>
      <c r="BM274" s="160" t="s">
        <v>676</v>
      </c>
    </row>
    <row r="275" spans="1:65" s="2" customFormat="1" ht="24.2" customHeight="1">
      <c r="A275" s="29"/>
      <c r="B275" s="147"/>
      <c r="C275" s="148" t="s">
        <v>677</v>
      </c>
      <c r="D275" s="148" t="s">
        <v>153</v>
      </c>
      <c r="E275" s="149" t="s">
        <v>678</v>
      </c>
      <c r="F275" s="150" t="s">
        <v>679</v>
      </c>
      <c r="G275" s="151" t="s">
        <v>330</v>
      </c>
      <c r="H275" s="152">
        <v>10.5</v>
      </c>
      <c r="I275" s="153"/>
      <c r="J275" s="154">
        <f t="shared" si="60"/>
        <v>0</v>
      </c>
      <c r="K275" s="155"/>
      <c r="L275" s="30"/>
      <c r="M275" s="156" t="s">
        <v>1</v>
      </c>
      <c r="N275" s="157" t="s">
        <v>39</v>
      </c>
      <c r="O275" s="58"/>
      <c r="P275" s="158">
        <f t="shared" si="61"/>
        <v>0</v>
      </c>
      <c r="Q275" s="158">
        <v>0</v>
      </c>
      <c r="R275" s="158">
        <f t="shared" si="62"/>
        <v>0</v>
      </c>
      <c r="S275" s="158">
        <v>1.2E-2</v>
      </c>
      <c r="T275" s="159">
        <f t="shared" si="63"/>
        <v>0.126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60" t="s">
        <v>157</v>
      </c>
      <c r="AT275" s="160" t="s">
        <v>153</v>
      </c>
      <c r="AU275" s="160" t="s">
        <v>158</v>
      </c>
      <c r="AY275" s="14" t="s">
        <v>151</v>
      </c>
      <c r="BE275" s="161">
        <f t="shared" si="64"/>
        <v>0</v>
      </c>
      <c r="BF275" s="161">
        <f t="shared" si="65"/>
        <v>0</v>
      </c>
      <c r="BG275" s="161">
        <f t="shared" si="66"/>
        <v>0</v>
      </c>
      <c r="BH275" s="161">
        <f t="shared" si="67"/>
        <v>0</v>
      </c>
      <c r="BI275" s="161">
        <f t="shared" si="68"/>
        <v>0</v>
      </c>
      <c r="BJ275" s="14" t="s">
        <v>158</v>
      </c>
      <c r="BK275" s="161">
        <f t="shared" si="69"/>
        <v>0</v>
      </c>
      <c r="BL275" s="14" t="s">
        <v>157</v>
      </c>
      <c r="BM275" s="160" t="s">
        <v>680</v>
      </c>
    </row>
    <row r="276" spans="1:65" s="2" customFormat="1" ht="24.2" customHeight="1">
      <c r="A276" s="29"/>
      <c r="B276" s="147"/>
      <c r="C276" s="148" t="s">
        <v>681</v>
      </c>
      <c r="D276" s="148" t="s">
        <v>153</v>
      </c>
      <c r="E276" s="149" t="s">
        <v>682</v>
      </c>
      <c r="F276" s="150" t="s">
        <v>683</v>
      </c>
      <c r="G276" s="151" t="s">
        <v>211</v>
      </c>
      <c r="H276" s="152">
        <v>224.703</v>
      </c>
      <c r="I276" s="153"/>
      <c r="J276" s="154">
        <f t="shared" si="60"/>
        <v>0</v>
      </c>
      <c r="K276" s="155"/>
      <c r="L276" s="30"/>
      <c r="M276" s="156" t="s">
        <v>1</v>
      </c>
      <c r="N276" s="157" t="s">
        <v>39</v>
      </c>
      <c r="O276" s="58"/>
      <c r="P276" s="158">
        <f t="shared" si="61"/>
        <v>0</v>
      </c>
      <c r="Q276" s="158">
        <v>0</v>
      </c>
      <c r="R276" s="158">
        <f t="shared" si="62"/>
        <v>0</v>
      </c>
      <c r="S276" s="158">
        <v>0</v>
      </c>
      <c r="T276" s="159">
        <f t="shared" si="63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60" t="s">
        <v>157</v>
      </c>
      <c r="AT276" s="160" t="s">
        <v>153</v>
      </c>
      <c r="AU276" s="160" t="s">
        <v>158</v>
      </c>
      <c r="AY276" s="14" t="s">
        <v>151</v>
      </c>
      <c r="BE276" s="161">
        <f t="shared" si="64"/>
        <v>0</v>
      </c>
      <c r="BF276" s="161">
        <f t="shared" si="65"/>
        <v>0</v>
      </c>
      <c r="BG276" s="161">
        <f t="shared" si="66"/>
        <v>0</v>
      </c>
      <c r="BH276" s="161">
        <f t="shared" si="67"/>
        <v>0</v>
      </c>
      <c r="BI276" s="161">
        <f t="shared" si="68"/>
        <v>0</v>
      </c>
      <c r="BJ276" s="14" t="s">
        <v>158</v>
      </c>
      <c r="BK276" s="161">
        <f t="shared" si="69"/>
        <v>0</v>
      </c>
      <c r="BL276" s="14" t="s">
        <v>157</v>
      </c>
      <c r="BM276" s="160" t="s">
        <v>684</v>
      </c>
    </row>
    <row r="277" spans="1:65" s="2" customFormat="1" ht="24.2" customHeight="1">
      <c r="A277" s="29"/>
      <c r="B277" s="147"/>
      <c r="C277" s="148" t="s">
        <v>685</v>
      </c>
      <c r="D277" s="148" t="s">
        <v>153</v>
      </c>
      <c r="E277" s="149" t="s">
        <v>686</v>
      </c>
      <c r="F277" s="150" t="s">
        <v>687</v>
      </c>
      <c r="G277" s="151" t="s">
        <v>211</v>
      </c>
      <c r="H277" s="152">
        <v>1797.624</v>
      </c>
      <c r="I277" s="153"/>
      <c r="J277" s="154">
        <f t="shared" si="60"/>
        <v>0</v>
      </c>
      <c r="K277" s="155"/>
      <c r="L277" s="30"/>
      <c r="M277" s="156" t="s">
        <v>1</v>
      </c>
      <c r="N277" s="157" t="s">
        <v>39</v>
      </c>
      <c r="O277" s="58"/>
      <c r="P277" s="158">
        <f t="shared" si="61"/>
        <v>0</v>
      </c>
      <c r="Q277" s="158">
        <v>0</v>
      </c>
      <c r="R277" s="158">
        <f t="shared" si="62"/>
        <v>0</v>
      </c>
      <c r="S277" s="158">
        <v>0</v>
      </c>
      <c r="T277" s="159">
        <f t="shared" si="63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60" t="s">
        <v>157</v>
      </c>
      <c r="AT277" s="160" t="s">
        <v>153</v>
      </c>
      <c r="AU277" s="160" t="s">
        <v>158</v>
      </c>
      <c r="AY277" s="14" t="s">
        <v>151</v>
      </c>
      <c r="BE277" s="161">
        <f t="shared" si="64"/>
        <v>0</v>
      </c>
      <c r="BF277" s="161">
        <f t="shared" si="65"/>
        <v>0</v>
      </c>
      <c r="BG277" s="161">
        <f t="shared" si="66"/>
        <v>0</v>
      </c>
      <c r="BH277" s="161">
        <f t="shared" si="67"/>
        <v>0</v>
      </c>
      <c r="BI277" s="161">
        <f t="shared" si="68"/>
        <v>0</v>
      </c>
      <c r="BJ277" s="14" t="s">
        <v>158</v>
      </c>
      <c r="BK277" s="161">
        <f t="shared" si="69"/>
        <v>0</v>
      </c>
      <c r="BL277" s="14" t="s">
        <v>157</v>
      </c>
      <c r="BM277" s="160" t="s">
        <v>688</v>
      </c>
    </row>
    <row r="278" spans="1:65" s="2" customFormat="1" ht="37.9" customHeight="1">
      <c r="A278" s="29"/>
      <c r="B278" s="147"/>
      <c r="C278" s="148" t="s">
        <v>689</v>
      </c>
      <c r="D278" s="148" t="s">
        <v>153</v>
      </c>
      <c r="E278" s="149" t="s">
        <v>690</v>
      </c>
      <c r="F278" s="150" t="s">
        <v>691</v>
      </c>
      <c r="G278" s="151" t="s">
        <v>156</v>
      </c>
      <c r="H278" s="152">
        <v>1899.3389999999999</v>
      </c>
      <c r="I278" s="153"/>
      <c r="J278" s="154">
        <f t="shared" si="60"/>
        <v>0</v>
      </c>
      <c r="K278" s="155"/>
      <c r="L278" s="30"/>
      <c r="M278" s="156" t="s">
        <v>1</v>
      </c>
      <c r="N278" s="157" t="s">
        <v>39</v>
      </c>
      <c r="O278" s="58"/>
      <c r="P278" s="158">
        <f t="shared" si="61"/>
        <v>0</v>
      </c>
      <c r="Q278" s="158">
        <v>0</v>
      </c>
      <c r="R278" s="158">
        <f t="shared" si="62"/>
        <v>0</v>
      </c>
      <c r="S278" s="158">
        <v>3.9E-2</v>
      </c>
      <c r="T278" s="159">
        <f t="shared" si="63"/>
        <v>74.074220999999994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60" t="s">
        <v>157</v>
      </c>
      <c r="AT278" s="160" t="s">
        <v>153</v>
      </c>
      <c r="AU278" s="160" t="s">
        <v>158</v>
      </c>
      <c r="AY278" s="14" t="s">
        <v>151</v>
      </c>
      <c r="BE278" s="161">
        <f t="shared" si="64"/>
        <v>0</v>
      </c>
      <c r="BF278" s="161">
        <f t="shared" si="65"/>
        <v>0</v>
      </c>
      <c r="BG278" s="161">
        <f t="shared" si="66"/>
        <v>0</v>
      </c>
      <c r="BH278" s="161">
        <f t="shared" si="67"/>
        <v>0</v>
      </c>
      <c r="BI278" s="161">
        <f t="shared" si="68"/>
        <v>0</v>
      </c>
      <c r="BJ278" s="14" t="s">
        <v>158</v>
      </c>
      <c r="BK278" s="161">
        <f t="shared" si="69"/>
        <v>0</v>
      </c>
      <c r="BL278" s="14" t="s">
        <v>157</v>
      </c>
      <c r="BM278" s="160" t="s">
        <v>692</v>
      </c>
    </row>
    <row r="279" spans="1:65" s="12" customFormat="1" ht="22.9" customHeight="1">
      <c r="B279" s="134"/>
      <c r="D279" s="135" t="s">
        <v>72</v>
      </c>
      <c r="E279" s="145" t="s">
        <v>555</v>
      </c>
      <c r="F279" s="145" t="s">
        <v>693</v>
      </c>
      <c r="I279" s="137"/>
      <c r="J279" s="146">
        <f>BK279</f>
        <v>0</v>
      </c>
      <c r="L279" s="134"/>
      <c r="M279" s="139"/>
      <c r="N279" s="140"/>
      <c r="O279" s="140"/>
      <c r="P279" s="141">
        <f>P280</f>
        <v>0</v>
      </c>
      <c r="Q279" s="140"/>
      <c r="R279" s="141">
        <f>R280</f>
        <v>0</v>
      </c>
      <c r="S279" s="140"/>
      <c r="T279" s="142">
        <f>T280</f>
        <v>0</v>
      </c>
      <c r="AR279" s="135" t="s">
        <v>81</v>
      </c>
      <c r="AT279" s="143" t="s">
        <v>72</v>
      </c>
      <c r="AU279" s="143" t="s">
        <v>81</v>
      </c>
      <c r="AY279" s="135" t="s">
        <v>151</v>
      </c>
      <c r="BK279" s="144">
        <f>BK280</f>
        <v>0</v>
      </c>
    </row>
    <row r="280" spans="1:65" s="2" customFormat="1" ht="24.2" customHeight="1">
      <c r="A280" s="29"/>
      <c r="B280" s="147"/>
      <c r="C280" s="148" t="s">
        <v>694</v>
      </c>
      <c r="D280" s="148" t="s">
        <v>153</v>
      </c>
      <c r="E280" s="149" t="s">
        <v>695</v>
      </c>
      <c r="F280" s="150" t="s">
        <v>696</v>
      </c>
      <c r="G280" s="151" t="s">
        <v>211</v>
      </c>
      <c r="H280" s="152">
        <v>1388.4849999999999</v>
      </c>
      <c r="I280" s="153"/>
      <c r="J280" s="154">
        <f>ROUND(I280*H280,2)</f>
        <v>0</v>
      </c>
      <c r="K280" s="155"/>
      <c r="L280" s="30"/>
      <c r="M280" s="156" t="s">
        <v>1</v>
      </c>
      <c r="N280" s="157" t="s">
        <v>39</v>
      </c>
      <c r="O280" s="58"/>
      <c r="P280" s="158">
        <f>O280*H280</f>
        <v>0</v>
      </c>
      <c r="Q280" s="158">
        <v>0</v>
      </c>
      <c r="R280" s="158">
        <f>Q280*H280</f>
        <v>0</v>
      </c>
      <c r="S280" s="158">
        <v>0</v>
      </c>
      <c r="T280" s="159">
        <f>S280*H280</f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60" t="s">
        <v>157</v>
      </c>
      <c r="AT280" s="160" t="s">
        <v>153</v>
      </c>
      <c r="AU280" s="160" t="s">
        <v>158</v>
      </c>
      <c r="AY280" s="14" t="s">
        <v>151</v>
      </c>
      <c r="BE280" s="161">
        <f>IF(N280="základná",J280,0)</f>
        <v>0</v>
      </c>
      <c r="BF280" s="161">
        <f>IF(N280="znížená",J280,0)</f>
        <v>0</v>
      </c>
      <c r="BG280" s="161">
        <f>IF(N280="zákl. prenesená",J280,0)</f>
        <v>0</v>
      </c>
      <c r="BH280" s="161">
        <f>IF(N280="zníž. prenesená",J280,0)</f>
        <v>0</v>
      </c>
      <c r="BI280" s="161">
        <f>IF(N280="nulová",J280,0)</f>
        <v>0</v>
      </c>
      <c r="BJ280" s="14" t="s">
        <v>158</v>
      </c>
      <c r="BK280" s="161">
        <f>ROUND(I280*H280,2)</f>
        <v>0</v>
      </c>
      <c r="BL280" s="14" t="s">
        <v>157</v>
      </c>
      <c r="BM280" s="160" t="s">
        <v>697</v>
      </c>
    </row>
    <row r="281" spans="1:65" s="12" customFormat="1" ht="25.9" customHeight="1">
      <c r="B281" s="134"/>
      <c r="D281" s="135" t="s">
        <v>72</v>
      </c>
      <c r="E281" s="136" t="s">
        <v>698</v>
      </c>
      <c r="F281" s="136" t="s">
        <v>699</v>
      </c>
      <c r="I281" s="137"/>
      <c r="J281" s="138">
        <f>BK281</f>
        <v>0</v>
      </c>
      <c r="L281" s="134"/>
      <c r="M281" s="139"/>
      <c r="N281" s="140"/>
      <c r="O281" s="140"/>
      <c r="P281" s="141">
        <f>P282+P296+P310+P327+P331+P359+P378+P385+P390+P402+P408+P413</f>
        <v>0</v>
      </c>
      <c r="Q281" s="140"/>
      <c r="R281" s="141">
        <f>R282+R296+R310+R327+R331+R359+R378+R385+R390+R402+R408+R413</f>
        <v>26.899687662027997</v>
      </c>
      <c r="S281" s="140"/>
      <c r="T281" s="142">
        <f>T282+T296+T310+T327+T331+T359+T378+T385+T390+T402+T408+T413</f>
        <v>0</v>
      </c>
      <c r="AR281" s="135" t="s">
        <v>158</v>
      </c>
      <c r="AT281" s="143" t="s">
        <v>72</v>
      </c>
      <c r="AU281" s="143" t="s">
        <v>73</v>
      </c>
      <c r="AY281" s="135" t="s">
        <v>151</v>
      </c>
      <c r="BK281" s="144">
        <f>BK282+BK296+BK310+BK327+BK331+BK359+BK378+BK385+BK390+BK402+BK408+BK413</f>
        <v>0</v>
      </c>
    </row>
    <row r="282" spans="1:65" s="12" customFormat="1" ht="22.9" customHeight="1">
      <c r="B282" s="134"/>
      <c r="D282" s="135" t="s">
        <v>72</v>
      </c>
      <c r="E282" s="145" t="s">
        <v>700</v>
      </c>
      <c r="F282" s="145" t="s">
        <v>701</v>
      </c>
      <c r="I282" s="137"/>
      <c r="J282" s="146">
        <f>BK282</f>
        <v>0</v>
      </c>
      <c r="L282" s="134"/>
      <c r="M282" s="139"/>
      <c r="N282" s="140"/>
      <c r="O282" s="140"/>
      <c r="P282" s="141">
        <f>SUM(P283:P295)</f>
        <v>0</v>
      </c>
      <c r="Q282" s="140"/>
      <c r="R282" s="141">
        <f>SUM(R283:R295)</f>
        <v>0.97939349999999992</v>
      </c>
      <c r="S282" s="140"/>
      <c r="T282" s="142">
        <f>SUM(T283:T295)</f>
        <v>0</v>
      </c>
      <c r="AR282" s="135" t="s">
        <v>158</v>
      </c>
      <c r="AT282" s="143" t="s">
        <v>72</v>
      </c>
      <c r="AU282" s="143" t="s">
        <v>81</v>
      </c>
      <c r="AY282" s="135" t="s">
        <v>151</v>
      </c>
      <c r="BK282" s="144">
        <f>SUM(BK283:BK295)</f>
        <v>0</v>
      </c>
    </row>
    <row r="283" spans="1:65" s="2" customFormat="1" ht="24.2" customHeight="1">
      <c r="A283" s="29"/>
      <c r="B283" s="147"/>
      <c r="C283" s="148" t="s">
        <v>702</v>
      </c>
      <c r="D283" s="148" t="s">
        <v>153</v>
      </c>
      <c r="E283" s="149" t="s">
        <v>703</v>
      </c>
      <c r="F283" s="150" t="s">
        <v>704</v>
      </c>
      <c r="G283" s="151" t="s">
        <v>198</v>
      </c>
      <c r="H283" s="152">
        <v>930</v>
      </c>
      <c r="I283" s="153"/>
      <c r="J283" s="154">
        <f t="shared" ref="J283:J295" si="70">ROUND(I283*H283,2)</f>
        <v>0</v>
      </c>
      <c r="K283" s="155"/>
      <c r="L283" s="30"/>
      <c r="M283" s="156" t="s">
        <v>1</v>
      </c>
      <c r="N283" s="157" t="s">
        <v>39</v>
      </c>
      <c r="O283" s="58"/>
      <c r="P283" s="158">
        <f t="shared" ref="P283:P295" si="71">O283*H283</f>
        <v>0</v>
      </c>
      <c r="Q283" s="158">
        <v>0</v>
      </c>
      <c r="R283" s="158">
        <f t="shared" ref="R283:R295" si="72">Q283*H283</f>
        <v>0</v>
      </c>
      <c r="S283" s="158">
        <v>0</v>
      </c>
      <c r="T283" s="159">
        <f t="shared" ref="T283:T295" si="73">S283*H283</f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60" t="s">
        <v>217</v>
      </c>
      <c r="AT283" s="160" t="s">
        <v>153</v>
      </c>
      <c r="AU283" s="160" t="s">
        <v>158</v>
      </c>
      <c r="AY283" s="14" t="s">
        <v>151</v>
      </c>
      <c r="BE283" s="161">
        <f t="shared" ref="BE283:BE295" si="74">IF(N283="základná",J283,0)</f>
        <v>0</v>
      </c>
      <c r="BF283" s="161">
        <f t="shared" ref="BF283:BF295" si="75">IF(N283="znížená",J283,0)</f>
        <v>0</v>
      </c>
      <c r="BG283" s="161">
        <f t="shared" ref="BG283:BG295" si="76">IF(N283="zákl. prenesená",J283,0)</f>
        <v>0</v>
      </c>
      <c r="BH283" s="161">
        <f t="shared" ref="BH283:BH295" si="77">IF(N283="zníž. prenesená",J283,0)</f>
        <v>0</v>
      </c>
      <c r="BI283" s="161">
        <f t="shared" ref="BI283:BI295" si="78">IF(N283="nulová",J283,0)</f>
        <v>0</v>
      </c>
      <c r="BJ283" s="14" t="s">
        <v>158</v>
      </c>
      <c r="BK283" s="161">
        <f t="shared" ref="BK283:BK295" si="79">ROUND(I283*H283,2)</f>
        <v>0</v>
      </c>
      <c r="BL283" s="14" t="s">
        <v>217</v>
      </c>
      <c r="BM283" s="160" t="s">
        <v>705</v>
      </c>
    </row>
    <row r="284" spans="1:65" s="2" customFormat="1" ht="16.5" customHeight="1">
      <c r="A284" s="29"/>
      <c r="B284" s="147"/>
      <c r="C284" s="162" t="s">
        <v>706</v>
      </c>
      <c r="D284" s="162" t="s">
        <v>354</v>
      </c>
      <c r="E284" s="163" t="s">
        <v>707</v>
      </c>
      <c r="F284" s="164" t="s">
        <v>708</v>
      </c>
      <c r="G284" s="165" t="s">
        <v>211</v>
      </c>
      <c r="H284" s="166">
        <v>0.27900000000000003</v>
      </c>
      <c r="I284" s="167"/>
      <c r="J284" s="168">
        <f t="shared" si="70"/>
        <v>0</v>
      </c>
      <c r="K284" s="169"/>
      <c r="L284" s="170"/>
      <c r="M284" s="171" t="s">
        <v>1</v>
      </c>
      <c r="N284" s="172" t="s">
        <v>39</v>
      </c>
      <c r="O284" s="58"/>
      <c r="P284" s="158">
        <f t="shared" si="71"/>
        <v>0</v>
      </c>
      <c r="Q284" s="158">
        <v>1</v>
      </c>
      <c r="R284" s="158">
        <f t="shared" si="72"/>
        <v>0.27900000000000003</v>
      </c>
      <c r="S284" s="158">
        <v>0</v>
      </c>
      <c r="T284" s="159">
        <f t="shared" si="73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60" t="s">
        <v>283</v>
      </c>
      <c r="AT284" s="160" t="s">
        <v>354</v>
      </c>
      <c r="AU284" s="160" t="s">
        <v>158</v>
      </c>
      <c r="AY284" s="14" t="s">
        <v>151</v>
      </c>
      <c r="BE284" s="161">
        <f t="shared" si="74"/>
        <v>0</v>
      </c>
      <c r="BF284" s="161">
        <f t="shared" si="75"/>
        <v>0</v>
      </c>
      <c r="BG284" s="161">
        <f t="shared" si="76"/>
        <v>0</v>
      </c>
      <c r="BH284" s="161">
        <f t="shared" si="77"/>
        <v>0</v>
      </c>
      <c r="BI284" s="161">
        <f t="shared" si="78"/>
        <v>0</v>
      </c>
      <c r="BJ284" s="14" t="s">
        <v>158</v>
      </c>
      <c r="BK284" s="161">
        <f t="shared" si="79"/>
        <v>0</v>
      </c>
      <c r="BL284" s="14" t="s">
        <v>217</v>
      </c>
      <c r="BM284" s="160" t="s">
        <v>709</v>
      </c>
    </row>
    <row r="285" spans="1:65" s="2" customFormat="1" ht="24.2" customHeight="1">
      <c r="A285" s="29"/>
      <c r="B285" s="147"/>
      <c r="C285" s="148" t="s">
        <v>710</v>
      </c>
      <c r="D285" s="148" t="s">
        <v>153</v>
      </c>
      <c r="E285" s="149" t="s">
        <v>711</v>
      </c>
      <c r="F285" s="150" t="s">
        <v>712</v>
      </c>
      <c r="G285" s="151" t="s">
        <v>198</v>
      </c>
      <c r="H285" s="152">
        <v>60.48</v>
      </c>
      <c r="I285" s="153"/>
      <c r="J285" s="154">
        <f t="shared" si="70"/>
        <v>0</v>
      </c>
      <c r="K285" s="155"/>
      <c r="L285" s="30"/>
      <c r="M285" s="156" t="s">
        <v>1</v>
      </c>
      <c r="N285" s="157" t="s">
        <v>39</v>
      </c>
      <c r="O285" s="58"/>
      <c r="P285" s="158">
        <f t="shared" si="71"/>
        <v>0</v>
      </c>
      <c r="Q285" s="158">
        <v>7.4999999999999993E-5</v>
      </c>
      <c r="R285" s="158">
        <f t="shared" si="72"/>
        <v>4.5359999999999992E-3</v>
      </c>
      <c r="S285" s="158">
        <v>0</v>
      </c>
      <c r="T285" s="159">
        <f t="shared" si="73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60" t="s">
        <v>217</v>
      </c>
      <c r="AT285" s="160" t="s">
        <v>153</v>
      </c>
      <c r="AU285" s="160" t="s">
        <v>158</v>
      </c>
      <c r="AY285" s="14" t="s">
        <v>151</v>
      </c>
      <c r="BE285" s="161">
        <f t="shared" si="74"/>
        <v>0</v>
      </c>
      <c r="BF285" s="161">
        <f t="shared" si="75"/>
        <v>0</v>
      </c>
      <c r="BG285" s="161">
        <f t="shared" si="76"/>
        <v>0</v>
      </c>
      <c r="BH285" s="161">
        <f t="shared" si="77"/>
        <v>0</v>
      </c>
      <c r="BI285" s="161">
        <f t="shared" si="78"/>
        <v>0</v>
      </c>
      <c r="BJ285" s="14" t="s">
        <v>158</v>
      </c>
      <c r="BK285" s="161">
        <f t="shared" si="79"/>
        <v>0</v>
      </c>
      <c r="BL285" s="14" t="s">
        <v>217</v>
      </c>
      <c r="BM285" s="160" t="s">
        <v>713</v>
      </c>
    </row>
    <row r="286" spans="1:65" s="2" customFormat="1" ht="44.25" customHeight="1">
      <c r="A286" s="29"/>
      <c r="B286" s="147"/>
      <c r="C286" s="162" t="s">
        <v>714</v>
      </c>
      <c r="D286" s="162" t="s">
        <v>354</v>
      </c>
      <c r="E286" s="163" t="s">
        <v>715</v>
      </c>
      <c r="F286" s="164" t="s">
        <v>716</v>
      </c>
      <c r="G286" s="165" t="s">
        <v>198</v>
      </c>
      <c r="H286" s="166">
        <v>69.552000000000007</v>
      </c>
      <c r="I286" s="167"/>
      <c r="J286" s="168">
        <f t="shared" si="70"/>
        <v>0</v>
      </c>
      <c r="K286" s="169"/>
      <c r="L286" s="170"/>
      <c r="M286" s="171" t="s">
        <v>1</v>
      </c>
      <c r="N286" s="172" t="s">
        <v>39</v>
      </c>
      <c r="O286" s="58"/>
      <c r="P286" s="158">
        <f t="shared" si="71"/>
        <v>0</v>
      </c>
      <c r="Q286" s="158">
        <v>2E-3</v>
      </c>
      <c r="R286" s="158">
        <f t="shared" si="72"/>
        <v>0.13910400000000001</v>
      </c>
      <c r="S286" s="158">
        <v>0</v>
      </c>
      <c r="T286" s="159">
        <f t="shared" si="73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60" t="s">
        <v>283</v>
      </c>
      <c r="AT286" s="160" t="s">
        <v>354</v>
      </c>
      <c r="AU286" s="160" t="s">
        <v>158</v>
      </c>
      <c r="AY286" s="14" t="s">
        <v>151</v>
      </c>
      <c r="BE286" s="161">
        <f t="shared" si="74"/>
        <v>0</v>
      </c>
      <c r="BF286" s="161">
        <f t="shared" si="75"/>
        <v>0</v>
      </c>
      <c r="BG286" s="161">
        <f t="shared" si="76"/>
        <v>0</v>
      </c>
      <c r="BH286" s="161">
        <f t="shared" si="77"/>
        <v>0</v>
      </c>
      <c r="BI286" s="161">
        <f t="shared" si="78"/>
        <v>0</v>
      </c>
      <c r="BJ286" s="14" t="s">
        <v>158</v>
      </c>
      <c r="BK286" s="161">
        <f t="shared" si="79"/>
        <v>0</v>
      </c>
      <c r="BL286" s="14" t="s">
        <v>217</v>
      </c>
      <c r="BM286" s="160" t="s">
        <v>717</v>
      </c>
    </row>
    <row r="287" spans="1:65" s="2" customFormat="1" ht="24.2" customHeight="1">
      <c r="A287" s="29"/>
      <c r="B287" s="147"/>
      <c r="C287" s="148" t="s">
        <v>718</v>
      </c>
      <c r="D287" s="148" t="s">
        <v>153</v>
      </c>
      <c r="E287" s="149" t="s">
        <v>719</v>
      </c>
      <c r="F287" s="150" t="s">
        <v>720</v>
      </c>
      <c r="G287" s="151" t="s">
        <v>198</v>
      </c>
      <c r="H287" s="152">
        <v>400</v>
      </c>
      <c r="I287" s="153"/>
      <c r="J287" s="154">
        <f t="shared" si="70"/>
        <v>0</v>
      </c>
      <c r="K287" s="155"/>
      <c r="L287" s="30"/>
      <c r="M287" s="156" t="s">
        <v>1</v>
      </c>
      <c r="N287" s="157" t="s">
        <v>39</v>
      </c>
      <c r="O287" s="58"/>
      <c r="P287" s="158">
        <f t="shared" si="71"/>
        <v>0</v>
      </c>
      <c r="Q287" s="158">
        <v>5.4226000000000003E-4</v>
      </c>
      <c r="R287" s="158">
        <f t="shared" si="72"/>
        <v>0.21690400000000001</v>
      </c>
      <c r="S287" s="158">
        <v>0</v>
      </c>
      <c r="T287" s="159">
        <f t="shared" si="73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60" t="s">
        <v>217</v>
      </c>
      <c r="AT287" s="160" t="s">
        <v>153</v>
      </c>
      <c r="AU287" s="160" t="s">
        <v>158</v>
      </c>
      <c r="AY287" s="14" t="s">
        <v>151</v>
      </c>
      <c r="BE287" s="161">
        <f t="shared" si="74"/>
        <v>0</v>
      </c>
      <c r="BF287" s="161">
        <f t="shared" si="75"/>
        <v>0</v>
      </c>
      <c r="BG287" s="161">
        <f t="shared" si="76"/>
        <v>0</v>
      </c>
      <c r="BH287" s="161">
        <f t="shared" si="77"/>
        <v>0</v>
      </c>
      <c r="BI287" s="161">
        <f t="shared" si="78"/>
        <v>0</v>
      </c>
      <c r="BJ287" s="14" t="s">
        <v>158</v>
      </c>
      <c r="BK287" s="161">
        <f t="shared" si="79"/>
        <v>0</v>
      </c>
      <c r="BL287" s="14" t="s">
        <v>217</v>
      </c>
      <c r="BM287" s="160" t="s">
        <v>721</v>
      </c>
    </row>
    <row r="288" spans="1:65" s="2" customFormat="1" ht="24.2" customHeight="1">
      <c r="A288" s="29"/>
      <c r="B288" s="147"/>
      <c r="C288" s="162" t="s">
        <v>722</v>
      </c>
      <c r="D288" s="162" t="s">
        <v>354</v>
      </c>
      <c r="E288" s="163" t="s">
        <v>723</v>
      </c>
      <c r="F288" s="164" t="s">
        <v>724</v>
      </c>
      <c r="G288" s="165" t="s">
        <v>198</v>
      </c>
      <c r="H288" s="166">
        <v>556</v>
      </c>
      <c r="I288" s="167"/>
      <c r="J288" s="168">
        <f t="shared" si="70"/>
        <v>0</v>
      </c>
      <c r="K288" s="169"/>
      <c r="L288" s="170"/>
      <c r="M288" s="171" t="s">
        <v>1</v>
      </c>
      <c r="N288" s="172" t="s">
        <v>39</v>
      </c>
      <c r="O288" s="58"/>
      <c r="P288" s="158">
        <f t="shared" si="71"/>
        <v>0</v>
      </c>
      <c r="Q288" s="158">
        <v>0</v>
      </c>
      <c r="R288" s="158">
        <f t="shared" si="72"/>
        <v>0</v>
      </c>
      <c r="S288" s="158">
        <v>0</v>
      </c>
      <c r="T288" s="159">
        <f t="shared" si="73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60" t="s">
        <v>283</v>
      </c>
      <c r="AT288" s="160" t="s">
        <v>354</v>
      </c>
      <c r="AU288" s="160" t="s">
        <v>158</v>
      </c>
      <c r="AY288" s="14" t="s">
        <v>151</v>
      </c>
      <c r="BE288" s="161">
        <f t="shared" si="74"/>
        <v>0</v>
      </c>
      <c r="BF288" s="161">
        <f t="shared" si="75"/>
        <v>0</v>
      </c>
      <c r="BG288" s="161">
        <f t="shared" si="76"/>
        <v>0</v>
      </c>
      <c r="BH288" s="161">
        <f t="shared" si="77"/>
        <v>0</v>
      </c>
      <c r="BI288" s="161">
        <f t="shared" si="78"/>
        <v>0</v>
      </c>
      <c r="BJ288" s="14" t="s">
        <v>158</v>
      </c>
      <c r="BK288" s="161">
        <f t="shared" si="79"/>
        <v>0</v>
      </c>
      <c r="BL288" s="14" t="s">
        <v>217</v>
      </c>
      <c r="BM288" s="160" t="s">
        <v>725</v>
      </c>
    </row>
    <row r="289" spans="1:65" s="2" customFormat="1" ht="24.2" customHeight="1">
      <c r="A289" s="29"/>
      <c r="B289" s="147"/>
      <c r="C289" s="148" t="s">
        <v>726</v>
      </c>
      <c r="D289" s="148" t="s">
        <v>153</v>
      </c>
      <c r="E289" s="149" t="s">
        <v>727</v>
      </c>
      <c r="F289" s="150" t="s">
        <v>728</v>
      </c>
      <c r="G289" s="151" t="s">
        <v>198</v>
      </c>
      <c r="H289" s="152">
        <v>80</v>
      </c>
      <c r="I289" s="153"/>
      <c r="J289" s="154">
        <f t="shared" si="70"/>
        <v>0</v>
      </c>
      <c r="K289" s="155"/>
      <c r="L289" s="30"/>
      <c r="M289" s="156" t="s">
        <v>1</v>
      </c>
      <c r="N289" s="157" t="s">
        <v>39</v>
      </c>
      <c r="O289" s="58"/>
      <c r="P289" s="158">
        <f t="shared" si="71"/>
        <v>0</v>
      </c>
      <c r="Q289" s="158">
        <v>5.4000000000000001E-4</v>
      </c>
      <c r="R289" s="158">
        <f t="shared" si="72"/>
        <v>4.3200000000000002E-2</v>
      </c>
      <c r="S289" s="158">
        <v>0</v>
      </c>
      <c r="T289" s="159">
        <f t="shared" si="73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60" t="s">
        <v>217</v>
      </c>
      <c r="AT289" s="160" t="s">
        <v>153</v>
      </c>
      <c r="AU289" s="160" t="s">
        <v>158</v>
      </c>
      <c r="AY289" s="14" t="s">
        <v>151</v>
      </c>
      <c r="BE289" s="161">
        <f t="shared" si="74"/>
        <v>0</v>
      </c>
      <c r="BF289" s="161">
        <f t="shared" si="75"/>
        <v>0</v>
      </c>
      <c r="BG289" s="161">
        <f t="shared" si="76"/>
        <v>0</v>
      </c>
      <c r="BH289" s="161">
        <f t="shared" si="77"/>
        <v>0</v>
      </c>
      <c r="BI289" s="161">
        <f t="shared" si="78"/>
        <v>0</v>
      </c>
      <c r="BJ289" s="14" t="s">
        <v>158</v>
      </c>
      <c r="BK289" s="161">
        <f t="shared" si="79"/>
        <v>0</v>
      </c>
      <c r="BL289" s="14" t="s">
        <v>217</v>
      </c>
      <c r="BM289" s="160" t="s">
        <v>729</v>
      </c>
    </row>
    <row r="290" spans="1:65" s="2" customFormat="1" ht="24.2" customHeight="1">
      <c r="A290" s="29"/>
      <c r="B290" s="147"/>
      <c r="C290" s="148" t="s">
        <v>730</v>
      </c>
      <c r="D290" s="148" t="s">
        <v>153</v>
      </c>
      <c r="E290" s="149" t="s">
        <v>731</v>
      </c>
      <c r="F290" s="150" t="s">
        <v>732</v>
      </c>
      <c r="G290" s="151" t="s">
        <v>330</v>
      </c>
      <c r="H290" s="152">
        <v>100.8</v>
      </c>
      <c r="I290" s="153"/>
      <c r="J290" s="154">
        <f t="shared" si="70"/>
        <v>0</v>
      </c>
      <c r="K290" s="155"/>
      <c r="L290" s="30"/>
      <c r="M290" s="156" t="s">
        <v>1</v>
      </c>
      <c r="N290" s="157" t="s">
        <v>39</v>
      </c>
      <c r="O290" s="58"/>
      <c r="P290" s="158">
        <f t="shared" si="71"/>
        <v>0</v>
      </c>
      <c r="Q290" s="158">
        <v>2.8499999999999999E-4</v>
      </c>
      <c r="R290" s="158">
        <f t="shared" si="72"/>
        <v>2.8727999999999997E-2</v>
      </c>
      <c r="S290" s="158">
        <v>0</v>
      </c>
      <c r="T290" s="159">
        <f t="shared" si="73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60" t="s">
        <v>217</v>
      </c>
      <c r="AT290" s="160" t="s">
        <v>153</v>
      </c>
      <c r="AU290" s="160" t="s">
        <v>158</v>
      </c>
      <c r="AY290" s="14" t="s">
        <v>151</v>
      </c>
      <c r="BE290" s="161">
        <f t="shared" si="74"/>
        <v>0</v>
      </c>
      <c r="BF290" s="161">
        <f t="shared" si="75"/>
        <v>0</v>
      </c>
      <c r="BG290" s="161">
        <f t="shared" si="76"/>
        <v>0</v>
      </c>
      <c r="BH290" s="161">
        <f t="shared" si="77"/>
        <v>0</v>
      </c>
      <c r="BI290" s="161">
        <f t="shared" si="78"/>
        <v>0</v>
      </c>
      <c r="BJ290" s="14" t="s">
        <v>158</v>
      </c>
      <c r="BK290" s="161">
        <f t="shared" si="79"/>
        <v>0</v>
      </c>
      <c r="BL290" s="14" t="s">
        <v>217</v>
      </c>
      <c r="BM290" s="160" t="s">
        <v>733</v>
      </c>
    </row>
    <row r="291" spans="1:65" s="2" customFormat="1" ht="24.2" customHeight="1">
      <c r="A291" s="29"/>
      <c r="B291" s="147"/>
      <c r="C291" s="148" t="s">
        <v>734</v>
      </c>
      <c r="D291" s="148" t="s">
        <v>153</v>
      </c>
      <c r="E291" s="149" t="s">
        <v>735</v>
      </c>
      <c r="F291" s="150" t="s">
        <v>736</v>
      </c>
      <c r="G291" s="151" t="s">
        <v>198</v>
      </c>
      <c r="H291" s="152">
        <v>20.55</v>
      </c>
      <c r="I291" s="153"/>
      <c r="J291" s="154">
        <f t="shared" si="70"/>
        <v>0</v>
      </c>
      <c r="K291" s="155"/>
      <c r="L291" s="30"/>
      <c r="M291" s="156" t="s">
        <v>1</v>
      </c>
      <c r="N291" s="157" t="s">
        <v>39</v>
      </c>
      <c r="O291" s="58"/>
      <c r="P291" s="158">
        <f t="shared" si="71"/>
        <v>0</v>
      </c>
      <c r="Q291" s="158">
        <v>2.0999999999999999E-3</v>
      </c>
      <c r="R291" s="158">
        <f t="shared" si="72"/>
        <v>4.3154999999999999E-2</v>
      </c>
      <c r="S291" s="158">
        <v>0</v>
      </c>
      <c r="T291" s="159">
        <f t="shared" si="73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60" t="s">
        <v>217</v>
      </c>
      <c r="AT291" s="160" t="s">
        <v>153</v>
      </c>
      <c r="AU291" s="160" t="s">
        <v>158</v>
      </c>
      <c r="AY291" s="14" t="s">
        <v>151</v>
      </c>
      <c r="BE291" s="161">
        <f t="shared" si="74"/>
        <v>0</v>
      </c>
      <c r="BF291" s="161">
        <f t="shared" si="75"/>
        <v>0</v>
      </c>
      <c r="BG291" s="161">
        <f t="shared" si="76"/>
        <v>0</v>
      </c>
      <c r="BH291" s="161">
        <f t="shared" si="77"/>
        <v>0</v>
      </c>
      <c r="BI291" s="161">
        <f t="shared" si="78"/>
        <v>0</v>
      </c>
      <c r="BJ291" s="14" t="s">
        <v>158</v>
      </c>
      <c r="BK291" s="161">
        <f t="shared" si="79"/>
        <v>0</v>
      </c>
      <c r="BL291" s="14" t="s">
        <v>217</v>
      </c>
      <c r="BM291" s="160" t="s">
        <v>737</v>
      </c>
    </row>
    <row r="292" spans="1:65" s="2" customFormat="1" ht="24.2" customHeight="1">
      <c r="A292" s="29"/>
      <c r="B292" s="147"/>
      <c r="C292" s="148" t="s">
        <v>738</v>
      </c>
      <c r="D292" s="148" t="s">
        <v>153</v>
      </c>
      <c r="E292" s="149" t="s">
        <v>739</v>
      </c>
      <c r="F292" s="150" t="s">
        <v>740</v>
      </c>
      <c r="G292" s="151" t="s">
        <v>198</v>
      </c>
      <c r="H292" s="152">
        <v>35.453000000000003</v>
      </c>
      <c r="I292" s="153"/>
      <c r="J292" s="154">
        <f t="shared" si="70"/>
        <v>0</v>
      </c>
      <c r="K292" s="155"/>
      <c r="L292" s="30"/>
      <c r="M292" s="156" t="s">
        <v>1</v>
      </c>
      <c r="N292" s="157" t="s">
        <v>39</v>
      </c>
      <c r="O292" s="58"/>
      <c r="P292" s="158">
        <f t="shared" si="71"/>
        <v>0</v>
      </c>
      <c r="Q292" s="158">
        <v>2.3E-3</v>
      </c>
      <c r="R292" s="158">
        <f t="shared" si="72"/>
        <v>8.15419E-2</v>
      </c>
      <c r="S292" s="158">
        <v>0</v>
      </c>
      <c r="T292" s="159">
        <f t="shared" si="73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60" t="s">
        <v>217</v>
      </c>
      <c r="AT292" s="160" t="s">
        <v>153</v>
      </c>
      <c r="AU292" s="160" t="s">
        <v>158</v>
      </c>
      <c r="AY292" s="14" t="s">
        <v>151</v>
      </c>
      <c r="BE292" s="161">
        <f t="shared" si="74"/>
        <v>0</v>
      </c>
      <c r="BF292" s="161">
        <f t="shared" si="75"/>
        <v>0</v>
      </c>
      <c r="BG292" s="161">
        <f t="shared" si="76"/>
        <v>0</v>
      </c>
      <c r="BH292" s="161">
        <f t="shared" si="77"/>
        <v>0</v>
      </c>
      <c r="BI292" s="161">
        <f t="shared" si="78"/>
        <v>0</v>
      </c>
      <c r="BJ292" s="14" t="s">
        <v>158</v>
      </c>
      <c r="BK292" s="161">
        <f t="shared" si="79"/>
        <v>0</v>
      </c>
      <c r="BL292" s="14" t="s">
        <v>217</v>
      </c>
      <c r="BM292" s="160" t="s">
        <v>741</v>
      </c>
    </row>
    <row r="293" spans="1:65" s="2" customFormat="1" ht="33" customHeight="1">
      <c r="A293" s="29"/>
      <c r="B293" s="147"/>
      <c r="C293" s="148" t="s">
        <v>742</v>
      </c>
      <c r="D293" s="148" t="s">
        <v>153</v>
      </c>
      <c r="E293" s="149" t="s">
        <v>743</v>
      </c>
      <c r="F293" s="150" t="s">
        <v>744</v>
      </c>
      <c r="G293" s="151" t="s">
        <v>330</v>
      </c>
      <c r="H293" s="152">
        <v>100</v>
      </c>
      <c r="I293" s="153"/>
      <c r="J293" s="154">
        <f t="shared" si="70"/>
        <v>0</v>
      </c>
      <c r="K293" s="155"/>
      <c r="L293" s="30"/>
      <c r="M293" s="156" t="s">
        <v>1</v>
      </c>
      <c r="N293" s="157" t="s">
        <v>39</v>
      </c>
      <c r="O293" s="58"/>
      <c r="P293" s="158">
        <f t="shared" si="71"/>
        <v>0</v>
      </c>
      <c r="Q293" s="158">
        <v>2.7E-4</v>
      </c>
      <c r="R293" s="158">
        <f t="shared" si="72"/>
        <v>2.7E-2</v>
      </c>
      <c r="S293" s="158">
        <v>0</v>
      </c>
      <c r="T293" s="159">
        <f t="shared" si="73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60" t="s">
        <v>217</v>
      </c>
      <c r="AT293" s="160" t="s">
        <v>153</v>
      </c>
      <c r="AU293" s="160" t="s">
        <v>158</v>
      </c>
      <c r="AY293" s="14" t="s">
        <v>151</v>
      </c>
      <c r="BE293" s="161">
        <f t="shared" si="74"/>
        <v>0</v>
      </c>
      <c r="BF293" s="161">
        <f t="shared" si="75"/>
        <v>0</v>
      </c>
      <c r="BG293" s="161">
        <f t="shared" si="76"/>
        <v>0</v>
      </c>
      <c r="BH293" s="161">
        <f t="shared" si="77"/>
        <v>0</v>
      </c>
      <c r="BI293" s="161">
        <f t="shared" si="78"/>
        <v>0</v>
      </c>
      <c r="BJ293" s="14" t="s">
        <v>158</v>
      </c>
      <c r="BK293" s="161">
        <f t="shared" si="79"/>
        <v>0</v>
      </c>
      <c r="BL293" s="14" t="s">
        <v>217</v>
      </c>
      <c r="BM293" s="160" t="s">
        <v>745</v>
      </c>
    </row>
    <row r="294" spans="1:65" s="2" customFormat="1" ht="16.5" customHeight="1">
      <c r="A294" s="29"/>
      <c r="B294" s="147"/>
      <c r="C294" s="148" t="s">
        <v>746</v>
      </c>
      <c r="D294" s="148" t="s">
        <v>153</v>
      </c>
      <c r="E294" s="149" t="s">
        <v>747</v>
      </c>
      <c r="F294" s="150" t="s">
        <v>748</v>
      </c>
      <c r="G294" s="151" t="s">
        <v>330</v>
      </c>
      <c r="H294" s="152">
        <v>60.22</v>
      </c>
      <c r="I294" s="153"/>
      <c r="J294" s="154">
        <f t="shared" si="70"/>
        <v>0</v>
      </c>
      <c r="K294" s="155"/>
      <c r="L294" s="30"/>
      <c r="M294" s="156" t="s">
        <v>1</v>
      </c>
      <c r="N294" s="157" t="s">
        <v>39</v>
      </c>
      <c r="O294" s="58"/>
      <c r="P294" s="158">
        <f t="shared" si="71"/>
        <v>0</v>
      </c>
      <c r="Q294" s="158">
        <v>1.9300000000000001E-3</v>
      </c>
      <c r="R294" s="158">
        <f t="shared" si="72"/>
        <v>0.1162246</v>
      </c>
      <c r="S294" s="158">
        <v>0</v>
      </c>
      <c r="T294" s="159">
        <f t="shared" si="73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60" t="s">
        <v>217</v>
      </c>
      <c r="AT294" s="160" t="s">
        <v>153</v>
      </c>
      <c r="AU294" s="160" t="s">
        <v>158</v>
      </c>
      <c r="AY294" s="14" t="s">
        <v>151</v>
      </c>
      <c r="BE294" s="161">
        <f t="shared" si="74"/>
        <v>0</v>
      </c>
      <c r="BF294" s="161">
        <f t="shared" si="75"/>
        <v>0</v>
      </c>
      <c r="BG294" s="161">
        <f t="shared" si="76"/>
        <v>0</v>
      </c>
      <c r="BH294" s="161">
        <f t="shared" si="77"/>
        <v>0</v>
      </c>
      <c r="BI294" s="161">
        <f t="shared" si="78"/>
        <v>0</v>
      </c>
      <c r="BJ294" s="14" t="s">
        <v>158</v>
      </c>
      <c r="BK294" s="161">
        <f t="shared" si="79"/>
        <v>0</v>
      </c>
      <c r="BL294" s="14" t="s">
        <v>217</v>
      </c>
      <c r="BM294" s="160" t="s">
        <v>749</v>
      </c>
    </row>
    <row r="295" spans="1:65" s="2" customFormat="1" ht="24.2" customHeight="1">
      <c r="A295" s="29"/>
      <c r="B295" s="147"/>
      <c r="C295" s="148" t="s">
        <v>750</v>
      </c>
      <c r="D295" s="148" t="s">
        <v>153</v>
      </c>
      <c r="E295" s="149" t="s">
        <v>751</v>
      </c>
      <c r="F295" s="150" t="s">
        <v>752</v>
      </c>
      <c r="G295" s="151" t="s">
        <v>753</v>
      </c>
      <c r="H295" s="173"/>
      <c r="I295" s="153"/>
      <c r="J295" s="154">
        <f t="shared" si="70"/>
        <v>0</v>
      </c>
      <c r="K295" s="155"/>
      <c r="L295" s="30"/>
      <c r="M295" s="156" t="s">
        <v>1</v>
      </c>
      <c r="N295" s="157" t="s">
        <v>39</v>
      </c>
      <c r="O295" s="58"/>
      <c r="P295" s="158">
        <f t="shared" si="71"/>
        <v>0</v>
      </c>
      <c r="Q295" s="158">
        <v>0</v>
      </c>
      <c r="R295" s="158">
        <f t="shared" si="72"/>
        <v>0</v>
      </c>
      <c r="S295" s="158">
        <v>0</v>
      </c>
      <c r="T295" s="159">
        <f t="shared" si="73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60" t="s">
        <v>217</v>
      </c>
      <c r="AT295" s="160" t="s">
        <v>153</v>
      </c>
      <c r="AU295" s="160" t="s">
        <v>158</v>
      </c>
      <c r="AY295" s="14" t="s">
        <v>151</v>
      </c>
      <c r="BE295" s="161">
        <f t="shared" si="74"/>
        <v>0</v>
      </c>
      <c r="BF295" s="161">
        <f t="shared" si="75"/>
        <v>0</v>
      </c>
      <c r="BG295" s="161">
        <f t="shared" si="76"/>
        <v>0</v>
      </c>
      <c r="BH295" s="161">
        <f t="shared" si="77"/>
        <v>0</v>
      </c>
      <c r="BI295" s="161">
        <f t="shared" si="78"/>
        <v>0</v>
      </c>
      <c r="BJ295" s="14" t="s">
        <v>158</v>
      </c>
      <c r="BK295" s="161">
        <f t="shared" si="79"/>
        <v>0</v>
      </c>
      <c r="BL295" s="14" t="s">
        <v>217</v>
      </c>
      <c r="BM295" s="160" t="s">
        <v>754</v>
      </c>
    </row>
    <row r="296" spans="1:65" s="12" customFormat="1" ht="22.9" customHeight="1">
      <c r="B296" s="134"/>
      <c r="D296" s="135" t="s">
        <v>72</v>
      </c>
      <c r="E296" s="145" t="s">
        <v>755</v>
      </c>
      <c r="F296" s="145" t="s">
        <v>756</v>
      </c>
      <c r="I296" s="137"/>
      <c r="J296" s="146">
        <f>BK296</f>
        <v>0</v>
      </c>
      <c r="L296" s="134"/>
      <c r="M296" s="139"/>
      <c r="N296" s="140"/>
      <c r="O296" s="140"/>
      <c r="P296" s="141">
        <f>SUM(P297:P309)</f>
        <v>0</v>
      </c>
      <c r="Q296" s="140"/>
      <c r="R296" s="141">
        <f>SUM(R297:R309)</f>
        <v>0.45760759999999995</v>
      </c>
      <c r="S296" s="140"/>
      <c r="T296" s="142">
        <f>SUM(T297:T309)</f>
        <v>0</v>
      </c>
      <c r="AR296" s="135" t="s">
        <v>158</v>
      </c>
      <c r="AT296" s="143" t="s">
        <v>72</v>
      </c>
      <c r="AU296" s="143" t="s">
        <v>81</v>
      </c>
      <c r="AY296" s="135" t="s">
        <v>151</v>
      </c>
      <c r="BK296" s="144">
        <f>SUM(BK297:BK309)</f>
        <v>0</v>
      </c>
    </row>
    <row r="297" spans="1:65" s="2" customFormat="1" ht="24.2" customHeight="1">
      <c r="A297" s="29"/>
      <c r="B297" s="147"/>
      <c r="C297" s="148" t="s">
        <v>757</v>
      </c>
      <c r="D297" s="148" t="s">
        <v>153</v>
      </c>
      <c r="E297" s="149" t="s">
        <v>758</v>
      </c>
      <c r="F297" s="150" t="s">
        <v>759</v>
      </c>
      <c r="G297" s="151" t="s">
        <v>198</v>
      </c>
      <c r="H297" s="152">
        <v>113.46</v>
      </c>
      <c r="I297" s="153"/>
      <c r="J297" s="154">
        <f t="shared" ref="J297:J309" si="80">ROUND(I297*H297,2)</f>
        <v>0</v>
      </c>
      <c r="K297" s="155"/>
      <c r="L297" s="30"/>
      <c r="M297" s="156" t="s">
        <v>1</v>
      </c>
      <c r="N297" s="157" t="s">
        <v>39</v>
      </c>
      <c r="O297" s="58"/>
      <c r="P297" s="158">
        <f t="shared" ref="P297:P309" si="81">O297*H297</f>
        <v>0</v>
      </c>
      <c r="Q297" s="158">
        <v>0</v>
      </c>
      <c r="R297" s="158">
        <f t="shared" ref="R297:R309" si="82">Q297*H297</f>
        <v>0</v>
      </c>
      <c r="S297" s="158">
        <v>0</v>
      </c>
      <c r="T297" s="159">
        <f t="shared" ref="T297:T309" si="83">S297*H297</f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60" t="s">
        <v>217</v>
      </c>
      <c r="AT297" s="160" t="s">
        <v>153</v>
      </c>
      <c r="AU297" s="160" t="s">
        <v>158</v>
      </c>
      <c r="AY297" s="14" t="s">
        <v>151</v>
      </c>
      <c r="BE297" s="161">
        <f t="shared" ref="BE297:BE309" si="84">IF(N297="základná",J297,0)</f>
        <v>0</v>
      </c>
      <c r="BF297" s="161">
        <f t="shared" ref="BF297:BF309" si="85">IF(N297="znížená",J297,0)</f>
        <v>0</v>
      </c>
      <c r="BG297" s="161">
        <f t="shared" ref="BG297:BG309" si="86">IF(N297="zákl. prenesená",J297,0)</f>
        <v>0</v>
      </c>
      <c r="BH297" s="161">
        <f t="shared" ref="BH297:BH309" si="87">IF(N297="zníž. prenesená",J297,0)</f>
        <v>0</v>
      </c>
      <c r="BI297" s="161">
        <f t="shared" ref="BI297:BI309" si="88">IF(N297="nulová",J297,0)</f>
        <v>0</v>
      </c>
      <c r="BJ297" s="14" t="s">
        <v>158</v>
      </c>
      <c r="BK297" s="161">
        <f t="shared" ref="BK297:BK309" si="89">ROUND(I297*H297,2)</f>
        <v>0</v>
      </c>
      <c r="BL297" s="14" t="s">
        <v>217</v>
      </c>
      <c r="BM297" s="160" t="s">
        <v>760</v>
      </c>
    </row>
    <row r="298" spans="1:65" s="2" customFormat="1" ht="24.2" customHeight="1">
      <c r="A298" s="29"/>
      <c r="B298" s="147"/>
      <c r="C298" s="162" t="s">
        <v>761</v>
      </c>
      <c r="D298" s="162" t="s">
        <v>354</v>
      </c>
      <c r="E298" s="163" t="s">
        <v>762</v>
      </c>
      <c r="F298" s="164" t="s">
        <v>763</v>
      </c>
      <c r="G298" s="165" t="s">
        <v>198</v>
      </c>
      <c r="H298" s="166">
        <v>104.04</v>
      </c>
      <c r="I298" s="167"/>
      <c r="J298" s="168">
        <f t="shared" si="80"/>
        <v>0</v>
      </c>
      <c r="K298" s="169"/>
      <c r="L298" s="170"/>
      <c r="M298" s="171" t="s">
        <v>1</v>
      </c>
      <c r="N298" s="172" t="s">
        <v>39</v>
      </c>
      <c r="O298" s="58"/>
      <c r="P298" s="158">
        <f t="shared" si="81"/>
        <v>0</v>
      </c>
      <c r="Q298" s="158">
        <v>1.33E-3</v>
      </c>
      <c r="R298" s="158">
        <f t="shared" si="82"/>
        <v>0.1383732</v>
      </c>
      <c r="S298" s="158">
        <v>0</v>
      </c>
      <c r="T298" s="159">
        <f t="shared" si="83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60" t="s">
        <v>283</v>
      </c>
      <c r="AT298" s="160" t="s">
        <v>354</v>
      </c>
      <c r="AU298" s="160" t="s">
        <v>158</v>
      </c>
      <c r="AY298" s="14" t="s">
        <v>151</v>
      </c>
      <c r="BE298" s="161">
        <f t="shared" si="84"/>
        <v>0</v>
      </c>
      <c r="BF298" s="161">
        <f t="shared" si="85"/>
        <v>0</v>
      </c>
      <c r="BG298" s="161">
        <f t="shared" si="86"/>
        <v>0</v>
      </c>
      <c r="BH298" s="161">
        <f t="shared" si="87"/>
        <v>0</v>
      </c>
      <c r="BI298" s="161">
        <f t="shared" si="88"/>
        <v>0</v>
      </c>
      <c r="BJ298" s="14" t="s">
        <v>158</v>
      </c>
      <c r="BK298" s="161">
        <f t="shared" si="89"/>
        <v>0</v>
      </c>
      <c r="BL298" s="14" t="s">
        <v>217</v>
      </c>
      <c r="BM298" s="160" t="s">
        <v>764</v>
      </c>
    </row>
    <row r="299" spans="1:65" s="2" customFormat="1" ht="24.2" customHeight="1">
      <c r="A299" s="29"/>
      <c r="B299" s="147"/>
      <c r="C299" s="162" t="s">
        <v>765</v>
      </c>
      <c r="D299" s="162" t="s">
        <v>354</v>
      </c>
      <c r="E299" s="163" t="s">
        <v>766</v>
      </c>
      <c r="F299" s="164" t="s">
        <v>767</v>
      </c>
      <c r="G299" s="165" t="s">
        <v>198</v>
      </c>
      <c r="H299" s="166">
        <v>11.689</v>
      </c>
      <c r="I299" s="167"/>
      <c r="J299" s="168">
        <f t="shared" si="80"/>
        <v>0</v>
      </c>
      <c r="K299" s="169"/>
      <c r="L299" s="170"/>
      <c r="M299" s="171" t="s">
        <v>1</v>
      </c>
      <c r="N299" s="172" t="s">
        <v>39</v>
      </c>
      <c r="O299" s="58"/>
      <c r="P299" s="158">
        <f t="shared" si="81"/>
        <v>0</v>
      </c>
      <c r="Q299" s="158">
        <v>2.4499999999999999E-3</v>
      </c>
      <c r="R299" s="158">
        <f t="shared" si="82"/>
        <v>2.8638049999999998E-2</v>
      </c>
      <c r="S299" s="158">
        <v>0</v>
      </c>
      <c r="T299" s="159">
        <f t="shared" si="83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60" t="s">
        <v>283</v>
      </c>
      <c r="AT299" s="160" t="s">
        <v>354</v>
      </c>
      <c r="AU299" s="160" t="s">
        <v>158</v>
      </c>
      <c r="AY299" s="14" t="s">
        <v>151</v>
      </c>
      <c r="BE299" s="161">
        <f t="shared" si="84"/>
        <v>0</v>
      </c>
      <c r="BF299" s="161">
        <f t="shared" si="85"/>
        <v>0</v>
      </c>
      <c r="BG299" s="161">
        <f t="shared" si="86"/>
        <v>0</v>
      </c>
      <c r="BH299" s="161">
        <f t="shared" si="87"/>
        <v>0</v>
      </c>
      <c r="BI299" s="161">
        <f t="shared" si="88"/>
        <v>0</v>
      </c>
      <c r="BJ299" s="14" t="s">
        <v>158</v>
      </c>
      <c r="BK299" s="161">
        <f t="shared" si="89"/>
        <v>0</v>
      </c>
      <c r="BL299" s="14" t="s">
        <v>217</v>
      </c>
      <c r="BM299" s="160" t="s">
        <v>768</v>
      </c>
    </row>
    <row r="300" spans="1:65" s="2" customFormat="1" ht="16.5" customHeight="1">
      <c r="A300" s="29"/>
      <c r="B300" s="147"/>
      <c r="C300" s="148" t="s">
        <v>769</v>
      </c>
      <c r="D300" s="148" t="s">
        <v>153</v>
      </c>
      <c r="E300" s="149" t="s">
        <v>770</v>
      </c>
      <c r="F300" s="150" t="s">
        <v>771</v>
      </c>
      <c r="G300" s="151" t="s">
        <v>198</v>
      </c>
      <c r="H300" s="152">
        <v>105.3</v>
      </c>
      <c r="I300" s="153"/>
      <c r="J300" s="154">
        <f t="shared" si="80"/>
        <v>0</v>
      </c>
      <c r="K300" s="155"/>
      <c r="L300" s="30"/>
      <c r="M300" s="156" t="s">
        <v>1</v>
      </c>
      <c r="N300" s="157" t="s">
        <v>39</v>
      </c>
      <c r="O300" s="58"/>
      <c r="P300" s="158">
        <f t="shared" si="81"/>
        <v>0</v>
      </c>
      <c r="Q300" s="158">
        <v>3.0000000000000001E-5</v>
      </c>
      <c r="R300" s="158">
        <f t="shared" si="82"/>
        <v>3.1589999999999999E-3</v>
      </c>
      <c r="S300" s="158">
        <v>0</v>
      </c>
      <c r="T300" s="159">
        <f t="shared" si="83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60" t="s">
        <v>217</v>
      </c>
      <c r="AT300" s="160" t="s">
        <v>153</v>
      </c>
      <c r="AU300" s="160" t="s">
        <v>158</v>
      </c>
      <c r="AY300" s="14" t="s">
        <v>151</v>
      </c>
      <c r="BE300" s="161">
        <f t="shared" si="84"/>
        <v>0</v>
      </c>
      <c r="BF300" s="161">
        <f t="shared" si="85"/>
        <v>0</v>
      </c>
      <c r="BG300" s="161">
        <f t="shared" si="86"/>
        <v>0</v>
      </c>
      <c r="BH300" s="161">
        <f t="shared" si="87"/>
        <v>0</v>
      </c>
      <c r="BI300" s="161">
        <f t="shared" si="88"/>
        <v>0</v>
      </c>
      <c r="BJ300" s="14" t="s">
        <v>158</v>
      </c>
      <c r="BK300" s="161">
        <f t="shared" si="89"/>
        <v>0</v>
      </c>
      <c r="BL300" s="14" t="s">
        <v>217</v>
      </c>
      <c r="BM300" s="160" t="s">
        <v>772</v>
      </c>
    </row>
    <row r="301" spans="1:65" s="2" customFormat="1" ht="37.9" customHeight="1">
      <c r="A301" s="29"/>
      <c r="B301" s="147"/>
      <c r="C301" s="162" t="s">
        <v>773</v>
      </c>
      <c r="D301" s="162" t="s">
        <v>354</v>
      </c>
      <c r="E301" s="163" t="s">
        <v>774</v>
      </c>
      <c r="F301" s="164" t="s">
        <v>775</v>
      </c>
      <c r="G301" s="165" t="s">
        <v>198</v>
      </c>
      <c r="H301" s="166">
        <v>121.095</v>
      </c>
      <c r="I301" s="167"/>
      <c r="J301" s="168">
        <f t="shared" si="80"/>
        <v>0</v>
      </c>
      <c r="K301" s="169"/>
      <c r="L301" s="170"/>
      <c r="M301" s="171" t="s">
        <v>1</v>
      </c>
      <c r="N301" s="172" t="s">
        <v>39</v>
      </c>
      <c r="O301" s="58"/>
      <c r="P301" s="158">
        <f t="shared" si="81"/>
        <v>0</v>
      </c>
      <c r="Q301" s="158">
        <v>1.8000000000000001E-4</v>
      </c>
      <c r="R301" s="158">
        <f t="shared" si="82"/>
        <v>2.17971E-2</v>
      </c>
      <c r="S301" s="158">
        <v>0</v>
      </c>
      <c r="T301" s="159">
        <f t="shared" si="83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60" t="s">
        <v>283</v>
      </c>
      <c r="AT301" s="160" t="s">
        <v>354</v>
      </c>
      <c r="AU301" s="160" t="s">
        <v>158</v>
      </c>
      <c r="AY301" s="14" t="s">
        <v>151</v>
      </c>
      <c r="BE301" s="161">
        <f t="shared" si="84"/>
        <v>0</v>
      </c>
      <c r="BF301" s="161">
        <f t="shared" si="85"/>
        <v>0</v>
      </c>
      <c r="BG301" s="161">
        <f t="shared" si="86"/>
        <v>0</v>
      </c>
      <c r="BH301" s="161">
        <f t="shared" si="87"/>
        <v>0</v>
      </c>
      <c r="BI301" s="161">
        <f t="shared" si="88"/>
        <v>0</v>
      </c>
      <c r="BJ301" s="14" t="s">
        <v>158</v>
      </c>
      <c r="BK301" s="161">
        <f t="shared" si="89"/>
        <v>0</v>
      </c>
      <c r="BL301" s="14" t="s">
        <v>217</v>
      </c>
      <c r="BM301" s="160" t="s">
        <v>776</v>
      </c>
    </row>
    <row r="302" spans="1:65" s="2" customFormat="1" ht="16.5" customHeight="1">
      <c r="A302" s="29"/>
      <c r="B302" s="147"/>
      <c r="C302" s="148" t="s">
        <v>777</v>
      </c>
      <c r="D302" s="148" t="s">
        <v>153</v>
      </c>
      <c r="E302" s="149" t="s">
        <v>778</v>
      </c>
      <c r="F302" s="150" t="s">
        <v>779</v>
      </c>
      <c r="G302" s="151" t="s">
        <v>198</v>
      </c>
      <c r="H302" s="152">
        <v>105.3</v>
      </c>
      <c r="I302" s="153"/>
      <c r="J302" s="154">
        <f t="shared" si="80"/>
        <v>0</v>
      </c>
      <c r="K302" s="155"/>
      <c r="L302" s="30"/>
      <c r="M302" s="156" t="s">
        <v>1</v>
      </c>
      <c r="N302" s="157" t="s">
        <v>39</v>
      </c>
      <c r="O302" s="58"/>
      <c r="P302" s="158">
        <f t="shared" si="81"/>
        <v>0</v>
      </c>
      <c r="Q302" s="158">
        <v>1.0000000000000001E-5</v>
      </c>
      <c r="R302" s="158">
        <f t="shared" si="82"/>
        <v>1.0530000000000001E-3</v>
      </c>
      <c r="S302" s="158">
        <v>0</v>
      </c>
      <c r="T302" s="159">
        <f t="shared" si="83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60" t="s">
        <v>217</v>
      </c>
      <c r="AT302" s="160" t="s">
        <v>153</v>
      </c>
      <c r="AU302" s="160" t="s">
        <v>158</v>
      </c>
      <c r="AY302" s="14" t="s">
        <v>151</v>
      </c>
      <c r="BE302" s="161">
        <f t="shared" si="84"/>
        <v>0</v>
      </c>
      <c r="BF302" s="161">
        <f t="shared" si="85"/>
        <v>0</v>
      </c>
      <c r="BG302" s="161">
        <f t="shared" si="86"/>
        <v>0</v>
      </c>
      <c r="BH302" s="161">
        <f t="shared" si="87"/>
        <v>0</v>
      </c>
      <c r="BI302" s="161">
        <f t="shared" si="88"/>
        <v>0</v>
      </c>
      <c r="BJ302" s="14" t="s">
        <v>158</v>
      </c>
      <c r="BK302" s="161">
        <f t="shared" si="89"/>
        <v>0</v>
      </c>
      <c r="BL302" s="14" t="s">
        <v>217</v>
      </c>
      <c r="BM302" s="160" t="s">
        <v>780</v>
      </c>
    </row>
    <row r="303" spans="1:65" s="2" customFormat="1" ht="24.2" customHeight="1">
      <c r="A303" s="29"/>
      <c r="B303" s="147"/>
      <c r="C303" s="162" t="s">
        <v>781</v>
      </c>
      <c r="D303" s="162" t="s">
        <v>354</v>
      </c>
      <c r="E303" s="163" t="s">
        <v>782</v>
      </c>
      <c r="F303" s="164" t="s">
        <v>783</v>
      </c>
      <c r="G303" s="165" t="s">
        <v>198</v>
      </c>
      <c r="H303" s="166">
        <v>121.095</v>
      </c>
      <c r="I303" s="167"/>
      <c r="J303" s="168">
        <f t="shared" si="80"/>
        <v>0</v>
      </c>
      <c r="K303" s="169"/>
      <c r="L303" s="170"/>
      <c r="M303" s="171" t="s">
        <v>1</v>
      </c>
      <c r="N303" s="172" t="s">
        <v>39</v>
      </c>
      <c r="O303" s="58"/>
      <c r="P303" s="158">
        <f t="shared" si="81"/>
        <v>0</v>
      </c>
      <c r="Q303" s="158">
        <v>1.1E-4</v>
      </c>
      <c r="R303" s="158">
        <f t="shared" si="82"/>
        <v>1.3320450000000001E-2</v>
      </c>
      <c r="S303" s="158">
        <v>0</v>
      </c>
      <c r="T303" s="159">
        <f t="shared" si="83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60" t="s">
        <v>283</v>
      </c>
      <c r="AT303" s="160" t="s">
        <v>354</v>
      </c>
      <c r="AU303" s="160" t="s">
        <v>158</v>
      </c>
      <c r="AY303" s="14" t="s">
        <v>151</v>
      </c>
      <c r="BE303" s="161">
        <f t="shared" si="84"/>
        <v>0</v>
      </c>
      <c r="BF303" s="161">
        <f t="shared" si="85"/>
        <v>0</v>
      </c>
      <c r="BG303" s="161">
        <f t="shared" si="86"/>
        <v>0</v>
      </c>
      <c r="BH303" s="161">
        <f t="shared" si="87"/>
        <v>0</v>
      </c>
      <c r="BI303" s="161">
        <f t="shared" si="88"/>
        <v>0</v>
      </c>
      <c r="BJ303" s="14" t="s">
        <v>158</v>
      </c>
      <c r="BK303" s="161">
        <f t="shared" si="89"/>
        <v>0</v>
      </c>
      <c r="BL303" s="14" t="s">
        <v>217</v>
      </c>
      <c r="BM303" s="160" t="s">
        <v>784</v>
      </c>
    </row>
    <row r="304" spans="1:65" s="2" customFormat="1" ht="24.2" customHeight="1">
      <c r="A304" s="29"/>
      <c r="B304" s="147"/>
      <c r="C304" s="148" t="s">
        <v>785</v>
      </c>
      <c r="D304" s="148" t="s">
        <v>153</v>
      </c>
      <c r="E304" s="149" t="s">
        <v>786</v>
      </c>
      <c r="F304" s="150" t="s">
        <v>787</v>
      </c>
      <c r="G304" s="151" t="s">
        <v>198</v>
      </c>
      <c r="H304" s="152">
        <v>60.48</v>
      </c>
      <c r="I304" s="153"/>
      <c r="J304" s="154">
        <f t="shared" si="80"/>
        <v>0</v>
      </c>
      <c r="K304" s="155"/>
      <c r="L304" s="30"/>
      <c r="M304" s="156" t="s">
        <v>1</v>
      </c>
      <c r="N304" s="157" t="s">
        <v>39</v>
      </c>
      <c r="O304" s="58"/>
      <c r="P304" s="158">
        <f t="shared" si="81"/>
        <v>0</v>
      </c>
      <c r="Q304" s="158">
        <v>1E-3</v>
      </c>
      <c r="R304" s="158">
        <f t="shared" si="82"/>
        <v>6.0479999999999999E-2</v>
      </c>
      <c r="S304" s="158">
        <v>0</v>
      </c>
      <c r="T304" s="159">
        <f t="shared" si="83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60" t="s">
        <v>217</v>
      </c>
      <c r="AT304" s="160" t="s">
        <v>153</v>
      </c>
      <c r="AU304" s="160" t="s">
        <v>158</v>
      </c>
      <c r="AY304" s="14" t="s">
        <v>151</v>
      </c>
      <c r="BE304" s="161">
        <f t="shared" si="84"/>
        <v>0</v>
      </c>
      <c r="BF304" s="161">
        <f t="shared" si="85"/>
        <v>0</v>
      </c>
      <c r="BG304" s="161">
        <f t="shared" si="86"/>
        <v>0</v>
      </c>
      <c r="BH304" s="161">
        <f t="shared" si="87"/>
        <v>0</v>
      </c>
      <c r="BI304" s="161">
        <f t="shared" si="88"/>
        <v>0</v>
      </c>
      <c r="BJ304" s="14" t="s">
        <v>158</v>
      </c>
      <c r="BK304" s="161">
        <f t="shared" si="89"/>
        <v>0</v>
      </c>
      <c r="BL304" s="14" t="s">
        <v>217</v>
      </c>
      <c r="BM304" s="160" t="s">
        <v>788</v>
      </c>
    </row>
    <row r="305" spans="1:65" s="2" customFormat="1" ht="24.2" customHeight="1">
      <c r="A305" s="29"/>
      <c r="B305" s="147"/>
      <c r="C305" s="162" t="s">
        <v>789</v>
      </c>
      <c r="D305" s="162" t="s">
        <v>354</v>
      </c>
      <c r="E305" s="163" t="s">
        <v>790</v>
      </c>
      <c r="F305" s="164" t="s">
        <v>791</v>
      </c>
      <c r="G305" s="165" t="s">
        <v>198</v>
      </c>
      <c r="H305" s="166">
        <v>61.69</v>
      </c>
      <c r="I305" s="167"/>
      <c r="J305" s="168">
        <f t="shared" si="80"/>
        <v>0</v>
      </c>
      <c r="K305" s="169"/>
      <c r="L305" s="170"/>
      <c r="M305" s="171" t="s">
        <v>1</v>
      </c>
      <c r="N305" s="172" t="s">
        <v>39</v>
      </c>
      <c r="O305" s="58"/>
      <c r="P305" s="158">
        <f t="shared" si="81"/>
        <v>0</v>
      </c>
      <c r="Q305" s="158">
        <v>3.0000000000000001E-3</v>
      </c>
      <c r="R305" s="158">
        <f t="shared" si="82"/>
        <v>0.18506999999999998</v>
      </c>
      <c r="S305" s="158">
        <v>0</v>
      </c>
      <c r="T305" s="159">
        <f t="shared" si="83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60" t="s">
        <v>283</v>
      </c>
      <c r="AT305" s="160" t="s">
        <v>354</v>
      </c>
      <c r="AU305" s="160" t="s">
        <v>158</v>
      </c>
      <c r="AY305" s="14" t="s">
        <v>151</v>
      </c>
      <c r="BE305" s="161">
        <f t="shared" si="84"/>
        <v>0</v>
      </c>
      <c r="BF305" s="161">
        <f t="shared" si="85"/>
        <v>0</v>
      </c>
      <c r="BG305" s="161">
        <f t="shared" si="86"/>
        <v>0</v>
      </c>
      <c r="BH305" s="161">
        <f t="shared" si="87"/>
        <v>0</v>
      </c>
      <c r="BI305" s="161">
        <f t="shared" si="88"/>
        <v>0</v>
      </c>
      <c r="BJ305" s="14" t="s">
        <v>158</v>
      </c>
      <c r="BK305" s="161">
        <f t="shared" si="89"/>
        <v>0</v>
      </c>
      <c r="BL305" s="14" t="s">
        <v>217</v>
      </c>
      <c r="BM305" s="160" t="s">
        <v>792</v>
      </c>
    </row>
    <row r="306" spans="1:65" s="2" customFormat="1" ht="33" customHeight="1">
      <c r="A306" s="29"/>
      <c r="B306" s="147"/>
      <c r="C306" s="148" t="s">
        <v>793</v>
      </c>
      <c r="D306" s="148" t="s">
        <v>153</v>
      </c>
      <c r="E306" s="149" t="s">
        <v>794</v>
      </c>
      <c r="F306" s="150" t="s">
        <v>795</v>
      </c>
      <c r="G306" s="151" t="s">
        <v>198</v>
      </c>
      <c r="H306" s="152">
        <v>3.4649999999999999</v>
      </c>
      <c r="I306" s="153"/>
      <c r="J306" s="154">
        <f t="shared" si="80"/>
        <v>0</v>
      </c>
      <c r="K306" s="155"/>
      <c r="L306" s="30"/>
      <c r="M306" s="156" t="s">
        <v>1</v>
      </c>
      <c r="N306" s="157" t="s">
        <v>39</v>
      </c>
      <c r="O306" s="58"/>
      <c r="P306" s="158">
        <f t="shared" si="81"/>
        <v>0</v>
      </c>
      <c r="Q306" s="158">
        <v>1.2E-4</v>
      </c>
      <c r="R306" s="158">
        <f t="shared" si="82"/>
        <v>4.1579999999999997E-4</v>
      </c>
      <c r="S306" s="158">
        <v>0</v>
      </c>
      <c r="T306" s="159">
        <f t="shared" si="83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60" t="s">
        <v>217</v>
      </c>
      <c r="AT306" s="160" t="s">
        <v>153</v>
      </c>
      <c r="AU306" s="160" t="s">
        <v>158</v>
      </c>
      <c r="AY306" s="14" t="s">
        <v>151</v>
      </c>
      <c r="BE306" s="161">
        <f t="shared" si="84"/>
        <v>0</v>
      </c>
      <c r="BF306" s="161">
        <f t="shared" si="85"/>
        <v>0</v>
      </c>
      <c r="BG306" s="161">
        <f t="shared" si="86"/>
        <v>0</v>
      </c>
      <c r="BH306" s="161">
        <f t="shared" si="87"/>
        <v>0</v>
      </c>
      <c r="BI306" s="161">
        <f t="shared" si="88"/>
        <v>0</v>
      </c>
      <c r="BJ306" s="14" t="s">
        <v>158</v>
      </c>
      <c r="BK306" s="161">
        <f t="shared" si="89"/>
        <v>0</v>
      </c>
      <c r="BL306" s="14" t="s">
        <v>217</v>
      </c>
      <c r="BM306" s="160" t="s">
        <v>796</v>
      </c>
    </row>
    <row r="307" spans="1:65" s="2" customFormat="1" ht="24.2" customHeight="1">
      <c r="A307" s="29"/>
      <c r="B307" s="147"/>
      <c r="C307" s="162" t="s">
        <v>797</v>
      </c>
      <c r="D307" s="162" t="s">
        <v>354</v>
      </c>
      <c r="E307" s="163" t="s">
        <v>798</v>
      </c>
      <c r="F307" s="164" t="s">
        <v>799</v>
      </c>
      <c r="G307" s="165" t="s">
        <v>198</v>
      </c>
      <c r="H307" s="166">
        <v>3.5339999999999998</v>
      </c>
      <c r="I307" s="167"/>
      <c r="J307" s="168">
        <f t="shared" si="80"/>
        <v>0</v>
      </c>
      <c r="K307" s="169"/>
      <c r="L307" s="170"/>
      <c r="M307" s="171" t="s">
        <v>1</v>
      </c>
      <c r="N307" s="172" t="s">
        <v>39</v>
      </c>
      <c r="O307" s="58"/>
      <c r="P307" s="158">
        <f t="shared" si="81"/>
        <v>0</v>
      </c>
      <c r="Q307" s="158">
        <v>1.5E-3</v>
      </c>
      <c r="R307" s="158">
        <f t="shared" si="82"/>
        <v>5.3010000000000002E-3</v>
      </c>
      <c r="S307" s="158">
        <v>0</v>
      </c>
      <c r="T307" s="159">
        <f t="shared" si="83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60" t="s">
        <v>283</v>
      </c>
      <c r="AT307" s="160" t="s">
        <v>354</v>
      </c>
      <c r="AU307" s="160" t="s">
        <v>158</v>
      </c>
      <c r="AY307" s="14" t="s">
        <v>151</v>
      </c>
      <c r="BE307" s="161">
        <f t="shared" si="84"/>
        <v>0</v>
      </c>
      <c r="BF307" s="161">
        <f t="shared" si="85"/>
        <v>0</v>
      </c>
      <c r="BG307" s="161">
        <f t="shared" si="86"/>
        <v>0</v>
      </c>
      <c r="BH307" s="161">
        <f t="shared" si="87"/>
        <v>0</v>
      </c>
      <c r="BI307" s="161">
        <f t="shared" si="88"/>
        <v>0</v>
      </c>
      <c r="BJ307" s="14" t="s">
        <v>158</v>
      </c>
      <c r="BK307" s="161">
        <f t="shared" si="89"/>
        <v>0</v>
      </c>
      <c r="BL307" s="14" t="s">
        <v>217</v>
      </c>
      <c r="BM307" s="160" t="s">
        <v>800</v>
      </c>
    </row>
    <row r="308" spans="1:65" s="2" customFormat="1" ht="44.25" customHeight="1">
      <c r="A308" s="29"/>
      <c r="B308" s="147"/>
      <c r="C308" s="148" t="s">
        <v>801</v>
      </c>
      <c r="D308" s="148" t="s">
        <v>153</v>
      </c>
      <c r="E308" s="149" t="s">
        <v>802</v>
      </c>
      <c r="F308" s="150" t="s">
        <v>803</v>
      </c>
      <c r="G308" s="151" t="s">
        <v>156</v>
      </c>
      <c r="H308" s="152">
        <v>42.56</v>
      </c>
      <c r="I308" s="153"/>
      <c r="J308" s="154">
        <f t="shared" si="80"/>
        <v>0</v>
      </c>
      <c r="K308" s="155"/>
      <c r="L308" s="30"/>
      <c r="M308" s="156" t="s">
        <v>1</v>
      </c>
      <c r="N308" s="157" t="s">
        <v>39</v>
      </c>
      <c r="O308" s="58"/>
      <c r="P308" s="158">
        <f t="shared" si="81"/>
        <v>0</v>
      </c>
      <c r="Q308" s="158">
        <v>0</v>
      </c>
      <c r="R308" s="158">
        <f t="shared" si="82"/>
        <v>0</v>
      </c>
      <c r="S308" s="158">
        <v>0</v>
      </c>
      <c r="T308" s="159">
        <f t="shared" si="83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60" t="s">
        <v>217</v>
      </c>
      <c r="AT308" s="160" t="s">
        <v>153</v>
      </c>
      <c r="AU308" s="160" t="s">
        <v>158</v>
      </c>
      <c r="AY308" s="14" t="s">
        <v>151</v>
      </c>
      <c r="BE308" s="161">
        <f t="shared" si="84"/>
        <v>0</v>
      </c>
      <c r="BF308" s="161">
        <f t="shared" si="85"/>
        <v>0</v>
      </c>
      <c r="BG308" s="161">
        <f t="shared" si="86"/>
        <v>0</v>
      </c>
      <c r="BH308" s="161">
        <f t="shared" si="87"/>
        <v>0</v>
      </c>
      <c r="BI308" s="161">
        <f t="shared" si="88"/>
        <v>0</v>
      </c>
      <c r="BJ308" s="14" t="s">
        <v>158</v>
      </c>
      <c r="BK308" s="161">
        <f t="shared" si="89"/>
        <v>0</v>
      </c>
      <c r="BL308" s="14" t="s">
        <v>217</v>
      </c>
      <c r="BM308" s="160" t="s">
        <v>804</v>
      </c>
    </row>
    <row r="309" spans="1:65" s="2" customFormat="1" ht="24.2" customHeight="1">
      <c r="A309" s="29"/>
      <c r="B309" s="147"/>
      <c r="C309" s="148" t="s">
        <v>805</v>
      </c>
      <c r="D309" s="148" t="s">
        <v>153</v>
      </c>
      <c r="E309" s="149" t="s">
        <v>806</v>
      </c>
      <c r="F309" s="150" t="s">
        <v>807</v>
      </c>
      <c r="G309" s="151" t="s">
        <v>753</v>
      </c>
      <c r="H309" s="173"/>
      <c r="I309" s="153"/>
      <c r="J309" s="154">
        <f t="shared" si="80"/>
        <v>0</v>
      </c>
      <c r="K309" s="155"/>
      <c r="L309" s="30"/>
      <c r="M309" s="156" t="s">
        <v>1</v>
      </c>
      <c r="N309" s="157" t="s">
        <v>39</v>
      </c>
      <c r="O309" s="58"/>
      <c r="P309" s="158">
        <f t="shared" si="81"/>
        <v>0</v>
      </c>
      <c r="Q309" s="158">
        <v>0</v>
      </c>
      <c r="R309" s="158">
        <f t="shared" si="82"/>
        <v>0</v>
      </c>
      <c r="S309" s="158">
        <v>0</v>
      </c>
      <c r="T309" s="159">
        <f t="shared" si="83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60" t="s">
        <v>217</v>
      </c>
      <c r="AT309" s="160" t="s">
        <v>153</v>
      </c>
      <c r="AU309" s="160" t="s">
        <v>158</v>
      </c>
      <c r="AY309" s="14" t="s">
        <v>151</v>
      </c>
      <c r="BE309" s="161">
        <f t="shared" si="84"/>
        <v>0</v>
      </c>
      <c r="BF309" s="161">
        <f t="shared" si="85"/>
        <v>0</v>
      </c>
      <c r="BG309" s="161">
        <f t="shared" si="86"/>
        <v>0</v>
      </c>
      <c r="BH309" s="161">
        <f t="shared" si="87"/>
        <v>0</v>
      </c>
      <c r="BI309" s="161">
        <f t="shared" si="88"/>
        <v>0</v>
      </c>
      <c r="BJ309" s="14" t="s">
        <v>158</v>
      </c>
      <c r="BK309" s="161">
        <f t="shared" si="89"/>
        <v>0</v>
      </c>
      <c r="BL309" s="14" t="s">
        <v>217</v>
      </c>
      <c r="BM309" s="160" t="s">
        <v>808</v>
      </c>
    </row>
    <row r="310" spans="1:65" s="12" customFormat="1" ht="22.9" customHeight="1">
      <c r="B310" s="134"/>
      <c r="D310" s="135" t="s">
        <v>72</v>
      </c>
      <c r="E310" s="145" t="s">
        <v>809</v>
      </c>
      <c r="F310" s="145" t="s">
        <v>810</v>
      </c>
      <c r="I310" s="137"/>
      <c r="J310" s="146">
        <f>BK310</f>
        <v>0</v>
      </c>
      <c r="L310" s="134"/>
      <c r="M310" s="139"/>
      <c r="N310" s="140"/>
      <c r="O310" s="140"/>
      <c r="P310" s="141">
        <f>SUM(P311:P326)</f>
        <v>0</v>
      </c>
      <c r="Q310" s="140"/>
      <c r="R310" s="141">
        <f>SUM(R311:R326)</f>
        <v>9.0441428900000016</v>
      </c>
      <c r="S310" s="140"/>
      <c r="T310" s="142">
        <f>SUM(T311:T326)</f>
        <v>0</v>
      </c>
      <c r="AR310" s="135" t="s">
        <v>158</v>
      </c>
      <c r="AT310" s="143" t="s">
        <v>72</v>
      </c>
      <c r="AU310" s="143" t="s">
        <v>81</v>
      </c>
      <c r="AY310" s="135" t="s">
        <v>151</v>
      </c>
      <c r="BK310" s="144">
        <f>SUM(BK311:BK326)</f>
        <v>0</v>
      </c>
    </row>
    <row r="311" spans="1:65" s="2" customFormat="1" ht="24.2" customHeight="1">
      <c r="A311" s="29"/>
      <c r="B311" s="147"/>
      <c r="C311" s="148" t="s">
        <v>811</v>
      </c>
      <c r="D311" s="148" t="s">
        <v>153</v>
      </c>
      <c r="E311" s="149" t="s">
        <v>812</v>
      </c>
      <c r="F311" s="150" t="s">
        <v>813</v>
      </c>
      <c r="G311" s="151" t="s">
        <v>198</v>
      </c>
      <c r="H311" s="152">
        <v>219.40799999999999</v>
      </c>
      <c r="I311" s="153"/>
      <c r="J311" s="154">
        <f t="shared" ref="J311:J326" si="90">ROUND(I311*H311,2)</f>
        <v>0</v>
      </c>
      <c r="K311" s="155"/>
      <c r="L311" s="30"/>
      <c r="M311" s="156" t="s">
        <v>1</v>
      </c>
      <c r="N311" s="157" t="s">
        <v>39</v>
      </c>
      <c r="O311" s="58"/>
      <c r="P311" s="158">
        <f t="shared" ref="P311:P326" si="91">O311*H311</f>
        <v>0</v>
      </c>
      <c r="Q311" s="158">
        <v>0</v>
      </c>
      <c r="R311" s="158">
        <f t="shared" ref="R311:R326" si="92">Q311*H311</f>
        <v>0</v>
      </c>
      <c r="S311" s="158">
        <v>0</v>
      </c>
      <c r="T311" s="159">
        <f t="shared" ref="T311:T326" si="93">S311*H311</f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60" t="s">
        <v>217</v>
      </c>
      <c r="AT311" s="160" t="s">
        <v>153</v>
      </c>
      <c r="AU311" s="160" t="s">
        <v>158</v>
      </c>
      <c r="AY311" s="14" t="s">
        <v>151</v>
      </c>
      <c r="BE311" s="161">
        <f t="shared" ref="BE311:BE326" si="94">IF(N311="základná",J311,0)</f>
        <v>0</v>
      </c>
      <c r="BF311" s="161">
        <f t="shared" ref="BF311:BF326" si="95">IF(N311="znížená",J311,0)</f>
        <v>0</v>
      </c>
      <c r="BG311" s="161">
        <f t="shared" ref="BG311:BG326" si="96">IF(N311="zákl. prenesená",J311,0)</f>
        <v>0</v>
      </c>
      <c r="BH311" s="161">
        <f t="shared" ref="BH311:BH326" si="97">IF(N311="zníž. prenesená",J311,0)</f>
        <v>0</v>
      </c>
      <c r="BI311" s="161">
        <f t="shared" ref="BI311:BI326" si="98">IF(N311="nulová",J311,0)</f>
        <v>0</v>
      </c>
      <c r="BJ311" s="14" t="s">
        <v>158</v>
      </c>
      <c r="BK311" s="161">
        <f t="shared" ref="BK311:BK326" si="99">ROUND(I311*H311,2)</f>
        <v>0</v>
      </c>
      <c r="BL311" s="14" t="s">
        <v>217</v>
      </c>
      <c r="BM311" s="160" t="s">
        <v>814</v>
      </c>
    </row>
    <row r="312" spans="1:65" s="2" customFormat="1" ht="24.2" customHeight="1">
      <c r="A312" s="29"/>
      <c r="B312" s="147"/>
      <c r="C312" s="148" t="s">
        <v>815</v>
      </c>
      <c r="D312" s="148" t="s">
        <v>153</v>
      </c>
      <c r="E312" s="149" t="s">
        <v>816</v>
      </c>
      <c r="F312" s="150" t="s">
        <v>817</v>
      </c>
      <c r="G312" s="151" t="s">
        <v>330</v>
      </c>
      <c r="H312" s="152">
        <v>277.2</v>
      </c>
      <c r="I312" s="153"/>
      <c r="J312" s="154">
        <f t="shared" si="90"/>
        <v>0</v>
      </c>
      <c r="K312" s="155"/>
      <c r="L312" s="30"/>
      <c r="M312" s="156" t="s">
        <v>1</v>
      </c>
      <c r="N312" s="157" t="s">
        <v>39</v>
      </c>
      <c r="O312" s="58"/>
      <c r="P312" s="158">
        <f t="shared" si="91"/>
        <v>0</v>
      </c>
      <c r="Q312" s="158">
        <v>2.5999999999999998E-4</v>
      </c>
      <c r="R312" s="158">
        <f t="shared" si="92"/>
        <v>7.2071999999999997E-2</v>
      </c>
      <c r="S312" s="158">
        <v>0</v>
      </c>
      <c r="T312" s="159">
        <f t="shared" si="93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60" t="s">
        <v>217</v>
      </c>
      <c r="AT312" s="160" t="s">
        <v>153</v>
      </c>
      <c r="AU312" s="160" t="s">
        <v>158</v>
      </c>
      <c r="AY312" s="14" t="s">
        <v>151</v>
      </c>
      <c r="BE312" s="161">
        <f t="shared" si="94"/>
        <v>0</v>
      </c>
      <c r="BF312" s="161">
        <f t="shared" si="95"/>
        <v>0</v>
      </c>
      <c r="BG312" s="161">
        <f t="shared" si="96"/>
        <v>0</v>
      </c>
      <c r="BH312" s="161">
        <f t="shared" si="97"/>
        <v>0</v>
      </c>
      <c r="BI312" s="161">
        <f t="shared" si="98"/>
        <v>0</v>
      </c>
      <c r="BJ312" s="14" t="s">
        <v>158</v>
      </c>
      <c r="BK312" s="161">
        <f t="shared" si="99"/>
        <v>0</v>
      </c>
      <c r="BL312" s="14" t="s">
        <v>217</v>
      </c>
      <c r="BM312" s="160" t="s">
        <v>818</v>
      </c>
    </row>
    <row r="313" spans="1:65" s="2" customFormat="1" ht="24.2" customHeight="1">
      <c r="A313" s="29"/>
      <c r="B313" s="147"/>
      <c r="C313" s="148" t="s">
        <v>819</v>
      </c>
      <c r="D313" s="148" t="s">
        <v>153</v>
      </c>
      <c r="E313" s="149" t="s">
        <v>820</v>
      </c>
      <c r="F313" s="150" t="s">
        <v>821</v>
      </c>
      <c r="G313" s="151" t="s">
        <v>330</v>
      </c>
      <c r="H313" s="152">
        <v>203.6</v>
      </c>
      <c r="I313" s="153"/>
      <c r="J313" s="154">
        <f t="shared" si="90"/>
        <v>0</v>
      </c>
      <c r="K313" s="155"/>
      <c r="L313" s="30"/>
      <c r="M313" s="156" t="s">
        <v>1</v>
      </c>
      <c r="N313" s="157" t="s">
        <v>39</v>
      </c>
      <c r="O313" s="58"/>
      <c r="P313" s="158">
        <f t="shared" si="91"/>
        <v>0</v>
      </c>
      <c r="Q313" s="158">
        <v>2.5999999999999998E-4</v>
      </c>
      <c r="R313" s="158">
        <f t="shared" si="92"/>
        <v>5.2935999999999997E-2</v>
      </c>
      <c r="S313" s="158">
        <v>0</v>
      </c>
      <c r="T313" s="159">
        <f t="shared" si="93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60" t="s">
        <v>217</v>
      </c>
      <c r="AT313" s="160" t="s">
        <v>153</v>
      </c>
      <c r="AU313" s="160" t="s">
        <v>158</v>
      </c>
      <c r="AY313" s="14" t="s">
        <v>151</v>
      </c>
      <c r="BE313" s="161">
        <f t="shared" si="94"/>
        <v>0</v>
      </c>
      <c r="BF313" s="161">
        <f t="shared" si="95"/>
        <v>0</v>
      </c>
      <c r="BG313" s="161">
        <f t="shared" si="96"/>
        <v>0</v>
      </c>
      <c r="BH313" s="161">
        <f t="shared" si="97"/>
        <v>0</v>
      </c>
      <c r="BI313" s="161">
        <f t="shared" si="98"/>
        <v>0</v>
      </c>
      <c r="BJ313" s="14" t="s">
        <v>158</v>
      </c>
      <c r="BK313" s="161">
        <f t="shared" si="99"/>
        <v>0</v>
      </c>
      <c r="BL313" s="14" t="s">
        <v>217</v>
      </c>
      <c r="BM313" s="160" t="s">
        <v>822</v>
      </c>
    </row>
    <row r="314" spans="1:65" s="2" customFormat="1" ht="33" customHeight="1">
      <c r="A314" s="29"/>
      <c r="B314" s="147"/>
      <c r="C314" s="148" t="s">
        <v>823</v>
      </c>
      <c r="D314" s="148" t="s">
        <v>153</v>
      </c>
      <c r="E314" s="149" t="s">
        <v>824</v>
      </c>
      <c r="F314" s="150" t="s">
        <v>825</v>
      </c>
      <c r="G314" s="151" t="s">
        <v>330</v>
      </c>
      <c r="H314" s="152">
        <v>391.8</v>
      </c>
      <c r="I314" s="153"/>
      <c r="J314" s="154">
        <f t="shared" si="90"/>
        <v>0</v>
      </c>
      <c r="K314" s="155"/>
      <c r="L314" s="30"/>
      <c r="M314" s="156" t="s">
        <v>1</v>
      </c>
      <c r="N314" s="157" t="s">
        <v>39</v>
      </c>
      <c r="O314" s="58"/>
      <c r="P314" s="158">
        <f t="shared" si="91"/>
        <v>0</v>
      </c>
      <c r="Q314" s="158">
        <v>0</v>
      </c>
      <c r="R314" s="158">
        <f t="shared" si="92"/>
        <v>0</v>
      </c>
      <c r="S314" s="158">
        <v>0</v>
      </c>
      <c r="T314" s="159">
        <f t="shared" si="93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60" t="s">
        <v>217</v>
      </c>
      <c r="AT314" s="160" t="s">
        <v>153</v>
      </c>
      <c r="AU314" s="160" t="s">
        <v>158</v>
      </c>
      <c r="AY314" s="14" t="s">
        <v>151</v>
      </c>
      <c r="BE314" s="161">
        <f t="shared" si="94"/>
        <v>0</v>
      </c>
      <c r="BF314" s="161">
        <f t="shared" si="95"/>
        <v>0</v>
      </c>
      <c r="BG314" s="161">
        <f t="shared" si="96"/>
        <v>0</v>
      </c>
      <c r="BH314" s="161">
        <f t="shared" si="97"/>
        <v>0</v>
      </c>
      <c r="BI314" s="161">
        <f t="shared" si="98"/>
        <v>0</v>
      </c>
      <c r="BJ314" s="14" t="s">
        <v>158</v>
      </c>
      <c r="BK314" s="161">
        <f t="shared" si="99"/>
        <v>0</v>
      </c>
      <c r="BL314" s="14" t="s">
        <v>217</v>
      </c>
      <c r="BM314" s="160" t="s">
        <v>826</v>
      </c>
    </row>
    <row r="315" spans="1:65" s="2" customFormat="1" ht="33" customHeight="1">
      <c r="A315" s="29"/>
      <c r="B315" s="147"/>
      <c r="C315" s="162" t="s">
        <v>827</v>
      </c>
      <c r="D315" s="162" t="s">
        <v>354</v>
      </c>
      <c r="E315" s="163" t="s">
        <v>828</v>
      </c>
      <c r="F315" s="164" t="s">
        <v>829</v>
      </c>
      <c r="G315" s="165" t="s">
        <v>156</v>
      </c>
      <c r="H315" s="166">
        <v>13.882</v>
      </c>
      <c r="I315" s="167"/>
      <c r="J315" s="168">
        <f t="shared" si="90"/>
        <v>0</v>
      </c>
      <c r="K315" s="169"/>
      <c r="L315" s="170"/>
      <c r="M315" s="171" t="s">
        <v>1</v>
      </c>
      <c r="N315" s="172" t="s">
        <v>39</v>
      </c>
      <c r="O315" s="58"/>
      <c r="P315" s="158">
        <f t="shared" si="91"/>
        <v>0</v>
      </c>
      <c r="Q315" s="158">
        <v>0.55000000000000004</v>
      </c>
      <c r="R315" s="158">
        <f t="shared" si="92"/>
        <v>7.6351000000000004</v>
      </c>
      <c r="S315" s="158">
        <v>0</v>
      </c>
      <c r="T315" s="159">
        <f t="shared" si="93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60" t="s">
        <v>283</v>
      </c>
      <c r="AT315" s="160" t="s">
        <v>354</v>
      </c>
      <c r="AU315" s="160" t="s">
        <v>158</v>
      </c>
      <c r="AY315" s="14" t="s">
        <v>151</v>
      </c>
      <c r="BE315" s="161">
        <f t="shared" si="94"/>
        <v>0</v>
      </c>
      <c r="BF315" s="161">
        <f t="shared" si="95"/>
        <v>0</v>
      </c>
      <c r="BG315" s="161">
        <f t="shared" si="96"/>
        <v>0</v>
      </c>
      <c r="BH315" s="161">
        <f t="shared" si="97"/>
        <v>0</v>
      </c>
      <c r="BI315" s="161">
        <f t="shared" si="98"/>
        <v>0</v>
      </c>
      <c r="BJ315" s="14" t="s">
        <v>158</v>
      </c>
      <c r="BK315" s="161">
        <f t="shared" si="99"/>
        <v>0</v>
      </c>
      <c r="BL315" s="14" t="s">
        <v>217</v>
      </c>
      <c r="BM315" s="160" t="s">
        <v>830</v>
      </c>
    </row>
    <row r="316" spans="1:65" s="2" customFormat="1" ht="24.2" customHeight="1">
      <c r="A316" s="29"/>
      <c r="B316" s="147"/>
      <c r="C316" s="148" t="s">
        <v>831</v>
      </c>
      <c r="D316" s="148" t="s">
        <v>153</v>
      </c>
      <c r="E316" s="149" t="s">
        <v>832</v>
      </c>
      <c r="F316" s="150" t="s">
        <v>833</v>
      </c>
      <c r="G316" s="151" t="s">
        <v>330</v>
      </c>
      <c r="H316" s="152">
        <v>403.2</v>
      </c>
      <c r="I316" s="153"/>
      <c r="J316" s="154">
        <f t="shared" si="90"/>
        <v>0</v>
      </c>
      <c r="K316" s="155"/>
      <c r="L316" s="30"/>
      <c r="M316" s="156" t="s">
        <v>1</v>
      </c>
      <c r="N316" s="157" t="s">
        <v>39</v>
      </c>
      <c r="O316" s="58"/>
      <c r="P316" s="158">
        <f t="shared" si="91"/>
        <v>0</v>
      </c>
      <c r="Q316" s="158">
        <v>0</v>
      </c>
      <c r="R316" s="158">
        <f t="shared" si="92"/>
        <v>0</v>
      </c>
      <c r="S316" s="158">
        <v>0</v>
      </c>
      <c r="T316" s="159">
        <f t="shared" si="93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60" t="s">
        <v>217</v>
      </c>
      <c r="AT316" s="160" t="s">
        <v>153</v>
      </c>
      <c r="AU316" s="160" t="s">
        <v>158</v>
      </c>
      <c r="AY316" s="14" t="s">
        <v>151</v>
      </c>
      <c r="BE316" s="161">
        <f t="shared" si="94"/>
        <v>0</v>
      </c>
      <c r="BF316" s="161">
        <f t="shared" si="95"/>
        <v>0</v>
      </c>
      <c r="BG316" s="161">
        <f t="shared" si="96"/>
        <v>0</v>
      </c>
      <c r="BH316" s="161">
        <f t="shared" si="97"/>
        <v>0</v>
      </c>
      <c r="BI316" s="161">
        <f t="shared" si="98"/>
        <v>0</v>
      </c>
      <c r="BJ316" s="14" t="s">
        <v>158</v>
      </c>
      <c r="BK316" s="161">
        <f t="shared" si="99"/>
        <v>0</v>
      </c>
      <c r="BL316" s="14" t="s">
        <v>217</v>
      </c>
      <c r="BM316" s="160" t="s">
        <v>834</v>
      </c>
    </row>
    <row r="317" spans="1:65" s="2" customFormat="1" ht="16.5" customHeight="1">
      <c r="A317" s="29"/>
      <c r="B317" s="147"/>
      <c r="C317" s="148" t="s">
        <v>835</v>
      </c>
      <c r="D317" s="148" t="s">
        <v>153</v>
      </c>
      <c r="E317" s="149" t="s">
        <v>836</v>
      </c>
      <c r="F317" s="150" t="s">
        <v>837</v>
      </c>
      <c r="G317" s="151" t="s">
        <v>330</v>
      </c>
      <c r="H317" s="152">
        <v>182</v>
      </c>
      <c r="I317" s="153"/>
      <c r="J317" s="154">
        <f t="shared" si="90"/>
        <v>0</v>
      </c>
      <c r="K317" s="155"/>
      <c r="L317" s="30"/>
      <c r="M317" s="156" t="s">
        <v>1</v>
      </c>
      <c r="N317" s="157" t="s">
        <v>39</v>
      </c>
      <c r="O317" s="58"/>
      <c r="P317" s="158">
        <f t="shared" si="91"/>
        <v>0</v>
      </c>
      <c r="Q317" s="158">
        <v>0</v>
      </c>
      <c r="R317" s="158">
        <f t="shared" si="92"/>
        <v>0</v>
      </c>
      <c r="S317" s="158">
        <v>0</v>
      </c>
      <c r="T317" s="159">
        <f t="shared" si="93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60" t="s">
        <v>217</v>
      </c>
      <c r="AT317" s="160" t="s">
        <v>153</v>
      </c>
      <c r="AU317" s="160" t="s">
        <v>158</v>
      </c>
      <c r="AY317" s="14" t="s">
        <v>151</v>
      </c>
      <c r="BE317" s="161">
        <f t="shared" si="94"/>
        <v>0</v>
      </c>
      <c r="BF317" s="161">
        <f t="shared" si="95"/>
        <v>0</v>
      </c>
      <c r="BG317" s="161">
        <f t="shared" si="96"/>
        <v>0</v>
      </c>
      <c r="BH317" s="161">
        <f t="shared" si="97"/>
        <v>0</v>
      </c>
      <c r="BI317" s="161">
        <f t="shared" si="98"/>
        <v>0</v>
      </c>
      <c r="BJ317" s="14" t="s">
        <v>158</v>
      </c>
      <c r="BK317" s="161">
        <f t="shared" si="99"/>
        <v>0</v>
      </c>
      <c r="BL317" s="14" t="s">
        <v>217</v>
      </c>
      <c r="BM317" s="160" t="s">
        <v>838</v>
      </c>
    </row>
    <row r="318" spans="1:65" s="2" customFormat="1" ht="24.2" customHeight="1">
      <c r="A318" s="29"/>
      <c r="B318" s="147"/>
      <c r="C318" s="162" t="s">
        <v>839</v>
      </c>
      <c r="D318" s="162" t="s">
        <v>354</v>
      </c>
      <c r="E318" s="163" t="s">
        <v>840</v>
      </c>
      <c r="F318" s="164" t="s">
        <v>841</v>
      </c>
      <c r="G318" s="165" t="s">
        <v>156</v>
      </c>
      <c r="H318" s="166">
        <v>1.488</v>
      </c>
      <c r="I318" s="167"/>
      <c r="J318" s="168">
        <f t="shared" si="90"/>
        <v>0</v>
      </c>
      <c r="K318" s="169"/>
      <c r="L318" s="170"/>
      <c r="M318" s="171" t="s">
        <v>1</v>
      </c>
      <c r="N318" s="172" t="s">
        <v>39</v>
      </c>
      <c r="O318" s="58"/>
      <c r="P318" s="158">
        <f t="shared" si="91"/>
        <v>0</v>
      </c>
      <c r="Q318" s="158">
        <v>0.5</v>
      </c>
      <c r="R318" s="158">
        <f t="shared" si="92"/>
        <v>0.74399999999999999</v>
      </c>
      <c r="S318" s="158">
        <v>0</v>
      </c>
      <c r="T318" s="159">
        <f t="shared" si="93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60" t="s">
        <v>283</v>
      </c>
      <c r="AT318" s="160" t="s">
        <v>354</v>
      </c>
      <c r="AU318" s="160" t="s">
        <v>158</v>
      </c>
      <c r="AY318" s="14" t="s">
        <v>151</v>
      </c>
      <c r="BE318" s="161">
        <f t="shared" si="94"/>
        <v>0</v>
      </c>
      <c r="BF318" s="161">
        <f t="shared" si="95"/>
        <v>0</v>
      </c>
      <c r="BG318" s="161">
        <f t="shared" si="96"/>
        <v>0</v>
      </c>
      <c r="BH318" s="161">
        <f t="shared" si="97"/>
        <v>0</v>
      </c>
      <c r="BI318" s="161">
        <f t="shared" si="98"/>
        <v>0</v>
      </c>
      <c r="BJ318" s="14" t="s">
        <v>158</v>
      </c>
      <c r="BK318" s="161">
        <f t="shared" si="99"/>
        <v>0</v>
      </c>
      <c r="BL318" s="14" t="s">
        <v>217</v>
      </c>
      <c r="BM318" s="160" t="s">
        <v>842</v>
      </c>
    </row>
    <row r="319" spans="1:65" s="2" customFormat="1" ht="44.25" customHeight="1">
      <c r="A319" s="29"/>
      <c r="B319" s="147"/>
      <c r="C319" s="148" t="s">
        <v>843</v>
      </c>
      <c r="D319" s="148" t="s">
        <v>153</v>
      </c>
      <c r="E319" s="149" t="s">
        <v>844</v>
      </c>
      <c r="F319" s="150" t="s">
        <v>845</v>
      </c>
      <c r="G319" s="151" t="s">
        <v>156</v>
      </c>
      <c r="H319" s="152">
        <v>13.973000000000001</v>
      </c>
      <c r="I319" s="153"/>
      <c r="J319" s="154">
        <f t="shared" si="90"/>
        <v>0</v>
      </c>
      <c r="K319" s="155"/>
      <c r="L319" s="30"/>
      <c r="M319" s="156" t="s">
        <v>1</v>
      </c>
      <c r="N319" s="157" t="s">
        <v>39</v>
      </c>
      <c r="O319" s="58"/>
      <c r="P319" s="158">
        <f t="shared" si="91"/>
        <v>0</v>
      </c>
      <c r="Q319" s="158">
        <v>2.2329999999999999E-2</v>
      </c>
      <c r="R319" s="158">
        <f t="shared" si="92"/>
        <v>0.31201709</v>
      </c>
      <c r="S319" s="158">
        <v>0</v>
      </c>
      <c r="T319" s="159">
        <f t="shared" si="93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60" t="s">
        <v>217</v>
      </c>
      <c r="AT319" s="160" t="s">
        <v>153</v>
      </c>
      <c r="AU319" s="160" t="s">
        <v>158</v>
      </c>
      <c r="AY319" s="14" t="s">
        <v>151</v>
      </c>
      <c r="BE319" s="161">
        <f t="shared" si="94"/>
        <v>0</v>
      </c>
      <c r="BF319" s="161">
        <f t="shared" si="95"/>
        <v>0</v>
      </c>
      <c r="BG319" s="161">
        <f t="shared" si="96"/>
        <v>0</v>
      </c>
      <c r="BH319" s="161">
        <f t="shared" si="97"/>
        <v>0</v>
      </c>
      <c r="BI319" s="161">
        <f t="shared" si="98"/>
        <v>0</v>
      </c>
      <c r="BJ319" s="14" t="s">
        <v>158</v>
      </c>
      <c r="BK319" s="161">
        <f t="shared" si="99"/>
        <v>0</v>
      </c>
      <c r="BL319" s="14" t="s">
        <v>217</v>
      </c>
      <c r="BM319" s="160" t="s">
        <v>846</v>
      </c>
    </row>
    <row r="320" spans="1:65" s="2" customFormat="1" ht="33" customHeight="1">
      <c r="A320" s="29"/>
      <c r="B320" s="147"/>
      <c r="C320" s="148" t="s">
        <v>847</v>
      </c>
      <c r="D320" s="148" t="s">
        <v>153</v>
      </c>
      <c r="E320" s="149" t="s">
        <v>848</v>
      </c>
      <c r="F320" s="150" t="s">
        <v>849</v>
      </c>
      <c r="G320" s="151" t="s">
        <v>198</v>
      </c>
      <c r="H320" s="152">
        <v>5.2640000000000002</v>
      </c>
      <c r="I320" s="153"/>
      <c r="J320" s="154">
        <f t="shared" si="90"/>
        <v>0</v>
      </c>
      <c r="K320" s="155"/>
      <c r="L320" s="30"/>
      <c r="M320" s="156" t="s">
        <v>1</v>
      </c>
      <c r="N320" s="157" t="s">
        <v>39</v>
      </c>
      <c r="O320" s="58"/>
      <c r="P320" s="158">
        <f t="shared" si="91"/>
        <v>0</v>
      </c>
      <c r="Q320" s="158">
        <v>8.5400000000000007E-3</v>
      </c>
      <c r="R320" s="158">
        <f t="shared" si="92"/>
        <v>4.4954560000000005E-2</v>
      </c>
      <c r="S320" s="158">
        <v>0</v>
      </c>
      <c r="T320" s="159">
        <f t="shared" si="93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60" t="s">
        <v>217</v>
      </c>
      <c r="AT320" s="160" t="s">
        <v>153</v>
      </c>
      <c r="AU320" s="160" t="s">
        <v>158</v>
      </c>
      <c r="AY320" s="14" t="s">
        <v>151</v>
      </c>
      <c r="BE320" s="161">
        <f t="shared" si="94"/>
        <v>0</v>
      </c>
      <c r="BF320" s="161">
        <f t="shared" si="95"/>
        <v>0</v>
      </c>
      <c r="BG320" s="161">
        <f t="shared" si="96"/>
        <v>0</v>
      </c>
      <c r="BH320" s="161">
        <f t="shared" si="97"/>
        <v>0</v>
      </c>
      <c r="BI320" s="161">
        <f t="shared" si="98"/>
        <v>0</v>
      </c>
      <c r="BJ320" s="14" t="s">
        <v>158</v>
      </c>
      <c r="BK320" s="161">
        <f t="shared" si="99"/>
        <v>0</v>
      </c>
      <c r="BL320" s="14" t="s">
        <v>217</v>
      </c>
      <c r="BM320" s="160" t="s">
        <v>850</v>
      </c>
    </row>
    <row r="321" spans="1:65" s="2" customFormat="1" ht="33" customHeight="1">
      <c r="A321" s="29"/>
      <c r="B321" s="147"/>
      <c r="C321" s="148" t="s">
        <v>851</v>
      </c>
      <c r="D321" s="148" t="s">
        <v>153</v>
      </c>
      <c r="E321" s="149" t="s">
        <v>852</v>
      </c>
      <c r="F321" s="150" t="s">
        <v>853</v>
      </c>
      <c r="G321" s="151" t="s">
        <v>198</v>
      </c>
      <c r="H321" s="152">
        <v>6.93</v>
      </c>
      <c r="I321" s="153"/>
      <c r="J321" s="154">
        <f t="shared" si="90"/>
        <v>0</v>
      </c>
      <c r="K321" s="155"/>
      <c r="L321" s="30"/>
      <c r="M321" s="156" t="s">
        <v>1</v>
      </c>
      <c r="N321" s="157" t="s">
        <v>39</v>
      </c>
      <c r="O321" s="58"/>
      <c r="P321" s="158">
        <f t="shared" si="91"/>
        <v>0</v>
      </c>
      <c r="Q321" s="158">
        <v>1.174E-2</v>
      </c>
      <c r="R321" s="158">
        <f t="shared" si="92"/>
        <v>8.1358200000000006E-2</v>
      </c>
      <c r="S321" s="158">
        <v>0</v>
      </c>
      <c r="T321" s="159">
        <f t="shared" si="93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60" t="s">
        <v>217</v>
      </c>
      <c r="AT321" s="160" t="s">
        <v>153</v>
      </c>
      <c r="AU321" s="160" t="s">
        <v>158</v>
      </c>
      <c r="AY321" s="14" t="s">
        <v>151</v>
      </c>
      <c r="BE321" s="161">
        <f t="shared" si="94"/>
        <v>0</v>
      </c>
      <c r="BF321" s="161">
        <f t="shared" si="95"/>
        <v>0</v>
      </c>
      <c r="BG321" s="161">
        <f t="shared" si="96"/>
        <v>0</v>
      </c>
      <c r="BH321" s="161">
        <f t="shared" si="97"/>
        <v>0</v>
      </c>
      <c r="BI321" s="161">
        <f t="shared" si="98"/>
        <v>0</v>
      </c>
      <c r="BJ321" s="14" t="s">
        <v>158</v>
      </c>
      <c r="BK321" s="161">
        <f t="shared" si="99"/>
        <v>0</v>
      </c>
      <c r="BL321" s="14" t="s">
        <v>217</v>
      </c>
      <c r="BM321" s="160" t="s">
        <v>854</v>
      </c>
    </row>
    <row r="322" spans="1:65" s="2" customFormat="1" ht="16.5" customHeight="1">
      <c r="A322" s="29"/>
      <c r="B322" s="147"/>
      <c r="C322" s="148" t="s">
        <v>855</v>
      </c>
      <c r="D322" s="148" t="s">
        <v>153</v>
      </c>
      <c r="E322" s="149" t="s">
        <v>856</v>
      </c>
      <c r="F322" s="150" t="s">
        <v>857</v>
      </c>
      <c r="G322" s="151" t="s">
        <v>330</v>
      </c>
      <c r="H322" s="152">
        <v>48.776000000000003</v>
      </c>
      <c r="I322" s="153"/>
      <c r="J322" s="154">
        <f t="shared" si="90"/>
        <v>0</v>
      </c>
      <c r="K322" s="155"/>
      <c r="L322" s="30"/>
      <c r="M322" s="156" t="s">
        <v>1</v>
      </c>
      <c r="N322" s="157" t="s">
        <v>39</v>
      </c>
      <c r="O322" s="58"/>
      <c r="P322" s="158">
        <f t="shared" si="91"/>
        <v>0</v>
      </c>
      <c r="Q322" s="158">
        <v>6.0000000000000002E-5</v>
      </c>
      <c r="R322" s="158">
        <f t="shared" si="92"/>
        <v>2.9265600000000004E-3</v>
      </c>
      <c r="S322" s="158">
        <v>0</v>
      </c>
      <c r="T322" s="159">
        <f t="shared" si="93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60" t="s">
        <v>217</v>
      </c>
      <c r="AT322" s="160" t="s">
        <v>153</v>
      </c>
      <c r="AU322" s="160" t="s">
        <v>158</v>
      </c>
      <c r="AY322" s="14" t="s">
        <v>151</v>
      </c>
      <c r="BE322" s="161">
        <f t="shared" si="94"/>
        <v>0</v>
      </c>
      <c r="BF322" s="161">
        <f t="shared" si="95"/>
        <v>0</v>
      </c>
      <c r="BG322" s="161">
        <f t="shared" si="96"/>
        <v>0</v>
      </c>
      <c r="BH322" s="161">
        <f t="shared" si="97"/>
        <v>0</v>
      </c>
      <c r="BI322" s="161">
        <f t="shared" si="98"/>
        <v>0</v>
      </c>
      <c r="BJ322" s="14" t="s">
        <v>158</v>
      </c>
      <c r="BK322" s="161">
        <f t="shared" si="99"/>
        <v>0</v>
      </c>
      <c r="BL322" s="14" t="s">
        <v>217</v>
      </c>
      <c r="BM322" s="160" t="s">
        <v>858</v>
      </c>
    </row>
    <row r="323" spans="1:65" s="2" customFormat="1" ht="24.2" customHeight="1">
      <c r="A323" s="29"/>
      <c r="B323" s="147"/>
      <c r="C323" s="148" t="s">
        <v>859</v>
      </c>
      <c r="D323" s="148" t="s">
        <v>153</v>
      </c>
      <c r="E323" s="149" t="s">
        <v>860</v>
      </c>
      <c r="F323" s="150" t="s">
        <v>861</v>
      </c>
      <c r="G323" s="151" t="s">
        <v>198</v>
      </c>
      <c r="H323" s="152">
        <v>9.06</v>
      </c>
      <c r="I323" s="153"/>
      <c r="J323" s="154">
        <f t="shared" si="90"/>
        <v>0</v>
      </c>
      <c r="K323" s="155"/>
      <c r="L323" s="30"/>
      <c r="M323" s="156" t="s">
        <v>1</v>
      </c>
      <c r="N323" s="157" t="s">
        <v>39</v>
      </c>
      <c r="O323" s="58"/>
      <c r="P323" s="158">
        <f t="shared" si="91"/>
        <v>0</v>
      </c>
      <c r="Q323" s="158">
        <v>8.4799999999999997E-3</v>
      </c>
      <c r="R323" s="158">
        <f t="shared" si="92"/>
        <v>7.6828800000000003E-2</v>
      </c>
      <c r="S323" s="158">
        <v>0</v>
      </c>
      <c r="T323" s="159">
        <f t="shared" si="93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60" t="s">
        <v>217</v>
      </c>
      <c r="AT323" s="160" t="s">
        <v>153</v>
      </c>
      <c r="AU323" s="160" t="s">
        <v>158</v>
      </c>
      <c r="AY323" s="14" t="s">
        <v>151</v>
      </c>
      <c r="BE323" s="161">
        <f t="shared" si="94"/>
        <v>0</v>
      </c>
      <c r="BF323" s="161">
        <f t="shared" si="95"/>
        <v>0</v>
      </c>
      <c r="BG323" s="161">
        <f t="shared" si="96"/>
        <v>0</v>
      </c>
      <c r="BH323" s="161">
        <f t="shared" si="97"/>
        <v>0</v>
      </c>
      <c r="BI323" s="161">
        <f t="shared" si="98"/>
        <v>0</v>
      </c>
      <c r="BJ323" s="14" t="s">
        <v>158</v>
      </c>
      <c r="BK323" s="161">
        <f t="shared" si="99"/>
        <v>0</v>
      </c>
      <c r="BL323" s="14" t="s">
        <v>217</v>
      </c>
      <c r="BM323" s="160" t="s">
        <v>862</v>
      </c>
    </row>
    <row r="324" spans="1:65" s="2" customFormat="1" ht="24.2" customHeight="1">
      <c r="A324" s="29"/>
      <c r="B324" s="147"/>
      <c r="C324" s="148" t="s">
        <v>863</v>
      </c>
      <c r="D324" s="148" t="s">
        <v>153</v>
      </c>
      <c r="E324" s="149" t="s">
        <v>864</v>
      </c>
      <c r="F324" s="150" t="s">
        <v>865</v>
      </c>
      <c r="G324" s="151" t="s">
        <v>198</v>
      </c>
      <c r="H324" s="152">
        <v>1.659</v>
      </c>
      <c r="I324" s="153"/>
      <c r="J324" s="154">
        <f t="shared" si="90"/>
        <v>0</v>
      </c>
      <c r="K324" s="155"/>
      <c r="L324" s="30"/>
      <c r="M324" s="156" t="s">
        <v>1</v>
      </c>
      <c r="N324" s="157" t="s">
        <v>39</v>
      </c>
      <c r="O324" s="58"/>
      <c r="P324" s="158">
        <f t="shared" si="91"/>
        <v>0</v>
      </c>
      <c r="Q324" s="158">
        <v>1.1679999999999999E-2</v>
      </c>
      <c r="R324" s="158">
        <f t="shared" si="92"/>
        <v>1.9377119999999998E-2</v>
      </c>
      <c r="S324" s="158">
        <v>0</v>
      </c>
      <c r="T324" s="159">
        <f t="shared" si="93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60" t="s">
        <v>217</v>
      </c>
      <c r="AT324" s="160" t="s">
        <v>153</v>
      </c>
      <c r="AU324" s="160" t="s">
        <v>158</v>
      </c>
      <c r="AY324" s="14" t="s">
        <v>151</v>
      </c>
      <c r="BE324" s="161">
        <f t="shared" si="94"/>
        <v>0</v>
      </c>
      <c r="BF324" s="161">
        <f t="shared" si="95"/>
        <v>0</v>
      </c>
      <c r="BG324" s="161">
        <f t="shared" si="96"/>
        <v>0</v>
      </c>
      <c r="BH324" s="161">
        <f t="shared" si="97"/>
        <v>0</v>
      </c>
      <c r="BI324" s="161">
        <f t="shared" si="98"/>
        <v>0</v>
      </c>
      <c r="BJ324" s="14" t="s">
        <v>158</v>
      </c>
      <c r="BK324" s="161">
        <f t="shared" si="99"/>
        <v>0</v>
      </c>
      <c r="BL324" s="14" t="s">
        <v>217</v>
      </c>
      <c r="BM324" s="160" t="s">
        <v>866</v>
      </c>
    </row>
    <row r="325" spans="1:65" s="2" customFormat="1" ht="16.5" customHeight="1">
      <c r="A325" s="29"/>
      <c r="B325" s="147"/>
      <c r="C325" s="148" t="s">
        <v>867</v>
      </c>
      <c r="D325" s="148" t="s">
        <v>153</v>
      </c>
      <c r="E325" s="149" t="s">
        <v>868</v>
      </c>
      <c r="F325" s="150" t="s">
        <v>869</v>
      </c>
      <c r="G325" s="151" t="s">
        <v>330</v>
      </c>
      <c r="H325" s="152">
        <v>42.875999999999998</v>
      </c>
      <c r="I325" s="153"/>
      <c r="J325" s="154">
        <f t="shared" si="90"/>
        <v>0</v>
      </c>
      <c r="K325" s="155"/>
      <c r="L325" s="30"/>
      <c r="M325" s="156" t="s">
        <v>1</v>
      </c>
      <c r="N325" s="157" t="s">
        <v>39</v>
      </c>
      <c r="O325" s="58"/>
      <c r="P325" s="158">
        <f t="shared" si="91"/>
        <v>0</v>
      </c>
      <c r="Q325" s="158">
        <v>6.0000000000000002E-5</v>
      </c>
      <c r="R325" s="158">
        <f t="shared" si="92"/>
        <v>2.5725599999999998E-3</v>
      </c>
      <c r="S325" s="158">
        <v>0</v>
      </c>
      <c r="T325" s="159">
        <f t="shared" si="93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60" t="s">
        <v>217</v>
      </c>
      <c r="AT325" s="160" t="s">
        <v>153</v>
      </c>
      <c r="AU325" s="160" t="s">
        <v>158</v>
      </c>
      <c r="AY325" s="14" t="s">
        <v>151</v>
      </c>
      <c r="BE325" s="161">
        <f t="shared" si="94"/>
        <v>0</v>
      </c>
      <c r="BF325" s="161">
        <f t="shared" si="95"/>
        <v>0</v>
      </c>
      <c r="BG325" s="161">
        <f t="shared" si="96"/>
        <v>0</v>
      </c>
      <c r="BH325" s="161">
        <f t="shared" si="97"/>
        <v>0</v>
      </c>
      <c r="BI325" s="161">
        <f t="shared" si="98"/>
        <v>0</v>
      </c>
      <c r="BJ325" s="14" t="s">
        <v>158</v>
      </c>
      <c r="BK325" s="161">
        <f t="shared" si="99"/>
        <v>0</v>
      </c>
      <c r="BL325" s="14" t="s">
        <v>217</v>
      </c>
      <c r="BM325" s="160" t="s">
        <v>870</v>
      </c>
    </row>
    <row r="326" spans="1:65" s="2" customFormat="1" ht="24.2" customHeight="1">
      <c r="A326" s="29"/>
      <c r="B326" s="147"/>
      <c r="C326" s="148" t="s">
        <v>871</v>
      </c>
      <c r="D326" s="148" t="s">
        <v>153</v>
      </c>
      <c r="E326" s="149" t="s">
        <v>872</v>
      </c>
      <c r="F326" s="150" t="s">
        <v>873</v>
      </c>
      <c r="G326" s="151" t="s">
        <v>753</v>
      </c>
      <c r="H326" s="173"/>
      <c r="I326" s="153"/>
      <c r="J326" s="154">
        <f t="shared" si="90"/>
        <v>0</v>
      </c>
      <c r="K326" s="155"/>
      <c r="L326" s="30"/>
      <c r="M326" s="156" t="s">
        <v>1</v>
      </c>
      <c r="N326" s="157" t="s">
        <v>39</v>
      </c>
      <c r="O326" s="58"/>
      <c r="P326" s="158">
        <f t="shared" si="91"/>
        <v>0</v>
      </c>
      <c r="Q326" s="158">
        <v>0</v>
      </c>
      <c r="R326" s="158">
        <f t="shared" si="92"/>
        <v>0</v>
      </c>
      <c r="S326" s="158">
        <v>0</v>
      </c>
      <c r="T326" s="159">
        <f t="shared" si="93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60" t="s">
        <v>217</v>
      </c>
      <c r="AT326" s="160" t="s">
        <v>153</v>
      </c>
      <c r="AU326" s="160" t="s">
        <v>158</v>
      </c>
      <c r="AY326" s="14" t="s">
        <v>151</v>
      </c>
      <c r="BE326" s="161">
        <f t="shared" si="94"/>
        <v>0</v>
      </c>
      <c r="BF326" s="161">
        <f t="shared" si="95"/>
        <v>0</v>
      </c>
      <c r="BG326" s="161">
        <f t="shared" si="96"/>
        <v>0</v>
      </c>
      <c r="BH326" s="161">
        <f t="shared" si="97"/>
        <v>0</v>
      </c>
      <c r="BI326" s="161">
        <f t="shared" si="98"/>
        <v>0</v>
      </c>
      <c r="BJ326" s="14" t="s">
        <v>158</v>
      </c>
      <c r="BK326" s="161">
        <f t="shared" si="99"/>
        <v>0</v>
      </c>
      <c r="BL326" s="14" t="s">
        <v>217</v>
      </c>
      <c r="BM326" s="160" t="s">
        <v>874</v>
      </c>
    </row>
    <row r="327" spans="1:65" s="12" customFormat="1" ht="22.9" customHeight="1">
      <c r="B327" s="134"/>
      <c r="D327" s="135" t="s">
        <v>72</v>
      </c>
      <c r="E327" s="145" t="s">
        <v>875</v>
      </c>
      <c r="F327" s="145" t="s">
        <v>876</v>
      </c>
      <c r="I327" s="137"/>
      <c r="J327" s="146">
        <f>BK327</f>
        <v>0</v>
      </c>
      <c r="L327" s="134"/>
      <c r="M327" s="139"/>
      <c r="N327" s="140"/>
      <c r="O327" s="140"/>
      <c r="P327" s="141">
        <f>SUM(P328:P330)</f>
        <v>0</v>
      </c>
      <c r="Q327" s="140"/>
      <c r="R327" s="141">
        <f>SUM(R328:R330)</f>
        <v>1.8394501635280001</v>
      </c>
      <c r="S327" s="140"/>
      <c r="T327" s="142">
        <f>SUM(T328:T330)</f>
        <v>0</v>
      </c>
      <c r="AR327" s="135" t="s">
        <v>158</v>
      </c>
      <c r="AT327" s="143" t="s">
        <v>72</v>
      </c>
      <c r="AU327" s="143" t="s">
        <v>81</v>
      </c>
      <c r="AY327" s="135" t="s">
        <v>151</v>
      </c>
      <c r="BK327" s="144">
        <f>SUM(BK328:BK330)</f>
        <v>0</v>
      </c>
    </row>
    <row r="328" spans="1:65" s="2" customFormat="1" ht="37.9" customHeight="1">
      <c r="A328" s="29"/>
      <c r="B328" s="147"/>
      <c r="C328" s="148" t="s">
        <v>877</v>
      </c>
      <c r="D328" s="148" t="s">
        <v>153</v>
      </c>
      <c r="E328" s="149" t="s">
        <v>878</v>
      </c>
      <c r="F328" s="150" t="s">
        <v>879</v>
      </c>
      <c r="G328" s="151" t="s">
        <v>198</v>
      </c>
      <c r="H328" s="152">
        <v>4.4210000000000003</v>
      </c>
      <c r="I328" s="153"/>
      <c r="J328" s="154">
        <f>ROUND(I328*H328,2)</f>
        <v>0</v>
      </c>
      <c r="K328" s="155"/>
      <c r="L328" s="30"/>
      <c r="M328" s="156" t="s">
        <v>1</v>
      </c>
      <c r="N328" s="157" t="s">
        <v>39</v>
      </c>
      <c r="O328" s="58"/>
      <c r="P328" s="158">
        <f>O328*H328</f>
        <v>0</v>
      </c>
      <c r="Q328" s="158">
        <v>2.176196E-2</v>
      </c>
      <c r="R328" s="158">
        <f>Q328*H328</f>
        <v>9.6209625160000006E-2</v>
      </c>
      <c r="S328" s="158">
        <v>0</v>
      </c>
      <c r="T328" s="159">
        <f>S328*H328</f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60" t="s">
        <v>217</v>
      </c>
      <c r="AT328" s="160" t="s">
        <v>153</v>
      </c>
      <c r="AU328" s="160" t="s">
        <v>158</v>
      </c>
      <c r="AY328" s="14" t="s">
        <v>151</v>
      </c>
      <c r="BE328" s="161">
        <f>IF(N328="základná",J328,0)</f>
        <v>0</v>
      </c>
      <c r="BF328" s="161">
        <f>IF(N328="znížená",J328,0)</f>
        <v>0</v>
      </c>
      <c r="BG328" s="161">
        <f>IF(N328="zákl. prenesená",J328,0)</f>
        <v>0</v>
      </c>
      <c r="BH328" s="161">
        <f>IF(N328="zníž. prenesená",J328,0)</f>
        <v>0</v>
      </c>
      <c r="BI328" s="161">
        <f>IF(N328="nulová",J328,0)</f>
        <v>0</v>
      </c>
      <c r="BJ328" s="14" t="s">
        <v>158</v>
      </c>
      <c r="BK328" s="161">
        <f>ROUND(I328*H328,2)</f>
        <v>0</v>
      </c>
      <c r="BL328" s="14" t="s">
        <v>217</v>
      </c>
      <c r="BM328" s="160" t="s">
        <v>880</v>
      </c>
    </row>
    <row r="329" spans="1:65" s="2" customFormat="1" ht="37.9" customHeight="1">
      <c r="A329" s="29"/>
      <c r="B329" s="147"/>
      <c r="C329" s="148" t="s">
        <v>881</v>
      </c>
      <c r="D329" s="148" t="s">
        <v>153</v>
      </c>
      <c r="E329" s="149" t="s">
        <v>882</v>
      </c>
      <c r="F329" s="150" t="s">
        <v>883</v>
      </c>
      <c r="G329" s="151" t="s">
        <v>198</v>
      </c>
      <c r="H329" s="152">
        <v>108.864</v>
      </c>
      <c r="I329" s="153"/>
      <c r="J329" s="154">
        <f>ROUND(I329*H329,2)</f>
        <v>0</v>
      </c>
      <c r="K329" s="155"/>
      <c r="L329" s="30"/>
      <c r="M329" s="156" t="s">
        <v>1</v>
      </c>
      <c r="N329" s="157" t="s">
        <v>39</v>
      </c>
      <c r="O329" s="58"/>
      <c r="P329" s="158">
        <f>O329*H329</f>
        <v>0</v>
      </c>
      <c r="Q329" s="158">
        <v>1.6013012E-2</v>
      </c>
      <c r="R329" s="158">
        <f>Q329*H329</f>
        <v>1.7432405383680001</v>
      </c>
      <c r="S329" s="158">
        <v>0</v>
      </c>
      <c r="T329" s="159">
        <f>S329*H329</f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60" t="s">
        <v>217</v>
      </c>
      <c r="AT329" s="160" t="s">
        <v>153</v>
      </c>
      <c r="AU329" s="160" t="s">
        <v>158</v>
      </c>
      <c r="AY329" s="14" t="s">
        <v>151</v>
      </c>
      <c r="BE329" s="161">
        <f>IF(N329="základná",J329,0)</f>
        <v>0</v>
      </c>
      <c r="BF329" s="161">
        <f>IF(N329="znížená",J329,0)</f>
        <v>0</v>
      </c>
      <c r="BG329" s="161">
        <f>IF(N329="zákl. prenesená",J329,0)</f>
        <v>0</v>
      </c>
      <c r="BH329" s="161">
        <f>IF(N329="zníž. prenesená",J329,0)</f>
        <v>0</v>
      </c>
      <c r="BI329" s="161">
        <f>IF(N329="nulová",J329,0)</f>
        <v>0</v>
      </c>
      <c r="BJ329" s="14" t="s">
        <v>158</v>
      </c>
      <c r="BK329" s="161">
        <f>ROUND(I329*H329,2)</f>
        <v>0</v>
      </c>
      <c r="BL329" s="14" t="s">
        <v>217</v>
      </c>
      <c r="BM329" s="160" t="s">
        <v>884</v>
      </c>
    </row>
    <row r="330" spans="1:65" s="2" customFormat="1" ht="24.2" customHeight="1">
      <c r="A330" s="29"/>
      <c r="B330" s="147"/>
      <c r="C330" s="148" t="s">
        <v>885</v>
      </c>
      <c r="D330" s="148" t="s">
        <v>153</v>
      </c>
      <c r="E330" s="149" t="s">
        <v>886</v>
      </c>
      <c r="F330" s="150" t="s">
        <v>887</v>
      </c>
      <c r="G330" s="151" t="s">
        <v>753</v>
      </c>
      <c r="H330" s="173"/>
      <c r="I330" s="153"/>
      <c r="J330" s="154">
        <f>ROUND(I330*H330,2)</f>
        <v>0</v>
      </c>
      <c r="K330" s="155"/>
      <c r="L330" s="30"/>
      <c r="M330" s="156" t="s">
        <v>1</v>
      </c>
      <c r="N330" s="157" t="s">
        <v>39</v>
      </c>
      <c r="O330" s="58"/>
      <c r="P330" s="158">
        <f>O330*H330</f>
        <v>0</v>
      </c>
      <c r="Q330" s="158">
        <v>0</v>
      </c>
      <c r="R330" s="158">
        <f>Q330*H330</f>
        <v>0</v>
      </c>
      <c r="S330" s="158">
        <v>0</v>
      </c>
      <c r="T330" s="159">
        <f>S330*H330</f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60" t="s">
        <v>217</v>
      </c>
      <c r="AT330" s="160" t="s">
        <v>153</v>
      </c>
      <c r="AU330" s="160" t="s">
        <v>158</v>
      </c>
      <c r="AY330" s="14" t="s">
        <v>151</v>
      </c>
      <c r="BE330" s="161">
        <f>IF(N330="základná",J330,0)</f>
        <v>0</v>
      </c>
      <c r="BF330" s="161">
        <f>IF(N330="znížená",J330,0)</f>
        <v>0</v>
      </c>
      <c r="BG330" s="161">
        <f>IF(N330="zákl. prenesená",J330,0)</f>
        <v>0</v>
      </c>
      <c r="BH330" s="161">
        <f>IF(N330="zníž. prenesená",J330,0)</f>
        <v>0</v>
      </c>
      <c r="BI330" s="161">
        <f>IF(N330="nulová",J330,0)</f>
        <v>0</v>
      </c>
      <c r="BJ330" s="14" t="s">
        <v>158</v>
      </c>
      <c r="BK330" s="161">
        <f>ROUND(I330*H330,2)</f>
        <v>0</v>
      </c>
      <c r="BL330" s="14" t="s">
        <v>217</v>
      </c>
      <c r="BM330" s="160" t="s">
        <v>888</v>
      </c>
    </row>
    <row r="331" spans="1:65" s="12" customFormat="1" ht="22.9" customHeight="1">
      <c r="B331" s="134"/>
      <c r="D331" s="135" t="s">
        <v>72</v>
      </c>
      <c r="E331" s="145" t="s">
        <v>889</v>
      </c>
      <c r="F331" s="145" t="s">
        <v>890</v>
      </c>
      <c r="I331" s="137"/>
      <c r="J331" s="146">
        <f>BK331</f>
        <v>0</v>
      </c>
      <c r="L331" s="134"/>
      <c r="M331" s="139"/>
      <c r="N331" s="140"/>
      <c r="O331" s="140"/>
      <c r="P331" s="141">
        <f>SUM(P332:P358)</f>
        <v>0</v>
      </c>
      <c r="Q331" s="140"/>
      <c r="R331" s="141">
        <f>SUM(R332:R358)</f>
        <v>2.4750438780000006</v>
      </c>
      <c r="S331" s="140"/>
      <c r="T331" s="142">
        <f>SUM(T332:T358)</f>
        <v>0</v>
      </c>
      <c r="AR331" s="135" t="s">
        <v>158</v>
      </c>
      <c r="AT331" s="143" t="s">
        <v>72</v>
      </c>
      <c r="AU331" s="143" t="s">
        <v>81</v>
      </c>
      <c r="AY331" s="135" t="s">
        <v>151</v>
      </c>
      <c r="BK331" s="144">
        <f>SUM(BK332:BK358)</f>
        <v>0</v>
      </c>
    </row>
    <row r="332" spans="1:65" s="2" customFormat="1" ht="24.2" customHeight="1">
      <c r="A332" s="29"/>
      <c r="B332" s="147"/>
      <c r="C332" s="148" t="s">
        <v>891</v>
      </c>
      <c r="D332" s="148" t="s">
        <v>153</v>
      </c>
      <c r="E332" s="149" t="s">
        <v>892</v>
      </c>
      <c r="F332" s="150" t="s">
        <v>893</v>
      </c>
      <c r="G332" s="151" t="s">
        <v>265</v>
      </c>
      <c r="H332" s="152">
        <v>3</v>
      </c>
      <c r="I332" s="153"/>
      <c r="J332" s="154">
        <f t="shared" ref="J332:J358" si="100">ROUND(I332*H332,2)</f>
        <v>0</v>
      </c>
      <c r="K332" s="155"/>
      <c r="L332" s="30"/>
      <c r="M332" s="156" t="s">
        <v>1</v>
      </c>
      <c r="N332" s="157" t="s">
        <v>39</v>
      </c>
      <c r="O332" s="58"/>
      <c r="P332" s="158">
        <f t="shared" ref="P332:P358" si="101">O332*H332</f>
        <v>0</v>
      </c>
      <c r="Q332" s="158">
        <v>1.6000000000000001E-4</v>
      </c>
      <c r="R332" s="158">
        <f t="shared" ref="R332:R358" si="102">Q332*H332</f>
        <v>4.8000000000000007E-4</v>
      </c>
      <c r="S332" s="158">
        <v>0</v>
      </c>
      <c r="T332" s="159">
        <f t="shared" ref="T332:T358" si="103">S332*H332</f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60" t="s">
        <v>217</v>
      </c>
      <c r="AT332" s="160" t="s">
        <v>153</v>
      </c>
      <c r="AU332" s="160" t="s">
        <v>158</v>
      </c>
      <c r="AY332" s="14" t="s">
        <v>151</v>
      </c>
      <c r="BE332" s="161">
        <f t="shared" ref="BE332:BE358" si="104">IF(N332="základná",J332,0)</f>
        <v>0</v>
      </c>
      <c r="BF332" s="161">
        <f t="shared" ref="BF332:BF358" si="105">IF(N332="znížená",J332,0)</f>
        <v>0</v>
      </c>
      <c r="BG332" s="161">
        <f t="shared" ref="BG332:BG358" si="106">IF(N332="zákl. prenesená",J332,0)</f>
        <v>0</v>
      </c>
      <c r="BH332" s="161">
        <f t="shared" ref="BH332:BH358" si="107">IF(N332="zníž. prenesená",J332,0)</f>
        <v>0</v>
      </c>
      <c r="BI332" s="161">
        <f t="shared" ref="BI332:BI358" si="108">IF(N332="nulová",J332,0)</f>
        <v>0</v>
      </c>
      <c r="BJ332" s="14" t="s">
        <v>158</v>
      </c>
      <c r="BK332" s="161">
        <f t="shared" ref="BK332:BK358" si="109">ROUND(I332*H332,2)</f>
        <v>0</v>
      </c>
      <c r="BL332" s="14" t="s">
        <v>217</v>
      </c>
      <c r="BM332" s="160" t="s">
        <v>894</v>
      </c>
    </row>
    <row r="333" spans="1:65" s="2" customFormat="1" ht="24.2" customHeight="1">
      <c r="A333" s="29"/>
      <c r="B333" s="147"/>
      <c r="C333" s="148" t="s">
        <v>895</v>
      </c>
      <c r="D333" s="148" t="s">
        <v>153</v>
      </c>
      <c r="E333" s="149" t="s">
        <v>896</v>
      </c>
      <c r="F333" s="150" t="s">
        <v>897</v>
      </c>
      <c r="G333" s="151" t="s">
        <v>330</v>
      </c>
      <c r="H333" s="152">
        <v>34.6</v>
      </c>
      <c r="I333" s="153"/>
      <c r="J333" s="154">
        <f t="shared" si="100"/>
        <v>0</v>
      </c>
      <c r="K333" s="155"/>
      <c r="L333" s="30"/>
      <c r="M333" s="156" t="s">
        <v>1</v>
      </c>
      <c r="N333" s="157" t="s">
        <v>39</v>
      </c>
      <c r="O333" s="58"/>
      <c r="P333" s="158">
        <f t="shared" si="101"/>
        <v>0</v>
      </c>
      <c r="Q333" s="158">
        <v>3.2000000000000003E-4</v>
      </c>
      <c r="R333" s="158">
        <f t="shared" si="102"/>
        <v>1.1072000000000002E-2</v>
      </c>
      <c r="S333" s="158">
        <v>0</v>
      </c>
      <c r="T333" s="159">
        <f t="shared" si="103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60" t="s">
        <v>217</v>
      </c>
      <c r="AT333" s="160" t="s">
        <v>153</v>
      </c>
      <c r="AU333" s="160" t="s">
        <v>158</v>
      </c>
      <c r="AY333" s="14" t="s">
        <v>151</v>
      </c>
      <c r="BE333" s="161">
        <f t="shared" si="104"/>
        <v>0</v>
      </c>
      <c r="BF333" s="161">
        <f t="shared" si="105"/>
        <v>0</v>
      </c>
      <c r="BG333" s="161">
        <f t="shared" si="106"/>
        <v>0</v>
      </c>
      <c r="BH333" s="161">
        <f t="shared" si="107"/>
        <v>0</v>
      </c>
      <c r="BI333" s="161">
        <f t="shared" si="108"/>
        <v>0</v>
      </c>
      <c r="BJ333" s="14" t="s">
        <v>158</v>
      </c>
      <c r="BK333" s="161">
        <f t="shared" si="109"/>
        <v>0</v>
      </c>
      <c r="BL333" s="14" t="s">
        <v>217</v>
      </c>
      <c r="BM333" s="160" t="s">
        <v>898</v>
      </c>
    </row>
    <row r="334" spans="1:65" s="2" customFormat="1" ht="24.2" customHeight="1">
      <c r="A334" s="29"/>
      <c r="B334" s="147"/>
      <c r="C334" s="148" t="s">
        <v>899</v>
      </c>
      <c r="D334" s="148" t="s">
        <v>153</v>
      </c>
      <c r="E334" s="149" t="s">
        <v>900</v>
      </c>
      <c r="F334" s="150" t="s">
        <v>901</v>
      </c>
      <c r="G334" s="151" t="s">
        <v>330</v>
      </c>
      <c r="H334" s="152">
        <v>38.268000000000001</v>
      </c>
      <c r="I334" s="153"/>
      <c r="J334" s="154">
        <f t="shared" si="100"/>
        <v>0</v>
      </c>
      <c r="K334" s="155"/>
      <c r="L334" s="30"/>
      <c r="M334" s="156" t="s">
        <v>1</v>
      </c>
      <c r="N334" s="157" t="s">
        <v>39</v>
      </c>
      <c r="O334" s="58"/>
      <c r="P334" s="158">
        <f t="shared" si="101"/>
        <v>0</v>
      </c>
      <c r="Q334" s="158">
        <v>4.0600000000000002E-3</v>
      </c>
      <c r="R334" s="158">
        <f t="shared" si="102"/>
        <v>0.15536808000000002</v>
      </c>
      <c r="S334" s="158">
        <v>0</v>
      </c>
      <c r="T334" s="159">
        <f t="shared" si="103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60" t="s">
        <v>217</v>
      </c>
      <c r="AT334" s="160" t="s">
        <v>153</v>
      </c>
      <c r="AU334" s="160" t="s">
        <v>158</v>
      </c>
      <c r="AY334" s="14" t="s">
        <v>151</v>
      </c>
      <c r="BE334" s="161">
        <f t="shared" si="104"/>
        <v>0</v>
      </c>
      <c r="BF334" s="161">
        <f t="shared" si="105"/>
        <v>0</v>
      </c>
      <c r="BG334" s="161">
        <f t="shared" si="106"/>
        <v>0</v>
      </c>
      <c r="BH334" s="161">
        <f t="shared" si="107"/>
        <v>0</v>
      </c>
      <c r="BI334" s="161">
        <f t="shared" si="108"/>
        <v>0</v>
      </c>
      <c r="BJ334" s="14" t="s">
        <v>158</v>
      </c>
      <c r="BK334" s="161">
        <f t="shared" si="109"/>
        <v>0</v>
      </c>
      <c r="BL334" s="14" t="s">
        <v>217</v>
      </c>
      <c r="BM334" s="160" t="s">
        <v>902</v>
      </c>
    </row>
    <row r="335" spans="1:65" s="2" customFormat="1" ht="24.2" customHeight="1">
      <c r="A335" s="29"/>
      <c r="B335" s="147"/>
      <c r="C335" s="148" t="s">
        <v>903</v>
      </c>
      <c r="D335" s="148" t="s">
        <v>153</v>
      </c>
      <c r="E335" s="149" t="s">
        <v>904</v>
      </c>
      <c r="F335" s="150" t="s">
        <v>905</v>
      </c>
      <c r="G335" s="151" t="s">
        <v>330</v>
      </c>
      <c r="H335" s="152">
        <v>17.2</v>
      </c>
      <c r="I335" s="153"/>
      <c r="J335" s="154">
        <f t="shared" si="100"/>
        <v>0</v>
      </c>
      <c r="K335" s="155"/>
      <c r="L335" s="30"/>
      <c r="M335" s="156" t="s">
        <v>1</v>
      </c>
      <c r="N335" s="157" t="s">
        <v>39</v>
      </c>
      <c r="O335" s="58"/>
      <c r="P335" s="158">
        <f t="shared" si="101"/>
        <v>0</v>
      </c>
      <c r="Q335" s="158">
        <v>5.4599999999999996E-3</v>
      </c>
      <c r="R335" s="158">
        <f t="shared" si="102"/>
        <v>9.3911999999999995E-2</v>
      </c>
      <c r="S335" s="158">
        <v>0</v>
      </c>
      <c r="T335" s="159">
        <f t="shared" si="103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60" t="s">
        <v>217</v>
      </c>
      <c r="AT335" s="160" t="s">
        <v>153</v>
      </c>
      <c r="AU335" s="160" t="s">
        <v>158</v>
      </c>
      <c r="AY335" s="14" t="s">
        <v>151</v>
      </c>
      <c r="BE335" s="161">
        <f t="shared" si="104"/>
        <v>0</v>
      </c>
      <c r="BF335" s="161">
        <f t="shared" si="105"/>
        <v>0</v>
      </c>
      <c r="BG335" s="161">
        <f t="shared" si="106"/>
        <v>0</v>
      </c>
      <c r="BH335" s="161">
        <f t="shared" si="107"/>
        <v>0</v>
      </c>
      <c r="BI335" s="161">
        <f t="shared" si="108"/>
        <v>0</v>
      </c>
      <c r="BJ335" s="14" t="s">
        <v>158</v>
      </c>
      <c r="BK335" s="161">
        <f t="shared" si="109"/>
        <v>0</v>
      </c>
      <c r="BL335" s="14" t="s">
        <v>217</v>
      </c>
      <c r="BM335" s="160" t="s">
        <v>906</v>
      </c>
    </row>
    <row r="336" spans="1:65" s="2" customFormat="1" ht="21.75" customHeight="1">
      <c r="A336" s="29"/>
      <c r="B336" s="147"/>
      <c r="C336" s="148" t="s">
        <v>907</v>
      </c>
      <c r="D336" s="148" t="s">
        <v>153</v>
      </c>
      <c r="E336" s="149" t="s">
        <v>908</v>
      </c>
      <c r="F336" s="150" t="s">
        <v>909</v>
      </c>
      <c r="G336" s="151" t="s">
        <v>330</v>
      </c>
      <c r="H336" s="152">
        <v>11.2</v>
      </c>
      <c r="I336" s="153"/>
      <c r="J336" s="154">
        <f t="shared" si="100"/>
        <v>0</v>
      </c>
      <c r="K336" s="155"/>
      <c r="L336" s="30"/>
      <c r="M336" s="156" t="s">
        <v>1</v>
      </c>
      <c r="N336" s="157" t="s">
        <v>39</v>
      </c>
      <c r="O336" s="58"/>
      <c r="P336" s="158">
        <f t="shared" si="101"/>
        <v>0</v>
      </c>
      <c r="Q336" s="158">
        <v>3.8999999999999999E-4</v>
      </c>
      <c r="R336" s="158">
        <f t="shared" si="102"/>
        <v>4.3679999999999995E-3</v>
      </c>
      <c r="S336" s="158">
        <v>0</v>
      </c>
      <c r="T336" s="159">
        <f t="shared" si="103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60" t="s">
        <v>217</v>
      </c>
      <c r="AT336" s="160" t="s">
        <v>153</v>
      </c>
      <c r="AU336" s="160" t="s">
        <v>158</v>
      </c>
      <c r="AY336" s="14" t="s">
        <v>151</v>
      </c>
      <c r="BE336" s="161">
        <f t="shared" si="104"/>
        <v>0</v>
      </c>
      <c r="BF336" s="161">
        <f t="shared" si="105"/>
        <v>0</v>
      </c>
      <c r="BG336" s="161">
        <f t="shared" si="106"/>
        <v>0</v>
      </c>
      <c r="BH336" s="161">
        <f t="shared" si="107"/>
        <v>0</v>
      </c>
      <c r="BI336" s="161">
        <f t="shared" si="108"/>
        <v>0</v>
      </c>
      <c r="BJ336" s="14" t="s">
        <v>158</v>
      </c>
      <c r="BK336" s="161">
        <f t="shared" si="109"/>
        <v>0</v>
      </c>
      <c r="BL336" s="14" t="s">
        <v>217</v>
      </c>
      <c r="BM336" s="160" t="s">
        <v>910</v>
      </c>
    </row>
    <row r="337" spans="1:65" s="2" customFormat="1" ht="21.75" customHeight="1">
      <c r="A337" s="29"/>
      <c r="B337" s="147"/>
      <c r="C337" s="148" t="s">
        <v>911</v>
      </c>
      <c r="D337" s="148" t="s">
        <v>153</v>
      </c>
      <c r="E337" s="149" t="s">
        <v>912</v>
      </c>
      <c r="F337" s="150" t="s">
        <v>913</v>
      </c>
      <c r="G337" s="151" t="s">
        <v>330</v>
      </c>
      <c r="H337" s="152">
        <v>22.4</v>
      </c>
      <c r="I337" s="153"/>
      <c r="J337" s="154">
        <f t="shared" si="100"/>
        <v>0</v>
      </c>
      <c r="K337" s="155"/>
      <c r="L337" s="30"/>
      <c r="M337" s="156" t="s">
        <v>1</v>
      </c>
      <c r="N337" s="157" t="s">
        <v>39</v>
      </c>
      <c r="O337" s="58"/>
      <c r="P337" s="158">
        <f t="shared" si="101"/>
        <v>0</v>
      </c>
      <c r="Q337" s="158">
        <v>3.8999999999999999E-4</v>
      </c>
      <c r="R337" s="158">
        <f t="shared" si="102"/>
        <v>8.735999999999999E-3</v>
      </c>
      <c r="S337" s="158">
        <v>0</v>
      </c>
      <c r="T337" s="159">
        <f t="shared" si="103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60" t="s">
        <v>217</v>
      </c>
      <c r="AT337" s="160" t="s">
        <v>153</v>
      </c>
      <c r="AU337" s="160" t="s">
        <v>158</v>
      </c>
      <c r="AY337" s="14" t="s">
        <v>151</v>
      </c>
      <c r="BE337" s="161">
        <f t="shared" si="104"/>
        <v>0</v>
      </c>
      <c r="BF337" s="161">
        <f t="shared" si="105"/>
        <v>0</v>
      </c>
      <c r="BG337" s="161">
        <f t="shared" si="106"/>
        <v>0</v>
      </c>
      <c r="BH337" s="161">
        <f t="shared" si="107"/>
        <v>0</v>
      </c>
      <c r="BI337" s="161">
        <f t="shared" si="108"/>
        <v>0</v>
      </c>
      <c r="BJ337" s="14" t="s">
        <v>158</v>
      </c>
      <c r="BK337" s="161">
        <f t="shared" si="109"/>
        <v>0</v>
      </c>
      <c r="BL337" s="14" t="s">
        <v>217</v>
      </c>
      <c r="BM337" s="160" t="s">
        <v>914</v>
      </c>
    </row>
    <row r="338" spans="1:65" s="2" customFormat="1" ht="24.2" customHeight="1">
      <c r="A338" s="29"/>
      <c r="B338" s="147"/>
      <c r="C338" s="148" t="s">
        <v>915</v>
      </c>
      <c r="D338" s="148" t="s">
        <v>153</v>
      </c>
      <c r="E338" s="149" t="s">
        <v>916</v>
      </c>
      <c r="F338" s="150" t="s">
        <v>917</v>
      </c>
      <c r="G338" s="151" t="s">
        <v>198</v>
      </c>
      <c r="H338" s="152">
        <v>215.066</v>
      </c>
      <c r="I338" s="153"/>
      <c r="J338" s="154">
        <f t="shared" si="100"/>
        <v>0</v>
      </c>
      <c r="K338" s="155"/>
      <c r="L338" s="30"/>
      <c r="M338" s="156" t="s">
        <v>1</v>
      </c>
      <c r="N338" s="157" t="s">
        <v>39</v>
      </c>
      <c r="O338" s="58"/>
      <c r="P338" s="158">
        <f t="shared" si="101"/>
        <v>0</v>
      </c>
      <c r="Q338" s="158">
        <v>6.7099999999999998E-3</v>
      </c>
      <c r="R338" s="158">
        <f t="shared" si="102"/>
        <v>1.4430928599999999</v>
      </c>
      <c r="S338" s="158">
        <v>0</v>
      </c>
      <c r="T338" s="159">
        <f t="shared" si="103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60" t="s">
        <v>217</v>
      </c>
      <c r="AT338" s="160" t="s">
        <v>153</v>
      </c>
      <c r="AU338" s="160" t="s">
        <v>158</v>
      </c>
      <c r="AY338" s="14" t="s">
        <v>151</v>
      </c>
      <c r="BE338" s="161">
        <f t="shared" si="104"/>
        <v>0</v>
      </c>
      <c r="BF338" s="161">
        <f t="shared" si="105"/>
        <v>0</v>
      </c>
      <c r="BG338" s="161">
        <f t="shared" si="106"/>
        <v>0</v>
      </c>
      <c r="BH338" s="161">
        <f t="shared" si="107"/>
        <v>0</v>
      </c>
      <c r="BI338" s="161">
        <f t="shared" si="108"/>
        <v>0</v>
      </c>
      <c r="BJ338" s="14" t="s">
        <v>158</v>
      </c>
      <c r="BK338" s="161">
        <f t="shared" si="109"/>
        <v>0</v>
      </c>
      <c r="BL338" s="14" t="s">
        <v>217</v>
      </c>
      <c r="BM338" s="160" t="s">
        <v>918</v>
      </c>
    </row>
    <row r="339" spans="1:65" s="2" customFormat="1" ht="37.9" customHeight="1">
      <c r="A339" s="29"/>
      <c r="B339" s="147"/>
      <c r="C339" s="148" t="s">
        <v>919</v>
      </c>
      <c r="D339" s="148" t="s">
        <v>153</v>
      </c>
      <c r="E339" s="149" t="s">
        <v>920</v>
      </c>
      <c r="F339" s="150" t="s">
        <v>921</v>
      </c>
      <c r="G339" s="151" t="s">
        <v>198</v>
      </c>
      <c r="H339" s="152">
        <v>3.6850000000000001</v>
      </c>
      <c r="I339" s="153"/>
      <c r="J339" s="154">
        <f t="shared" si="100"/>
        <v>0</v>
      </c>
      <c r="K339" s="155"/>
      <c r="L339" s="30"/>
      <c r="M339" s="156" t="s">
        <v>1</v>
      </c>
      <c r="N339" s="157" t="s">
        <v>39</v>
      </c>
      <c r="O339" s="58"/>
      <c r="P339" s="158">
        <f t="shared" si="101"/>
        <v>0</v>
      </c>
      <c r="Q339" s="158">
        <v>4.6999999999999999E-4</v>
      </c>
      <c r="R339" s="158">
        <f t="shared" si="102"/>
        <v>1.7319499999999999E-3</v>
      </c>
      <c r="S339" s="158">
        <v>0</v>
      </c>
      <c r="T339" s="159">
        <f t="shared" si="103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60" t="s">
        <v>217</v>
      </c>
      <c r="AT339" s="160" t="s">
        <v>153</v>
      </c>
      <c r="AU339" s="160" t="s">
        <v>158</v>
      </c>
      <c r="AY339" s="14" t="s">
        <v>151</v>
      </c>
      <c r="BE339" s="161">
        <f t="shared" si="104"/>
        <v>0</v>
      </c>
      <c r="BF339" s="161">
        <f t="shared" si="105"/>
        <v>0</v>
      </c>
      <c r="BG339" s="161">
        <f t="shared" si="106"/>
        <v>0</v>
      </c>
      <c r="BH339" s="161">
        <f t="shared" si="107"/>
        <v>0</v>
      </c>
      <c r="BI339" s="161">
        <f t="shared" si="108"/>
        <v>0</v>
      </c>
      <c r="BJ339" s="14" t="s">
        <v>158</v>
      </c>
      <c r="BK339" s="161">
        <f t="shared" si="109"/>
        <v>0</v>
      </c>
      <c r="BL339" s="14" t="s">
        <v>217</v>
      </c>
      <c r="BM339" s="160" t="s">
        <v>922</v>
      </c>
    </row>
    <row r="340" spans="1:65" s="2" customFormat="1" ht="24.2" customHeight="1">
      <c r="A340" s="29"/>
      <c r="B340" s="147"/>
      <c r="C340" s="148" t="s">
        <v>923</v>
      </c>
      <c r="D340" s="148" t="s">
        <v>153</v>
      </c>
      <c r="E340" s="149" t="s">
        <v>924</v>
      </c>
      <c r="F340" s="150" t="s">
        <v>925</v>
      </c>
      <c r="G340" s="151" t="s">
        <v>198</v>
      </c>
      <c r="H340" s="152">
        <v>3.6850000000000001</v>
      </c>
      <c r="I340" s="153"/>
      <c r="J340" s="154">
        <f t="shared" si="100"/>
        <v>0</v>
      </c>
      <c r="K340" s="155"/>
      <c r="L340" s="30"/>
      <c r="M340" s="156" t="s">
        <v>1</v>
      </c>
      <c r="N340" s="157" t="s">
        <v>39</v>
      </c>
      <c r="O340" s="58"/>
      <c r="P340" s="158">
        <f t="shared" si="101"/>
        <v>0</v>
      </c>
      <c r="Q340" s="158">
        <v>9.1999999999999998E-3</v>
      </c>
      <c r="R340" s="158">
        <f t="shared" si="102"/>
        <v>3.3902000000000002E-2</v>
      </c>
      <c r="S340" s="158">
        <v>0</v>
      </c>
      <c r="T340" s="159">
        <f t="shared" si="103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60" t="s">
        <v>217</v>
      </c>
      <c r="AT340" s="160" t="s">
        <v>153</v>
      </c>
      <c r="AU340" s="160" t="s">
        <v>158</v>
      </c>
      <c r="AY340" s="14" t="s">
        <v>151</v>
      </c>
      <c r="BE340" s="161">
        <f t="shared" si="104"/>
        <v>0</v>
      </c>
      <c r="BF340" s="161">
        <f t="shared" si="105"/>
        <v>0</v>
      </c>
      <c r="BG340" s="161">
        <f t="shared" si="106"/>
        <v>0</v>
      </c>
      <c r="BH340" s="161">
        <f t="shared" si="107"/>
        <v>0</v>
      </c>
      <c r="BI340" s="161">
        <f t="shared" si="108"/>
        <v>0</v>
      </c>
      <c r="BJ340" s="14" t="s">
        <v>158</v>
      </c>
      <c r="BK340" s="161">
        <f t="shared" si="109"/>
        <v>0</v>
      </c>
      <c r="BL340" s="14" t="s">
        <v>217</v>
      </c>
      <c r="BM340" s="160" t="s">
        <v>926</v>
      </c>
    </row>
    <row r="341" spans="1:65" s="2" customFormat="1" ht="37.9" customHeight="1">
      <c r="A341" s="29"/>
      <c r="B341" s="147"/>
      <c r="C341" s="148" t="s">
        <v>927</v>
      </c>
      <c r="D341" s="148" t="s">
        <v>153</v>
      </c>
      <c r="E341" s="149" t="s">
        <v>928</v>
      </c>
      <c r="F341" s="150" t="s">
        <v>929</v>
      </c>
      <c r="G341" s="151" t="s">
        <v>330</v>
      </c>
      <c r="H341" s="152">
        <v>2.2000000000000002</v>
      </c>
      <c r="I341" s="153"/>
      <c r="J341" s="154">
        <f t="shared" si="100"/>
        <v>0</v>
      </c>
      <c r="K341" s="155"/>
      <c r="L341" s="30"/>
      <c r="M341" s="156" t="s">
        <v>1</v>
      </c>
      <c r="N341" s="157" t="s">
        <v>39</v>
      </c>
      <c r="O341" s="58"/>
      <c r="P341" s="158">
        <f t="shared" si="101"/>
        <v>0</v>
      </c>
      <c r="Q341" s="158">
        <v>2.0899999999999998E-3</v>
      </c>
      <c r="R341" s="158">
        <f t="shared" si="102"/>
        <v>4.5979999999999997E-3</v>
      </c>
      <c r="S341" s="158">
        <v>0</v>
      </c>
      <c r="T341" s="159">
        <f t="shared" si="103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60" t="s">
        <v>217</v>
      </c>
      <c r="AT341" s="160" t="s">
        <v>153</v>
      </c>
      <c r="AU341" s="160" t="s">
        <v>158</v>
      </c>
      <c r="AY341" s="14" t="s">
        <v>151</v>
      </c>
      <c r="BE341" s="161">
        <f t="shared" si="104"/>
        <v>0</v>
      </c>
      <c r="BF341" s="161">
        <f t="shared" si="105"/>
        <v>0</v>
      </c>
      <c r="BG341" s="161">
        <f t="shared" si="106"/>
        <v>0</v>
      </c>
      <c r="BH341" s="161">
        <f t="shared" si="107"/>
        <v>0</v>
      </c>
      <c r="BI341" s="161">
        <f t="shared" si="108"/>
        <v>0</v>
      </c>
      <c r="BJ341" s="14" t="s">
        <v>158</v>
      </c>
      <c r="BK341" s="161">
        <f t="shared" si="109"/>
        <v>0</v>
      </c>
      <c r="BL341" s="14" t="s">
        <v>217</v>
      </c>
      <c r="BM341" s="160" t="s">
        <v>930</v>
      </c>
    </row>
    <row r="342" spans="1:65" s="2" customFormat="1" ht="33" customHeight="1">
      <c r="A342" s="29"/>
      <c r="B342" s="147"/>
      <c r="C342" s="148" t="s">
        <v>931</v>
      </c>
      <c r="D342" s="148" t="s">
        <v>153</v>
      </c>
      <c r="E342" s="149" t="s">
        <v>932</v>
      </c>
      <c r="F342" s="150" t="s">
        <v>933</v>
      </c>
      <c r="G342" s="151" t="s">
        <v>330</v>
      </c>
      <c r="H342" s="152">
        <v>14.983000000000001</v>
      </c>
      <c r="I342" s="153"/>
      <c r="J342" s="154">
        <f t="shared" si="100"/>
        <v>0</v>
      </c>
      <c r="K342" s="155"/>
      <c r="L342" s="30"/>
      <c r="M342" s="156" t="s">
        <v>1</v>
      </c>
      <c r="N342" s="157" t="s">
        <v>39</v>
      </c>
      <c r="O342" s="58"/>
      <c r="P342" s="158">
        <f t="shared" si="101"/>
        <v>0</v>
      </c>
      <c r="Q342" s="158">
        <v>3.3899999999999998E-3</v>
      </c>
      <c r="R342" s="158">
        <f t="shared" si="102"/>
        <v>5.0792369999999996E-2</v>
      </c>
      <c r="S342" s="158">
        <v>0</v>
      </c>
      <c r="T342" s="159">
        <f t="shared" si="103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60" t="s">
        <v>217</v>
      </c>
      <c r="AT342" s="160" t="s">
        <v>153</v>
      </c>
      <c r="AU342" s="160" t="s">
        <v>158</v>
      </c>
      <c r="AY342" s="14" t="s">
        <v>151</v>
      </c>
      <c r="BE342" s="161">
        <f t="shared" si="104"/>
        <v>0</v>
      </c>
      <c r="BF342" s="161">
        <f t="shared" si="105"/>
        <v>0</v>
      </c>
      <c r="BG342" s="161">
        <f t="shared" si="106"/>
        <v>0</v>
      </c>
      <c r="BH342" s="161">
        <f t="shared" si="107"/>
        <v>0</v>
      </c>
      <c r="BI342" s="161">
        <f t="shared" si="108"/>
        <v>0</v>
      </c>
      <c r="BJ342" s="14" t="s">
        <v>158</v>
      </c>
      <c r="BK342" s="161">
        <f t="shared" si="109"/>
        <v>0</v>
      </c>
      <c r="BL342" s="14" t="s">
        <v>217</v>
      </c>
      <c r="BM342" s="160" t="s">
        <v>934</v>
      </c>
    </row>
    <row r="343" spans="1:65" s="2" customFormat="1" ht="37.9" customHeight="1">
      <c r="A343" s="29"/>
      <c r="B343" s="147"/>
      <c r="C343" s="148" t="s">
        <v>935</v>
      </c>
      <c r="D343" s="148" t="s">
        <v>153</v>
      </c>
      <c r="E343" s="149" t="s">
        <v>936</v>
      </c>
      <c r="F343" s="150" t="s">
        <v>937</v>
      </c>
      <c r="G343" s="151" t="s">
        <v>330</v>
      </c>
      <c r="H343" s="152">
        <v>3.2</v>
      </c>
      <c r="I343" s="153"/>
      <c r="J343" s="154">
        <f t="shared" si="100"/>
        <v>0</v>
      </c>
      <c r="K343" s="155"/>
      <c r="L343" s="30"/>
      <c r="M343" s="156" t="s">
        <v>1</v>
      </c>
      <c r="N343" s="157" t="s">
        <v>39</v>
      </c>
      <c r="O343" s="58"/>
      <c r="P343" s="158">
        <f t="shared" si="101"/>
        <v>0</v>
      </c>
      <c r="Q343" s="158">
        <v>7.0200000000000002E-3</v>
      </c>
      <c r="R343" s="158">
        <f t="shared" si="102"/>
        <v>2.2464000000000001E-2</v>
      </c>
      <c r="S343" s="158">
        <v>0</v>
      </c>
      <c r="T343" s="159">
        <f t="shared" si="103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60" t="s">
        <v>217</v>
      </c>
      <c r="AT343" s="160" t="s">
        <v>153</v>
      </c>
      <c r="AU343" s="160" t="s">
        <v>158</v>
      </c>
      <c r="AY343" s="14" t="s">
        <v>151</v>
      </c>
      <c r="BE343" s="161">
        <f t="shared" si="104"/>
        <v>0</v>
      </c>
      <c r="BF343" s="161">
        <f t="shared" si="105"/>
        <v>0</v>
      </c>
      <c r="BG343" s="161">
        <f t="shared" si="106"/>
        <v>0</v>
      </c>
      <c r="BH343" s="161">
        <f t="shared" si="107"/>
        <v>0</v>
      </c>
      <c r="BI343" s="161">
        <f t="shared" si="108"/>
        <v>0</v>
      </c>
      <c r="BJ343" s="14" t="s">
        <v>158</v>
      </c>
      <c r="BK343" s="161">
        <f t="shared" si="109"/>
        <v>0</v>
      </c>
      <c r="BL343" s="14" t="s">
        <v>217</v>
      </c>
      <c r="BM343" s="160" t="s">
        <v>938</v>
      </c>
    </row>
    <row r="344" spans="1:65" s="2" customFormat="1" ht="24.2" customHeight="1">
      <c r="A344" s="29"/>
      <c r="B344" s="147"/>
      <c r="C344" s="148" t="s">
        <v>939</v>
      </c>
      <c r="D344" s="148" t="s">
        <v>153</v>
      </c>
      <c r="E344" s="149" t="s">
        <v>940</v>
      </c>
      <c r="F344" s="150" t="s">
        <v>941</v>
      </c>
      <c r="G344" s="151" t="s">
        <v>330</v>
      </c>
      <c r="H344" s="152">
        <v>5.7</v>
      </c>
      <c r="I344" s="153"/>
      <c r="J344" s="154">
        <f t="shared" si="100"/>
        <v>0</v>
      </c>
      <c r="K344" s="155"/>
      <c r="L344" s="30"/>
      <c r="M344" s="156" t="s">
        <v>1</v>
      </c>
      <c r="N344" s="157" t="s">
        <v>39</v>
      </c>
      <c r="O344" s="58"/>
      <c r="P344" s="158">
        <f t="shared" si="101"/>
        <v>0</v>
      </c>
      <c r="Q344" s="158">
        <v>1.66E-3</v>
      </c>
      <c r="R344" s="158">
        <f t="shared" si="102"/>
        <v>9.4619999999999999E-3</v>
      </c>
      <c r="S344" s="158">
        <v>0</v>
      </c>
      <c r="T344" s="159">
        <f t="shared" si="103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60" t="s">
        <v>217</v>
      </c>
      <c r="AT344" s="160" t="s">
        <v>153</v>
      </c>
      <c r="AU344" s="160" t="s">
        <v>158</v>
      </c>
      <c r="AY344" s="14" t="s">
        <v>151</v>
      </c>
      <c r="BE344" s="161">
        <f t="shared" si="104"/>
        <v>0</v>
      </c>
      <c r="BF344" s="161">
        <f t="shared" si="105"/>
        <v>0</v>
      </c>
      <c r="BG344" s="161">
        <f t="shared" si="106"/>
        <v>0</v>
      </c>
      <c r="BH344" s="161">
        <f t="shared" si="107"/>
        <v>0</v>
      </c>
      <c r="BI344" s="161">
        <f t="shared" si="108"/>
        <v>0</v>
      </c>
      <c r="BJ344" s="14" t="s">
        <v>158</v>
      </c>
      <c r="BK344" s="161">
        <f t="shared" si="109"/>
        <v>0</v>
      </c>
      <c r="BL344" s="14" t="s">
        <v>217</v>
      </c>
      <c r="BM344" s="160" t="s">
        <v>942</v>
      </c>
    </row>
    <row r="345" spans="1:65" s="2" customFormat="1" ht="24.2" customHeight="1">
      <c r="A345" s="29"/>
      <c r="B345" s="147"/>
      <c r="C345" s="148" t="s">
        <v>943</v>
      </c>
      <c r="D345" s="148" t="s">
        <v>153</v>
      </c>
      <c r="E345" s="149" t="s">
        <v>944</v>
      </c>
      <c r="F345" s="150" t="s">
        <v>945</v>
      </c>
      <c r="G345" s="151" t="s">
        <v>330</v>
      </c>
      <c r="H345" s="152">
        <v>34.6</v>
      </c>
      <c r="I345" s="153"/>
      <c r="J345" s="154">
        <f t="shared" si="100"/>
        <v>0</v>
      </c>
      <c r="K345" s="155"/>
      <c r="L345" s="30"/>
      <c r="M345" s="156" t="s">
        <v>1</v>
      </c>
      <c r="N345" s="157" t="s">
        <v>39</v>
      </c>
      <c r="O345" s="58"/>
      <c r="P345" s="158">
        <f t="shared" si="101"/>
        <v>0</v>
      </c>
      <c r="Q345" s="158">
        <v>2.1557299999999998E-3</v>
      </c>
      <c r="R345" s="158">
        <f t="shared" si="102"/>
        <v>7.4588257999999991E-2</v>
      </c>
      <c r="S345" s="158">
        <v>0</v>
      </c>
      <c r="T345" s="159">
        <f t="shared" si="103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60" t="s">
        <v>217</v>
      </c>
      <c r="AT345" s="160" t="s">
        <v>153</v>
      </c>
      <c r="AU345" s="160" t="s">
        <v>158</v>
      </c>
      <c r="AY345" s="14" t="s">
        <v>151</v>
      </c>
      <c r="BE345" s="161">
        <f t="shared" si="104"/>
        <v>0</v>
      </c>
      <c r="BF345" s="161">
        <f t="shared" si="105"/>
        <v>0</v>
      </c>
      <c r="BG345" s="161">
        <f t="shared" si="106"/>
        <v>0</v>
      </c>
      <c r="BH345" s="161">
        <f t="shared" si="107"/>
        <v>0</v>
      </c>
      <c r="BI345" s="161">
        <f t="shared" si="108"/>
        <v>0</v>
      </c>
      <c r="BJ345" s="14" t="s">
        <v>158</v>
      </c>
      <c r="BK345" s="161">
        <f t="shared" si="109"/>
        <v>0</v>
      </c>
      <c r="BL345" s="14" t="s">
        <v>217</v>
      </c>
      <c r="BM345" s="160" t="s">
        <v>946</v>
      </c>
    </row>
    <row r="346" spans="1:65" s="2" customFormat="1" ht="24.2" customHeight="1">
      <c r="A346" s="29"/>
      <c r="B346" s="147"/>
      <c r="C346" s="148" t="s">
        <v>947</v>
      </c>
      <c r="D346" s="148" t="s">
        <v>153</v>
      </c>
      <c r="E346" s="149" t="s">
        <v>948</v>
      </c>
      <c r="F346" s="150" t="s">
        <v>949</v>
      </c>
      <c r="G346" s="151" t="s">
        <v>330</v>
      </c>
      <c r="H346" s="152">
        <v>80.400000000000006</v>
      </c>
      <c r="I346" s="153"/>
      <c r="J346" s="154">
        <f t="shared" si="100"/>
        <v>0</v>
      </c>
      <c r="K346" s="155"/>
      <c r="L346" s="30"/>
      <c r="M346" s="156" t="s">
        <v>1</v>
      </c>
      <c r="N346" s="157" t="s">
        <v>39</v>
      </c>
      <c r="O346" s="58"/>
      <c r="P346" s="158">
        <f t="shared" si="101"/>
        <v>0</v>
      </c>
      <c r="Q346" s="158">
        <v>2.7100000000000002E-3</v>
      </c>
      <c r="R346" s="158">
        <f t="shared" si="102"/>
        <v>0.21788400000000002</v>
      </c>
      <c r="S346" s="158">
        <v>0</v>
      </c>
      <c r="T346" s="159">
        <f t="shared" si="103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60" t="s">
        <v>217</v>
      </c>
      <c r="AT346" s="160" t="s">
        <v>153</v>
      </c>
      <c r="AU346" s="160" t="s">
        <v>158</v>
      </c>
      <c r="AY346" s="14" t="s">
        <v>151</v>
      </c>
      <c r="BE346" s="161">
        <f t="shared" si="104"/>
        <v>0</v>
      </c>
      <c r="BF346" s="161">
        <f t="shared" si="105"/>
        <v>0</v>
      </c>
      <c r="BG346" s="161">
        <f t="shared" si="106"/>
        <v>0</v>
      </c>
      <c r="BH346" s="161">
        <f t="shared" si="107"/>
        <v>0</v>
      </c>
      <c r="BI346" s="161">
        <f t="shared" si="108"/>
        <v>0</v>
      </c>
      <c r="BJ346" s="14" t="s">
        <v>158</v>
      </c>
      <c r="BK346" s="161">
        <f t="shared" si="109"/>
        <v>0</v>
      </c>
      <c r="BL346" s="14" t="s">
        <v>217</v>
      </c>
      <c r="BM346" s="160" t="s">
        <v>950</v>
      </c>
    </row>
    <row r="347" spans="1:65" s="2" customFormat="1" ht="24.2" customHeight="1">
      <c r="A347" s="29"/>
      <c r="B347" s="147"/>
      <c r="C347" s="148" t="s">
        <v>951</v>
      </c>
      <c r="D347" s="148" t="s">
        <v>153</v>
      </c>
      <c r="E347" s="149" t="s">
        <v>952</v>
      </c>
      <c r="F347" s="150" t="s">
        <v>953</v>
      </c>
      <c r="G347" s="151" t="s">
        <v>265</v>
      </c>
      <c r="H347" s="152">
        <v>7</v>
      </c>
      <c r="I347" s="153"/>
      <c r="J347" s="154">
        <f t="shared" si="100"/>
        <v>0</v>
      </c>
      <c r="K347" s="155"/>
      <c r="L347" s="30"/>
      <c r="M347" s="156" t="s">
        <v>1</v>
      </c>
      <c r="N347" s="157" t="s">
        <v>39</v>
      </c>
      <c r="O347" s="58"/>
      <c r="P347" s="158">
        <f t="shared" si="101"/>
        <v>0</v>
      </c>
      <c r="Q347" s="158">
        <v>1.5716199999999999E-3</v>
      </c>
      <c r="R347" s="158">
        <f t="shared" si="102"/>
        <v>1.100134E-2</v>
      </c>
      <c r="S347" s="158">
        <v>0</v>
      </c>
      <c r="T347" s="159">
        <f t="shared" si="103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60" t="s">
        <v>217</v>
      </c>
      <c r="AT347" s="160" t="s">
        <v>153</v>
      </c>
      <c r="AU347" s="160" t="s">
        <v>158</v>
      </c>
      <c r="AY347" s="14" t="s">
        <v>151</v>
      </c>
      <c r="BE347" s="161">
        <f t="shared" si="104"/>
        <v>0</v>
      </c>
      <c r="BF347" s="161">
        <f t="shared" si="105"/>
        <v>0</v>
      </c>
      <c r="BG347" s="161">
        <f t="shared" si="106"/>
        <v>0</v>
      </c>
      <c r="BH347" s="161">
        <f t="shared" si="107"/>
        <v>0</v>
      </c>
      <c r="BI347" s="161">
        <f t="shared" si="108"/>
        <v>0</v>
      </c>
      <c r="BJ347" s="14" t="s">
        <v>158</v>
      </c>
      <c r="BK347" s="161">
        <f t="shared" si="109"/>
        <v>0</v>
      </c>
      <c r="BL347" s="14" t="s">
        <v>217</v>
      </c>
      <c r="BM347" s="160" t="s">
        <v>954</v>
      </c>
    </row>
    <row r="348" spans="1:65" s="2" customFormat="1" ht="33" customHeight="1">
      <c r="A348" s="29"/>
      <c r="B348" s="147"/>
      <c r="C348" s="148" t="s">
        <v>955</v>
      </c>
      <c r="D348" s="148" t="s">
        <v>153</v>
      </c>
      <c r="E348" s="149" t="s">
        <v>956</v>
      </c>
      <c r="F348" s="150" t="s">
        <v>957</v>
      </c>
      <c r="G348" s="151" t="s">
        <v>265</v>
      </c>
      <c r="H348" s="152">
        <v>6</v>
      </c>
      <c r="I348" s="153"/>
      <c r="J348" s="154">
        <f t="shared" si="100"/>
        <v>0</v>
      </c>
      <c r="K348" s="155"/>
      <c r="L348" s="30"/>
      <c r="M348" s="156" t="s">
        <v>1</v>
      </c>
      <c r="N348" s="157" t="s">
        <v>39</v>
      </c>
      <c r="O348" s="58"/>
      <c r="P348" s="158">
        <f t="shared" si="101"/>
        <v>0</v>
      </c>
      <c r="Q348" s="158">
        <v>1.58E-3</v>
      </c>
      <c r="R348" s="158">
        <f t="shared" si="102"/>
        <v>9.4800000000000006E-3</v>
      </c>
      <c r="S348" s="158">
        <v>0</v>
      </c>
      <c r="T348" s="159">
        <f t="shared" si="103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60" t="s">
        <v>217</v>
      </c>
      <c r="AT348" s="160" t="s">
        <v>153</v>
      </c>
      <c r="AU348" s="160" t="s">
        <v>158</v>
      </c>
      <c r="AY348" s="14" t="s">
        <v>151</v>
      </c>
      <c r="BE348" s="161">
        <f t="shared" si="104"/>
        <v>0</v>
      </c>
      <c r="BF348" s="161">
        <f t="shared" si="105"/>
        <v>0</v>
      </c>
      <c r="BG348" s="161">
        <f t="shared" si="106"/>
        <v>0</v>
      </c>
      <c r="BH348" s="161">
        <f t="shared" si="107"/>
        <v>0</v>
      </c>
      <c r="BI348" s="161">
        <f t="shared" si="108"/>
        <v>0</v>
      </c>
      <c r="BJ348" s="14" t="s">
        <v>158</v>
      </c>
      <c r="BK348" s="161">
        <f t="shared" si="109"/>
        <v>0</v>
      </c>
      <c r="BL348" s="14" t="s">
        <v>217</v>
      </c>
      <c r="BM348" s="160" t="s">
        <v>958</v>
      </c>
    </row>
    <row r="349" spans="1:65" s="2" customFormat="1" ht="24.2" customHeight="1">
      <c r="A349" s="29"/>
      <c r="B349" s="147"/>
      <c r="C349" s="148" t="s">
        <v>959</v>
      </c>
      <c r="D349" s="148" t="s">
        <v>153</v>
      </c>
      <c r="E349" s="149" t="s">
        <v>960</v>
      </c>
      <c r="F349" s="150" t="s">
        <v>961</v>
      </c>
      <c r="G349" s="151" t="s">
        <v>265</v>
      </c>
      <c r="H349" s="152">
        <v>15</v>
      </c>
      <c r="I349" s="153"/>
      <c r="J349" s="154">
        <f t="shared" si="100"/>
        <v>0</v>
      </c>
      <c r="K349" s="155"/>
      <c r="L349" s="30"/>
      <c r="M349" s="156" t="s">
        <v>1</v>
      </c>
      <c r="N349" s="157" t="s">
        <v>39</v>
      </c>
      <c r="O349" s="58"/>
      <c r="P349" s="158">
        <f t="shared" si="101"/>
        <v>0</v>
      </c>
      <c r="Q349" s="158">
        <v>7.5560000000000002E-5</v>
      </c>
      <c r="R349" s="158">
        <f t="shared" si="102"/>
        <v>1.1334000000000001E-3</v>
      </c>
      <c r="S349" s="158">
        <v>0</v>
      </c>
      <c r="T349" s="159">
        <f t="shared" si="103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60" t="s">
        <v>217</v>
      </c>
      <c r="AT349" s="160" t="s">
        <v>153</v>
      </c>
      <c r="AU349" s="160" t="s">
        <v>158</v>
      </c>
      <c r="AY349" s="14" t="s">
        <v>151</v>
      </c>
      <c r="BE349" s="161">
        <f t="shared" si="104"/>
        <v>0</v>
      </c>
      <c r="BF349" s="161">
        <f t="shared" si="105"/>
        <v>0</v>
      </c>
      <c r="BG349" s="161">
        <f t="shared" si="106"/>
        <v>0</v>
      </c>
      <c r="BH349" s="161">
        <f t="shared" si="107"/>
        <v>0</v>
      </c>
      <c r="BI349" s="161">
        <f t="shared" si="108"/>
        <v>0</v>
      </c>
      <c r="BJ349" s="14" t="s">
        <v>158</v>
      </c>
      <c r="BK349" s="161">
        <f t="shared" si="109"/>
        <v>0</v>
      </c>
      <c r="BL349" s="14" t="s">
        <v>217</v>
      </c>
      <c r="BM349" s="160" t="s">
        <v>962</v>
      </c>
    </row>
    <row r="350" spans="1:65" s="2" customFormat="1" ht="24.2" customHeight="1">
      <c r="A350" s="29"/>
      <c r="B350" s="147"/>
      <c r="C350" s="148" t="s">
        <v>963</v>
      </c>
      <c r="D350" s="148" t="s">
        <v>153</v>
      </c>
      <c r="E350" s="149" t="s">
        <v>964</v>
      </c>
      <c r="F350" s="150" t="s">
        <v>965</v>
      </c>
      <c r="G350" s="151" t="s">
        <v>265</v>
      </c>
      <c r="H350" s="152">
        <v>122</v>
      </c>
      <c r="I350" s="153"/>
      <c r="J350" s="154">
        <f t="shared" si="100"/>
        <v>0</v>
      </c>
      <c r="K350" s="155"/>
      <c r="L350" s="30"/>
      <c r="M350" s="156" t="s">
        <v>1</v>
      </c>
      <c r="N350" s="157" t="s">
        <v>39</v>
      </c>
      <c r="O350" s="58"/>
      <c r="P350" s="158">
        <f t="shared" si="101"/>
        <v>0</v>
      </c>
      <c r="Q350" s="158">
        <v>0</v>
      </c>
      <c r="R350" s="158">
        <f t="shared" si="102"/>
        <v>0</v>
      </c>
      <c r="S350" s="158">
        <v>0</v>
      </c>
      <c r="T350" s="159">
        <f t="shared" si="103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60" t="s">
        <v>217</v>
      </c>
      <c r="AT350" s="160" t="s">
        <v>153</v>
      </c>
      <c r="AU350" s="160" t="s">
        <v>158</v>
      </c>
      <c r="AY350" s="14" t="s">
        <v>151</v>
      </c>
      <c r="BE350" s="161">
        <f t="shared" si="104"/>
        <v>0</v>
      </c>
      <c r="BF350" s="161">
        <f t="shared" si="105"/>
        <v>0</v>
      </c>
      <c r="BG350" s="161">
        <f t="shared" si="106"/>
        <v>0</v>
      </c>
      <c r="BH350" s="161">
        <f t="shared" si="107"/>
        <v>0</v>
      </c>
      <c r="BI350" s="161">
        <f t="shared" si="108"/>
        <v>0</v>
      </c>
      <c r="BJ350" s="14" t="s">
        <v>158</v>
      </c>
      <c r="BK350" s="161">
        <f t="shared" si="109"/>
        <v>0</v>
      </c>
      <c r="BL350" s="14" t="s">
        <v>217</v>
      </c>
      <c r="BM350" s="160" t="s">
        <v>966</v>
      </c>
    </row>
    <row r="351" spans="1:65" s="2" customFormat="1" ht="24.2" customHeight="1">
      <c r="A351" s="29"/>
      <c r="B351" s="147"/>
      <c r="C351" s="148" t="s">
        <v>967</v>
      </c>
      <c r="D351" s="148" t="s">
        <v>153</v>
      </c>
      <c r="E351" s="149" t="s">
        <v>968</v>
      </c>
      <c r="F351" s="150" t="s">
        <v>969</v>
      </c>
      <c r="G351" s="151" t="s">
        <v>330</v>
      </c>
      <c r="H351" s="152">
        <v>3.35</v>
      </c>
      <c r="I351" s="153"/>
      <c r="J351" s="154">
        <f t="shared" si="100"/>
        <v>0</v>
      </c>
      <c r="K351" s="155"/>
      <c r="L351" s="30"/>
      <c r="M351" s="156" t="s">
        <v>1</v>
      </c>
      <c r="N351" s="157" t="s">
        <v>39</v>
      </c>
      <c r="O351" s="58"/>
      <c r="P351" s="158">
        <f t="shared" si="101"/>
        <v>0</v>
      </c>
      <c r="Q351" s="158">
        <v>2.1700000000000001E-3</v>
      </c>
      <c r="R351" s="158">
        <f t="shared" si="102"/>
        <v>7.2695000000000008E-3</v>
      </c>
      <c r="S351" s="158">
        <v>0</v>
      </c>
      <c r="T351" s="159">
        <f t="shared" si="103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60" t="s">
        <v>217</v>
      </c>
      <c r="AT351" s="160" t="s">
        <v>153</v>
      </c>
      <c r="AU351" s="160" t="s">
        <v>158</v>
      </c>
      <c r="AY351" s="14" t="s">
        <v>151</v>
      </c>
      <c r="BE351" s="161">
        <f t="shared" si="104"/>
        <v>0</v>
      </c>
      <c r="BF351" s="161">
        <f t="shared" si="105"/>
        <v>0</v>
      </c>
      <c r="BG351" s="161">
        <f t="shared" si="106"/>
        <v>0</v>
      </c>
      <c r="BH351" s="161">
        <f t="shared" si="107"/>
        <v>0</v>
      </c>
      <c r="BI351" s="161">
        <f t="shared" si="108"/>
        <v>0</v>
      </c>
      <c r="BJ351" s="14" t="s">
        <v>158</v>
      </c>
      <c r="BK351" s="161">
        <f t="shared" si="109"/>
        <v>0</v>
      </c>
      <c r="BL351" s="14" t="s">
        <v>217</v>
      </c>
      <c r="BM351" s="160" t="s">
        <v>970</v>
      </c>
    </row>
    <row r="352" spans="1:65" s="2" customFormat="1" ht="33" customHeight="1">
      <c r="A352" s="29"/>
      <c r="B352" s="147"/>
      <c r="C352" s="148" t="s">
        <v>971</v>
      </c>
      <c r="D352" s="148" t="s">
        <v>153</v>
      </c>
      <c r="E352" s="149" t="s">
        <v>972</v>
      </c>
      <c r="F352" s="150" t="s">
        <v>973</v>
      </c>
      <c r="G352" s="151" t="s">
        <v>330</v>
      </c>
      <c r="H352" s="152">
        <v>31.3</v>
      </c>
      <c r="I352" s="153"/>
      <c r="J352" s="154">
        <f t="shared" si="100"/>
        <v>0</v>
      </c>
      <c r="K352" s="155"/>
      <c r="L352" s="30"/>
      <c r="M352" s="156" t="s">
        <v>1</v>
      </c>
      <c r="N352" s="157" t="s">
        <v>39</v>
      </c>
      <c r="O352" s="58"/>
      <c r="P352" s="158">
        <f t="shared" si="101"/>
        <v>0</v>
      </c>
      <c r="Q352" s="158">
        <v>2.2499999999999998E-3</v>
      </c>
      <c r="R352" s="158">
        <f t="shared" si="102"/>
        <v>7.0425000000000001E-2</v>
      </c>
      <c r="S352" s="158">
        <v>0</v>
      </c>
      <c r="T352" s="159">
        <f t="shared" si="103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60" t="s">
        <v>217</v>
      </c>
      <c r="AT352" s="160" t="s">
        <v>153</v>
      </c>
      <c r="AU352" s="160" t="s">
        <v>158</v>
      </c>
      <c r="AY352" s="14" t="s">
        <v>151</v>
      </c>
      <c r="BE352" s="161">
        <f t="shared" si="104"/>
        <v>0</v>
      </c>
      <c r="BF352" s="161">
        <f t="shared" si="105"/>
        <v>0</v>
      </c>
      <c r="BG352" s="161">
        <f t="shared" si="106"/>
        <v>0</v>
      </c>
      <c r="BH352" s="161">
        <f t="shared" si="107"/>
        <v>0</v>
      </c>
      <c r="BI352" s="161">
        <f t="shared" si="108"/>
        <v>0</v>
      </c>
      <c r="BJ352" s="14" t="s">
        <v>158</v>
      </c>
      <c r="BK352" s="161">
        <f t="shared" si="109"/>
        <v>0</v>
      </c>
      <c r="BL352" s="14" t="s">
        <v>217</v>
      </c>
      <c r="BM352" s="160" t="s">
        <v>974</v>
      </c>
    </row>
    <row r="353" spans="1:65" s="2" customFormat="1" ht="33" customHeight="1">
      <c r="A353" s="29"/>
      <c r="B353" s="147"/>
      <c r="C353" s="148" t="s">
        <v>975</v>
      </c>
      <c r="D353" s="148" t="s">
        <v>153</v>
      </c>
      <c r="E353" s="149" t="s">
        <v>976</v>
      </c>
      <c r="F353" s="150" t="s">
        <v>977</v>
      </c>
      <c r="G353" s="151" t="s">
        <v>330</v>
      </c>
      <c r="H353" s="152">
        <v>24.48</v>
      </c>
      <c r="I353" s="153"/>
      <c r="J353" s="154">
        <f t="shared" si="100"/>
        <v>0</v>
      </c>
      <c r="K353" s="155"/>
      <c r="L353" s="30"/>
      <c r="M353" s="156" t="s">
        <v>1</v>
      </c>
      <c r="N353" s="157" t="s">
        <v>39</v>
      </c>
      <c r="O353" s="58"/>
      <c r="P353" s="158">
        <f t="shared" si="101"/>
        <v>0</v>
      </c>
      <c r="Q353" s="158">
        <v>5.1200000000000004E-3</v>
      </c>
      <c r="R353" s="158">
        <f t="shared" si="102"/>
        <v>0.12533760000000002</v>
      </c>
      <c r="S353" s="158">
        <v>0</v>
      </c>
      <c r="T353" s="159">
        <f t="shared" si="103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60" t="s">
        <v>217</v>
      </c>
      <c r="AT353" s="160" t="s">
        <v>153</v>
      </c>
      <c r="AU353" s="160" t="s">
        <v>158</v>
      </c>
      <c r="AY353" s="14" t="s">
        <v>151</v>
      </c>
      <c r="BE353" s="161">
        <f t="shared" si="104"/>
        <v>0</v>
      </c>
      <c r="BF353" s="161">
        <f t="shared" si="105"/>
        <v>0</v>
      </c>
      <c r="BG353" s="161">
        <f t="shared" si="106"/>
        <v>0</v>
      </c>
      <c r="BH353" s="161">
        <f t="shared" si="107"/>
        <v>0</v>
      </c>
      <c r="BI353" s="161">
        <f t="shared" si="108"/>
        <v>0</v>
      </c>
      <c r="BJ353" s="14" t="s">
        <v>158</v>
      </c>
      <c r="BK353" s="161">
        <f t="shared" si="109"/>
        <v>0</v>
      </c>
      <c r="BL353" s="14" t="s">
        <v>217</v>
      </c>
      <c r="BM353" s="160" t="s">
        <v>978</v>
      </c>
    </row>
    <row r="354" spans="1:65" s="2" customFormat="1" ht="24.2" customHeight="1">
      <c r="A354" s="29"/>
      <c r="B354" s="147"/>
      <c r="C354" s="148" t="s">
        <v>979</v>
      </c>
      <c r="D354" s="148" t="s">
        <v>153</v>
      </c>
      <c r="E354" s="149" t="s">
        <v>980</v>
      </c>
      <c r="F354" s="150" t="s">
        <v>981</v>
      </c>
      <c r="G354" s="151" t="s">
        <v>330</v>
      </c>
      <c r="H354" s="152">
        <v>7</v>
      </c>
      <c r="I354" s="153"/>
      <c r="J354" s="154">
        <f t="shared" si="100"/>
        <v>0</v>
      </c>
      <c r="K354" s="155"/>
      <c r="L354" s="30"/>
      <c r="M354" s="156" t="s">
        <v>1</v>
      </c>
      <c r="N354" s="157" t="s">
        <v>39</v>
      </c>
      <c r="O354" s="58"/>
      <c r="P354" s="158">
        <f t="shared" si="101"/>
        <v>0</v>
      </c>
      <c r="Q354" s="158">
        <v>1.25E-3</v>
      </c>
      <c r="R354" s="158">
        <f t="shared" si="102"/>
        <v>8.7500000000000008E-3</v>
      </c>
      <c r="S354" s="158">
        <v>0</v>
      </c>
      <c r="T354" s="159">
        <f t="shared" si="103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60" t="s">
        <v>217</v>
      </c>
      <c r="AT354" s="160" t="s">
        <v>153</v>
      </c>
      <c r="AU354" s="160" t="s">
        <v>158</v>
      </c>
      <c r="AY354" s="14" t="s">
        <v>151</v>
      </c>
      <c r="BE354" s="161">
        <f t="shared" si="104"/>
        <v>0</v>
      </c>
      <c r="BF354" s="161">
        <f t="shared" si="105"/>
        <v>0</v>
      </c>
      <c r="BG354" s="161">
        <f t="shared" si="106"/>
        <v>0</v>
      </c>
      <c r="BH354" s="161">
        <f t="shared" si="107"/>
        <v>0</v>
      </c>
      <c r="BI354" s="161">
        <f t="shared" si="108"/>
        <v>0</v>
      </c>
      <c r="BJ354" s="14" t="s">
        <v>158</v>
      </c>
      <c r="BK354" s="161">
        <f t="shared" si="109"/>
        <v>0</v>
      </c>
      <c r="BL354" s="14" t="s">
        <v>217</v>
      </c>
      <c r="BM354" s="160" t="s">
        <v>982</v>
      </c>
    </row>
    <row r="355" spans="1:65" s="2" customFormat="1" ht="24.2" customHeight="1">
      <c r="A355" s="29"/>
      <c r="B355" s="147"/>
      <c r="C355" s="148" t="s">
        <v>983</v>
      </c>
      <c r="D355" s="148" t="s">
        <v>153</v>
      </c>
      <c r="E355" s="149" t="s">
        <v>984</v>
      </c>
      <c r="F355" s="150" t="s">
        <v>985</v>
      </c>
      <c r="G355" s="151" t="s">
        <v>330</v>
      </c>
      <c r="H355" s="152">
        <v>16.399999999999999</v>
      </c>
      <c r="I355" s="153"/>
      <c r="J355" s="154">
        <f t="shared" si="100"/>
        <v>0</v>
      </c>
      <c r="K355" s="155"/>
      <c r="L355" s="30"/>
      <c r="M355" s="156" t="s">
        <v>1</v>
      </c>
      <c r="N355" s="157" t="s">
        <v>39</v>
      </c>
      <c r="O355" s="58"/>
      <c r="P355" s="158">
        <f t="shared" si="101"/>
        <v>0</v>
      </c>
      <c r="Q355" s="158">
        <v>2.0698000000000001E-3</v>
      </c>
      <c r="R355" s="158">
        <f t="shared" si="102"/>
        <v>3.3944719999999998E-2</v>
      </c>
      <c r="S355" s="158">
        <v>0</v>
      </c>
      <c r="T355" s="159">
        <f t="shared" si="103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60" t="s">
        <v>217</v>
      </c>
      <c r="AT355" s="160" t="s">
        <v>153</v>
      </c>
      <c r="AU355" s="160" t="s">
        <v>158</v>
      </c>
      <c r="AY355" s="14" t="s">
        <v>151</v>
      </c>
      <c r="BE355" s="161">
        <f t="shared" si="104"/>
        <v>0</v>
      </c>
      <c r="BF355" s="161">
        <f t="shared" si="105"/>
        <v>0</v>
      </c>
      <c r="BG355" s="161">
        <f t="shared" si="106"/>
        <v>0</v>
      </c>
      <c r="BH355" s="161">
        <f t="shared" si="107"/>
        <v>0</v>
      </c>
      <c r="BI355" s="161">
        <f t="shared" si="108"/>
        <v>0</v>
      </c>
      <c r="BJ355" s="14" t="s">
        <v>158</v>
      </c>
      <c r="BK355" s="161">
        <f t="shared" si="109"/>
        <v>0</v>
      </c>
      <c r="BL355" s="14" t="s">
        <v>217</v>
      </c>
      <c r="BM355" s="160" t="s">
        <v>986</v>
      </c>
    </row>
    <row r="356" spans="1:65" s="2" customFormat="1" ht="24.2" customHeight="1">
      <c r="A356" s="29"/>
      <c r="B356" s="147"/>
      <c r="C356" s="148" t="s">
        <v>987</v>
      </c>
      <c r="D356" s="148" t="s">
        <v>153</v>
      </c>
      <c r="E356" s="149" t="s">
        <v>988</v>
      </c>
      <c r="F356" s="150" t="s">
        <v>989</v>
      </c>
      <c r="G356" s="151" t="s">
        <v>330</v>
      </c>
      <c r="H356" s="152">
        <v>21</v>
      </c>
      <c r="I356" s="153"/>
      <c r="J356" s="154">
        <f t="shared" si="100"/>
        <v>0</v>
      </c>
      <c r="K356" s="155"/>
      <c r="L356" s="30"/>
      <c r="M356" s="156" t="s">
        <v>1</v>
      </c>
      <c r="N356" s="157" t="s">
        <v>39</v>
      </c>
      <c r="O356" s="58"/>
      <c r="P356" s="158">
        <f t="shared" si="101"/>
        <v>0</v>
      </c>
      <c r="Q356" s="158">
        <v>2.8E-3</v>
      </c>
      <c r="R356" s="158">
        <f t="shared" si="102"/>
        <v>5.8799999999999998E-2</v>
      </c>
      <c r="S356" s="158">
        <v>0</v>
      </c>
      <c r="T356" s="159">
        <f t="shared" si="103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60" t="s">
        <v>217</v>
      </c>
      <c r="AT356" s="160" t="s">
        <v>153</v>
      </c>
      <c r="AU356" s="160" t="s">
        <v>158</v>
      </c>
      <c r="AY356" s="14" t="s">
        <v>151</v>
      </c>
      <c r="BE356" s="161">
        <f t="shared" si="104"/>
        <v>0</v>
      </c>
      <c r="BF356" s="161">
        <f t="shared" si="105"/>
        <v>0</v>
      </c>
      <c r="BG356" s="161">
        <f t="shared" si="106"/>
        <v>0</v>
      </c>
      <c r="BH356" s="161">
        <f t="shared" si="107"/>
        <v>0</v>
      </c>
      <c r="BI356" s="161">
        <f t="shared" si="108"/>
        <v>0</v>
      </c>
      <c r="BJ356" s="14" t="s">
        <v>158</v>
      </c>
      <c r="BK356" s="161">
        <f t="shared" si="109"/>
        <v>0</v>
      </c>
      <c r="BL356" s="14" t="s">
        <v>217</v>
      </c>
      <c r="BM356" s="160" t="s">
        <v>990</v>
      </c>
    </row>
    <row r="357" spans="1:65" s="2" customFormat="1" ht="24.2" customHeight="1">
      <c r="A357" s="29"/>
      <c r="B357" s="147"/>
      <c r="C357" s="148" t="s">
        <v>991</v>
      </c>
      <c r="D357" s="148" t="s">
        <v>153</v>
      </c>
      <c r="E357" s="149" t="s">
        <v>992</v>
      </c>
      <c r="F357" s="150" t="s">
        <v>993</v>
      </c>
      <c r="G357" s="151" t="s">
        <v>198</v>
      </c>
      <c r="H357" s="152">
        <v>137.09</v>
      </c>
      <c r="I357" s="153"/>
      <c r="J357" s="154">
        <f t="shared" si="100"/>
        <v>0</v>
      </c>
      <c r="K357" s="155"/>
      <c r="L357" s="30"/>
      <c r="M357" s="156" t="s">
        <v>1</v>
      </c>
      <c r="N357" s="157" t="s">
        <v>39</v>
      </c>
      <c r="O357" s="58"/>
      <c r="P357" s="158">
        <f t="shared" si="101"/>
        <v>0</v>
      </c>
      <c r="Q357" s="158">
        <v>1.2E-4</v>
      </c>
      <c r="R357" s="158">
        <f t="shared" si="102"/>
        <v>1.6450800000000002E-2</v>
      </c>
      <c r="S357" s="158">
        <v>0</v>
      </c>
      <c r="T357" s="159">
        <f t="shared" si="103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60" t="s">
        <v>217</v>
      </c>
      <c r="AT357" s="160" t="s">
        <v>153</v>
      </c>
      <c r="AU357" s="160" t="s">
        <v>158</v>
      </c>
      <c r="AY357" s="14" t="s">
        <v>151</v>
      </c>
      <c r="BE357" s="161">
        <f t="shared" si="104"/>
        <v>0</v>
      </c>
      <c r="BF357" s="161">
        <f t="shared" si="105"/>
        <v>0</v>
      </c>
      <c r="BG357" s="161">
        <f t="shared" si="106"/>
        <v>0</v>
      </c>
      <c r="BH357" s="161">
        <f t="shared" si="107"/>
        <v>0</v>
      </c>
      <c r="BI357" s="161">
        <f t="shared" si="108"/>
        <v>0</v>
      </c>
      <c r="BJ357" s="14" t="s">
        <v>158</v>
      </c>
      <c r="BK357" s="161">
        <f t="shared" si="109"/>
        <v>0</v>
      </c>
      <c r="BL357" s="14" t="s">
        <v>217</v>
      </c>
      <c r="BM357" s="160" t="s">
        <v>994</v>
      </c>
    </row>
    <row r="358" spans="1:65" s="2" customFormat="1" ht="24.2" customHeight="1">
      <c r="A358" s="29"/>
      <c r="B358" s="147"/>
      <c r="C358" s="148" t="s">
        <v>995</v>
      </c>
      <c r="D358" s="148" t="s">
        <v>153</v>
      </c>
      <c r="E358" s="149" t="s">
        <v>996</v>
      </c>
      <c r="F358" s="150" t="s">
        <v>997</v>
      </c>
      <c r="G358" s="151" t="s">
        <v>753</v>
      </c>
      <c r="H358" s="173"/>
      <c r="I358" s="153"/>
      <c r="J358" s="154">
        <f t="shared" si="100"/>
        <v>0</v>
      </c>
      <c r="K358" s="155"/>
      <c r="L358" s="30"/>
      <c r="M358" s="156" t="s">
        <v>1</v>
      </c>
      <c r="N358" s="157" t="s">
        <v>39</v>
      </c>
      <c r="O358" s="58"/>
      <c r="P358" s="158">
        <f t="shared" si="101"/>
        <v>0</v>
      </c>
      <c r="Q358" s="158">
        <v>0</v>
      </c>
      <c r="R358" s="158">
        <f t="shared" si="102"/>
        <v>0</v>
      </c>
      <c r="S358" s="158">
        <v>0</v>
      </c>
      <c r="T358" s="159">
        <f t="shared" si="103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60" t="s">
        <v>217</v>
      </c>
      <c r="AT358" s="160" t="s">
        <v>153</v>
      </c>
      <c r="AU358" s="160" t="s">
        <v>158</v>
      </c>
      <c r="AY358" s="14" t="s">
        <v>151</v>
      </c>
      <c r="BE358" s="161">
        <f t="shared" si="104"/>
        <v>0</v>
      </c>
      <c r="BF358" s="161">
        <f t="shared" si="105"/>
        <v>0</v>
      </c>
      <c r="BG358" s="161">
        <f t="shared" si="106"/>
        <v>0</v>
      </c>
      <c r="BH358" s="161">
        <f t="shared" si="107"/>
        <v>0</v>
      </c>
      <c r="BI358" s="161">
        <f t="shared" si="108"/>
        <v>0</v>
      </c>
      <c r="BJ358" s="14" t="s">
        <v>158</v>
      </c>
      <c r="BK358" s="161">
        <f t="shared" si="109"/>
        <v>0</v>
      </c>
      <c r="BL358" s="14" t="s">
        <v>217</v>
      </c>
      <c r="BM358" s="160" t="s">
        <v>998</v>
      </c>
    </row>
    <row r="359" spans="1:65" s="12" customFormat="1" ht="22.9" customHeight="1">
      <c r="B359" s="134"/>
      <c r="D359" s="135" t="s">
        <v>72</v>
      </c>
      <c r="E359" s="145" t="s">
        <v>999</v>
      </c>
      <c r="F359" s="145" t="s">
        <v>1000</v>
      </c>
      <c r="I359" s="137"/>
      <c r="J359" s="146">
        <f>BK359</f>
        <v>0</v>
      </c>
      <c r="L359" s="134"/>
      <c r="M359" s="139"/>
      <c r="N359" s="140"/>
      <c r="O359" s="140"/>
      <c r="P359" s="141">
        <f>SUM(P360:P377)</f>
        <v>0</v>
      </c>
      <c r="Q359" s="140"/>
      <c r="R359" s="141">
        <f>SUM(R360:R377)</f>
        <v>0.92475499999999988</v>
      </c>
      <c r="S359" s="140"/>
      <c r="T359" s="142">
        <f>SUM(T360:T377)</f>
        <v>0</v>
      </c>
      <c r="AR359" s="135" t="s">
        <v>158</v>
      </c>
      <c r="AT359" s="143" t="s">
        <v>72</v>
      </c>
      <c r="AU359" s="143" t="s">
        <v>81</v>
      </c>
      <c r="AY359" s="135" t="s">
        <v>151</v>
      </c>
      <c r="BK359" s="144">
        <f>SUM(BK360:BK377)</f>
        <v>0</v>
      </c>
    </row>
    <row r="360" spans="1:65" s="2" customFormat="1" ht="37.9" customHeight="1">
      <c r="A360" s="29"/>
      <c r="B360" s="147"/>
      <c r="C360" s="148" t="s">
        <v>1001</v>
      </c>
      <c r="D360" s="148" t="s">
        <v>153</v>
      </c>
      <c r="E360" s="149" t="s">
        <v>1002</v>
      </c>
      <c r="F360" s="150" t="s">
        <v>1003</v>
      </c>
      <c r="G360" s="151" t="s">
        <v>265</v>
      </c>
      <c r="H360" s="152">
        <v>3</v>
      </c>
      <c r="I360" s="153"/>
      <c r="J360" s="154">
        <f t="shared" ref="J360:J377" si="110">ROUND(I360*H360,2)</f>
        <v>0</v>
      </c>
      <c r="K360" s="155"/>
      <c r="L360" s="30"/>
      <c r="M360" s="156" t="s">
        <v>1</v>
      </c>
      <c r="N360" s="157" t="s">
        <v>39</v>
      </c>
      <c r="O360" s="58"/>
      <c r="P360" s="158">
        <f t="shared" ref="P360:P377" si="111">O360*H360</f>
        <v>0</v>
      </c>
      <c r="Q360" s="158">
        <v>2.1000000000000001E-4</v>
      </c>
      <c r="R360" s="158">
        <f t="shared" ref="R360:R377" si="112">Q360*H360</f>
        <v>6.3000000000000003E-4</v>
      </c>
      <c r="S360" s="158">
        <v>0</v>
      </c>
      <c r="T360" s="159">
        <f t="shared" ref="T360:T377" si="113">S360*H360</f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60" t="s">
        <v>217</v>
      </c>
      <c r="AT360" s="160" t="s">
        <v>153</v>
      </c>
      <c r="AU360" s="160" t="s">
        <v>158</v>
      </c>
      <c r="AY360" s="14" t="s">
        <v>151</v>
      </c>
      <c r="BE360" s="161">
        <f t="shared" ref="BE360:BE377" si="114">IF(N360="základná",J360,0)</f>
        <v>0</v>
      </c>
      <c r="BF360" s="161">
        <f t="shared" ref="BF360:BF377" si="115">IF(N360="znížená",J360,0)</f>
        <v>0</v>
      </c>
      <c r="BG360" s="161">
        <f t="shared" ref="BG360:BG377" si="116">IF(N360="zákl. prenesená",J360,0)</f>
        <v>0</v>
      </c>
      <c r="BH360" s="161">
        <f t="shared" ref="BH360:BH377" si="117">IF(N360="zníž. prenesená",J360,0)</f>
        <v>0</v>
      </c>
      <c r="BI360" s="161">
        <f t="shared" ref="BI360:BI377" si="118">IF(N360="nulová",J360,0)</f>
        <v>0</v>
      </c>
      <c r="BJ360" s="14" t="s">
        <v>158</v>
      </c>
      <c r="BK360" s="161">
        <f t="shared" ref="BK360:BK377" si="119">ROUND(I360*H360,2)</f>
        <v>0</v>
      </c>
      <c r="BL360" s="14" t="s">
        <v>217</v>
      </c>
      <c r="BM360" s="160" t="s">
        <v>1004</v>
      </c>
    </row>
    <row r="361" spans="1:65" s="2" customFormat="1" ht="37.9" customHeight="1">
      <c r="A361" s="29"/>
      <c r="B361" s="147"/>
      <c r="C361" s="148" t="s">
        <v>1005</v>
      </c>
      <c r="D361" s="148" t="s">
        <v>153</v>
      </c>
      <c r="E361" s="149" t="s">
        <v>1006</v>
      </c>
      <c r="F361" s="150" t="s">
        <v>1007</v>
      </c>
      <c r="G361" s="151" t="s">
        <v>265</v>
      </c>
      <c r="H361" s="152">
        <v>1</v>
      </c>
      <c r="I361" s="153"/>
      <c r="J361" s="154">
        <f t="shared" si="110"/>
        <v>0</v>
      </c>
      <c r="K361" s="155"/>
      <c r="L361" s="30"/>
      <c r="M361" s="156" t="s">
        <v>1</v>
      </c>
      <c r="N361" s="157" t="s">
        <v>39</v>
      </c>
      <c r="O361" s="58"/>
      <c r="P361" s="158">
        <f t="shared" si="111"/>
        <v>0</v>
      </c>
      <c r="Q361" s="158">
        <v>2.1000000000000001E-4</v>
      </c>
      <c r="R361" s="158">
        <f t="shared" si="112"/>
        <v>2.1000000000000001E-4</v>
      </c>
      <c r="S361" s="158">
        <v>0</v>
      </c>
      <c r="T361" s="159">
        <f t="shared" si="113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60" t="s">
        <v>217</v>
      </c>
      <c r="AT361" s="160" t="s">
        <v>153</v>
      </c>
      <c r="AU361" s="160" t="s">
        <v>158</v>
      </c>
      <c r="AY361" s="14" t="s">
        <v>151</v>
      </c>
      <c r="BE361" s="161">
        <f t="shared" si="114"/>
        <v>0</v>
      </c>
      <c r="BF361" s="161">
        <f t="shared" si="115"/>
        <v>0</v>
      </c>
      <c r="BG361" s="161">
        <f t="shared" si="116"/>
        <v>0</v>
      </c>
      <c r="BH361" s="161">
        <f t="shared" si="117"/>
        <v>0</v>
      </c>
      <c r="BI361" s="161">
        <f t="shared" si="118"/>
        <v>0</v>
      </c>
      <c r="BJ361" s="14" t="s">
        <v>158</v>
      </c>
      <c r="BK361" s="161">
        <f t="shared" si="119"/>
        <v>0</v>
      </c>
      <c r="BL361" s="14" t="s">
        <v>217</v>
      </c>
      <c r="BM361" s="160" t="s">
        <v>1008</v>
      </c>
    </row>
    <row r="362" spans="1:65" s="2" customFormat="1" ht="37.9" customHeight="1">
      <c r="A362" s="29"/>
      <c r="B362" s="147"/>
      <c r="C362" s="148" t="s">
        <v>1009</v>
      </c>
      <c r="D362" s="148" t="s">
        <v>153</v>
      </c>
      <c r="E362" s="149" t="s">
        <v>1010</v>
      </c>
      <c r="F362" s="150" t="s">
        <v>1011</v>
      </c>
      <c r="G362" s="151" t="s">
        <v>265</v>
      </c>
      <c r="H362" s="152">
        <v>1</v>
      </c>
      <c r="I362" s="153"/>
      <c r="J362" s="154">
        <f t="shared" si="110"/>
        <v>0</v>
      </c>
      <c r="K362" s="155"/>
      <c r="L362" s="30"/>
      <c r="M362" s="156" t="s">
        <v>1</v>
      </c>
      <c r="N362" s="157" t="s">
        <v>39</v>
      </c>
      <c r="O362" s="58"/>
      <c r="P362" s="158">
        <f t="shared" si="111"/>
        <v>0</v>
      </c>
      <c r="Q362" s="158">
        <v>2.1000000000000001E-4</v>
      </c>
      <c r="R362" s="158">
        <f t="shared" si="112"/>
        <v>2.1000000000000001E-4</v>
      </c>
      <c r="S362" s="158">
        <v>0</v>
      </c>
      <c r="T362" s="159">
        <f t="shared" si="113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60" t="s">
        <v>217</v>
      </c>
      <c r="AT362" s="160" t="s">
        <v>153</v>
      </c>
      <c r="AU362" s="160" t="s">
        <v>158</v>
      </c>
      <c r="AY362" s="14" t="s">
        <v>151</v>
      </c>
      <c r="BE362" s="161">
        <f t="shared" si="114"/>
        <v>0</v>
      </c>
      <c r="BF362" s="161">
        <f t="shared" si="115"/>
        <v>0</v>
      </c>
      <c r="BG362" s="161">
        <f t="shared" si="116"/>
        <v>0</v>
      </c>
      <c r="BH362" s="161">
        <f t="shared" si="117"/>
        <v>0</v>
      </c>
      <c r="BI362" s="161">
        <f t="shared" si="118"/>
        <v>0</v>
      </c>
      <c r="BJ362" s="14" t="s">
        <v>158</v>
      </c>
      <c r="BK362" s="161">
        <f t="shared" si="119"/>
        <v>0</v>
      </c>
      <c r="BL362" s="14" t="s">
        <v>217</v>
      </c>
      <c r="BM362" s="160" t="s">
        <v>1012</v>
      </c>
    </row>
    <row r="363" spans="1:65" s="2" customFormat="1" ht="37.9" customHeight="1">
      <c r="A363" s="29"/>
      <c r="B363" s="147"/>
      <c r="C363" s="148" t="s">
        <v>1013</v>
      </c>
      <c r="D363" s="148" t="s">
        <v>153</v>
      </c>
      <c r="E363" s="149" t="s">
        <v>1014</v>
      </c>
      <c r="F363" s="150" t="s">
        <v>1015</v>
      </c>
      <c r="G363" s="151" t="s">
        <v>265</v>
      </c>
      <c r="H363" s="152">
        <v>1</v>
      </c>
      <c r="I363" s="153"/>
      <c r="J363" s="154">
        <f t="shared" si="110"/>
        <v>0</v>
      </c>
      <c r="K363" s="155"/>
      <c r="L363" s="30"/>
      <c r="M363" s="156" t="s">
        <v>1</v>
      </c>
      <c r="N363" s="157" t="s">
        <v>39</v>
      </c>
      <c r="O363" s="58"/>
      <c r="P363" s="158">
        <f t="shared" si="111"/>
        <v>0</v>
      </c>
      <c r="Q363" s="158">
        <v>2.1000000000000001E-4</v>
      </c>
      <c r="R363" s="158">
        <f t="shared" si="112"/>
        <v>2.1000000000000001E-4</v>
      </c>
      <c r="S363" s="158">
        <v>0</v>
      </c>
      <c r="T363" s="159">
        <f t="shared" si="113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60" t="s">
        <v>217</v>
      </c>
      <c r="AT363" s="160" t="s">
        <v>153</v>
      </c>
      <c r="AU363" s="160" t="s">
        <v>158</v>
      </c>
      <c r="AY363" s="14" t="s">
        <v>151</v>
      </c>
      <c r="BE363" s="161">
        <f t="shared" si="114"/>
        <v>0</v>
      </c>
      <c r="BF363" s="161">
        <f t="shared" si="115"/>
        <v>0</v>
      </c>
      <c r="BG363" s="161">
        <f t="shared" si="116"/>
        <v>0</v>
      </c>
      <c r="BH363" s="161">
        <f t="shared" si="117"/>
        <v>0</v>
      </c>
      <c r="BI363" s="161">
        <f t="shared" si="118"/>
        <v>0</v>
      </c>
      <c r="BJ363" s="14" t="s">
        <v>158</v>
      </c>
      <c r="BK363" s="161">
        <f t="shared" si="119"/>
        <v>0</v>
      </c>
      <c r="BL363" s="14" t="s">
        <v>217</v>
      </c>
      <c r="BM363" s="160" t="s">
        <v>1016</v>
      </c>
    </row>
    <row r="364" spans="1:65" s="2" customFormat="1" ht="49.15" customHeight="1">
      <c r="A364" s="29"/>
      <c r="B364" s="147"/>
      <c r="C364" s="148" t="s">
        <v>1017</v>
      </c>
      <c r="D364" s="148" t="s">
        <v>153</v>
      </c>
      <c r="E364" s="149" t="s">
        <v>1018</v>
      </c>
      <c r="F364" s="150" t="s">
        <v>1019</v>
      </c>
      <c r="G364" s="151" t="s">
        <v>265</v>
      </c>
      <c r="H364" s="152">
        <v>1</v>
      </c>
      <c r="I364" s="153"/>
      <c r="J364" s="154">
        <f t="shared" si="110"/>
        <v>0</v>
      </c>
      <c r="K364" s="155"/>
      <c r="L364" s="30"/>
      <c r="M364" s="156" t="s">
        <v>1</v>
      </c>
      <c r="N364" s="157" t="s">
        <v>39</v>
      </c>
      <c r="O364" s="58"/>
      <c r="P364" s="158">
        <f t="shared" si="111"/>
        <v>0</v>
      </c>
      <c r="Q364" s="158">
        <v>2.1000000000000001E-4</v>
      </c>
      <c r="R364" s="158">
        <f t="shared" si="112"/>
        <v>2.1000000000000001E-4</v>
      </c>
      <c r="S364" s="158">
        <v>0</v>
      </c>
      <c r="T364" s="159">
        <f t="shared" si="113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60" t="s">
        <v>217</v>
      </c>
      <c r="AT364" s="160" t="s">
        <v>153</v>
      </c>
      <c r="AU364" s="160" t="s">
        <v>158</v>
      </c>
      <c r="AY364" s="14" t="s">
        <v>151</v>
      </c>
      <c r="BE364" s="161">
        <f t="shared" si="114"/>
        <v>0</v>
      </c>
      <c r="BF364" s="161">
        <f t="shared" si="115"/>
        <v>0</v>
      </c>
      <c r="BG364" s="161">
        <f t="shared" si="116"/>
        <v>0</v>
      </c>
      <c r="BH364" s="161">
        <f t="shared" si="117"/>
        <v>0</v>
      </c>
      <c r="BI364" s="161">
        <f t="shared" si="118"/>
        <v>0</v>
      </c>
      <c r="BJ364" s="14" t="s">
        <v>158</v>
      </c>
      <c r="BK364" s="161">
        <f t="shared" si="119"/>
        <v>0</v>
      </c>
      <c r="BL364" s="14" t="s">
        <v>217</v>
      </c>
      <c r="BM364" s="160" t="s">
        <v>1020</v>
      </c>
    </row>
    <row r="365" spans="1:65" s="2" customFormat="1" ht="24.2" customHeight="1">
      <c r="A365" s="29"/>
      <c r="B365" s="147"/>
      <c r="C365" s="148" t="s">
        <v>1021</v>
      </c>
      <c r="D365" s="148" t="s">
        <v>153</v>
      </c>
      <c r="E365" s="149" t="s">
        <v>1022</v>
      </c>
      <c r="F365" s="150" t="s">
        <v>1023</v>
      </c>
      <c r="G365" s="151" t="s">
        <v>330</v>
      </c>
      <c r="H365" s="152">
        <v>121.1</v>
      </c>
      <c r="I365" s="153"/>
      <c r="J365" s="154">
        <f t="shared" si="110"/>
        <v>0</v>
      </c>
      <c r="K365" s="155"/>
      <c r="L365" s="30"/>
      <c r="M365" s="156" t="s">
        <v>1</v>
      </c>
      <c r="N365" s="157" t="s">
        <v>39</v>
      </c>
      <c r="O365" s="58"/>
      <c r="P365" s="158">
        <f t="shared" si="111"/>
        <v>0</v>
      </c>
      <c r="Q365" s="158">
        <v>2.1000000000000001E-4</v>
      </c>
      <c r="R365" s="158">
        <f t="shared" si="112"/>
        <v>2.5430999999999999E-2</v>
      </c>
      <c r="S365" s="158">
        <v>0</v>
      </c>
      <c r="T365" s="159">
        <f t="shared" si="113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60" t="s">
        <v>217</v>
      </c>
      <c r="AT365" s="160" t="s">
        <v>153</v>
      </c>
      <c r="AU365" s="160" t="s">
        <v>158</v>
      </c>
      <c r="AY365" s="14" t="s">
        <v>151</v>
      </c>
      <c r="BE365" s="161">
        <f t="shared" si="114"/>
        <v>0</v>
      </c>
      <c r="BF365" s="161">
        <f t="shared" si="115"/>
        <v>0</v>
      </c>
      <c r="BG365" s="161">
        <f t="shared" si="116"/>
        <v>0</v>
      </c>
      <c r="BH365" s="161">
        <f t="shared" si="117"/>
        <v>0</v>
      </c>
      <c r="BI365" s="161">
        <f t="shared" si="118"/>
        <v>0</v>
      </c>
      <c r="BJ365" s="14" t="s">
        <v>158</v>
      </c>
      <c r="BK365" s="161">
        <f t="shared" si="119"/>
        <v>0</v>
      </c>
      <c r="BL365" s="14" t="s">
        <v>217</v>
      </c>
      <c r="BM365" s="160" t="s">
        <v>1024</v>
      </c>
    </row>
    <row r="366" spans="1:65" s="2" customFormat="1" ht="37.9" customHeight="1">
      <c r="A366" s="29"/>
      <c r="B366" s="147"/>
      <c r="C366" s="162" t="s">
        <v>1025</v>
      </c>
      <c r="D366" s="162" t="s">
        <v>354</v>
      </c>
      <c r="E366" s="163" t="s">
        <v>1026</v>
      </c>
      <c r="F366" s="164" t="s">
        <v>1027</v>
      </c>
      <c r="G366" s="165" t="s">
        <v>330</v>
      </c>
      <c r="H366" s="166">
        <v>127.155</v>
      </c>
      <c r="I366" s="167"/>
      <c r="J366" s="168">
        <f t="shared" si="110"/>
        <v>0</v>
      </c>
      <c r="K366" s="169"/>
      <c r="L366" s="170"/>
      <c r="M366" s="171" t="s">
        <v>1</v>
      </c>
      <c r="N366" s="172" t="s">
        <v>39</v>
      </c>
      <c r="O366" s="58"/>
      <c r="P366" s="158">
        <f t="shared" si="111"/>
        <v>0</v>
      </c>
      <c r="Q366" s="158">
        <v>1E-4</v>
      </c>
      <c r="R366" s="158">
        <f t="shared" si="112"/>
        <v>1.2715500000000001E-2</v>
      </c>
      <c r="S366" s="158">
        <v>0</v>
      </c>
      <c r="T366" s="159">
        <f t="shared" si="113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60" t="s">
        <v>283</v>
      </c>
      <c r="AT366" s="160" t="s">
        <v>354</v>
      </c>
      <c r="AU366" s="160" t="s">
        <v>158</v>
      </c>
      <c r="AY366" s="14" t="s">
        <v>151</v>
      </c>
      <c r="BE366" s="161">
        <f t="shared" si="114"/>
        <v>0</v>
      </c>
      <c r="BF366" s="161">
        <f t="shared" si="115"/>
        <v>0</v>
      </c>
      <c r="BG366" s="161">
        <f t="shared" si="116"/>
        <v>0</v>
      </c>
      <c r="BH366" s="161">
        <f t="shared" si="117"/>
        <v>0</v>
      </c>
      <c r="BI366" s="161">
        <f t="shared" si="118"/>
        <v>0</v>
      </c>
      <c r="BJ366" s="14" t="s">
        <v>158</v>
      </c>
      <c r="BK366" s="161">
        <f t="shared" si="119"/>
        <v>0</v>
      </c>
      <c r="BL366" s="14" t="s">
        <v>217</v>
      </c>
      <c r="BM366" s="160" t="s">
        <v>1028</v>
      </c>
    </row>
    <row r="367" spans="1:65" s="2" customFormat="1" ht="37.9" customHeight="1">
      <c r="A367" s="29"/>
      <c r="B367" s="147"/>
      <c r="C367" s="162" t="s">
        <v>1029</v>
      </c>
      <c r="D367" s="162" t="s">
        <v>354</v>
      </c>
      <c r="E367" s="163" t="s">
        <v>1030</v>
      </c>
      <c r="F367" s="164" t="s">
        <v>1031</v>
      </c>
      <c r="G367" s="165" t="s">
        <v>330</v>
      </c>
      <c r="H367" s="166">
        <v>127.155</v>
      </c>
      <c r="I367" s="167"/>
      <c r="J367" s="168">
        <f t="shared" si="110"/>
        <v>0</v>
      </c>
      <c r="K367" s="169"/>
      <c r="L367" s="170"/>
      <c r="M367" s="171" t="s">
        <v>1</v>
      </c>
      <c r="N367" s="172" t="s">
        <v>39</v>
      </c>
      <c r="O367" s="58"/>
      <c r="P367" s="158">
        <f t="shared" si="111"/>
        <v>0</v>
      </c>
      <c r="Q367" s="158">
        <v>1E-4</v>
      </c>
      <c r="R367" s="158">
        <f t="shared" si="112"/>
        <v>1.2715500000000001E-2</v>
      </c>
      <c r="S367" s="158">
        <v>0</v>
      </c>
      <c r="T367" s="159">
        <f t="shared" si="113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60" t="s">
        <v>283</v>
      </c>
      <c r="AT367" s="160" t="s">
        <v>354</v>
      </c>
      <c r="AU367" s="160" t="s">
        <v>158</v>
      </c>
      <c r="AY367" s="14" t="s">
        <v>151</v>
      </c>
      <c r="BE367" s="161">
        <f t="shared" si="114"/>
        <v>0</v>
      </c>
      <c r="BF367" s="161">
        <f t="shared" si="115"/>
        <v>0</v>
      </c>
      <c r="BG367" s="161">
        <f t="shared" si="116"/>
        <v>0</v>
      </c>
      <c r="BH367" s="161">
        <f t="shared" si="117"/>
        <v>0</v>
      </c>
      <c r="BI367" s="161">
        <f t="shared" si="118"/>
        <v>0</v>
      </c>
      <c r="BJ367" s="14" t="s">
        <v>158</v>
      </c>
      <c r="BK367" s="161">
        <f t="shared" si="119"/>
        <v>0</v>
      </c>
      <c r="BL367" s="14" t="s">
        <v>217</v>
      </c>
      <c r="BM367" s="160" t="s">
        <v>1032</v>
      </c>
    </row>
    <row r="368" spans="1:65" s="2" customFormat="1" ht="16.5" customHeight="1">
      <c r="A368" s="29"/>
      <c r="B368" s="147"/>
      <c r="C368" s="162" t="s">
        <v>1033</v>
      </c>
      <c r="D368" s="162" t="s">
        <v>354</v>
      </c>
      <c r="E368" s="163" t="s">
        <v>1034</v>
      </c>
      <c r="F368" s="164" t="s">
        <v>1035</v>
      </c>
      <c r="G368" s="165" t="s">
        <v>198</v>
      </c>
      <c r="H368" s="166">
        <v>30.425000000000001</v>
      </c>
      <c r="I368" s="167"/>
      <c r="J368" s="168">
        <f t="shared" si="110"/>
        <v>0</v>
      </c>
      <c r="K368" s="169"/>
      <c r="L368" s="170"/>
      <c r="M368" s="171" t="s">
        <v>1</v>
      </c>
      <c r="N368" s="172" t="s">
        <v>39</v>
      </c>
      <c r="O368" s="58"/>
      <c r="P368" s="158">
        <f t="shared" si="111"/>
        <v>0</v>
      </c>
      <c r="Q368" s="158">
        <v>1.3559999999999999E-2</v>
      </c>
      <c r="R368" s="158">
        <f t="shared" si="112"/>
        <v>0.41256299999999996</v>
      </c>
      <c r="S368" s="158">
        <v>0</v>
      </c>
      <c r="T368" s="159">
        <f t="shared" si="113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60" t="s">
        <v>283</v>
      </c>
      <c r="AT368" s="160" t="s">
        <v>354</v>
      </c>
      <c r="AU368" s="160" t="s">
        <v>158</v>
      </c>
      <c r="AY368" s="14" t="s">
        <v>151</v>
      </c>
      <c r="BE368" s="161">
        <f t="shared" si="114"/>
        <v>0</v>
      </c>
      <c r="BF368" s="161">
        <f t="shared" si="115"/>
        <v>0</v>
      </c>
      <c r="BG368" s="161">
        <f t="shared" si="116"/>
        <v>0</v>
      </c>
      <c r="BH368" s="161">
        <f t="shared" si="117"/>
        <v>0</v>
      </c>
      <c r="BI368" s="161">
        <f t="shared" si="118"/>
        <v>0</v>
      </c>
      <c r="BJ368" s="14" t="s">
        <v>158</v>
      </c>
      <c r="BK368" s="161">
        <f t="shared" si="119"/>
        <v>0</v>
      </c>
      <c r="BL368" s="14" t="s">
        <v>217</v>
      </c>
      <c r="BM368" s="160" t="s">
        <v>1036</v>
      </c>
    </row>
    <row r="369" spans="1:65" s="2" customFormat="1" ht="33" customHeight="1">
      <c r="A369" s="29"/>
      <c r="B369" s="147"/>
      <c r="C369" s="148" t="s">
        <v>1037</v>
      </c>
      <c r="D369" s="148" t="s">
        <v>153</v>
      </c>
      <c r="E369" s="149" t="s">
        <v>1038</v>
      </c>
      <c r="F369" s="150" t="s">
        <v>1039</v>
      </c>
      <c r="G369" s="151" t="s">
        <v>265</v>
      </c>
      <c r="H369" s="152">
        <v>6</v>
      </c>
      <c r="I369" s="153"/>
      <c r="J369" s="154">
        <f t="shared" si="110"/>
        <v>0</v>
      </c>
      <c r="K369" s="155"/>
      <c r="L369" s="30"/>
      <c r="M369" s="156" t="s">
        <v>1</v>
      </c>
      <c r="N369" s="157" t="s">
        <v>39</v>
      </c>
      <c r="O369" s="58"/>
      <c r="P369" s="158">
        <f t="shared" si="111"/>
        <v>0</v>
      </c>
      <c r="Q369" s="158">
        <v>0</v>
      </c>
      <c r="R369" s="158">
        <f t="shared" si="112"/>
        <v>0</v>
      </c>
      <c r="S369" s="158">
        <v>0</v>
      </c>
      <c r="T369" s="159">
        <f t="shared" si="113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60" t="s">
        <v>217</v>
      </c>
      <c r="AT369" s="160" t="s">
        <v>153</v>
      </c>
      <c r="AU369" s="160" t="s">
        <v>158</v>
      </c>
      <c r="AY369" s="14" t="s">
        <v>151</v>
      </c>
      <c r="BE369" s="161">
        <f t="shared" si="114"/>
        <v>0</v>
      </c>
      <c r="BF369" s="161">
        <f t="shared" si="115"/>
        <v>0</v>
      </c>
      <c r="BG369" s="161">
        <f t="shared" si="116"/>
        <v>0</v>
      </c>
      <c r="BH369" s="161">
        <f t="shared" si="117"/>
        <v>0</v>
      </c>
      <c r="BI369" s="161">
        <f t="shared" si="118"/>
        <v>0</v>
      </c>
      <c r="BJ369" s="14" t="s">
        <v>158</v>
      </c>
      <c r="BK369" s="161">
        <f t="shared" si="119"/>
        <v>0</v>
      </c>
      <c r="BL369" s="14" t="s">
        <v>217</v>
      </c>
      <c r="BM369" s="160" t="s">
        <v>1040</v>
      </c>
    </row>
    <row r="370" spans="1:65" s="2" customFormat="1" ht="24.2" customHeight="1">
      <c r="A370" s="29"/>
      <c r="B370" s="147"/>
      <c r="C370" s="162" t="s">
        <v>1041</v>
      </c>
      <c r="D370" s="162" t="s">
        <v>354</v>
      </c>
      <c r="E370" s="163" t="s">
        <v>1042</v>
      </c>
      <c r="F370" s="164" t="s">
        <v>1043</v>
      </c>
      <c r="G370" s="165" t="s">
        <v>265</v>
      </c>
      <c r="H370" s="166">
        <v>6</v>
      </c>
      <c r="I370" s="167"/>
      <c r="J370" s="168">
        <f t="shared" si="110"/>
        <v>0</v>
      </c>
      <c r="K370" s="169"/>
      <c r="L370" s="170"/>
      <c r="M370" s="171" t="s">
        <v>1</v>
      </c>
      <c r="N370" s="172" t="s">
        <v>39</v>
      </c>
      <c r="O370" s="58"/>
      <c r="P370" s="158">
        <f t="shared" si="111"/>
        <v>0</v>
      </c>
      <c r="Q370" s="158">
        <v>1E-3</v>
      </c>
      <c r="R370" s="158">
        <f t="shared" si="112"/>
        <v>6.0000000000000001E-3</v>
      </c>
      <c r="S370" s="158">
        <v>0</v>
      </c>
      <c r="T370" s="159">
        <f t="shared" si="113"/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60" t="s">
        <v>283</v>
      </c>
      <c r="AT370" s="160" t="s">
        <v>354</v>
      </c>
      <c r="AU370" s="160" t="s">
        <v>158</v>
      </c>
      <c r="AY370" s="14" t="s">
        <v>151</v>
      </c>
      <c r="BE370" s="161">
        <f t="shared" si="114"/>
        <v>0</v>
      </c>
      <c r="BF370" s="161">
        <f t="shared" si="115"/>
        <v>0</v>
      </c>
      <c r="BG370" s="161">
        <f t="shared" si="116"/>
        <v>0</v>
      </c>
      <c r="BH370" s="161">
        <f t="shared" si="117"/>
        <v>0</v>
      </c>
      <c r="BI370" s="161">
        <f t="shared" si="118"/>
        <v>0</v>
      </c>
      <c r="BJ370" s="14" t="s">
        <v>158</v>
      </c>
      <c r="BK370" s="161">
        <f t="shared" si="119"/>
        <v>0</v>
      </c>
      <c r="BL370" s="14" t="s">
        <v>217</v>
      </c>
      <c r="BM370" s="160" t="s">
        <v>1044</v>
      </c>
    </row>
    <row r="371" spans="1:65" s="2" customFormat="1" ht="24.2" customHeight="1">
      <c r="A371" s="29"/>
      <c r="B371" s="147"/>
      <c r="C371" s="162" t="s">
        <v>1045</v>
      </c>
      <c r="D371" s="162" t="s">
        <v>354</v>
      </c>
      <c r="E371" s="163" t="s">
        <v>1046</v>
      </c>
      <c r="F371" s="164" t="s">
        <v>1047</v>
      </c>
      <c r="G371" s="165" t="s">
        <v>265</v>
      </c>
      <c r="H371" s="166">
        <v>6</v>
      </c>
      <c r="I371" s="167"/>
      <c r="J371" s="168">
        <f t="shared" si="110"/>
        <v>0</v>
      </c>
      <c r="K371" s="169"/>
      <c r="L371" s="170"/>
      <c r="M371" s="171" t="s">
        <v>1</v>
      </c>
      <c r="N371" s="172" t="s">
        <v>39</v>
      </c>
      <c r="O371" s="58"/>
      <c r="P371" s="158">
        <f t="shared" si="111"/>
        <v>0</v>
      </c>
      <c r="Q371" s="158">
        <v>2.5000000000000001E-2</v>
      </c>
      <c r="R371" s="158">
        <f t="shared" si="112"/>
        <v>0.15000000000000002</v>
      </c>
      <c r="S371" s="158">
        <v>0</v>
      </c>
      <c r="T371" s="159">
        <f t="shared" si="113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60" t="s">
        <v>283</v>
      </c>
      <c r="AT371" s="160" t="s">
        <v>354</v>
      </c>
      <c r="AU371" s="160" t="s">
        <v>158</v>
      </c>
      <c r="AY371" s="14" t="s">
        <v>151</v>
      </c>
      <c r="BE371" s="161">
        <f t="shared" si="114"/>
        <v>0</v>
      </c>
      <c r="BF371" s="161">
        <f t="shared" si="115"/>
        <v>0</v>
      </c>
      <c r="BG371" s="161">
        <f t="shared" si="116"/>
        <v>0</v>
      </c>
      <c r="BH371" s="161">
        <f t="shared" si="117"/>
        <v>0</v>
      </c>
      <c r="BI371" s="161">
        <f t="shared" si="118"/>
        <v>0</v>
      </c>
      <c r="BJ371" s="14" t="s">
        <v>158</v>
      </c>
      <c r="BK371" s="161">
        <f t="shared" si="119"/>
        <v>0</v>
      </c>
      <c r="BL371" s="14" t="s">
        <v>217</v>
      </c>
      <c r="BM371" s="160" t="s">
        <v>1048</v>
      </c>
    </row>
    <row r="372" spans="1:65" s="2" customFormat="1" ht="37.9" customHeight="1">
      <c r="A372" s="29"/>
      <c r="B372" s="147"/>
      <c r="C372" s="162" t="s">
        <v>1049</v>
      </c>
      <c r="D372" s="162" t="s">
        <v>354</v>
      </c>
      <c r="E372" s="163" t="s">
        <v>1050</v>
      </c>
      <c r="F372" s="164" t="s">
        <v>1051</v>
      </c>
      <c r="G372" s="165" t="s">
        <v>265</v>
      </c>
      <c r="H372" s="166">
        <v>6</v>
      </c>
      <c r="I372" s="167"/>
      <c r="J372" s="168">
        <f t="shared" si="110"/>
        <v>0</v>
      </c>
      <c r="K372" s="169"/>
      <c r="L372" s="170"/>
      <c r="M372" s="171" t="s">
        <v>1</v>
      </c>
      <c r="N372" s="172" t="s">
        <v>39</v>
      </c>
      <c r="O372" s="58"/>
      <c r="P372" s="158">
        <f t="shared" si="111"/>
        <v>0</v>
      </c>
      <c r="Q372" s="158">
        <v>2.5000000000000001E-2</v>
      </c>
      <c r="R372" s="158">
        <f t="shared" si="112"/>
        <v>0.15000000000000002</v>
      </c>
      <c r="S372" s="158">
        <v>0</v>
      </c>
      <c r="T372" s="159">
        <f t="shared" si="113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60" t="s">
        <v>283</v>
      </c>
      <c r="AT372" s="160" t="s">
        <v>354</v>
      </c>
      <c r="AU372" s="160" t="s">
        <v>158</v>
      </c>
      <c r="AY372" s="14" t="s">
        <v>151</v>
      </c>
      <c r="BE372" s="161">
        <f t="shared" si="114"/>
        <v>0</v>
      </c>
      <c r="BF372" s="161">
        <f t="shared" si="115"/>
        <v>0</v>
      </c>
      <c r="BG372" s="161">
        <f t="shared" si="116"/>
        <v>0</v>
      </c>
      <c r="BH372" s="161">
        <f t="shared" si="117"/>
        <v>0</v>
      </c>
      <c r="BI372" s="161">
        <f t="shared" si="118"/>
        <v>0</v>
      </c>
      <c r="BJ372" s="14" t="s">
        <v>158</v>
      </c>
      <c r="BK372" s="161">
        <f t="shared" si="119"/>
        <v>0</v>
      </c>
      <c r="BL372" s="14" t="s">
        <v>217</v>
      </c>
      <c r="BM372" s="160" t="s">
        <v>1052</v>
      </c>
    </row>
    <row r="373" spans="1:65" s="2" customFormat="1" ht="44.25" customHeight="1">
      <c r="A373" s="29"/>
      <c r="B373" s="147"/>
      <c r="C373" s="162" t="s">
        <v>1053</v>
      </c>
      <c r="D373" s="162" t="s">
        <v>354</v>
      </c>
      <c r="E373" s="163" t="s">
        <v>1054</v>
      </c>
      <c r="F373" s="164" t="s">
        <v>1055</v>
      </c>
      <c r="G373" s="165" t="s">
        <v>265</v>
      </c>
      <c r="H373" s="166">
        <v>4</v>
      </c>
      <c r="I373" s="167"/>
      <c r="J373" s="168">
        <f t="shared" si="110"/>
        <v>0</v>
      </c>
      <c r="K373" s="169"/>
      <c r="L373" s="170"/>
      <c r="M373" s="171" t="s">
        <v>1</v>
      </c>
      <c r="N373" s="172" t="s">
        <v>39</v>
      </c>
      <c r="O373" s="58"/>
      <c r="P373" s="158">
        <f t="shared" si="111"/>
        <v>0</v>
      </c>
      <c r="Q373" s="158">
        <v>1.4999999999999999E-2</v>
      </c>
      <c r="R373" s="158">
        <f t="shared" si="112"/>
        <v>0.06</v>
      </c>
      <c r="S373" s="158">
        <v>0</v>
      </c>
      <c r="T373" s="159">
        <f t="shared" si="113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60" t="s">
        <v>283</v>
      </c>
      <c r="AT373" s="160" t="s">
        <v>354</v>
      </c>
      <c r="AU373" s="160" t="s">
        <v>158</v>
      </c>
      <c r="AY373" s="14" t="s">
        <v>151</v>
      </c>
      <c r="BE373" s="161">
        <f t="shared" si="114"/>
        <v>0</v>
      </c>
      <c r="BF373" s="161">
        <f t="shared" si="115"/>
        <v>0</v>
      </c>
      <c r="BG373" s="161">
        <f t="shared" si="116"/>
        <v>0</v>
      </c>
      <c r="BH373" s="161">
        <f t="shared" si="117"/>
        <v>0</v>
      </c>
      <c r="BI373" s="161">
        <f t="shared" si="118"/>
        <v>0</v>
      </c>
      <c r="BJ373" s="14" t="s">
        <v>158</v>
      </c>
      <c r="BK373" s="161">
        <f t="shared" si="119"/>
        <v>0</v>
      </c>
      <c r="BL373" s="14" t="s">
        <v>217</v>
      </c>
      <c r="BM373" s="160" t="s">
        <v>1056</v>
      </c>
    </row>
    <row r="374" spans="1:65" s="2" customFormat="1" ht="24.2" customHeight="1">
      <c r="A374" s="29"/>
      <c r="B374" s="147"/>
      <c r="C374" s="148" t="s">
        <v>1057</v>
      </c>
      <c r="D374" s="148" t="s">
        <v>153</v>
      </c>
      <c r="E374" s="149" t="s">
        <v>1058</v>
      </c>
      <c r="F374" s="150" t="s">
        <v>1059</v>
      </c>
      <c r="G374" s="151" t="s">
        <v>265</v>
      </c>
      <c r="H374" s="152">
        <v>19</v>
      </c>
      <c r="I374" s="153"/>
      <c r="J374" s="154">
        <f t="shared" si="110"/>
        <v>0</v>
      </c>
      <c r="K374" s="155"/>
      <c r="L374" s="30"/>
      <c r="M374" s="156" t="s">
        <v>1</v>
      </c>
      <c r="N374" s="157" t="s">
        <v>39</v>
      </c>
      <c r="O374" s="58"/>
      <c r="P374" s="158">
        <f t="shared" si="111"/>
        <v>0</v>
      </c>
      <c r="Q374" s="158">
        <v>0</v>
      </c>
      <c r="R374" s="158">
        <f t="shared" si="112"/>
        <v>0</v>
      </c>
      <c r="S374" s="158">
        <v>0</v>
      </c>
      <c r="T374" s="159">
        <f t="shared" si="113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60" t="s">
        <v>217</v>
      </c>
      <c r="AT374" s="160" t="s">
        <v>153</v>
      </c>
      <c r="AU374" s="160" t="s">
        <v>158</v>
      </c>
      <c r="AY374" s="14" t="s">
        <v>151</v>
      </c>
      <c r="BE374" s="161">
        <f t="shared" si="114"/>
        <v>0</v>
      </c>
      <c r="BF374" s="161">
        <f t="shared" si="115"/>
        <v>0</v>
      </c>
      <c r="BG374" s="161">
        <f t="shared" si="116"/>
        <v>0</v>
      </c>
      <c r="BH374" s="161">
        <f t="shared" si="117"/>
        <v>0</v>
      </c>
      <c r="BI374" s="161">
        <f t="shared" si="118"/>
        <v>0</v>
      </c>
      <c r="BJ374" s="14" t="s">
        <v>158</v>
      </c>
      <c r="BK374" s="161">
        <f t="shared" si="119"/>
        <v>0</v>
      </c>
      <c r="BL374" s="14" t="s">
        <v>217</v>
      </c>
      <c r="BM374" s="160" t="s">
        <v>1060</v>
      </c>
    </row>
    <row r="375" spans="1:65" s="2" customFormat="1" ht="24.2" customHeight="1">
      <c r="A375" s="29"/>
      <c r="B375" s="147"/>
      <c r="C375" s="162" t="s">
        <v>1061</v>
      </c>
      <c r="D375" s="162" t="s">
        <v>354</v>
      </c>
      <c r="E375" s="163" t="s">
        <v>1062</v>
      </c>
      <c r="F375" s="164" t="s">
        <v>1063</v>
      </c>
      <c r="G375" s="165" t="s">
        <v>1064</v>
      </c>
      <c r="H375" s="166">
        <v>19</v>
      </c>
      <c r="I375" s="167"/>
      <c r="J375" s="168">
        <f t="shared" si="110"/>
        <v>0</v>
      </c>
      <c r="K375" s="169"/>
      <c r="L375" s="170"/>
      <c r="M375" s="171" t="s">
        <v>1</v>
      </c>
      <c r="N375" s="172" t="s">
        <v>39</v>
      </c>
      <c r="O375" s="58"/>
      <c r="P375" s="158">
        <f t="shared" si="111"/>
        <v>0</v>
      </c>
      <c r="Q375" s="158">
        <v>1.2999999999999999E-3</v>
      </c>
      <c r="R375" s="158">
        <f t="shared" si="112"/>
        <v>2.47E-2</v>
      </c>
      <c r="S375" s="158">
        <v>0</v>
      </c>
      <c r="T375" s="159">
        <f t="shared" si="113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60" t="s">
        <v>283</v>
      </c>
      <c r="AT375" s="160" t="s">
        <v>354</v>
      </c>
      <c r="AU375" s="160" t="s">
        <v>158</v>
      </c>
      <c r="AY375" s="14" t="s">
        <v>151</v>
      </c>
      <c r="BE375" s="161">
        <f t="shared" si="114"/>
        <v>0</v>
      </c>
      <c r="BF375" s="161">
        <f t="shared" si="115"/>
        <v>0</v>
      </c>
      <c r="BG375" s="161">
        <f t="shared" si="116"/>
        <v>0</v>
      </c>
      <c r="BH375" s="161">
        <f t="shared" si="117"/>
        <v>0</v>
      </c>
      <c r="BI375" s="161">
        <f t="shared" si="118"/>
        <v>0</v>
      </c>
      <c r="BJ375" s="14" t="s">
        <v>158</v>
      </c>
      <c r="BK375" s="161">
        <f t="shared" si="119"/>
        <v>0</v>
      </c>
      <c r="BL375" s="14" t="s">
        <v>217</v>
      </c>
      <c r="BM375" s="160" t="s">
        <v>1065</v>
      </c>
    </row>
    <row r="376" spans="1:65" s="2" customFormat="1" ht="24.2" customHeight="1">
      <c r="A376" s="29"/>
      <c r="B376" s="147"/>
      <c r="C376" s="162" t="s">
        <v>1066</v>
      </c>
      <c r="D376" s="162" t="s">
        <v>354</v>
      </c>
      <c r="E376" s="163" t="s">
        <v>1067</v>
      </c>
      <c r="F376" s="164" t="s">
        <v>1068</v>
      </c>
      <c r="G376" s="165" t="s">
        <v>198</v>
      </c>
      <c r="H376" s="166">
        <v>21.28</v>
      </c>
      <c r="I376" s="167"/>
      <c r="J376" s="168">
        <f t="shared" si="110"/>
        <v>0</v>
      </c>
      <c r="K376" s="169"/>
      <c r="L376" s="170"/>
      <c r="M376" s="171" t="s">
        <v>1</v>
      </c>
      <c r="N376" s="172" t="s">
        <v>39</v>
      </c>
      <c r="O376" s="58"/>
      <c r="P376" s="158">
        <f t="shared" si="111"/>
        <v>0</v>
      </c>
      <c r="Q376" s="158">
        <v>3.2499999999999999E-3</v>
      </c>
      <c r="R376" s="158">
        <f t="shared" si="112"/>
        <v>6.9159999999999999E-2</v>
      </c>
      <c r="S376" s="158">
        <v>0</v>
      </c>
      <c r="T376" s="159">
        <f t="shared" si="113"/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60" t="s">
        <v>283</v>
      </c>
      <c r="AT376" s="160" t="s">
        <v>354</v>
      </c>
      <c r="AU376" s="160" t="s">
        <v>158</v>
      </c>
      <c r="AY376" s="14" t="s">
        <v>151</v>
      </c>
      <c r="BE376" s="161">
        <f t="shared" si="114"/>
        <v>0</v>
      </c>
      <c r="BF376" s="161">
        <f t="shared" si="115"/>
        <v>0</v>
      </c>
      <c r="BG376" s="161">
        <f t="shared" si="116"/>
        <v>0</v>
      </c>
      <c r="BH376" s="161">
        <f t="shared" si="117"/>
        <v>0</v>
      </c>
      <c r="BI376" s="161">
        <f t="shared" si="118"/>
        <v>0</v>
      </c>
      <c r="BJ376" s="14" t="s">
        <v>158</v>
      </c>
      <c r="BK376" s="161">
        <f t="shared" si="119"/>
        <v>0</v>
      </c>
      <c r="BL376" s="14" t="s">
        <v>217</v>
      </c>
      <c r="BM376" s="160" t="s">
        <v>1069</v>
      </c>
    </row>
    <row r="377" spans="1:65" s="2" customFormat="1" ht="24.2" customHeight="1">
      <c r="A377" s="29"/>
      <c r="B377" s="147"/>
      <c r="C377" s="148" t="s">
        <v>1070</v>
      </c>
      <c r="D377" s="148" t="s">
        <v>153</v>
      </c>
      <c r="E377" s="149" t="s">
        <v>1071</v>
      </c>
      <c r="F377" s="150" t="s">
        <v>1072</v>
      </c>
      <c r="G377" s="151" t="s">
        <v>753</v>
      </c>
      <c r="H377" s="173"/>
      <c r="I377" s="153"/>
      <c r="J377" s="154">
        <f t="shared" si="110"/>
        <v>0</v>
      </c>
      <c r="K377" s="155"/>
      <c r="L377" s="30"/>
      <c r="M377" s="156" t="s">
        <v>1</v>
      </c>
      <c r="N377" s="157" t="s">
        <v>39</v>
      </c>
      <c r="O377" s="58"/>
      <c r="P377" s="158">
        <f t="shared" si="111"/>
        <v>0</v>
      </c>
      <c r="Q377" s="158">
        <v>0</v>
      </c>
      <c r="R377" s="158">
        <f t="shared" si="112"/>
        <v>0</v>
      </c>
      <c r="S377" s="158">
        <v>0</v>
      </c>
      <c r="T377" s="159">
        <f t="shared" si="113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60" t="s">
        <v>217</v>
      </c>
      <c r="AT377" s="160" t="s">
        <v>153</v>
      </c>
      <c r="AU377" s="160" t="s">
        <v>158</v>
      </c>
      <c r="AY377" s="14" t="s">
        <v>151</v>
      </c>
      <c r="BE377" s="161">
        <f t="shared" si="114"/>
        <v>0</v>
      </c>
      <c r="BF377" s="161">
        <f t="shared" si="115"/>
        <v>0</v>
      </c>
      <c r="BG377" s="161">
        <f t="shared" si="116"/>
        <v>0</v>
      </c>
      <c r="BH377" s="161">
        <f t="shared" si="117"/>
        <v>0</v>
      </c>
      <c r="BI377" s="161">
        <f t="shared" si="118"/>
        <v>0</v>
      </c>
      <c r="BJ377" s="14" t="s">
        <v>158</v>
      </c>
      <c r="BK377" s="161">
        <f t="shared" si="119"/>
        <v>0</v>
      </c>
      <c r="BL377" s="14" t="s">
        <v>217</v>
      </c>
      <c r="BM377" s="160" t="s">
        <v>1073</v>
      </c>
    </row>
    <row r="378" spans="1:65" s="12" customFormat="1" ht="22.9" customHeight="1">
      <c r="B378" s="134"/>
      <c r="D378" s="135" t="s">
        <v>72</v>
      </c>
      <c r="E378" s="145" t="s">
        <v>1074</v>
      </c>
      <c r="F378" s="145" t="s">
        <v>1075</v>
      </c>
      <c r="I378" s="137"/>
      <c r="J378" s="146">
        <f>BK378</f>
        <v>0</v>
      </c>
      <c r="L378" s="134"/>
      <c r="M378" s="139"/>
      <c r="N378" s="140"/>
      <c r="O378" s="140"/>
      <c r="P378" s="141">
        <f>SUM(P379:P384)</f>
        <v>0</v>
      </c>
      <c r="Q378" s="140"/>
      <c r="R378" s="141">
        <f>SUM(R379:R384)</f>
        <v>7.0193901799999994</v>
      </c>
      <c r="S378" s="140"/>
      <c r="T378" s="142">
        <f>SUM(T379:T384)</f>
        <v>0</v>
      </c>
      <c r="AR378" s="135" t="s">
        <v>158</v>
      </c>
      <c r="AT378" s="143" t="s">
        <v>72</v>
      </c>
      <c r="AU378" s="143" t="s">
        <v>81</v>
      </c>
      <c r="AY378" s="135" t="s">
        <v>151</v>
      </c>
      <c r="BK378" s="144">
        <f>SUM(BK379:BK384)</f>
        <v>0</v>
      </c>
    </row>
    <row r="379" spans="1:65" s="2" customFormat="1" ht="21.75" customHeight="1">
      <c r="A379" s="29"/>
      <c r="B379" s="147"/>
      <c r="C379" s="148" t="s">
        <v>1076</v>
      </c>
      <c r="D379" s="148" t="s">
        <v>153</v>
      </c>
      <c r="E379" s="149" t="s">
        <v>1077</v>
      </c>
      <c r="F379" s="150" t="s">
        <v>1078</v>
      </c>
      <c r="G379" s="151" t="s">
        <v>330</v>
      </c>
      <c r="H379" s="152">
        <v>21.864000000000001</v>
      </c>
      <c r="I379" s="153"/>
      <c r="J379" s="154">
        <f t="shared" ref="J379:J384" si="120">ROUND(I379*H379,2)</f>
        <v>0</v>
      </c>
      <c r="K379" s="155"/>
      <c r="L379" s="30"/>
      <c r="M379" s="156" t="s">
        <v>1</v>
      </c>
      <c r="N379" s="157" t="s">
        <v>39</v>
      </c>
      <c r="O379" s="58"/>
      <c r="P379" s="158">
        <f t="shared" ref="P379:P384" si="121">O379*H379</f>
        <v>0</v>
      </c>
      <c r="Q379" s="158">
        <v>1.72E-3</v>
      </c>
      <c r="R379" s="158">
        <f t="shared" ref="R379:R384" si="122">Q379*H379</f>
        <v>3.760608E-2</v>
      </c>
      <c r="S379" s="158">
        <v>0</v>
      </c>
      <c r="T379" s="159">
        <f t="shared" ref="T379:T384" si="123">S379*H379</f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60" t="s">
        <v>217</v>
      </c>
      <c r="AT379" s="160" t="s">
        <v>153</v>
      </c>
      <c r="AU379" s="160" t="s">
        <v>158</v>
      </c>
      <c r="AY379" s="14" t="s">
        <v>151</v>
      </c>
      <c r="BE379" s="161">
        <f t="shared" ref="BE379:BE384" si="124">IF(N379="základná",J379,0)</f>
        <v>0</v>
      </c>
      <c r="BF379" s="161">
        <f t="shared" ref="BF379:BF384" si="125">IF(N379="znížená",J379,0)</f>
        <v>0</v>
      </c>
      <c r="BG379" s="161">
        <f t="shared" ref="BG379:BG384" si="126">IF(N379="zákl. prenesená",J379,0)</f>
        <v>0</v>
      </c>
      <c r="BH379" s="161">
        <f t="shared" ref="BH379:BH384" si="127">IF(N379="zníž. prenesená",J379,0)</f>
        <v>0</v>
      </c>
      <c r="BI379" s="161">
        <f t="shared" ref="BI379:BI384" si="128">IF(N379="nulová",J379,0)</f>
        <v>0</v>
      </c>
      <c r="BJ379" s="14" t="s">
        <v>158</v>
      </c>
      <c r="BK379" s="161">
        <f t="shared" ref="BK379:BK384" si="129">ROUND(I379*H379,2)</f>
        <v>0</v>
      </c>
      <c r="BL379" s="14" t="s">
        <v>217</v>
      </c>
      <c r="BM379" s="160" t="s">
        <v>1079</v>
      </c>
    </row>
    <row r="380" spans="1:65" s="2" customFormat="1" ht="44.25" customHeight="1">
      <c r="A380" s="29"/>
      <c r="B380" s="147"/>
      <c r="C380" s="162" t="s">
        <v>1080</v>
      </c>
      <c r="D380" s="162" t="s">
        <v>354</v>
      </c>
      <c r="E380" s="163" t="s">
        <v>1081</v>
      </c>
      <c r="F380" s="164" t="s">
        <v>1082</v>
      </c>
      <c r="G380" s="165" t="s">
        <v>330</v>
      </c>
      <c r="H380" s="166">
        <v>21.864000000000001</v>
      </c>
      <c r="I380" s="167"/>
      <c r="J380" s="168">
        <f t="shared" si="120"/>
        <v>0</v>
      </c>
      <c r="K380" s="169"/>
      <c r="L380" s="170"/>
      <c r="M380" s="171" t="s">
        <v>1</v>
      </c>
      <c r="N380" s="172" t="s">
        <v>39</v>
      </c>
      <c r="O380" s="58"/>
      <c r="P380" s="158">
        <f t="shared" si="121"/>
        <v>0</v>
      </c>
      <c r="Q380" s="158">
        <v>5.0000000000000001E-3</v>
      </c>
      <c r="R380" s="158">
        <f t="shared" si="122"/>
        <v>0.10932</v>
      </c>
      <c r="S380" s="158">
        <v>0</v>
      </c>
      <c r="T380" s="159">
        <f t="shared" si="123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60" t="s">
        <v>283</v>
      </c>
      <c r="AT380" s="160" t="s">
        <v>354</v>
      </c>
      <c r="AU380" s="160" t="s">
        <v>158</v>
      </c>
      <c r="AY380" s="14" t="s">
        <v>151</v>
      </c>
      <c r="BE380" s="161">
        <f t="shared" si="124"/>
        <v>0</v>
      </c>
      <c r="BF380" s="161">
        <f t="shared" si="125"/>
        <v>0</v>
      </c>
      <c r="BG380" s="161">
        <f t="shared" si="126"/>
        <v>0</v>
      </c>
      <c r="BH380" s="161">
        <f t="shared" si="127"/>
        <v>0</v>
      </c>
      <c r="BI380" s="161">
        <f t="shared" si="128"/>
        <v>0</v>
      </c>
      <c r="BJ380" s="14" t="s">
        <v>158</v>
      </c>
      <c r="BK380" s="161">
        <f t="shared" si="129"/>
        <v>0</v>
      </c>
      <c r="BL380" s="14" t="s">
        <v>217</v>
      </c>
      <c r="BM380" s="160" t="s">
        <v>1083</v>
      </c>
    </row>
    <row r="381" spans="1:65" s="2" customFormat="1" ht="24.2" customHeight="1">
      <c r="A381" s="29"/>
      <c r="B381" s="147"/>
      <c r="C381" s="148" t="s">
        <v>1084</v>
      </c>
      <c r="D381" s="148" t="s">
        <v>153</v>
      </c>
      <c r="E381" s="149" t="s">
        <v>1085</v>
      </c>
      <c r="F381" s="150" t="s">
        <v>1086</v>
      </c>
      <c r="G381" s="151" t="s">
        <v>198</v>
      </c>
      <c r="H381" s="152">
        <v>464.63</v>
      </c>
      <c r="I381" s="153"/>
      <c r="J381" s="154">
        <f t="shared" si="120"/>
        <v>0</v>
      </c>
      <c r="K381" s="155"/>
      <c r="L381" s="30"/>
      <c r="M381" s="156" t="s">
        <v>1</v>
      </c>
      <c r="N381" s="157" t="s">
        <v>39</v>
      </c>
      <c r="O381" s="58"/>
      <c r="P381" s="158">
        <f t="shared" si="121"/>
        <v>0</v>
      </c>
      <c r="Q381" s="158">
        <v>4.6999999999999999E-4</v>
      </c>
      <c r="R381" s="158">
        <f t="shared" si="122"/>
        <v>0.21837609999999999</v>
      </c>
      <c r="S381" s="158">
        <v>0</v>
      </c>
      <c r="T381" s="159">
        <f t="shared" si="123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60" t="s">
        <v>217</v>
      </c>
      <c r="AT381" s="160" t="s">
        <v>153</v>
      </c>
      <c r="AU381" s="160" t="s">
        <v>158</v>
      </c>
      <c r="AY381" s="14" t="s">
        <v>151</v>
      </c>
      <c r="BE381" s="161">
        <f t="shared" si="124"/>
        <v>0</v>
      </c>
      <c r="BF381" s="161">
        <f t="shared" si="125"/>
        <v>0</v>
      </c>
      <c r="BG381" s="161">
        <f t="shared" si="126"/>
        <v>0</v>
      </c>
      <c r="BH381" s="161">
        <f t="shared" si="127"/>
        <v>0</v>
      </c>
      <c r="BI381" s="161">
        <f t="shared" si="128"/>
        <v>0</v>
      </c>
      <c r="BJ381" s="14" t="s">
        <v>158</v>
      </c>
      <c r="BK381" s="161">
        <f t="shared" si="129"/>
        <v>0</v>
      </c>
      <c r="BL381" s="14" t="s">
        <v>217</v>
      </c>
      <c r="BM381" s="160" t="s">
        <v>1087</v>
      </c>
    </row>
    <row r="382" spans="1:65" s="2" customFormat="1" ht="33" customHeight="1">
      <c r="A382" s="29"/>
      <c r="B382" s="147"/>
      <c r="C382" s="162" t="s">
        <v>1088</v>
      </c>
      <c r="D382" s="162" t="s">
        <v>354</v>
      </c>
      <c r="E382" s="163" t="s">
        <v>1089</v>
      </c>
      <c r="F382" s="164" t="s">
        <v>1090</v>
      </c>
      <c r="G382" s="165" t="s">
        <v>198</v>
      </c>
      <c r="H382" s="166">
        <v>501.8</v>
      </c>
      <c r="I382" s="167"/>
      <c r="J382" s="168">
        <f t="shared" si="120"/>
        <v>0</v>
      </c>
      <c r="K382" s="169"/>
      <c r="L382" s="170"/>
      <c r="M382" s="171" t="s">
        <v>1</v>
      </c>
      <c r="N382" s="172" t="s">
        <v>39</v>
      </c>
      <c r="O382" s="58"/>
      <c r="P382" s="158">
        <f t="shared" si="121"/>
        <v>0</v>
      </c>
      <c r="Q382" s="158">
        <v>1.3259999999999999E-2</v>
      </c>
      <c r="R382" s="158">
        <f t="shared" si="122"/>
        <v>6.6538680000000001</v>
      </c>
      <c r="S382" s="158">
        <v>0</v>
      </c>
      <c r="T382" s="159">
        <f t="shared" si="123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60" t="s">
        <v>283</v>
      </c>
      <c r="AT382" s="160" t="s">
        <v>354</v>
      </c>
      <c r="AU382" s="160" t="s">
        <v>158</v>
      </c>
      <c r="AY382" s="14" t="s">
        <v>151</v>
      </c>
      <c r="BE382" s="161">
        <f t="shared" si="124"/>
        <v>0</v>
      </c>
      <c r="BF382" s="161">
        <f t="shared" si="125"/>
        <v>0</v>
      </c>
      <c r="BG382" s="161">
        <f t="shared" si="126"/>
        <v>0</v>
      </c>
      <c r="BH382" s="161">
        <f t="shared" si="127"/>
        <v>0</v>
      </c>
      <c r="BI382" s="161">
        <f t="shared" si="128"/>
        <v>0</v>
      </c>
      <c r="BJ382" s="14" t="s">
        <v>158</v>
      </c>
      <c r="BK382" s="161">
        <f t="shared" si="129"/>
        <v>0</v>
      </c>
      <c r="BL382" s="14" t="s">
        <v>217</v>
      </c>
      <c r="BM382" s="160" t="s">
        <v>1091</v>
      </c>
    </row>
    <row r="383" spans="1:65" s="2" customFormat="1" ht="33" customHeight="1">
      <c r="A383" s="29"/>
      <c r="B383" s="147"/>
      <c r="C383" s="148" t="s">
        <v>1092</v>
      </c>
      <c r="D383" s="148" t="s">
        <v>153</v>
      </c>
      <c r="E383" s="149" t="s">
        <v>1093</v>
      </c>
      <c r="F383" s="150" t="s">
        <v>1094</v>
      </c>
      <c r="G383" s="151" t="s">
        <v>1095</v>
      </c>
      <c r="H383" s="152">
        <v>1</v>
      </c>
      <c r="I383" s="153"/>
      <c r="J383" s="154">
        <f t="shared" si="120"/>
        <v>0</v>
      </c>
      <c r="K383" s="155"/>
      <c r="L383" s="30"/>
      <c r="M383" s="156" t="s">
        <v>1</v>
      </c>
      <c r="N383" s="157" t="s">
        <v>39</v>
      </c>
      <c r="O383" s="58"/>
      <c r="P383" s="158">
        <f t="shared" si="121"/>
        <v>0</v>
      </c>
      <c r="Q383" s="158">
        <v>2.2000000000000001E-4</v>
      </c>
      <c r="R383" s="158">
        <f t="shared" si="122"/>
        <v>2.2000000000000001E-4</v>
      </c>
      <c r="S383" s="158">
        <v>0</v>
      </c>
      <c r="T383" s="159">
        <f t="shared" si="123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60" t="s">
        <v>217</v>
      </c>
      <c r="AT383" s="160" t="s">
        <v>153</v>
      </c>
      <c r="AU383" s="160" t="s">
        <v>158</v>
      </c>
      <c r="AY383" s="14" t="s">
        <v>151</v>
      </c>
      <c r="BE383" s="161">
        <f t="shared" si="124"/>
        <v>0</v>
      </c>
      <c r="BF383" s="161">
        <f t="shared" si="125"/>
        <v>0</v>
      </c>
      <c r="BG383" s="161">
        <f t="shared" si="126"/>
        <v>0</v>
      </c>
      <c r="BH383" s="161">
        <f t="shared" si="127"/>
        <v>0</v>
      </c>
      <c r="BI383" s="161">
        <f t="shared" si="128"/>
        <v>0</v>
      </c>
      <c r="BJ383" s="14" t="s">
        <v>158</v>
      </c>
      <c r="BK383" s="161">
        <f t="shared" si="129"/>
        <v>0</v>
      </c>
      <c r="BL383" s="14" t="s">
        <v>217</v>
      </c>
      <c r="BM383" s="160" t="s">
        <v>1096</v>
      </c>
    </row>
    <row r="384" spans="1:65" s="2" customFormat="1" ht="24.2" customHeight="1">
      <c r="A384" s="29"/>
      <c r="B384" s="147"/>
      <c r="C384" s="148" t="s">
        <v>1097</v>
      </c>
      <c r="D384" s="148" t="s">
        <v>153</v>
      </c>
      <c r="E384" s="149" t="s">
        <v>1098</v>
      </c>
      <c r="F384" s="150" t="s">
        <v>1099</v>
      </c>
      <c r="G384" s="151" t="s">
        <v>753</v>
      </c>
      <c r="H384" s="173"/>
      <c r="I384" s="153"/>
      <c r="J384" s="154">
        <f t="shared" si="120"/>
        <v>0</v>
      </c>
      <c r="K384" s="155"/>
      <c r="L384" s="30"/>
      <c r="M384" s="156" t="s">
        <v>1</v>
      </c>
      <c r="N384" s="157" t="s">
        <v>39</v>
      </c>
      <c r="O384" s="58"/>
      <c r="P384" s="158">
        <f t="shared" si="121"/>
        <v>0</v>
      </c>
      <c r="Q384" s="158">
        <v>0</v>
      </c>
      <c r="R384" s="158">
        <f t="shared" si="122"/>
        <v>0</v>
      </c>
      <c r="S384" s="158">
        <v>0</v>
      </c>
      <c r="T384" s="159">
        <f t="shared" si="123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60" t="s">
        <v>217</v>
      </c>
      <c r="AT384" s="160" t="s">
        <v>153</v>
      </c>
      <c r="AU384" s="160" t="s">
        <v>158</v>
      </c>
      <c r="AY384" s="14" t="s">
        <v>151</v>
      </c>
      <c r="BE384" s="161">
        <f t="shared" si="124"/>
        <v>0</v>
      </c>
      <c r="BF384" s="161">
        <f t="shared" si="125"/>
        <v>0</v>
      </c>
      <c r="BG384" s="161">
        <f t="shared" si="126"/>
        <v>0</v>
      </c>
      <c r="BH384" s="161">
        <f t="shared" si="127"/>
        <v>0</v>
      </c>
      <c r="BI384" s="161">
        <f t="shared" si="128"/>
        <v>0</v>
      </c>
      <c r="BJ384" s="14" t="s">
        <v>158</v>
      </c>
      <c r="BK384" s="161">
        <f t="shared" si="129"/>
        <v>0</v>
      </c>
      <c r="BL384" s="14" t="s">
        <v>217</v>
      </c>
      <c r="BM384" s="160" t="s">
        <v>1100</v>
      </c>
    </row>
    <row r="385" spans="1:65" s="12" customFormat="1" ht="22.9" customHeight="1">
      <c r="B385" s="134"/>
      <c r="D385" s="135" t="s">
        <v>72</v>
      </c>
      <c r="E385" s="145" t="s">
        <v>1101</v>
      </c>
      <c r="F385" s="145" t="s">
        <v>1102</v>
      </c>
      <c r="I385" s="137"/>
      <c r="J385" s="146">
        <f>BK385</f>
        <v>0</v>
      </c>
      <c r="L385" s="134"/>
      <c r="M385" s="139"/>
      <c r="N385" s="140"/>
      <c r="O385" s="140"/>
      <c r="P385" s="141">
        <f>SUM(P386:P389)</f>
        <v>0</v>
      </c>
      <c r="Q385" s="140"/>
      <c r="R385" s="141">
        <f>SUM(R386:R389)</f>
        <v>1.0523705860000001</v>
      </c>
      <c r="S385" s="140"/>
      <c r="T385" s="142">
        <f>SUM(T386:T389)</f>
        <v>0</v>
      </c>
      <c r="AR385" s="135" t="s">
        <v>158</v>
      </c>
      <c r="AT385" s="143" t="s">
        <v>72</v>
      </c>
      <c r="AU385" s="143" t="s">
        <v>81</v>
      </c>
      <c r="AY385" s="135" t="s">
        <v>151</v>
      </c>
      <c r="BK385" s="144">
        <f>SUM(BK386:BK389)</f>
        <v>0</v>
      </c>
    </row>
    <row r="386" spans="1:65" s="2" customFormat="1" ht="24.2" customHeight="1">
      <c r="A386" s="29"/>
      <c r="B386" s="147"/>
      <c r="C386" s="148" t="s">
        <v>1103</v>
      </c>
      <c r="D386" s="148" t="s">
        <v>153</v>
      </c>
      <c r="E386" s="149" t="s">
        <v>1104</v>
      </c>
      <c r="F386" s="150" t="s">
        <v>1105</v>
      </c>
      <c r="G386" s="151" t="s">
        <v>330</v>
      </c>
      <c r="H386" s="152">
        <v>39.340000000000003</v>
      </c>
      <c r="I386" s="153"/>
      <c r="J386" s="154">
        <f>ROUND(I386*H386,2)</f>
        <v>0</v>
      </c>
      <c r="K386" s="155"/>
      <c r="L386" s="30"/>
      <c r="M386" s="156" t="s">
        <v>1</v>
      </c>
      <c r="N386" s="157" t="s">
        <v>39</v>
      </c>
      <c r="O386" s="58"/>
      <c r="P386" s="158">
        <f>O386*H386</f>
        <v>0</v>
      </c>
      <c r="Q386" s="158">
        <v>3.4323999999999999E-3</v>
      </c>
      <c r="R386" s="158">
        <f>Q386*H386</f>
        <v>0.13503061600000002</v>
      </c>
      <c r="S386" s="158">
        <v>0</v>
      </c>
      <c r="T386" s="159">
        <f>S386*H386</f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60" t="s">
        <v>217</v>
      </c>
      <c r="AT386" s="160" t="s">
        <v>153</v>
      </c>
      <c r="AU386" s="160" t="s">
        <v>158</v>
      </c>
      <c r="AY386" s="14" t="s">
        <v>151</v>
      </c>
      <c r="BE386" s="161">
        <f>IF(N386="základná",J386,0)</f>
        <v>0</v>
      </c>
      <c r="BF386" s="161">
        <f>IF(N386="znížená",J386,0)</f>
        <v>0</v>
      </c>
      <c r="BG386" s="161">
        <f>IF(N386="zákl. prenesená",J386,0)</f>
        <v>0</v>
      </c>
      <c r="BH386" s="161">
        <f>IF(N386="zníž. prenesená",J386,0)</f>
        <v>0</v>
      </c>
      <c r="BI386" s="161">
        <f>IF(N386="nulová",J386,0)</f>
        <v>0</v>
      </c>
      <c r="BJ386" s="14" t="s">
        <v>158</v>
      </c>
      <c r="BK386" s="161">
        <f>ROUND(I386*H386,2)</f>
        <v>0</v>
      </c>
      <c r="BL386" s="14" t="s">
        <v>217</v>
      </c>
      <c r="BM386" s="160" t="s">
        <v>1106</v>
      </c>
    </row>
    <row r="387" spans="1:65" s="2" customFormat="1" ht="37.9" customHeight="1">
      <c r="A387" s="29"/>
      <c r="B387" s="147"/>
      <c r="C387" s="148" t="s">
        <v>1107</v>
      </c>
      <c r="D387" s="148" t="s">
        <v>153</v>
      </c>
      <c r="E387" s="149" t="s">
        <v>1108</v>
      </c>
      <c r="F387" s="150" t="s">
        <v>1109</v>
      </c>
      <c r="G387" s="151" t="s">
        <v>198</v>
      </c>
      <c r="H387" s="152">
        <v>56.01</v>
      </c>
      <c r="I387" s="153"/>
      <c r="J387" s="154">
        <f>ROUND(I387*H387,2)</f>
        <v>0</v>
      </c>
      <c r="K387" s="155"/>
      <c r="L387" s="30"/>
      <c r="M387" s="156" t="s">
        <v>1</v>
      </c>
      <c r="N387" s="157" t="s">
        <v>39</v>
      </c>
      <c r="O387" s="58"/>
      <c r="P387" s="158">
        <f>O387*H387</f>
        <v>0</v>
      </c>
      <c r="Q387" s="158">
        <v>3.1970000000000002E-3</v>
      </c>
      <c r="R387" s="158">
        <f>Q387*H387</f>
        <v>0.17906397000000002</v>
      </c>
      <c r="S387" s="158">
        <v>0</v>
      </c>
      <c r="T387" s="159">
        <f>S387*H387</f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60" t="s">
        <v>217</v>
      </c>
      <c r="AT387" s="160" t="s">
        <v>153</v>
      </c>
      <c r="AU387" s="160" t="s">
        <v>158</v>
      </c>
      <c r="AY387" s="14" t="s">
        <v>151</v>
      </c>
      <c r="BE387" s="161">
        <f>IF(N387="základná",J387,0)</f>
        <v>0</v>
      </c>
      <c r="BF387" s="161">
        <f>IF(N387="znížená",J387,0)</f>
        <v>0</v>
      </c>
      <c r="BG387" s="161">
        <f>IF(N387="zákl. prenesená",J387,0)</f>
        <v>0</v>
      </c>
      <c r="BH387" s="161">
        <f>IF(N387="zníž. prenesená",J387,0)</f>
        <v>0</v>
      </c>
      <c r="BI387" s="161">
        <f>IF(N387="nulová",J387,0)</f>
        <v>0</v>
      </c>
      <c r="BJ387" s="14" t="s">
        <v>158</v>
      </c>
      <c r="BK387" s="161">
        <f>ROUND(I387*H387,2)</f>
        <v>0</v>
      </c>
      <c r="BL387" s="14" t="s">
        <v>217</v>
      </c>
      <c r="BM387" s="160" t="s">
        <v>1110</v>
      </c>
    </row>
    <row r="388" spans="1:65" s="2" customFormat="1" ht="24.2" customHeight="1">
      <c r="A388" s="29"/>
      <c r="B388" s="147"/>
      <c r="C388" s="162" t="s">
        <v>1111</v>
      </c>
      <c r="D388" s="162" t="s">
        <v>354</v>
      </c>
      <c r="E388" s="163" t="s">
        <v>1112</v>
      </c>
      <c r="F388" s="164" t="s">
        <v>1113</v>
      </c>
      <c r="G388" s="165" t="s">
        <v>198</v>
      </c>
      <c r="H388" s="166">
        <v>61.523000000000003</v>
      </c>
      <c r="I388" s="167"/>
      <c r="J388" s="168">
        <f>ROUND(I388*H388,2)</f>
        <v>0</v>
      </c>
      <c r="K388" s="169"/>
      <c r="L388" s="170"/>
      <c r="M388" s="171" t="s">
        <v>1</v>
      </c>
      <c r="N388" s="172" t="s">
        <v>39</v>
      </c>
      <c r="O388" s="58"/>
      <c r="P388" s="158">
        <f>O388*H388</f>
        <v>0</v>
      </c>
      <c r="Q388" s="158">
        <v>1.2E-2</v>
      </c>
      <c r="R388" s="158">
        <f>Q388*H388</f>
        <v>0.73827600000000004</v>
      </c>
      <c r="S388" s="158">
        <v>0</v>
      </c>
      <c r="T388" s="159">
        <f>S388*H388</f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60" t="s">
        <v>283</v>
      </c>
      <c r="AT388" s="160" t="s">
        <v>354</v>
      </c>
      <c r="AU388" s="160" t="s">
        <v>158</v>
      </c>
      <c r="AY388" s="14" t="s">
        <v>151</v>
      </c>
      <c r="BE388" s="161">
        <f>IF(N388="základná",J388,0)</f>
        <v>0</v>
      </c>
      <c r="BF388" s="161">
        <f>IF(N388="znížená",J388,0)</f>
        <v>0</v>
      </c>
      <c r="BG388" s="161">
        <f>IF(N388="zákl. prenesená",J388,0)</f>
        <v>0</v>
      </c>
      <c r="BH388" s="161">
        <f>IF(N388="zníž. prenesená",J388,0)</f>
        <v>0</v>
      </c>
      <c r="BI388" s="161">
        <f>IF(N388="nulová",J388,0)</f>
        <v>0</v>
      </c>
      <c r="BJ388" s="14" t="s">
        <v>158</v>
      </c>
      <c r="BK388" s="161">
        <f>ROUND(I388*H388,2)</f>
        <v>0</v>
      </c>
      <c r="BL388" s="14" t="s">
        <v>217</v>
      </c>
      <c r="BM388" s="160" t="s">
        <v>1114</v>
      </c>
    </row>
    <row r="389" spans="1:65" s="2" customFormat="1" ht="24.2" customHeight="1">
      <c r="A389" s="29"/>
      <c r="B389" s="147"/>
      <c r="C389" s="148" t="s">
        <v>1115</v>
      </c>
      <c r="D389" s="148" t="s">
        <v>153</v>
      </c>
      <c r="E389" s="149" t="s">
        <v>1116</v>
      </c>
      <c r="F389" s="150" t="s">
        <v>1117</v>
      </c>
      <c r="G389" s="151" t="s">
        <v>753</v>
      </c>
      <c r="H389" s="173"/>
      <c r="I389" s="153"/>
      <c r="J389" s="154">
        <f>ROUND(I389*H389,2)</f>
        <v>0</v>
      </c>
      <c r="K389" s="155"/>
      <c r="L389" s="30"/>
      <c r="M389" s="156" t="s">
        <v>1</v>
      </c>
      <c r="N389" s="157" t="s">
        <v>39</v>
      </c>
      <c r="O389" s="58"/>
      <c r="P389" s="158">
        <f>O389*H389</f>
        <v>0</v>
      </c>
      <c r="Q389" s="158">
        <v>0</v>
      </c>
      <c r="R389" s="158">
        <f>Q389*H389</f>
        <v>0</v>
      </c>
      <c r="S389" s="158">
        <v>0</v>
      </c>
      <c r="T389" s="159">
        <f>S389*H389</f>
        <v>0</v>
      </c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R389" s="160" t="s">
        <v>217</v>
      </c>
      <c r="AT389" s="160" t="s">
        <v>153</v>
      </c>
      <c r="AU389" s="160" t="s">
        <v>158</v>
      </c>
      <c r="AY389" s="14" t="s">
        <v>151</v>
      </c>
      <c r="BE389" s="161">
        <f>IF(N389="základná",J389,0)</f>
        <v>0</v>
      </c>
      <c r="BF389" s="161">
        <f>IF(N389="znížená",J389,0)</f>
        <v>0</v>
      </c>
      <c r="BG389" s="161">
        <f>IF(N389="zákl. prenesená",J389,0)</f>
        <v>0</v>
      </c>
      <c r="BH389" s="161">
        <f>IF(N389="zníž. prenesená",J389,0)</f>
        <v>0</v>
      </c>
      <c r="BI389" s="161">
        <f>IF(N389="nulová",J389,0)</f>
        <v>0</v>
      </c>
      <c r="BJ389" s="14" t="s">
        <v>158</v>
      </c>
      <c r="BK389" s="161">
        <f>ROUND(I389*H389,2)</f>
        <v>0</v>
      </c>
      <c r="BL389" s="14" t="s">
        <v>217</v>
      </c>
      <c r="BM389" s="160" t="s">
        <v>1118</v>
      </c>
    </row>
    <row r="390" spans="1:65" s="12" customFormat="1" ht="22.9" customHeight="1">
      <c r="B390" s="134"/>
      <c r="D390" s="135" t="s">
        <v>72</v>
      </c>
      <c r="E390" s="145" t="s">
        <v>1119</v>
      </c>
      <c r="F390" s="145" t="s">
        <v>1120</v>
      </c>
      <c r="I390" s="137"/>
      <c r="J390" s="146">
        <f>BK390</f>
        <v>0</v>
      </c>
      <c r="L390" s="134"/>
      <c r="M390" s="139"/>
      <c r="N390" s="140"/>
      <c r="O390" s="140"/>
      <c r="P390" s="141">
        <f>SUM(P391:P401)</f>
        <v>0</v>
      </c>
      <c r="Q390" s="140"/>
      <c r="R390" s="141">
        <f>SUM(R391:R401)</f>
        <v>0.40116193</v>
      </c>
      <c r="S390" s="140"/>
      <c r="T390" s="142">
        <f>SUM(T391:T401)</f>
        <v>0</v>
      </c>
      <c r="AR390" s="135" t="s">
        <v>158</v>
      </c>
      <c r="AT390" s="143" t="s">
        <v>72</v>
      </c>
      <c r="AU390" s="143" t="s">
        <v>81</v>
      </c>
      <c r="AY390" s="135" t="s">
        <v>151</v>
      </c>
      <c r="BK390" s="144">
        <f>SUM(BK391:BK401)</f>
        <v>0</v>
      </c>
    </row>
    <row r="391" spans="1:65" s="2" customFormat="1" ht="24.2" customHeight="1">
      <c r="A391" s="29"/>
      <c r="B391" s="147"/>
      <c r="C391" s="148" t="s">
        <v>1121</v>
      </c>
      <c r="D391" s="148" t="s">
        <v>153</v>
      </c>
      <c r="E391" s="149" t="s">
        <v>1122</v>
      </c>
      <c r="F391" s="150" t="s">
        <v>1123</v>
      </c>
      <c r="G391" s="151" t="s">
        <v>330</v>
      </c>
      <c r="H391" s="152">
        <v>38.19</v>
      </c>
      <c r="I391" s="153"/>
      <c r="J391" s="154">
        <f t="shared" ref="J391:J401" si="130">ROUND(I391*H391,2)</f>
        <v>0</v>
      </c>
      <c r="K391" s="155"/>
      <c r="L391" s="30"/>
      <c r="M391" s="156" t="s">
        <v>1</v>
      </c>
      <c r="N391" s="157" t="s">
        <v>39</v>
      </c>
      <c r="O391" s="58"/>
      <c r="P391" s="158">
        <f t="shared" ref="P391:P401" si="131">O391*H391</f>
        <v>0</v>
      </c>
      <c r="Q391" s="158">
        <v>1.5E-5</v>
      </c>
      <c r="R391" s="158">
        <f t="shared" ref="R391:R401" si="132">Q391*H391</f>
        <v>5.7284999999999997E-4</v>
      </c>
      <c r="S391" s="158">
        <v>0</v>
      </c>
      <c r="T391" s="159">
        <f t="shared" ref="T391:T401" si="133">S391*H391</f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60" t="s">
        <v>217</v>
      </c>
      <c r="AT391" s="160" t="s">
        <v>153</v>
      </c>
      <c r="AU391" s="160" t="s">
        <v>158</v>
      </c>
      <c r="AY391" s="14" t="s">
        <v>151</v>
      </c>
      <c r="BE391" s="161">
        <f t="shared" ref="BE391:BE401" si="134">IF(N391="základná",J391,0)</f>
        <v>0</v>
      </c>
      <c r="BF391" s="161">
        <f t="shared" ref="BF391:BF401" si="135">IF(N391="znížená",J391,0)</f>
        <v>0</v>
      </c>
      <c r="BG391" s="161">
        <f t="shared" ref="BG391:BG401" si="136">IF(N391="zákl. prenesená",J391,0)</f>
        <v>0</v>
      </c>
      <c r="BH391" s="161">
        <f t="shared" ref="BH391:BH401" si="137">IF(N391="zníž. prenesená",J391,0)</f>
        <v>0</v>
      </c>
      <c r="BI391" s="161">
        <f t="shared" ref="BI391:BI401" si="138">IF(N391="nulová",J391,0)</f>
        <v>0</v>
      </c>
      <c r="BJ391" s="14" t="s">
        <v>158</v>
      </c>
      <c r="BK391" s="161">
        <f t="shared" ref="BK391:BK401" si="139">ROUND(I391*H391,2)</f>
        <v>0</v>
      </c>
      <c r="BL391" s="14" t="s">
        <v>217</v>
      </c>
      <c r="BM391" s="160" t="s">
        <v>1124</v>
      </c>
    </row>
    <row r="392" spans="1:65" s="2" customFormat="1" ht="37.9" customHeight="1">
      <c r="A392" s="29"/>
      <c r="B392" s="147"/>
      <c r="C392" s="162" t="s">
        <v>1125</v>
      </c>
      <c r="D392" s="162" t="s">
        <v>354</v>
      </c>
      <c r="E392" s="163" t="s">
        <v>1126</v>
      </c>
      <c r="F392" s="164" t="s">
        <v>1127</v>
      </c>
      <c r="G392" s="165" t="s">
        <v>330</v>
      </c>
      <c r="H392" s="166">
        <v>38.572000000000003</v>
      </c>
      <c r="I392" s="167"/>
      <c r="J392" s="168">
        <f t="shared" si="130"/>
        <v>0</v>
      </c>
      <c r="K392" s="169"/>
      <c r="L392" s="170"/>
      <c r="M392" s="171" t="s">
        <v>1</v>
      </c>
      <c r="N392" s="172" t="s">
        <v>39</v>
      </c>
      <c r="O392" s="58"/>
      <c r="P392" s="158">
        <f t="shared" si="131"/>
        <v>0</v>
      </c>
      <c r="Q392" s="158">
        <v>5.0000000000000001E-4</v>
      </c>
      <c r="R392" s="158">
        <f t="shared" si="132"/>
        <v>1.9286000000000001E-2</v>
      </c>
      <c r="S392" s="158">
        <v>0</v>
      </c>
      <c r="T392" s="159">
        <f t="shared" si="133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60" t="s">
        <v>283</v>
      </c>
      <c r="AT392" s="160" t="s">
        <v>354</v>
      </c>
      <c r="AU392" s="160" t="s">
        <v>158</v>
      </c>
      <c r="AY392" s="14" t="s">
        <v>151</v>
      </c>
      <c r="BE392" s="161">
        <f t="shared" si="134"/>
        <v>0</v>
      </c>
      <c r="BF392" s="161">
        <f t="shared" si="135"/>
        <v>0</v>
      </c>
      <c r="BG392" s="161">
        <f t="shared" si="136"/>
        <v>0</v>
      </c>
      <c r="BH392" s="161">
        <f t="shared" si="137"/>
        <v>0</v>
      </c>
      <c r="BI392" s="161">
        <f t="shared" si="138"/>
        <v>0</v>
      </c>
      <c r="BJ392" s="14" t="s">
        <v>158</v>
      </c>
      <c r="BK392" s="161">
        <f t="shared" si="139"/>
        <v>0</v>
      </c>
      <c r="BL392" s="14" t="s">
        <v>217</v>
      </c>
      <c r="BM392" s="160" t="s">
        <v>1128</v>
      </c>
    </row>
    <row r="393" spans="1:65" s="2" customFormat="1" ht="16.5" customHeight="1">
      <c r="A393" s="29"/>
      <c r="B393" s="147"/>
      <c r="C393" s="148" t="s">
        <v>1129</v>
      </c>
      <c r="D393" s="148" t="s">
        <v>153</v>
      </c>
      <c r="E393" s="149" t="s">
        <v>1130</v>
      </c>
      <c r="F393" s="150" t="s">
        <v>1131</v>
      </c>
      <c r="G393" s="151" t="s">
        <v>330</v>
      </c>
      <c r="H393" s="152">
        <v>6</v>
      </c>
      <c r="I393" s="153"/>
      <c r="J393" s="154">
        <f t="shared" si="130"/>
        <v>0</v>
      </c>
      <c r="K393" s="155"/>
      <c r="L393" s="30"/>
      <c r="M393" s="156" t="s">
        <v>1</v>
      </c>
      <c r="N393" s="157" t="s">
        <v>39</v>
      </c>
      <c r="O393" s="58"/>
      <c r="P393" s="158">
        <f t="shared" si="131"/>
        <v>0</v>
      </c>
      <c r="Q393" s="158">
        <v>1.2500000000000001E-5</v>
      </c>
      <c r="R393" s="158">
        <f t="shared" si="132"/>
        <v>7.5000000000000007E-5</v>
      </c>
      <c r="S393" s="158">
        <v>0</v>
      </c>
      <c r="T393" s="159">
        <f t="shared" si="133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60" t="s">
        <v>217</v>
      </c>
      <c r="AT393" s="160" t="s">
        <v>153</v>
      </c>
      <c r="AU393" s="160" t="s">
        <v>158</v>
      </c>
      <c r="AY393" s="14" t="s">
        <v>151</v>
      </c>
      <c r="BE393" s="161">
        <f t="shared" si="134"/>
        <v>0</v>
      </c>
      <c r="BF393" s="161">
        <f t="shared" si="135"/>
        <v>0</v>
      </c>
      <c r="BG393" s="161">
        <f t="shared" si="136"/>
        <v>0</v>
      </c>
      <c r="BH393" s="161">
        <f t="shared" si="137"/>
        <v>0</v>
      </c>
      <c r="BI393" s="161">
        <f t="shared" si="138"/>
        <v>0</v>
      </c>
      <c r="BJ393" s="14" t="s">
        <v>158</v>
      </c>
      <c r="BK393" s="161">
        <f t="shared" si="139"/>
        <v>0</v>
      </c>
      <c r="BL393" s="14" t="s">
        <v>217</v>
      </c>
      <c r="BM393" s="160" t="s">
        <v>1132</v>
      </c>
    </row>
    <row r="394" spans="1:65" s="2" customFormat="1" ht="21.75" customHeight="1">
      <c r="A394" s="29"/>
      <c r="B394" s="147"/>
      <c r="C394" s="162" t="s">
        <v>1133</v>
      </c>
      <c r="D394" s="162" t="s">
        <v>354</v>
      </c>
      <c r="E394" s="163" t="s">
        <v>1134</v>
      </c>
      <c r="F394" s="164" t="s">
        <v>1135</v>
      </c>
      <c r="G394" s="165" t="s">
        <v>330</v>
      </c>
      <c r="H394" s="166">
        <v>6.06</v>
      </c>
      <c r="I394" s="167"/>
      <c r="J394" s="168">
        <f t="shared" si="130"/>
        <v>0</v>
      </c>
      <c r="K394" s="169"/>
      <c r="L394" s="170"/>
      <c r="M394" s="171" t="s">
        <v>1</v>
      </c>
      <c r="N394" s="172" t="s">
        <v>39</v>
      </c>
      <c r="O394" s="58"/>
      <c r="P394" s="158">
        <f t="shared" si="131"/>
        <v>0</v>
      </c>
      <c r="Q394" s="158">
        <v>2.0000000000000001E-4</v>
      </c>
      <c r="R394" s="158">
        <f t="shared" si="132"/>
        <v>1.212E-3</v>
      </c>
      <c r="S394" s="158">
        <v>0</v>
      </c>
      <c r="T394" s="159">
        <f t="shared" si="133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60" t="s">
        <v>283</v>
      </c>
      <c r="AT394" s="160" t="s">
        <v>354</v>
      </c>
      <c r="AU394" s="160" t="s">
        <v>158</v>
      </c>
      <c r="AY394" s="14" t="s">
        <v>151</v>
      </c>
      <c r="BE394" s="161">
        <f t="shared" si="134"/>
        <v>0</v>
      </c>
      <c r="BF394" s="161">
        <f t="shared" si="135"/>
        <v>0</v>
      </c>
      <c r="BG394" s="161">
        <f t="shared" si="136"/>
        <v>0</v>
      </c>
      <c r="BH394" s="161">
        <f t="shared" si="137"/>
        <v>0</v>
      </c>
      <c r="BI394" s="161">
        <f t="shared" si="138"/>
        <v>0</v>
      </c>
      <c r="BJ394" s="14" t="s">
        <v>158</v>
      </c>
      <c r="BK394" s="161">
        <f t="shared" si="139"/>
        <v>0</v>
      </c>
      <c r="BL394" s="14" t="s">
        <v>217</v>
      </c>
      <c r="BM394" s="160" t="s">
        <v>1136</v>
      </c>
    </row>
    <row r="395" spans="1:65" s="2" customFormat="1" ht="24.2" customHeight="1">
      <c r="A395" s="29"/>
      <c r="B395" s="147"/>
      <c r="C395" s="148" t="s">
        <v>1137</v>
      </c>
      <c r="D395" s="148" t="s">
        <v>153</v>
      </c>
      <c r="E395" s="149" t="s">
        <v>1138</v>
      </c>
      <c r="F395" s="150" t="s">
        <v>1139</v>
      </c>
      <c r="G395" s="151" t="s">
        <v>198</v>
      </c>
      <c r="H395" s="152">
        <v>56.95</v>
      </c>
      <c r="I395" s="153"/>
      <c r="J395" s="154">
        <f t="shared" si="130"/>
        <v>0</v>
      </c>
      <c r="K395" s="155"/>
      <c r="L395" s="30"/>
      <c r="M395" s="156" t="s">
        <v>1</v>
      </c>
      <c r="N395" s="157" t="s">
        <v>39</v>
      </c>
      <c r="O395" s="58"/>
      <c r="P395" s="158">
        <f t="shared" si="131"/>
        <v>0</v>
      </c>
      <c r="Q395" s="158">
        <v>2.0000000000000002E-5</v>
      </c>
      <c r="R395" s="158">
        <f t="shared" si="132"/>
        <v>1.1390000000000003E-3</v>
      </c>
      <c r="S395" s="158">
        <v>0</v>
      </c>
      <c r="T395" s="159">
        <f t="shared" si="133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60" t="s">
        <v>217</v>
      </c>
      <c r="AT395" s="160" t="s">
        <v>153</v>
      </c>
      <c r="AU395" s="160" t="s">
        <v>158</v>
      </c>
      <c r="AY395" s="14" t="s">
        <v>151</v>
      </c>
      <c r="BE395" s="161">
        <f t="shared" si="134"/>
        <v>0</v>
      </c>
      <c r="BF395" s="161">
        <f t="shared" si="135"/>
        <v>0</v>
      </c>
      <c r="BG395" s="161">
        <f t="shared" si="136"/>
        <v>0</v>
      </c>
      <c r="BH395" s="161">
        <f t="shared" si="137"/>
        <v>0</v>
      </c>
      <c r="BI395" s="161">
        <f t="shared" si="138"/>
        <v>0</v>
      </c>
      <c r="BJ395" s="14" t="s">
        <v>158</v>
      </c>
      <c r="BK395" s="161">
        <f t="shared" si="139"/>
        <v>0</v>
      </c>
      <c r="BL395" s="14" t="s">
        <v>217</v>
      </c>
      <c r="BM395" s="160" t="s">
        <v>1140</v>
      </c>
    </row>
    <row r="396" spans="1:65" s="2" customFormat="1" ht="16.5" customHeight="1">
      <c r="A396" s="29"/>
      <c r="B396" s="147"/>
      <c r="C396" s="162" t="s">
        <v>1141</v>
      </c>
      <c r="D396" s="162" t="s">
        <v>354</v>
      </c>
      <c r="E396" s="163" t="s">
        <v>1142</v>
      </c>
      <c r="F396" s="164" t="s">
        <v>1143</v>
      </c>
      <c r="G396" s="165" t="s">
        <v>198</v>
      </c>
      <c r="H396" s="166">
        <v>58.088999999999999</v>
      </c>
      <c r="I396" s="167"/>
      <c r="J396" s="168">
        <f t="shared" si="130"/>
        <v>0</v>
      </c>
      <c r="K396" s="169"/>
      <c r="L396" s="170"/>
      <c r="M396" s="171" t="s">
        <v>1</v>
      </c>
      <c r="N396" s="172" t="s">
        <v>39</v>
      </c>
      <c r="O396" s="58"/>
      <c r="P396" s="158">
        <f t="shared" si="131"/>
        <v>0</v>
      </c>
      <c r="Q396" s="158">
        <v>6.28E-3</v>
      </c>
      <c r="R396" s="158">
        <f t="shared" si="132"/>
        <v>0.36479891999999997</v>
      </c>
      <c r="S396" s="158">
        <v>0</v>
      </c>
      <c r="T396" s="159">
        <f t="shared" si="133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60" t="s">
        <v>283</v>
      </c>
      <c r="AT396" s="160" t="s">
        <v>354</v>
      </c>
      <c r="AU396" s="160" t="s">
        <v>158</v>
      </c>
      <c r="AY396" s="14" t="s">
        <v>151</v>
      </c>
      <c r="BE396" s="161">
        <f t="shared" si="134"/>
        <v>0</v>
      </c>
      <c r="BF396" s="161">
        <f t="shared" si="135"/>
        <v>0</v>
      </c>
      <c r="BG396" s="161">
        <f t="shared" si="136"/>
        <v>0</v>
      </c>
      <c r="BH396" s="161">
        <f t="shared" si="137"/>
        <v>0</v>
      </c>
      <c r="BI396" s="161">
        <f t="shared" si="138"/>
        <v>0</v>
      </c>
      <c r="BJ396" s="14" t="s">
        <v>158</v>
      </c>
      <c r="BK396" s="161">
        <f t="shared" si="139"/>
        <v>0</v>
      </c>
      <c r="BL396" s="14" t="s">
        <v>217</v>
      </c>
      <c r="BM396" s="160" t="s">
        <v>1144</v>
      </c>
    </row>
    <row r="397" spans="1:65" s="2" customFormat="1" ht="24.2" customHeight="1">
      <c r="A397" s="29"/>
      <c r="B397" s="147"/>
      <c r="C397" s="148" t="s">
        <v>1145</v>
      </c>
      <c r="D397" s="148" t="s">
        <v>153</v>
      </c>
      <c r="E397" s="149" t="s">
        <v>1146</v>
      </c>
      <c r="F397" s="150" t="s">
        <v>1147</v>
      </c>
      <c r="G397" s="151" t="s">
        <v>198</v>
      </c>
      <c r="H397" s="152">
        <v>56.95</v>
      </c>
      <c r="I397" s="153"/>
      <c r="J397" s="154">
        <f t="shared" si="130"/>
        <v>0</v>
      </c>
      <c r="K397" s="155"/>
      <c r="L397" s="30"/>
      <c r="M397" s="156" t="s">
        <v>1</v>
      </c>
      <c r="N397" s="157" t="s">
        <v>39</v>
      </c>
      <c r="O397" s="58"/>
      <c r="P397" s="158">
        <f t="shared" si="131"/>
        <v>0</v>
      </c>
      <c r="Q397" s="158">
        <v>0</v>
      </c>
      <c r="R397" s="158">
        <f t="shared" si="132"/>
        <v>0</v>
      </c>
      <c r="S397" s="158">
        <v>0</v>
      </c>
      <c r="T397" s="159">
        <f t="shared" si="133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60" t="s">
        <v>217</v>
      </c>
      <c r="AT397" s="160" t="s">
        <v>153</v>
      </c>
      <c r="AU397" s="160" t="s">
        <v>158</v>
      </c>
      <c r="AY397" s="14" t="s">
        <v>151</v>
      </c>
      <c r="BE397" s="161">
        <f t="shared" si="134"/>
        <v>0</v>
      </c>
      <c r="BF397" s="161">
        <f t="shared" si="135"/>
        <v>0</v>
      </c>
      <c r="BG397" s="161">
        <f t="shared" si="136"/>
        <v>0</v>
      </c>
      <c r="BH397" s="161">
        <f t="shared" si="137"/>
        <v>0</v>
      </c>
      <c r="BI397" s="161">
        <f t="shared" si="138"/>
        <v>0</v>
      </c>
      <c r="BJ397" s="14" t="s">
        <v>158</v>
      </c>
      <c r="BK397" s="161">
        <f t="shared" si="139"/>
        <v>0</v>
      </c>
      <c r="BL397" s="14" t="s">
        <v>217</v>
      </c>
      <c r="BM397" s="160" t="s">
        <v>1148</v>
      </c>
    </row>
    <row r="398" spans="1:65" s="2" customFormat="1" ht="24.2" customHeight="1">
      <c r="A398" s="29"/>
      <c r="B398" s="147"/>
      <c r="C398" s="162" t="s">
        <v>1149</v>
      </c>
      <c r="D398" s="162" t="s">
        <v>354</v>
      </c>
      <c r="E398" s="163" t="s">
        <v>1150</v>
      </c>
      <c r="F398" s="164" t="s">
        <v>1151</v>
      </c>
      <c r="G398" s="165" t="s">
        <v>198</v>
      </c>
      <c r="H398" s="166">
        <v>58.658999999999999</v>
      </c>
      <c r="I398" s="167"/>
      <c r="J398" s="168">
        <f t="shared" si="130"/>
        <v>0</v>
      </c>
      <c r="K398" s="169"/>
      <c r="L398" s="170"/>
      <c r="M398" s="171" t="s">
        <v>1</v>
      </c>
      <c r="N398" s="172" t="s">
        <v>39</v>
      </c>
      <c r="O398" s="58"/>
      <c r="P398" s="158">
        <f t="shared" si="131"/>
        <v>0</v>
      </c>
      <c r="Q398" s="158">
        <v>6.0000000000000002E-5</v>
      </c>
      <c r="R398" s="158">
        <f t="shared" si="132"/>
        <v>3.5195399999999998E-3</v>
      </c>
      <c r="S398" s="158">
        <v>0</v>
      </c>
      <c r="T398" s="159">
        <f t="shared" si="133"/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60" t="s">
        <v>283</v>
      </c>
      <c r="AT398" s="160" t="s">
        <v>354</v>
      </c>
      <c r="AU398" s="160" t="s">
        <v>158</v>
      </c>
      <c r="AY398" s="14" t="s">
        <v>151</v>
      </c>
      <c r="BE398" s="161">
        <f t="shared" si="134"/>
        <v>0</v>
      </c>
      <c r="BF398" s="161">
        <f t="shared" si="135"/>
        <v>0</v>
      </c>
      <c r="BG398" s="161">
        <f t="shared" si="136"/>
        <v>0</v>
      </c>
      <c r="BH398" s="161">
        <f t="shared" si="137"/>
        <v>0</v>
      </c>
      <c r="BI398" s="161">
        <f t="shared" si="138"/>
        <v>0</v>
      </c>
      <c r="BJ398" s="14" t="s">
        <v>158</v>
      </c>
      <c r="BK398" s="161">
        <f t="shared" si="139"/>
        <v>0</v>
      </c>
      <c r="BL398" s="14" t="s">
        <v>217</v>
      </c>
      <c r="BM398" s="160" t="s">
        <v>1152</v>
      </c>
    </row>
    <row r="399" spans="1:65" s="2" customFormat="1" ht="21.75" customHeight="1">
      <c r="A399" s="29"/>
      <c r="B399" s="147"/>
      <c r="C399" s="148" t="s">
        <v>1153</v>
      </c>
      <c r="D399" s="148" t="s">
        <v>153</v>
      </c>
      <c r="E399" s="149" t="s">
        <v>1154</v>
      </c>
      <c r="F399" s="150" t="s">
        <v>1155</v>
      </c>
      <c r="G399" s="151" t="s">
        <v>198</v>
      </c>
      <c r="H399" s="152">
        <v>56.95</v>
      </c>
      <c r="I399" s="153"/>
      <c r="J399" s="154">
        <f t="shared" si="130"/>
        <v>0</v>
      </c>
      <c r="K399" s="155"/>
      <c r="L399" s="30"/>
      <c r="M399" s="156" t="s">
        <v>1</v>
      </c>
      <c r="N399" s="157" t="s">
        <v>39</v>
      </c>
      <c r="O399" s="58"/>
      <c r="P399" s="158">
        <f t="shared" si="131"/>
        <v>0</v>
      </c>
      <c r="Q399" s="158">
        <v>0</v>
      </c>
      <c r="R399" s="158">
        <f t="shared" si="132"/>
        <v>0</v>
      </c>
      <c r="S399" s="158">
        <v>0</v>
      </c>
      <c r="T399" s="159">
        <f t="shared" si="133"/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60" t="s">
        <v>217</v>
      </c>
      <c r="AT399" s="160" t="s">
        <v>153</v>
      </c>
      <c r="AU399" s="160" t="s">
        <v>158</v>
      </c>
      <c r="AY399" s="14" t="s">
        <v>151</v>
      </c>
      <c r="BE399" s="161">
        <f t="shared" si="134"/>
        <v>0</v>
      </c>
      <c r="BF399" s="161">
        <f t="shared" si="135"/>
        <v>0</v>
      </c>
      <c r="BG399" s="161">
        <f t="shared" si="136"/>
        <v>0</v>
      </c>
      <c r="BH399" s="161">
        <f t="shared" si="137"/>
        <v>0</v>
      </c>
      <c r="BI399" s="161">
        <f t="shared" si="138"/>
        <v>0</v>
      </c>
      <c r="BJ399" s="14" t="s">
        <v>158</v>
      </c>
      <c r="BK399" s="161">
        <f t="shared" si="139"/>
        <v>0</v>
      </c>
      <c r="BL399" s="14" t="s">
        <v>217</v>
      </c>
      <c r="BM399" s="160" t="s">
        <v>1156</v>
      </c>
    </row>
    <row r="400" spans="1:65" s="2" customFormat="1" ht="24.2" customHeight="1">
      <c r="A400" s="29"/>
      <c r="B400" s="147"/>
      <c r="C400" s="162" t="s">
        <v>1157</v>
      </c>
      <c r="D400" s="162" t="s">
        <v>354</v>
      </c>
      <c r="E400" s="163" t="s">
        <v>1158</v>
      </c>
      <c r="F400" s="164" t="s">
        <v>1159</v>
      </c>
      <c r="G400" s="165" t="s">
        <v>198</v>
      </c>
      <c r="H400" s="166">
        <v>58.658999999999999</v>
      </c>
      <c r="I400" s="167"/>
      <c r="J400" s="168">
        <f t="shared" si="130"/>
        <v>0</v>
      </c>
      <c r="K400" s="169"/>
      <c r="L400" s="170"/>
      <c r="M400" s="171" t="s">
        <v>1</v>
      </c>
      <c r="N400" s="172" t="s">
        <v>39</v>
      </c>
      <c r="O400" s="58"/>
      <c r="P400" s="158">
        <f t="shared" si="131"/>
        <v>0</v>
      </c>
      <c r="Q400" s="158">
        <v>1.8000000000000001E-4</v>
      </c>
      <c r="R400" s="158">
        <f t="shared" si="132"/>
        <v>1.0558620000000001E-2</v>
      </c>
      <c r="S400" s="158">
        <v>0</v>
      </c>
      <c r="T400" s="159">
        <f t="shared" si="133"/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60" t="s">
        <v>283</v>
      </c>
      <c r="AT400" s="160" t="s">
        <v>354</v>
      </c>
      <c r="AU400" s="160" t="s">
        <v>158</v>
      </c>
      <c r="AY400" s="14" t="s">
        <v>151</v>
      </c>
      <c r="BE400" s="161">
        <f t="shared" si="134"/>
        <v>0</v>
      </c>
      <c r="BF400" s="161">
        <f t="shared" si="135"/>
        <v>0</v>
      </c>
      <c r="BG400" s="161">
        <f t="shared" si="136"/>
        <v>0</v>
      </c>
      <c r="BH400" s="161">
        <f t="shared" si="137"/>
        <v>0</v>
      </c>
      <c r="BI400" s="161">
        <f t="shared" si="138"/>
        <v>0</v>
      </c>
      <c r="BJ400" s="14" t="s">
        <v>158</v>
      </c>
      <c r="BK400" s="161">
        <f t="shared" si="139"/>
        <v>0</v>
      </c>
      <c r="BL400" s="14" t="s">
        <v>217</v>
      </c>
      <c r="BM400" s="160" t="s">
        <v>1160</v>
      </c>
    </row>
    <row r="401" spans="1:65" s="2" customFormat="1" ht="24.2" customHeight="1">
      <c r="A401" s="29"/>
      <c r="B401" s="147"/>
      <c r="C401" s="148" t="s">
        <v>1161</v>
      </c>
      <c r="D401" s="148" t="s">
        <v>153</v>
      </c>
      <c r="E401" s="149" t="s">
        <v>1162</v>
      </c>
      <c r="F401" s="150" t="s">
        <v>1163</v>
      </c>
      <c r="G401" s="151" t="s">
        <v>753</v>
      </c>
      <c r="H401" s="173"/>
      <c r="I401" s="153"/>
      <c r="J401" s="154">
        <f t="shared" si="130"/>
        <v>0</v>
      </c>
      <c r="K401" s="155"/>
      <c r="L401" s="30"/>
      <c r="M401" s="156" t="s">
        <v>1</v>
      </c>
      <c r="N401" s="157" t="s">
        <v>39</v>
      </c>
      <c r="O401" s="58"/>
      <c r="P401" s="158">
        <f t="shared" si="131"/>
        <v>0</v>
      </c>
      <c r="Q401" s="158">
        <v>0</v>
      </c>
      <c r="R401" s="158">
        <f t="shared" si="132"/>
        <v>0</v>
      </c>
      <c r="S401" s="158">
        <v>0</v>
      </c>
      <c r="T401" s="159">
        <f t="shared" si="133"/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60" t="s">
        <v>217</v>
      </c>
      <c r="AT401" s="160" t="s">
        <v>153</v>
      </c>
      <c r="AU401" s="160" t="s">
        <v>158</v>
      </c>
      <c r="AY401" s="14" t="s">
        <v>151</v>
      </c>
      <c r="BE401" s="161">
        <f t="shared" si="134"/>
        <v>0</v>
      </c>
      <c r="BF401" s="161">
        <f t="shared" si="135"/>
        <v>0</v>
      </c>
      <c r="BG401" s="161">
        <f t="shared" si="136"/>
        <v>0</v>
      </c>
      <c r="BH401" s="161">
        <f t="shared" si="137"/>
        <v>0</v>
      </c>
      <c r="BI401" s="161">
        <f t="shared" si="138"/>
        <v>0</v>
      </c>
      <c r="BJ401" s="14" t="s">
        <v>158</v>
      </c>
      <c r="BK401" s="161">
        <f t="shared" si="139"/>
        <v>0</v>
      </c>
      <c r="BL401" s="14" t="s">
        <v>217</v>
      </c>
      <c r="BM401" s="160" t="s">
        <v>1164</v>
      </c>
    </row>
    <row r="402" spans="1:65" s="12" customFormat="1" ht="22.9" customHeight="1">
      <c r="B402" s="134"/>
      <c r="D402" s="135" t="s">
        <v>72</v>
      </c>
      <c r="E402" s="145" t="s">
        <v>1165</v>
      </c>
      <c r="F402" s="145" t="s">
        <v>1166</v>
      </c>
      <c r="I402" s="137"/>
      <c r="J402" s="146">
        <f>BK402</f>
        <v>0</v>
      </c>
      <c r="L402" s="134"/>
      <c r="M402" s="139"/>
      <c r="N402" s="140"/>
      <c r="O402" s="140"/>
      <c r="P402" s="141">
        <f>SUM(P403:P407)</f>
        <v>0</v>
      </c>
      <c r="Q402" s="140"/>
      <c r="R402" s="141">
        <f>SUM(R403:R407)</f>
        <v>2.1206934865000004</v>
      </c>
      <c r="S402" s="140"/>
      <c r="T402" s="142">
        <f>SUM(T403:T407)</f>
        <v>0</v>
      </c>
      <c r="AR402" s="135" t="s">
        <v>158</v>
      </c>
      <c r="AT402" s="143" t="s">
        <v>72</v>
      </c>
      <c r="AU402" s="143" t="s">
        <v>81</v>
      </c>
      <c r="AY402" s="135" t="s">
        <v>151</v>
      </c>
      <c r="BK402" s="144">
        <f>SUM(BK403:BK407)</f>
        <v>0</v>
      </c>
    </row>
    <row r="403" spans="1:65" s="2" customFormat="1" ht="33" customHeight="1">
      <c r="A403" s="29"/>
      <c r="B403" s="147"/>
      <c r="C403" s="148" t="s">
        <v>1167</v>
      </c>
      <c r="D403" s="148" t="s">
        <v>153</v>
      </c>
      <c r="E403" s="149" t="s">
        <v>1168</v>
      </c>
      <c r="F403" s="150" t="s">
        <v>1169</v>
      </c>
      <c r="G403" s="151" t="s">
        <v>198</v>
      </c>
      <c r="H403" s="152">
        <v>84.956999999999994</v>
      </c>
      <c r="I403" s="153"/>
      <c r="J403" s="154">
        <f>ROUND(I403*H403,2)</f>
        <v>0</v>
      </c>
      <c r="K403" s="155"/>
      <c r="L403" s="30"/>
      <c r="M403" s="156" t="s">
        <v>1</v>
      </c>
      <c r="N403" s="157" t="s">
        <v>39</v>
      </c>
      <c r="O403" s="58"/>
      <c r="P403" s="158">
        <f>O403*H403</f>
        <v>0</v>
      </c>
      <c r="Q403" s="158">
        <v>3.3644999999999999E-3</v>
      </c>
      <c r="R403" s="158">
        <f>Q403*H403</f>
        <v>0.28583782649999995</v>
      </c>
      <c r="S403" s="158">
        <v>0</v>
      </c>
      <c r="T403" s="159">
        <f>S403*H403</f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60" t="s">
        <v>217</v>
      </c>
      <c r="AT403" s="160" t="s">
        <v>153</v>
      </c>
      <c r="AU403" s="160" t="s">
        <v>158</v>
      </c>
      <c r="AY403" s="14" t="s">
        <v>151</v>
      </c>
      <c r="BE403" s="161">
        <f>IF(N403="základná",J403,0)</f>
        <v>0</v>
      </c>
      <c r="BF403" s="161">
        <f>IF(N403="znížená",J403,0)</f>
        <v>0</v>
      </c>
      <c r="BG403" s="161">
        <f>IF(N403="zákl. prenesená",J403,0)</f>
        <v>0</v>
      </c>
      <c r="BH403" s="161">
        <f>IF(N403="zníž. prenesená",J403,0)</f>
        <v>0</v>
      </c>
      <c r="BI403" s="161">
        <f>IF(N403="nulová",J403,0)</f>
        <v>0</v>
      </c>
      <c r="BJ403" s="14" t="s">
        <v>158</v>
      </c>
      <c r="BK403" s="161">
        <f>ROUND(I403*H403,2)</f>
        <v>0</v>
      </c>
      <c r="BL403" s="14" t="s">
        <v>217</v>
      </c>
      <c r="BM403" s="160" t="s">
        <v>1170</v>
      </c>
    </row>
    <row r="404" spans="1:65" s="2" customFormat="1" ht="16.5" customHeight="1">
      <c r="A404" s="29"/>
      <c r="B404" s="147"/>
      <c r="C404" s="162" t="s">
        <v>1171</v>
      </c>
      <c r="D404" s="162" t="s">
        <v>354</v>
      </c>
      <c r="E404" s="163" t="s">
        <v>1172</v>
      </c>
      <c r="F404" s="164" t="s">
        <v>1173</v>
      </c>
      <c r="G404" s="165" t="s">
        <v>198</v>
      </c>
      <c r="H404" s="166">
        <v>86.656000000000006</v>
      </c>
      <c r="I404" s="167"/>
      <c r="J404" s="168">
        <f>ROUND(I404*H404,2)</f>
        <v>0</v>
      </c>
      <c r="K404" s="169"/>
      <c r="L404" s="170"/>
      <c r="M404" s="171" t="s">
        <v>1</v>
      </c>
      <c r="N404" s="172" t="s">
        <v>39</v>
      </c>
      <c r="O404" s="58"/>
      <c r="P404" s="158">
        <f>O404*H404</f>
        <v>0</v>
      </c>
      <c r="Q404" s="158">
        <v>2.1000000000000001E-2</v>
      </c>
      <c r="R404" s="158">
        <f>Q404*H404</f>
        <v>1.8197760000000003</v>
      </c>
      <c r="S404" s="158">
        <v>0</v>
      </c>
      <c r="T404" s="159">
        <f>S404*H404</f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60" t="s">
        <v>283</v>
      </c>
      <c r="AT404" s="160" t="s">
        <v>354</v>
      </c>
      <c r="AU404" s="160" t="s">
        <v>158</v>
      </c>
      <c r="AY404" s="14" t="s">
        <v>151</v>
      </c>
      <c r="BE404" s="161">
        <f>IF(N404="základná",J404,0)</f>
        <v>0</v>
      </c>
      <c r="BF404" s="161">
        <f>IF(N404="znížená",J404,0)</f>
        <v>0</v>
      </c>
      <c r="BG404" s="161">
        <f>IF(N404="zákl. prenesená",J404,0)</f>
        <v>0</v>
      </c>
      <c r="BH404" s="161">
        <f>IF(N404="zníž. prenesená",J404,0)</f>
        <v>0</v>
      </c>
      <c r="BI404" s="161">
        <f>IF(N404="nulová",J404,0)</f>
        <v>0</v>
      </c>
      <c r="BJ404" s="14" t="s">
        <v>158</v>
      </c>
      <c r="BK404" s="161">
        <f>ROUND(I404*H404,2)</f>
        <v>0</v>
      </c>
      <c r="BL404" s="14" t="s">
        <v>217</v>
      </c>
      <c r="BM404" s="160" t="s">
        <v>1174</v>
      </c>
    </row>
    <row r="405" spans="1:65" s="2" customFormat="1" ht="24.2" customHeight="1">
      <c r="A405" s="29"/>
      <c r="B405" s="147"/>
      <c r="C405" s="148" t="s">
        <v>1175</v>
      </c>
      <c r="D405" s="148" t="s">
        <v>153</v>
      </c>
      <c r="E405" s="149" t="s">
        <v>1176</v>
      </c>
      <c r="F405" s="150" t="s">
        <v>1177</v>
      </c>
      <c r="G405" s="151" t="s">
        <v>330</v>
      </c>
      <c r="H405" s="152">
        <v>24.274999999999999</v>
      </c>
      <c r="I405" s="153"/>
      <c r="J405" s="154">
        <f>ROUND(I405*H405,2)</f>
        <v>0</v>
      </c>
      <c r="K405" s="155"/>
      <c r="L405" s="30"/>
      <c r="M405" s="156" t="s">
        <v>1</v>
      </c>
      <c r="N405" s="157" t="s">
        <v>39</v>
      </c>
      <c r="O405" s="58"/>
      <c r="P405" s="158">
        <f>O405*H405</f>
        <v>0</v>
      </c>
      <c r="Q405" s="158">
        <v>5.0000000000000001E-4</v>
      </c>
      <c r="R405" s="158">
        <f>Q405*H405</f>
        <v>1.2137499999999999E-2</v>
      </c>
      <c r="S405" s="158">
        <v>0</v>
      </c>
      <c r="T405" s="159">
        <f>S405*H405</f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60" t="s">
        <v>217</v>
      </c>
      <c r="AT405" s="160" t="s">
        <v>153</v>
      </c>
      <c r="AU405" s="160" t="s">
        <v>158</v>
      </c>
      <c r="AY405" s="14" t="s">
        <v>151</v>
      </c>
      <c r="BE405" s="161">
        <f>IF(N405="základná",J405,0)</f>
        <v>0</v>
      </c>
      <c r="BF405" s="161">
        <f>IF(N405="znížená",J405,0)</f>
        <v>0</v>
      </c>
      <c r="BG405" s="161">
        <f>IF(N405="zákl. prenesená",J405,0)</f>
        <v>0</v>
      </c>
      <c r="BH405" s="161">
        <f>IF(N405="zníž. prenesená",J405,0)</f>
        <v>0</v>
      </c>
      <c r="BI405" s="161">
        <f>IF(N405="nulová",J405,0)</f>
        <v>0</v>
      </c>
      <c r="BJ405" s="14" t="s">
        <v>158</v>
      </c>
      <c r="BK405" s="161">
        <f>ROUND(I405*H405,2)</f>
        <v>0</v>
      </c>
      <c r="BL405" s="14" t="s">
        <v>217</v>
      </c>
      <c r="BM405" s="160" t="s">
        <v>1178</v>
      </c>
    </row>
    <row r="406" spans="1:65" s="2" customFormat="1" ht="16.5" customHeight="1">
      <c r="A406" s="29"/>
      <c r="B406" s="147"/>
      <c r="C406" s="162" t="s">
        <v>1179</v>
      </c>
      <c r="D406" s="162" t="s">
        <v>354</v>
      </c>
      <c r="E406" s="163" t="s">
        <v>1180</v>
      </c>
      <c r="F406" s="164" t="s">
        <v>1181</v>
      </c>
      <c r="G406" s="165" t="s">
        <v>1182</v>
      </c>
      <c r="H406" s="166">
        <v>24.518000000000001</v>
      </c>
      <c r="I406" s="167"/>
      <c r="J406" s="168">
        <f>ROUND(I406*H406,2)</f>
        <v>0</v>
      </c>
      <c r="K406" s="169"/>
      <c r="L406" s="170"/>
      <c r="M406" s="171" t="s">
        <v>1</v>
      </c>
      <c r="N406" s="172" t="s">
        <v>39</v>
      </c>
      <c r="O406" s="58"/>
      <c r="P406" s="158">
        <f>O406*H406</f>
        <v>0</v>
      </c>
      <c r="Q406" s="158">
        <v>1.2E-4</v>
      </c>
      <c r="R406" s="158">
        <f>Q406*H406</f>
        <v>2.9421600000000001E-3</v>
      </c>
      <c r="S406" s="158">
        <v>0</v>
      </c>
      <c r="T406" s="159">
        <f>S406*H406</f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60" t="s">
        <v>283</v>
      </c>
      <c r="AT406" s="160" t="s">
        <v>354</v>
      </c>
      <c r="AU406" s="160" t="s">
        <v>158</v>
      </c>
      <c r="AY406" s="14" t="s">
        <v>151</v>
      </c>
      <c r="BE406" s="161">
        <f>IF(N406="základná",J406,0)</f>
        <v>0</v>
      </c>
      <c r="BF406" s="161">
        <f>IF(N406="znížená",J406,0)</f>
        <v>0</v>
      </c>
      <c r="BG406" s="161">
        <f>IF(N406="zákl. prenesená",J406,0)</f>
        <v>0</v>
      </c>
      <c r="BH406" s="161">
        <f>IF(N406="zníž. prenesená",J406,0)</f>
        <v>0</v>
      </c>
      <c r="BI406" s="161">
        <f>IF(N406="nulová",J406,0)</f>
        <v>0</v>
      </c>
      <c r="BJ406" s="14" t="s">
        <v>158</v>
      </c>
      <c r="BK406" s="161">
        <f>ROUND(I406*H406,2)</f>
        <v>0</v>
      </c>
      <c r="BL406" s="14" t="s">
        <v>217</v>
      </c>
      <c r="BM406" s="160" t="s">
        <v>1183</v>
      </c>
    </row>
    <row r="407" spans="1:65" s="2" customFormat="1" ht="24.2" customHeight="1">
      <c r="A407" s="29"/>
      <c r="B407" s="147"/>
      <c r="C407" s="148" t="s">
        <v>1184</v>
      </c>
      <c r="D407" s="148" t="s">
        <v>153</v>
      </c>
      <c r="E407" s="149" t="s">
        <v>1185</v>
      </c>
      <c r="F407" s="150" t="s">
        <v>1186</v>
      </c>
      <c r="G407" s="151" t="s">
        <v>753</v>
      </c>
      <c r="H407" s="173"/>
      <c r="I407" s="153"/>
      <c r="J407" s="154">
        <f>ROUND(I407*H407,2)</f>
        <v>0</v>
      </c>
      <c r="K407" s="155"/>
      <c r="L407" s="30"/>
      <c r="M407" s="156" t="s">
        <v>1</v>
      </c>
      <c r="N407" s="157" t="s">
        <v>39</v>
      </c>
      <c r="O407" s="58"/>
      <c r="P407" s="158">
        <f>O407*H407</f>
        <v>0</v>
      </c>
      <c r="Q407" s="158">
        <v>0</v>
      </c>
      <c r="R407" s="158">
        <f>Q407*H407</f>
        <v>0</v>
      </c>
      <c r="S407" s="158">
        <v>0</v>
      </c>
      <c r="T407" s="159">
        <f>S407*H407</f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60" t="s">
        <v>217</v>
      </c>
      <c r="AT407" s="160" t="s">
        <v>153</v>
      </c>
      <c r="AU407" s="160" t="s">
        <v>158</v>
      </c>
      <c r="AY407" s="14" t="s">
        <v>151</v>
      </c>
      <c r="BE407" s="161">
        <f>IF(N407="základná",J407,0)</f>
        <v>0</v>
      </c>
      <c r="BF407" s="161">
        <f>IF(N407="znížená",J407,0)</f>
        <v>0</v>
      </c>
      <c r="BG407" s="161">
        <f>IF(N407="zákl. prenesená",J407,0)</f>
        <v>0</v>
      </c>
      <c r="BH407" s="161">
        <f>IF(N407="zníž. prenesená",J407,0)</f>
        <v>0</v>
      </c>
      <c r="BI407" s="161">
        <f>IF(N407="nulová",J407,0)</f>
        <v>0</v>
      </c>
      <c r="BJ407" s="14" t="s">
        <v>158</v>
      </c>
      <c r="BK407" s="161">
        <f>ROUND(I407*H407,2)</f>
        <v>0</v>
      </c>
      <c r="BL407" s="14" t="s">
        <v>217</v>
      </c>
      <c r="BM407" s="160" t="s">
        <v>1187</v>
      </c>
    </row>
    <row r="408" spans="1:65" s="12" customFormat="1" ht="22.9" customHeight="1">
      <c r="B408" s="134"/>
      <c r="D408" s="135" t="s">
        <v>72</v>
      </c>
      <c r="E408" s="145" t="s">
        <v>1188</v>
      </c>
      <c r="F408" s="145" t="s">
        <v>1189</v>
      </c>
      <c r="I408" s="137"/>
      <c r="J408" s="146">
        <f>BK408</f>
        <v>0</v>
      </c>
      <c r="L408" s="134"/>
      <c r="M408" s="139"/>
      <c r="N408" s="140"/>
      <c r="O408" s="140"/>
      <c r="P408" s="141">
        <f>SUM(P409:P412)</f>
        <v>0</v>
      </c>
      <c r="Q408" s="140"/>
      <c r="R408" s="141">
        <f>SUM(R409:R412)</f>
        <v>0.2337164716</v>
      </c>
      <c r="S408" s="140"/>
      <c r="T408" s="142">
        <f>SUM(T409:T412)</f>
        <v>0</v>
      </c>
      <c r="AR408" s="135" t="s">
        <v>158</v>
      </c>
      <c r="AT408" s="143" t="s">
        <v>72</v>
      </c>
      <c r="AU408" s="143" t="s">
        <v>81</v>
      </c>
      <c r="AY408" s="135" t="s">
        <v>151</v>
      </c>
      <c r="BK408" s="144">
        <f>SUM(BK409:BK412)</f>
        <v>0</v>
      </c>
    </row>
    <row r="409" spans="1:65" s="2" customFormat="1" ht="33" customHeight="1">
      <c r="A409" s="29"/>
      <c r="B409" s="147"/>
      <c r="C409" s="148" t="s">
        <v>1190</v>
      </c>
      <c r="D409" s="148" t="s">
        <v>153</v>
      </c>
      <c r="E409" s="149" t="s">
        <v>1191</v>
      </c>
      <c r="F409" s="150" t="s">
        <v>1192</v>
      </c>
      <c r="G409" s="151" t="s">
        <v>198</v>
      </c>
      <c r="H409" s="152">
        <v>335.19</v>
      </c>
      <c r="I409" s="153"/>
      <c r="J409" s="154">
        <f>ROUND(I409*H409,2)</f>
        <v>0</v>
      </c>
      <c r="K409" s="155"/>
      <c r="L409" s="30"/>
      <c r="M409" s="156" t="s">
        <v>1</v>
      </c>
      <c r="N409" s="157" t="s">
        <v>39</v>
      </c>
      <c r="O409" s="58"/>
      <c r="P409" s="158">
        <f>O409*H409</f>
        <v>0</v>
      </c>
      <c r="Q409" s="158">
        <v>4.038E-4</v>
      </c>
      <c r="R409" s="158">
        <f>Q409*H409</f>
        <v>0.13534972200000001</v>
      </c>
      <c r="S409" s="158">
        <v>0</v>
      </c>
      <c r="T409" s="159">
        <f>S409*H409</f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60" t="s">
        <v>217</v>
      </c>
      <c r="AT409" s="160" t="s">
        <v>153</v>
      </c>
      <c r="AU409" s="160" t="s">
        <v>158</v>
      </c>
      <c r="AY409" s="14" t="s">
        <v>151</v>
      </c>
      <c r="BE409" s="161">
        <f>IF(N409="základná",J409,0)</f>
        <v>0</v>
      </c>
      <c r="BF409" s="161">
        <f>IF(N409="znížená",J409,0)</f>
        <v>0</v>
      </c>
      <c r="BG409" s="161">
        <f>IF(N409="zákl. prenesená",J409,0)</f>
        <v>0</v>
      </c>
      <c r="BH409" s="161">
        <f>IF(N409="zníž. prenesená",J409,0)</f>
        <v>0</v>
      </c>
      <c r="BI409" s="161">
        <f>IF(N409="nulová",J409,0)</f>
        <v>0</v>
      </c>
      <c r="BJ409" s="14" t="s">
        <v>158</v>
      </c>
      <c r="BK409" s="161">
        <f>ROUND(I409*H409,2)</f>
        <v>0</v>
      </c>
      <c r="BL409" s="14" t="s">
        <v>217</v>
      </c>
      <c r="BM409" s="160" t="s">
        <v>1193</v>
      </c>
    </row>
    <row r="410" spans="1:65" s="2" customFormat="1" ht="24.2" customHeight="1">
      <c r="A410" s="29"/>
      <c r="B410" s="147"/>
      <c r="C410" s="148" t="s">
        <v>1194</v>
      </c>
      <c r="D410" s="148" t="s">
        <v>153</v>
      </c>
      <c r="E410" s="149" t="s">
        <v>1195</v>
      </c>
      <c r="F410" s="150" t="s">
        <v>1196</v>
      </c>
      <c r="G410" s="151" t="s">
        <v>198</v>
      </c>
      <c r="H410" s="152">
        <v>335.19</v>
      </c>
      <c r="I410" s="153"/>
      <c r="J410" s="154">
        <f>ROUND(I410*H410,2)</f>
        <v>0</v>
      </c>
      <c r="K410" s="155"/>
      <c r="L410" s="30"/>
      <c r="M410" s="156" t="s">
        <v>1</v>
      </c>
      <c r="N410" s="157" t="s">
        <v>39</v>
      </c>
      <c r="O410" s="58"/>
      <c r="P410" s="158">
        <f>O410*H410</f>
        <v>0</v>
      </c>
      <c r="Q410" s="158">
        <v>1.6184000000000001E-4</v>
      </c>
      <c r="R410" s="158">
        <f>Q410*H410</f>
        <v>5.4247149600000003E-2</v>
      </c>
      <c r="S410" s="158">
        <v>0</v>
      </c>
      <c r="T410" s="159">
        <f>S410*H410</f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60" t="s">
        <v>217</v>
      </c>
      <c r="AT410" s="160" t="s">
        <v>153</v>
      </c>
      <c r="AU410" s="160" t="s">
        <v>158</v>
      </c>
      <c r="AY410" s="14" t="s">
        <v>151</v>
      </c>
      <c r="BE410" s="161">
        <f>IF(N410="základná",J410,0)</f>
        <v>0</v>
      </c>
      <c r="BF410" s="161">
        <f>IF(N410="znížená",J410,0)</f>
        <v>0</v>
      </c>
      <c r="BG410" s="161">
        <f>IF(N410="zákl. prenesená",J410,0)</f>
        <v>0</v>
      </c>
      <c r="BH410" s="161">
        <f>IF(N410="zníž. prenesená",J410,0)</f>
        <v>0</v>
      </c>
      <c r="BI410" s="161">
        <f>IF(N410="nulová",J410,0)</f>
        <v>0</v>
      </c>
      <c r="BJ410" s="14" t="s">
        <v>158</v>
      </c>
      <c r="BK410" s="161">
        <f>ROUND(I410*H410,2)</f>
        <v>0</v>
      </c>
      <c r="BL410" s="14" t="s">
        <v>217</v>
      </c>
      <c r="BM410" s="160" t="s">
        <v>1197</v>
      </c>
    </row>
    <row r="411" spans="1:65" s="2" customFormat="1" ht="24.2" customHeight="1">
      <c r="A411" s="29"/>
      <c r="B411" s="147"/>
      <c r="C411" s="148" t="s">
        <v>1198</v>
      </c>
      <c r="D411" s="148" t="s">
        <v>153</v>
      </c>
      <c r="E411" s="149" t="s">
        <v>1199</v>
      </c>
      <c r="F411" s="150" t="s">
        <v>1200</v>
      </c>
      <c r="G411" s="151" t="s">
        <v>198</v>
      </c>
      <c r="H411" s="152">
        <v>219.40799999999999</v>
      </c>
      <c r="I411" s="153"/>
      <c r="J411" s="154">
        <f>ROUND(I411*H411,2)</f>
        <v>0</v>
      </c>
      <c r="K411" s="155"/>
      <c r="L411" s="30"/>
      <c r="M411" s="156" t="s">
        <v>1</v>
      </c>
      <c r="N411" s="157" t="s">
        <v>39</v>
      </c>
      <c r="O411" s="58"/>
      <c r="P411" s="158">
        <f>O411*H411</f>
        <v>0</v>
      </c>
      <c r="Q411" s="158">
        <v>1.6000000000000001E-4</v>
      </c>
      <c r="R411" s="158">
        <f>Q411*H411</f>
        <v>3.5105280000000003E-2</v>
      </c>
      <c r="S411" s="158">
        <v>0</v>
      </c>
      <c r="T411" s="159">
        <f>S411*H411</f>
        <v>0</v>
      </c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R411" s="160" t="s">
        <v>217</v>
      </c>
      <c r="AT411" s="160" t="s">
        <v>153</v>
      </c>
      <c r="AU411" s="160" t="s">
        <v>158</v>
      </c>
      <c r="AY411" s="14" t="s">
        <v>151</v>
      </c>
      <c r="BE411" s="161">
        <f>IF(N411="základná",J411,0)</f>
        <v>0</v>
      </c>
      <c r="BF411" s="161">
        <f>IF(N411="znížená",J411,0)</f>
        <v>0</v>
      </c>
      <c r="BG411" s="161">
        <f>IF(N411="zákl. prenesená",J411,0)</f>
        <v>0</v>
      </c>
      <c r="BH411" s="161">
        <f>IF(N411="zníž. prenesená",J411,0)</f>
        <v>0</v>
      </c>
      <c r="BI411" s="161">
        <f>IF(N411="nulová",J411,0)</f>
        <v>0</v>
      </c>
      <c r="BJ411" s="14" t="s">
        <v>158</v>
      </c>
      <c r="BK411" s="161">
        <f>ROUND(I411*H411,2)</f>
        <v>0</v>
      </c>
      <c r="BL411" s="14" t="s">
        <v>217</v>
      </c>
      <c r="BM411" s="160" t="s">
        <v>1201</v>
      </c>
    </row>
    <row r="412" spans="1:65" s="2" customFormat="1" ht="37.9" customHeight="1">
      <c r="A412" s="29"/>
      <c r="B412" s="147"/>
      <c r="C412" s="148" t="s">
        <v>1202</v>
      </c>
      <c r="D412" s="148" t="s">
        <v>153</v>
      </c>
      <c r="E412" s="149" t="s">
        <v>1203</v>
      </c>
      <c r="F412" s="150" t="s">
        <v>1204</v>
      </c>
      <c r="G412" s="151" t="s">
        <v>198</v>
      </c>
      <c r="H412" s="152">
        <v>450.71600000000001</v>
      </c>
      <c r="I412" s="153"/>
      <c r="J412" s="154">
        <f>ROUND(I412*H412,2)</f>
        <v>0</v>
      </c>
      <c r="K412" s="155"/>
      <c r="L412" s="30"/>
      <c r="M412" s="156" t="s">
        <v>1</v>
      </c>
      <c r="N412" s="157" t="s">
        <v>39</v>
      </c>
      <c r="O412" s="58"/>
      <c r="P412" s="158">
        <f>O412*H412</f>
        <v>0</v>
      </c>
      <c r="Q412" s="158">
        <v>2.0000000000000002E-5</v>
      </c>
      <c r="R412" s="158">
        <f>Q412*H412</f>
        <v>9.014320000000001E-3</v>
      </c>
      <c r="S412" s="158">
        <v>0</v>
      </c>
      <c r="T412" s="159">
        <f>S412*H412</f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60" t="s">
        <v>217</v>
      </c>
      <c r="AT412" s="160" t="s">
        <v>153</v>
      </c>
      <c r="AU412" s="160" t="s">
        <v>158</v>
      </c>
      <c r="AY412" s="14" t="s">
        <v>151</v>
      </c>
      <c r="BE412" s="161">
        <f>IF(N412="základná",J412,0)</f>
        <v>0</v>
      </c>
      <c r="BF412" s="161">
        <f>IF(N412="znížená",J412,0)</f>
        <v>0</v>
      </c>
      <c r="BG412" s="161">
        <f>IF(N412="zákl. prenesená",J412,0)</f>
        <v>0</v>
      </c>
      <c r="BH412" s="161">
        <f>IF(N412="zníž. prenesená",J412,0)</f>
        <v>0</v>
      </c>
      <c r="BI412" s="161">
        <f>IF(N412="nulová",J412,0)</f>
        <v>0</v>
      </c>
      <c r="BJ412" s="14" t="s">
        <v>158</v>
      </c>
      <c r="BK412" s="161">
        <f>ROUND(I412*H412,2)</f>
        <v>0</v>
      </c>
      <c r="BL412" s="14" t="s">
        <v>217</v>
      </c>
      <c r="BM412" s="160" t="s">
        <v>1205</v>
      </c>
    </row>
    <row r="413" spans="1:65" s="12" customFormat="1" ht="22.9" customHeight="1">
      <c r="B413" s="134"/>
      <c r="D413" s="135" t="s">
        <v>72</v>
      </c>
      <c r="E413" s="145" t="s">
        <v>1206</v>
      </c>
      <c r="F413" s="145" t="s">
        <v>1207</v>
      </c>
      <c r="I413" s="137"/>
      <c r="J413" s="146">
        <f>BK413</f>
        <v>0</v>
      </c>
      <c r="L413" s="134"/>
      <c r="M413" s="139"/>
      <c r="N413" s="140"/>
      <c r="O413" s="140"/>
      <c r="P413" s="141">
        <f>SUM(P414:P417)</f>
        <v>0</v>
      </c>
      <c r="Q413" s="140"/>
      <c r="R413" s="141">
        <f>SUM(R414:R417)</f>
        <v>0.35196197639999999</v>
      </c>
      <c r="S413" s="140"/>
      <c r="T413" s="142">
        <f>SUM(T414:T417)</f>
        <v>0</v>
      </c>
      <c r="AR413" s="135" t="s">
        <v>158</v>
      </c>
      <c r="AT413" s="143" t="s">
        <v>72</v>
      </c>
      <c r="AU413" s="143" t="s">
        <v>81</v>
      </c>
      <c r="AY413" s="135" t="s">
        <v>151</v>
      </c>
      <c r="BK413" s="144">
        <f>SUM(BK414:BK417)</f>
        <v>0</v>
      </c>
    </row>
    <row r="414" spans="1:65" s="2" customFormat="1" ht="24.2" customHeight="1">
      <c r="A414" s="29"/>
      <c r="B414" s="147"/>
      <c r="C414" s="148" t="s">
        <v>1208</v>
      </c>
      <c r="D414" s="148" t="s">
        <v>153</v>
      </c>
      <c r="E414" s="149" t="s">
        <v>1209</v>
      </c>
      <c r="F414" s="150" t="s">
        <v>1210</v>
      </c>
      <c r="G414" s="151" t="s">
        <v>198</v>
      </c>
      <c r="H414" s="152">
        <v>1050.873</v>
      </c>
      <c r="I414" s="153"/>
      <c r="J414" s="154">
        <f>ROUND(I414*H414,2)</f>
        <v>0</v>
      </c>
      <c r="K414" s="155"/>
      <c r="L414" s="30"/>
      <c r="M414" s="156" t="s">
        <v>1</v>
      </c>
      <c r="N414" s="157" t="s">
        <v>39</v>
      </c>
      <c r="O414" s="58"/>
      <c r="P414" s="158">
        <f>O414*H414</f>
        <v>0</v>
      </c>
      <c r="Q414" s="158">
        <v>9.7499999999999998E-5</v>
      </c>
      <c r="R414" s="158">
        <f>Q414*H414</f>
        <v>0.1024601175</v>
      </c>
      <c r="S414" s="158">
        <v>0</v>
      </c>
      <c r="T414" s="159">
        <f>S414*H414</f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60" t="s">
        <v>217</v>
      </c>
      <c r="AT414" s="160" t="s">
        <v>153</v>
      </c>
      <c r="AU414" s="160" t="s">
        <v>158</v>
      </c>
      <c r="AY414" s="14" t="s">
        <v>151</v>
      </c>
      <c r="BE414" s="161">
        <f>IF(N414="základná",J414,0)</f>
        <v>0</v>
      </c>
      <c r="BF414" s="161">
        <f>IF(N414="znížená",J414,0)</f>
        <v>0</v>
      </c>
      <c r="BG414" s="161">
        <f>IF(N414="zákl. prenesená",J414,0)</f>
        <v>0</v>
      </c>
      <c r="BH414" s="161">
        <f>IF(N414="zníž. prenesená",J414,0)</f>
        <v>0</v>
      </c>
      <c r="BI414" s="161">
        <f>IF(N414="nulová",J414,0)</f>
        <v>0</v>
      </c>
      <c r="BJ414" s="14" t="s">
        <v>158</v>
      </c>
      <c r="BK414" s="161">
        <f>ROUND(I414*H414,2)</f>
        <v>0</v>
      </c>
      <c r="BL414" s="14" t="s">
        <v>217</v>
      </c>
      <c r="BM414" s="160" t="s">
        <v>1211</v>
      </c>
    </row>
    <row r="415" spans="1:65" s="2" customFormat="1" ht="24.2" customHeight="1">
      <c r="A415" s="29"/>
      <c r="B415" s="147"/>
      <c r="C415" s="148" t="s">
        <v>1212</v>
      </c>
      <c r="D415" s="148" t="s">
        <v>153</v>
      </c>
      <c r="E415" s="149" t="s">
        <v>1213</v>
      </c>
      <c r="F415" s="150" t="s">
        <v>1214</v>
      </c>
      <c r="G415" s="151" t="s">
        <v>198</v>
      </c>
      <c r="H415" s="152">
        <v>50.79</v>
      </c>
      <c r="I415" s="153"/>
      <c r="J415" s="154">
        <f>ROUND(I415*H415,2)</f>
        <v>0</v>
      </c>
      <c r="K415" s="155"/>
      <c r="L415" s="30"/>
      <c r="M415" s="156" t="s">
        <v>1</v>
      </c>
      <c r="N415" s="157" t="s">
        <v>39</v>
      </c>
      <c r="O415" s="58"/>
      <c r="P415" s="158">
        <f>O415*H415</f>
        <v>0</v>
      </c>
      <c r="Q415" s="158">
        <v>1.56E-4</v>
      </c>
      <c r="R415" s="158">
        <f>Q415*H415</f>
        <v>7.9232399999999998E-3</v>
      </c>
      <c r="S415" s="158">
        <v>0</v>
      </c>
      <c r="T415" s="159">
        <f>S415*H415</f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60" t="s">
        <v>217</v>
      </c>
      <c r="AT415" s="160" t="s">
        <v>153</v>
      </c>
      <c r="AU415" s="160" t="s">
        <v>158</v>
      </c>
      <c r="AY415" s="14" t="s">
        <v>151</v>
      </c>
      <c r="BE415" s="161">
        <f>IF(N415="základná",J415,0)</f>
        <v>0</v>
      </c>
      <c r="BF415" s="161">
        <f>IF(N415="znížená",J415,0)</f>
        <v>0</v>
      </c>
      <c r="BG415" s="161">
        <f>IF(N415="zákl. prenesená",J415,0)</f>
        <v>0</v>
      </c>
      <c r="BH415" s="161">
        <f>IF(N415="zníž. prenesená",J415,0)</f>
        <v>0</v>
      </c>
      <c r="BI415" s="161">
        <f>IF(N415="nulová",J415,0)</f>
        <v>0</v>
      </c>
      <c r="BJ415" s="14" t="s">
        <v>158</v>
      </c>
      <c r="BK415" s="161">
        <f>ROUND(I415*H415,2)</f>
        <v>0</v>
      </c>
      <c r="BL415" s="14" t="s">
        <v>217</v>
      </c>
      <c r="BM415" s="160" t="s">
        <v>1215</v>
      </c>
    </row>
    <row r="416" spans="1:65" s="2" customFormat="1" ht="24.2" customHeight="1">
      <c r="A416" s="29"/>
      <c r="B416" s="147"/>
      <c r="C416" s="148" t="s">
        <v>1216</v>
      </c>
      <c r="D416" s="148" t="s">
        <v>153</v>
      </c>
      <c r="E416" s="149" t="s">
        <v>1217</v>
      </c>
      <c r="F416" s="150" t="s">
        <v>1218</v>
      </c>
      <c r="G416" s="151" t="s">
        <v>198</v>
      </c>
      <c r="H416" s="152">
        <v>306.72000000000003</v>
      </c>
      <c r="I416" s="153"/>
      <c r="J416" s="154">
        <f>ROUND(I416*H416,2)</f>
        <v>0</v>
      </c>
      <c r="K416" s="155"/>
      <c r="L416" s="30"/>
      <c r="M416" s="156" t="s">
        <v>1</v>
      </c>
      <c r="N416" s="157" t="s">
        <v>39</v>
      </c>
      <c r="O416" s="58"/>
      <c r="P416" s="158">
        <f>O416*H416</f>
        <v>0</v>
      </c>
      <c r="Q416" s="158">
        <v>1.9999999999999999E-6</v>
      </c>
      <c r="R416" s="158">
        <f>Q416*H416</f>
        <v>6.1344000000000004E-4</v>
      </c>
      <c r="S416" s="158">
        <v>0</v>
      </c>
      <c r="T416" s="159">
        <f>S416*H416</f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60" t="s">
        <v>217</v>
      </c>
      <c r="AT416" s="160" t="s">
        <v>153</v>
      </c>
      <c r="AU416" s="160" t="s">
        <v>158</v>
      </c>
      <c r="AY416" s="14" t="s">
        <v>151</v>
      </c>
      <c r="BE416" s="161">
        <f>IF(N416="základná",J416,0)</f>
        <v>0</v>
      </c>
      <c r="BF416" s="161">
        <f>IF(N416="znížená",J416,0)</f>
        <v>0</v>
      </c>
      <c r="BG416" s="161">
        <f>IF(N416="zákl. prenesená",J416,0)</f>
        <v>0</v>
      </c>
      <c r="BH416" s="161">
        <f>IF(N416="zníž. prenesená",J416,0)</f>
        <v>0</v>
      </c>
      <c r="BI416" s="161">
        <f>IF(N416="nulová",J416,0)</f>
        <v>0</v>
      </c>
      <c r="BJ416" s="14" t="s">
        <v>158</v>
      </c>
      <c r="BK416" s="161">
        <f>ROUND(I416*H416,2)</f>
        <v>0</v>
      </c>
      <c r="BL416" s="14" t="s">
        <v>217</v>
      </c>
      <c r="BM416" s="160" t="s">
        <v>1219</v>
      </c>
    </row>
    <row r="417" spans="1:65" s="2" customFormat="1" ht="37.9" customHeight="1">
      <c r="A417" s="29"/>
      <c r="B417" s="147"/>
      <c r="C417" s="148" t="s">
        <v>1220</v>
      </c>
      <c r="D417" s="148" t="s">
        <v>153</v>
      </c>
      <c r="E417" s="149" t="s">
        <v>1221</v>
      </c>
      <c r="F417" s="150" t="s">
        <v>1222</v>
      </c>
      <c r="G417" s="151" t="s">
        <v>198</v>
      </c>
      <c r="H417" s="152">
        <v>1050.873</v>
      </c>
      <c r="I417" s="153"/>
      <c r="J417" s="154">
        <f>ROUND(I417*H417,2)</f>
        <v>0</v>
      </c>
      <c r="K417" s="155"/>
      <c r="L417" s="30"/>
      <c r="M417" s="156" t="s">
        <v>1</v>
      </c>
      <c r="N417" s="157" t="s">
        <v>39</v>
      </c>
      <c r="O417" s="58"/>
      <c r="P417" s="158">
        <f>O417*H417</f>
        <v>0</v>
      </c>
      <c r="Q417" s="158">
        <v>2.2929999999999999E-4</v>
      </c>
      <c r="R417" s="158">
        <f>Q417*H417</f>
        <v>0.24096517889999999</v>
      </c>
      <c r="S417" s="158">
        <v>0</v>
      </c>
      <c r="T417" s="159">
        <f>S417*H417</f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60" t="s">
        <v>217</v>
      </c>
      <c r="AT417" s="160" t="s">
        <v>153</v>
      </c>
      <c r="AU417" s="160" t="s">
        <v>158</v>
      </c>
      <c r="AY417" s="14" t="s">
        <v>151</v>
      </c>
      <c r="BE417" s="161">
        <f>IF(N417="základná",J417,0)</f>
        <v>0</v>
      </c>
      <c r="BF417" s="161">
        <f>IF(N417="znížená",J417,0)</f>
        <v>0</v>
      </c>
      <c r="BG417" s="161">
        <f>IF(N417="zákl. prenesená",J417,0)</f>
        <v>0</v>
      </c>
      <c r="BH417" s="161">
        <f>IF(N417="zníž. prenesená",J417,0)</f>
        <v>0</v>
      </c>
      <c r="BI417" s="161">
        <f>IF(N417="nulová",J417,0)</f>
        <v>0</v>
      </c>
      <c r="BJ417" s="14" t="s">
        <v>158</v>
      </c>
      <c r="BK417" s="161">
        <f>ROUND(I417*H417,2)</f>
        <v>0</v>
      </c>
      <c r="BL417" s="14" t="s">
        <v>217</v>
      </c>
      <c r="BM417" s="160" t="s">
        <v>1223</v>
      </c>
    </row>
    <row r="418" spans="1:65" s="12" customFormat="1" ht="25.9" customHeight="1">
      <c r="B418" s="134"/>
      <c r="D418" s="135" t="s">
        <v>72</v>
      </c>
      <c r="E418" s="136" t="s">
        <v>354</v>
      </c>
      <c r="F418" s="136" t="s">
        <v>1224</v>
      </c>
      <c r="I418" s="137"/>
      <c r="J418" s="138">
        <f>BK418</f>
        <v>0</v>
      </c>
      <c r="L418" s="134"/>
      <c r="M418" s="139"/>
      <c r="N418" s="140"/>
      <c r="O418" s="140"/>
      <c r="P418" s="141">
        <f>P419</f>
        <v>0</v>
      </c>
      <c r="Q418" s="140"/>
      <c r="R418" s="141">
        <f>R419</f>
        <v>13.435</v>
      </c>
      <c r="S418" s="140"/>
      <c r="T418" s="142">
        <f>T419</f>
        <v>0</v>
      </c>
      <c r="AR418" s="135" t="s">
        <v>163</v>
      </c>
      <c r="AT418" s="143" t="s">
        <v>72</v>
      </c>
      <c r="AU418" s="143" t="s">
        <v>73</v>
      </c>
      <c r="AY418" s="135" t="s">
        <v>151</v>
      </c>
      <c r="BK418" s="144">
        <f>BK419</f>
        <v>0</v>
      </c>
    </row>
    <row r="419" spans="1:65" s="12" customFormat="1" ht="22.9" customHeight="1">
      <c r="B419" s="134"/>
      <c r="D419" s="135" t="s">
        <v>72</v>
      </c>
      <c r="E419" s="145" t="s">
        <v>1225</v>
      </c>
      <c r="F419" s="145" t="s">
        <v>1226</v>
      </c>
      <c r="I419" s="137"/>
      <c r="J419" s="146">
        <f>BK419</f>
        <v>0</v>
      </c>
      <c r="L419" s="134"/>
      <c r="M419" s="139"/>
      <c r="N419" s="140"/>
      <c r="O419" s="140"/>
      <c r="P419" s="141">
        <f>SUM(P420:P421)</f>
        <v>0</v>
      </c>
      <c r="Q419" s="140"/>
      <c r="R419" s="141">
        <f>SUM(R420:R421)</f>
        <v>13.435</v>
      </c>
      <c r="S419" s="140"/>
      <c r="T419" s="142">
        <f>SUM(T420:T421)</f>
        <v>0</v>
      </c>
      <c r="AR419" s="135" t="s">
        <v>163</v>
      </c>
      <c r="AT419" s="143" t="s">
        <v>72</v>
      </c>
      <c r="AU419" s="143" t="s">
        <v>81</v>
      </c>
      <c r="AY419" s="135" t="s">
        <v>151</v>
      </c>
      <c r="BK419" s="144">
        <f>SUM(BK420:BK421)</f>
        <v>0</v>
      </c>
    </row>
    <row r="420" spans="1:65" s="2" customFormat="1" ht="24.2" customHeight="1">
      <c r="A420" s="29"/>
      <c r="B420" s="147"/>
      <c r="C420" s="148" t="s">
        <v>1227</v>
      </c>
      <c r="D420" s="148" t="s">
        <v>153</v>
      </c>
      <c r="E420" s="149" t="s">
        <v>1228</v>
      </c>
      <c r="F420" s="150" t="s">
        <v>1229</v>
      </c>
      <c r="G420" s="151" t="s">
        <v>558</v>
      </c>
      <c r="H420" s="152">
        <v>12617.778</v>
      </c>
      <c r="I420" s="153"/>
      <c r="J420" s="154">
        <f>ROUND(I420*H420,2)</f>
        <v>0</v>
      </c>
      <c r="K420" s="155"/>
      <c r="L420" s="30"/>
      <c r="M420" s="156" t="s">
        <v>1</v>
      </c>
      <c r="N420" s="157" t="s">
        <v>39</v>
      </c>
      <c r="O420" s="58"/>
      <c r="P420" s="158">
        <f>O420*H420</f>
        <v>0</v>
      </c>
      <c r="Q420" s="158">
        <v>0</v>
      </c>
      <c r="R420" s="158">
        <f>Q420*H420</f>
        <v>0</v>
      </c>
      <c r="S420" s="158">
        <v>0</v>
      </c>
      <c r="T420" s="159">
        <f>S420*H420</f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60" t="s">
        <v>415</v>
      </c>
      <c r="AT420" s="160" t="s">
        <v>153</v>
      </c>
      <c r="AU420" s="160" t="s">
        <v>158</v>
      </c>
      <c r="AY420" s="14" t="s">
        <v>151</v>
      </c>
      <c r="BE420" s="161">
        <f>IF(N420="základná",J420,0)</f>
        <v>0</v>
      </c>
      <c r="BF420" s="161">
        <f>IF(N420="znížená",J420,0)</f>
        <v>0</v>
      </c>
      <c r="BG420" s="161">
        <f>IF(N420="zákl. prenesená",J420,0)</f>
        <v>0</v>
      </c>
      <c r="BH420" s="161">
        <f>IF(N420="zníž. prenesená",J420,0)</f>
        <v>0</v>
      </c>
      <c r="BI420" s="161">
        <f>IF(N420="nulová",J420,0)</f>
        <v>0</v>
      </c>
      <c r="BJ420" s="14" t="s">
        <v>158</v>
      </c>
      <c r="BK420" s="161">
        <f>ROUND(I420*H420,2)</f>
        <v>0</v>
      </c>
      <c r="BL420" s="14" t="s">
        <v>415</v>
      </c>
      <c r="BM420" s="160" t="s">
        <v>1230</v>
      </c>
    </row>
    <row r="421" spans="1:65" s="2" customFormat="1" ht="24.2" customHeight="1">
      <c r="A421" s="29"/>
      <c r="B421" s="147"/>
      <c r="C421" s="162" t="s">
        <v>1231</v>
      </c>
      <c r="D421" s="162" t="s">
        <v>354</v>
      </c>
      <c r="E421" s="163" t="s">
        <v>1232</v>
      </c>
      <c r="F421" s="164" t="s">
        <v>1233</v>
      </c>
      <c r="G421" s="165" t="s">
        <v>211</v>
      </c>
      <c r="H421" s="166">
        <v>13.435</v>
      </c>
      <c r="I421" s="167"/>
      <c r="J421" s="168">
        <f>ROUND(I421*H421,2)</f>
        <v>0</v>
      </c>
      <c r="K421" s="169"/>
      <c r="L421" s="170"/>
      <c r="M421" s="174" t="s">
        <v>1</v>
      </c>
      <c r="N421" s="175" t="s">
        <v>39</v>
      </c>
      <c r="O421" s="176"/>
      <c r="P421" s="177">
        <f>O421*H421</f>
        <v>0</v>
      </c>
      <c r="Q421" s="177">
        <v>1</v>
      </c>
      <c r="R421" s="177">
        <f>Q421*H421</f>
        <v>13.435</v>
      </c>
      <c r="S421" s="177">
        <v>0</v>
      </c>
      <c r="T421" s="178">
        <f>S421*H421</f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60" t="s">
        <v>673</v>
      </c>
      <c r="AT421" s="160" t="s">
        <v>354</v>
      </c>
      <c r="AU421" s="160" t="s">
        <v>158</v>
      </c>
      <c r="AY421" s="14" t="s">
        <v>151</v>
      </c>
      <c r="BE421" s="161">
        <f>IF(N421="základná",J421,0)</f>
        <v>0</v>
      </c>
      <c r="BF421" s="161">
        <f>IF(N421="znížená",J421,0)</f>
        <v>0</v>
      </c>
      <c r="BG421" s="161">
        <f>IF(N421="zákl. prenesená",J421,0)</f>
        <v>0</v>
      </c>
      <c r="BH421" s="161">
        <f>IF(N421="zníž. prenesená",J421,0)</f>
        <v>0</v>
      </c>
      <c r="BI421" s="161">
        <f>IF(N421="nulová",J421,0)</f>
        <v>0</v>
      </c>
      <c r="BJ421" s="14" t="s">
        <v>158</v>
      </c>
      <c r="BK421" s="161">
        <f>ROUND(I421*H421,2)</f>
        <v>0</v>
      </c>
      <c r="BL421" s="14" t="s">
        <v>673</v>
      </c>
      <c r="BM421" s="160" t="s">
        <v>1234</v>
      </c>
    </row>
    <row r="422" spans="1:65" s="2" customFormat="1" ht="6.95" customHeight="1">
      <c r="A422" s="29"/>
      <c r="B422" s="47"/>
      <c r="C422" s="48"/>
      <c r="D422" s="48"/>
      <c r="E422" s="48"/>
      <c r="F422" s="48"/>
      <c r="G422" s="48"/>
      <c r="H422" s="48"/>
      <c r="I422" s="48"/>
      <c r="J422" s="48"/>
      <c r="K422" s="48"/>
      <c r="L422" s="30"/>
      <c r="M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</row>
  </sheetData>
  <autoFilter ref="C138:K421" xr:uid="{00000000-0009-0000-0000-000001000000}"/>
  <mergeCells count="9">
    <mergeCell ref="E87:H87"/>
    <mergeCell ref="E129:H129"/>
    <mergeCell ref="E131:H13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1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3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85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104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24" t="str">
        <f>'Rekapitulácia stavby'!K6</f>
        <v>Prestavba poľnohospodárskej budovy MHD-sklad na Stajňu pre odchov a ustajnenie koní</v>
      </c>
      <c r="F7" s="225"/>
      <c r="G7" s="225"/>
      <c r="H7" s="225"/>
      <c r="L7" s="17"/>
    </row>
    <row r="8" spans="1:46" s="2" customFormat="1" ht="12" customHeight="1">
      <c r="A8" s="29"/>
      <c r="B8" s="30"/>
      <c r="C8" s="29"/>
      <c r="D8" s="24" t="s">
        <v>105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2" t="s">
        <v>1235</v>
      </c>
      <c r="F9" s="226"/>
      <c r="G9" s="226"/>
      <c r="H9" s="22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7" t="str">
        <f>'Rekapitulácia stavby'!E14</f>
        <v>Vyplň údaj</v>
      </c>
      <c r="F18" s="204"/>
      <c r="G18" s="204"/>
      <c r="H18" s="204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1236</v>
      </c>
      <c r="F21" s="29"/>
      <c r="G21" s="29"/>
      <c r="H21" s="29"/>
      <c r="I21" s="24" t="s">
        <v>25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1236</v>
      </c>
      <c r="F24" s="29"/>
      <c r="G24" s="29"/>
      <c r="H24" s="29"/>
      <c r="I24" s="24" t="s">
        <v>25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9" t="s">
        <v>1</v>
      </c>
      <c r="F27" s="209"/>
      <c r="G27" s="209"/>
      <c r="H27" s="20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33</v>
      </c>
      <c r="E30" s="29"/>
      <c r="F30" s="29"/>
      <c r="G30" s="29"/>
      <c r="H30" s="29"/>
      <c r="I30" s="29"/>
      <c r="J30" s="71">
        <f>ROUND(J123,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37</v>
      </c>
      <c r="E33" s="35" t="s">
        <v>38</v>
      </c>
      <c r="F33" s="99">
        <f>ROUND((SUM(BE123:BE209)),  2)</f>
        <v>0</v>
      </c>
      <c r="G33" s="100"/>
      <c r="H33" s="100"/>
      <c r="I33" s="101">
        <v>0.2</v>
      </c>
      <c r="J33" s="99">
        <f>ROUND(((SUM(BE123:BE209))*I33),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39</v>
      </c>
      <c r="F34" s="99">
        <f>ROUND((SUM(BF123:BF209)),  2)</f>
        <v>0</v>
      </c>
      <c r="G34" s="100"/>
      <c r="H34" s="100"/>
      <c r="I34" s="101">
        <v>0.2</v>
      </c>
      <c r="J34" s="99">
        <f>ROUND(((SUM(BF123:BF209))*I34),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102">
        <f>ROUND((SUM(BG123:BG209)),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102">
        <f>ROUND((SUM(BH123:BH209)),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42</v>
      </c>
      <c r="F37" s="99">
        <f>ROUND((SUM(BI123:BI209)),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43</v>
      </c>
      <c r="E39" s="60"/>
      <c r="F39" s="60"/>
      <c r="G39" s="106" t="s">
        <v>44</v>
      </c>
      <c r="H39" s="107" t="s">
        <v>45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48</v>
      </c>
      <c r="E61" s="32"/>
      <c r="F61" s="110" t="s">
        <v>49</v>
      </c>
      <c r="G61" s="45" t="s">
        <v>48</v>
      </c>
      <c r="H61" s="32"/>
      <c r="I61" s="32"/>
      <c r="J61" s="111" t="s">
        <v>49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48</v>
      </c>
      <c r="E76" s="32"/>
      <c r="F76" s="110" t="s">
        <v>49</v>
      </c>
      <c r="G76" s="45" t="s">
        <v>48</v>
      </c>
      <c r="H76" s="32"/>
      <c r="I76" s="32"/>
      <c r="J76" s="111" t="s">
        <v>49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24" t="str">
        <f>E7</f>
        <v>Prestavba poľnohospodárskej budovy MHD-sklad na Stajňu pre odchov a ustajnenie koní</v>
      </c>
      <c r="F85" s="225"/>
      <c r="G85" s="225"/>
      <c r="H85" s="225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2" t="str">
        <f>E9</f>
        <v>02 - Zdravotechnika</v>
      </c>
      <c r="F87" s="226"/>
      <c r="G87" s="226"/>
      <c r="H87" s="22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k.ú.Solka, Hospodársky dvor, p.č.193, 194/1, 194/7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Lucia Rovná SHR, Jilemnického 885/32, 972 13 Nitri</v>
      </c>
      <c r="G91" s="29"/>
      <c r="H91" s="29"/>
      <c r="I91" s="24" t="s">
        <v>28</v>
      </c>
      <c r="J91" s="27" t="str">
        <f>E21</f>
        <v>Ing. J. Ločei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J. Ločei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110</v>
      </c>
      <c r="D94" s="104"/>
      <c r="E94" s="104"/>
      <c r="F94" s="104"/>
      <c r="G94" s="104"/>
      <c r="H94" s="104"/>
      <c r="I94" s="104"/>
      <c r="J94" s="113" t="s">
        <v>111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112</v>
      </c>
      <c r="D96" s="29"/>
      <c r="E96" s="29"/>
      <c r="F96" s="29"/>
      <c r="G96" s="29"/>
      <c r="H96" s="29"/>
      <c r="I96" s="29"/>
      <c r="J96" s="71">
        <f>J123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113</v>
      </c>
    </row>
    <row r="97" spans="1:31" s="9" customFormat="1" ht="24.95" customHeight="1">
      <c r="B97" s="115"/>
      <c r="D97" s="116" t="s">
        <v>114</v>
      </c>
      <c r="E97" s="117"/>
      <c r="F97" s="117"/>
      <c r="G97" s="117"/>
      <c r="H97" s="117"/>
      <c r="I97" s="117"/>
      <c r="J97" s="118">
        <f>J124</f>
        <v>0</v>
      </c>
      <c r="L97" s="115"/>
    </row>
    <row r="98" spans="1:31" s="10" customFormat="1" ht="19.899999999999999" customHeight="1">
      <c r="B98" s="119"/>
      <c r="D98" s="120" t="s">
        <v>1237</v>
      </c>
      <c r="E98" s="121"/>
      <c r="F98" s="121"/>
      <c r="G98" s="121"/>
      <c r="H98" s="121"/>
      <c r="I98" s="121"/>
      <c r="J98" s="122">
        <f>J125</f>
        <v>0</v>
      </c>
      <c r="L98" s="119"/>
    </row>
    <row r="99" spans="1:31" s="10" customFormat="1" ht="19.899999999999999" customHeight="1">
      <c r="B99" s="119"/>
      <c r="D99" s="120" t="s">
        <v>120</v>
      </c>
      <c r="E99" s="121"/>
      <c r="F99" s="121"/>
      <c r="G99" s="121"/>
      <c r="H99" s="121"/>
      <c r="I99" s="121"/>
      <c r="J99" s="122">
        <f>J127</f>
        <v>0</v>
      </c>
      <c r="L99" s="119"/>
    </row>
    <row r="100" spans="1:31" s="9" customFormat="1" ht="24.95" customHeight="1">
      <c r="B100" s="115"/>
      <c r="D100" s="116" t="s">
        <v>122</v>
      </c>
      <c r="E100" s="117"/>
      <c r="F100" s="117"/>
      <c r="G100" s="117"/>
      <c r="H100" s="117"/>
      <c r="I100" s="117"/>
      <c r="J100" s="118">
        <f>J142</f>
        <v>0</v>
      </c>
      <c r="L100" s="115"/>
    </row>
    <row r="101" spans="1:31" s="10" customFormat="1" ht="19.899999999999999" customHeight="1">
      <c r="B101" s="119"/>
      <c r="D101" s="120" t="s">
        <v>1238</v>
      </c>
      <c r="E101" s="121"/>
      <c r="F101" s="121"/>
      <c r="G101" s="121"/>
      <c r="H101" s="121"/>
      <c r="I101" s="121"/>
      <c r="J101" s="122">
        <f>J143</f>
        <v>0</v>
      </c>
      <c r="L101" s="119"/>
    </row>
    <row r="102" spans="1:31" s="10" customFormat="1" ht="19.899999999999999" customHeight="1">
      <c r="B102" s="119"/>
      <c r="D102" s="120" t="s">
        <v>1239</v>
      </c>
      <c r="E102" s="121"/>
      <c r="F102" s="121"/>
      <c r="G102" s="121"/>
      <c r="H102" s="121"/>
      <c r="I102" s="121"/>
      <c r="J102" s="122">
        <f>J156</f>
        <v>0</v>
      </c>
      <c r="L102" s="119"/>
    </row>
    <row r="103" spans="1:31" s="10" customFormat="1" ht="19.899999999999999" customHeight="1">
      <c r="B103" s="119"/>
      <c r="D103" s="120" t="s">
        <v>1240</v>
      </c>
      <c r="E103" s="121"/>
      <c r="F103" s="121"/>
      <c r="G103" s="121"/>
      <c r="H103" s="121"/>
      <c r="I103" s="121"/>
      <c r="J103" s="122">
        <f>J182</f>
        <v>0</v>
      </c>
      <c r="L103" s="119"/>
    </row>
    <row r="104" spans="1:31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customHeight="1">
      <c r="A105" s="29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31" s="2" customFormat="1" ht="6.95" customHeight="1">
      <c r="A109" s="29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>
      <c r="A110" s="29"/>
      <c r="B110" s="30"/>
      <c r="C110" s="18" t="s">
        <v>137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15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26.25" customHeight="1">
      <c r="A113" s="29"/>
      <c r="B113" s="30"/>
      <c r="C113" s="29"/>
      <c r="D113" s="29"/>
      <c r="E113" s="224" t="str">
        <f>E7</f>
        <v>Prestavba poľnohospodárskej budovy MHD-sklad na Stajňu pre odchov a ustajnenie koní</v>
      </c>
      <c r="F113" s="225"/>
      <c r="G113" s="225"/>
      <c r="H113" s="225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105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182" t="str">
        <f>E9</f>
        <v>02 - Zdravotechnika</v>
      </c>
      <c r="F115" s="226"/>
      <c r="G115" s="226"/>
      <c r="H115" s="226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19</v>
      </c>
      <c r="D117" s="29"/>
      <c r="E117" s="29"/>
      <c r="F117" s="22" t="str">
        <f>F12</f>
        <v>k.ú.Solka, Hospodársky dvor, p.č.193, 194/1, 194/7</v>
      </c>
      <c r="G117" s="29"/>
      <c r="H117" s="29"/>
      <c r="I117" s="24" t="s">
        <v>21</v>
      </c>
      <c r="J117" s="55" t="str">
        <f>IF(J12="","",J12)</f>
        <v>Vyplň údaj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22</v>
      </c>
      <c r="D119" s="29"/>
      <c r="E119" s="29"/>
      <c r="F119" s="22" t="str">
        <f>E15</f>
        <v>Lucia Rovná SHR, Jilemnického 885/32, 972 13 Nitri</v>
      </c>
      <c r="G119" s="29"/>
      <c r="H119" s="29"/>
      <c r="I119" s="24" t="s">
        <v>28</v>
      </c>
      <c r="J119" s="27" t="str">
        <f>E21</f>
        <v>Ing. J. Ločei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4" t="s">
        <v>26</v>
      </c>
      <c r="D120" s="29"/>
      <c r="E120" s="29"/>
      <c r="F120" s="22" t="str">
        <f>IF(E18="","",E18)</f>
        <v>Vyplň údaj</v>
      </c>
      <c r="G120" s="29"/>
      <c r="H120" s="29"/>
      <c r="I120" s="24" t="s">
        <v>31</v>
      </c>
      <c r="J120" s="27" t="str">
        <f>E24</f>
        <v>Ing. J. Ločei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23"/>
      <c r="B122" s="124"/>
      <c r="C122" s="125" t="s">
        <v>138</v>
      </c>
      <c r="D122" s="126" t="s">
        <v>58</v>
      </c>
      <c r="E122" s="126" t="s">
        <v>54</v>
      </c>
      <c r="F122" s="126" t="s">
        <v>55</v>
      </c>
      <c r="G122" s="126" t="s">
        <v>139</v>
      </c>
      <c r="H122" s="126" t="s">
        <v>140</v>
      </c>
      <c r="I122" s="126" t="s">
        <v>141</v>
      </c>
      <c r="J122" s="127" t="s">
        <v>111</v>
      </c>
      <c r="K122" s="128" t="s">
        <v>142</v>
      </c>
      <c r="L122" s="129"/>
      <c r="M122" s="62" t="s">
        <v>1</v>
      </c>
      <c r="N122" s="63" t="s">
        <v>37</v>
      </c>
      <c r="O122" s="63" t="s">
        <v>143</v>
      </c>
      <c r="P122" s="63" t="s">
        <v>144</v>
      </c>
      <c r="Q122" s="63" t="s">
        <v>145</v>
      </c>
      <c r="R122" s="63" t="s">
        <v>146</v>
      </c>
      <c r="S122" s="63" t="s">
        <v>147</v>
      </c>
      <c r="T122" s="64" t="s">
        <v>148</v>
      </c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  <c r="AE122" s="123"/>
    </row>
    <row r="123" spans="1:65" s="2" customFormat="1" ht="22.9" customHeight="1">
      <c r="A123" s="29"/>
      <c r="B123" s="30"/>
      <c r="C123" s="69" t="s">
        <v>112</v>
      </c>
      <c r="D123" s="29"/>
      <c r="E123" s="29"/>
      <c r="F123" s="29"/>
      <c r="G123" s="29"/>
      <c r="H123" s="29"/>
      <c r="I123" s="29"/>
      <c r="J123" s="130">
        <f>BK123</f>
        <v>0</v>
      </c>
      <c r="K123" s="29"/>
      <c r="L123" s="30"/>
      <c r="M123" s="65"/>
      <c r="N123" s="56"/>
      <c r="O123" s="66"/>
      <c r="P123" s="131">
        <f>P124+P142</f>
        <v>0</v>
      </c>
      <c r="Q123" s="66"/>
      <c r="R123" s="131">
        <f>R124+R142</f>
        <v>29.189669535</v>
      </c>
      <c r="S123" s="66"/>
      <c r="T123" s="132">
        <f>T124+T142</f>
        <v>4.1890000000000001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72</v>
      </c>
      <c r="AU123" s="14" t="s">
        <v>113</v>
      </c>
      <c r="BK123" s="133">
        <f>BK124+BK142</f>
        <v>0</v>
      </c>
    </row>
    <row r="124" spans="1:65" s="12" customFormat="1" ht="25.9" customHeight="1">
      <c r="B124" s="134"/>
      <c r="D124" s="135" t="s">
        <v>72</v>
      </c>
      <c r="E124" s="136" t="s">
        <v>149</v>
      </c>
      <c r="F124" s="136" t="s">
        <v>150</v>
      </c>
      <c r="I124" s="137"/>
      <c r="J124" s="138">
        <f>BK124</f>
        <v>0</v>
      </c>
      <c r="L124" s="134"/>
      <c r="M124" s="139"/>
      <c r="N124" s="140"/>
      <c r="O124" s="140"/>
      <c r="P124" s="141">
        <f>P125+P127</f>
        <v>0</v>
      </c>
      <c r="Q124" s="140"/>
      <c r="R124" s="141">
        <f>R125+R127</f>
        <v>26.037100000000002</v>
      </c>
      <c r="S124" s="140"/>
      <c r="T124" s="142">
        <f>T125+T127</f>
        <v>4.1890000000000001</v>
      </c>
      <c r="AR124" s="135" t="s">
        <v>81</v>
      </c>
      <c r="AT124" s="143" t="s">
        <v>72</v>
      </c>
      <c r="AU124" s="143" t="s">
        <v>73</v>
      </c>
      <c r="AY124" s="135" t="s">
        <v>151</v>
      </c>
      <c r="BK124" s="144">
        <f>BK125+BK127</f>
        <v>0</v>
      </c>
    </row>
    <row r="125" spans="1:65" s="12" customFormat="1" ht="22.9" customHeight="1">
      <c r="B125" s="134"/>
      <c r="D125" s="135" t="s">
        <v>72</v>
      </c>
      <c r="E125" s="145" t="s">
        <v>182</v>
      </c>
      <c r="F125" s="145" t="s">
        <v>1241</v>
      </c>
      <c r="I125" s="137"/>
      <c r="J125" s="146">
        <f>BK125</f>
        <v>0</v>
      </c>
      <c r="L125" s="134"/>
      <c r="M125" s="139"/>
      <c r="N125" s="140"/>
      <c r="O125" s="140"/>
      <c r="P125" s="141">
        <f>P126</f>
        <v>0</v>
      </c>
      <c r="Q125" s="140"/>
      <c r="R125" s="141">
        <f>R126</f>
        <v>5.12094</v>
      </c>
      <c r="S125" s="140"/>
      <c r="T125" s="142">
        <f>T126</f>
        <v>0</v>
      </c>
      <c r="AR125" s="135" t="s">
        <v>81</v>
      </c>
      <c r="AT125" s="143" t="s">
        <v>72</v>
      </c>
      <c r="AU125" s="143" t="s">
        <v>81</v>
      </c>
      <c r="AY125" s="135" t="s">
        <v>151</v>
      </c>
      <c r="BK125" s="144">
        <f>BK126</f>
        <v>0</v>
      </c>
    </row>
    <row r="126" spans="1:65" s="2" customFormat="1" ht="49.15" customHeight="1">
      <c r="A126" s="29"/>
      <c r="B126" s="147"/>
      <c r="C126" s="148" t="s">
        <v>543</v>
      </c>
      <c r="D126" s="148" t="s">
        <v>153</v>
      </c>
      <c r="E126" s="149" t="s">
        <v>1242</v>
      </c>
      <c r="F126" s="150" t="s">
        <v>1243</v>
      </c>
      <c r="G126" s="151" t="s">
        <v>265</v>
      </c>
      <c r="H126" s="152">
        <v>3</v>
      </c>
      <c r="I126" s="153"/>
      <c r="J126" s="154">
        <f>ROUND(I126*H126,2)</f>
        <v>0</v>
      </c>
      <c r="K126" s="155"/>
      <c r="L126" s="30"/>
      <c r="M126" s="156" t="s">
        <v>1</v>
      </c>
      <c r="N126" s="157" t="s">
        <v>39</v>
      </c>
      <c r="O126" s="58"/>
      <c r="P126" s="158">
        <f>O126*H126</f>
        <v>0</v>
      </c>
      <c r="Q126" s="158">
        <v>1.7069799999999999</v>
      </c>
      <c r="R126" s="158">
        <f>Q126*H126</f>
        <v>5.12094</v>
      </c>
      <c r="S126" s="158">
        <v>0</v>
      </c>
      <c r="T126" s="159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157</v>
      </c>
      <c r="AT126" s="160" t="s">
        <v>153</v>
      </c>
      <c r="AU126" s="160" t="s">
        <v>158</v>
      </c>
      <c r="AY126" s="14" t="s">
        <v>151</v>
      </c>
      <c r="BE126" s="161">
        <f>IF(N126="základná",J126,0)</f>
        <v>0</v>
      </c>
      <c r="BF126" s="161">
        <f>IF(N126="znížená",J126,0)</f>
        <v>0</v>
      </c>
      <c r="BG126" s="161">
        <f>IF(N126="zákl. prenesená",J126,0)</f>
        <v>0</v>
      </c>
      <c r="BH126" s="161">
        <f>IF(N126="zníž. prenesená",J126,0)</f>
        <v>0</v>
      </c>
      <c r="BI126" s="161">
        <f>IF(N126="nulová",J126,0)</f>
        <v>0</v>
      </c>
      <c r="BJ126" s="14" t="s">
        <v>158</v>
      </c>
      <c r="BK126" s="161">
        <f>ROUND(I126*H126,2)</f>
        <v>0</v>
      </c>
      <c r="BL126" s="14" t="s">
        <v>157</v>
      </c>
      <c r="BM126" s="160" t="s">
        <v>1244</v>
      </c>
    </row>
    <row r="127" spans="1:65" s="12" customFormat="1" ht="22.9" customHeight="1">
      <c r="B127" s="134"/>
      <c r="D127" s="135" t="s">
        <v>72</v>
      </c>
      <c r="E127" s="145" t="s">
        <v>186</v>
      </c>
      <c r="F127" s="145" t="s">
        <v>592</v>
      </c>
      <c r="I127" s="137"/>
      <c r="J127" s="146">
        <f>BK127</f>
        <v>0</v>
      </c>
      <c r="L127" s="134"/>
      <c r="M127" s="139"/>
      <c r="N127" s="140"/>
      <c r="O127" s="140"/>
      <c r="P127" s="141">
        <f>SUM(P128:P141)</f>
        <v>0</v>
      </c>
      <c r="Q127" s="140"/>
      <c r="R127" s="141">
        <f>SUM(R128:R141)</f>
        <v>20.916160000000001</v>
      </c>
      <c r="S127" s="140"/>
      <c r="T127" s="142">
        <f>SUM(T128:T141)</f>
        <v>4.1890000000000001</v>
      </c>
      <c r="AR127" s="135" t="s">
        <v>81</v>
      </c>
      <c r="AT127" s="143" t="s">
        <v>72</v>
      </c>
      <c r="AU127" s="143" t="s">
        <v>81</v>
      </c>
      <c r="AY127" s="135" t="s">
        <v>151</v>
      </c>
      <c r="BK127" s="144">
        <f>SUM(BK128:BK141)</f>
        <v>0</v>
      </c>
    </row>
    <row r="128" spans="1:65" s="2" customFormat="1" ht="37.9" customHeight="1">
      <c r="A128" s="29"/>
      <c r="B128" s="147"/>
      <c r="C128" s="148" t="s">
        <v>523</v>
      </c>
      <c r="D128" s="148" t="s">
        <v>153</v>
      </c>
      <c r="E128" s="149" t="s">
        <v>1245</v>
      </c>
      <c r="F128" s="150" t="s">
        <v>1246</v>
      </c>
      <c r="G128" s="151" t="s">
        <v>330</v>
      </c>
      <c r="H128" s="152">
        <v>72</v>
      </c>
      <c r="I128" s="153"/>
      <c r="J128" s="154">
        <f t="shared" ref="J128:J141" si="0">ROUND(I128*H128,2)</f>
        <v>0</v>
      </c>
      <c r="K128" s="155"/>
      <c r="L128" s="30"/>
      <c r="M128" s="156" t="s">
        <v>1</v>
      </c>
      <c r="N128" s="157" t="s">
        <v>39</v>
      </c>
      <c r="O128" s="58"/>
      <c r="P128" s="158">
        <f t="shared" ref="P128:P141" si="1">O128*H128</f>
        <v>0</v>
      </c>
      <c r="Q128" s="158">
        <v>0.22394</v>
      </c>
      <c r="R128" s="158">
        <f t="shared" ref="R128:R141" si="2">Q128*H128</f>
        <v>16.12368</v>
      </c>
      <c r="S128" s="158">
        <v>0</v>
      </c>
      <c r="T128" s="159">
        <f t="shared" ref="T128:T141" si="3"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157</v>
      </c>
      <c r="AT128" s="160" t="s">
        <v>153</v>
      </c>
      <c r="AU128" s="160" t="s">
        <v>158</v>
      </c>
      <c r="AY128" s="14" t="s">
        <v>151</v>
      </c>
      <c r="BE128" s="161">
        <f t="shared" ref="BE128:BE141" si="4">IF(N128="základná",J128,0)</f>
        <v>0</v>
      </c>
      <c r="BF128" s="161">
        <f t="shared" ref="BF128:BF141" si="5">IF(N128="znížená",J128,0)</f>
        <v>0</v>
      </c>
      <c r="BG128" s="161">
        <f t="shared" ref="BG128:BG141" si="6">IF(N128="zákl. prenesená",J128,0)</f>
        <v>0</v>
      </c>
      <c r="BH128" s="161">
        <f t="shared" ref="BH128:BH141" si="7">IF(N128="zníž. prenesená",J128,0)</f>
        <v>0</v>
      </c>
      <c r="BI128" s="161">
        <f t="shared" ref="BI128:BI141" si="8">IF(N128="nulová",J128,0)</f>
        <v>0</v>
      </c>
      <c r="BJ128" s="14" t="s">
        <v>158</v>
      </c>
      <c r="BK128" s="161">
        <f t="shared" ref="BK128:BK141" si="9">ROUND(I128*H128,2)</f>
        <v>0</v>
      </c>
      <c r="BL128" s="14" t="s">
        <v>157</v>
      </c>
      <c r="BM128" s="160" t="s">
        <v>1247</v>
      </c>
    </row>
    <row r="129" spans="1:65" s="2" customFormat="1" ht="24.2" customHeight="1">
      <c r="A129" s="29"/>
      <c r="B129" s="147"/>
      <c r="C129" s="162" t="s">
        <v>527</v>
      </c>
      <c r="D129" s="162" t="s">
        <v>354</v>
      </c>
      <c r="E129" s="163" t="s">
        <v>1248</v>
      </c>
      <c r="F129" s="164" t="s">
        <v>1249</v>
      </c>
      <c r="G129" s="165" t="s">
        <v>265</v>
      </c>
      <c r="H129" s="166">
        <v>76</v>
      </c>
      <c r="I129" s="167"/>
      <c r="J129" s="168">
        <f t="shared" si="0"/>
        <v>0</v>
      </c>
      <c r="K129" s="169"/>
      <c r="L129" s="170"/>
      <c r="M129" s="171" t="s">
        <v>1</v>
      </c>
      <c r="N129" s="172" t="s">
        <v>39</v>
      </c>
      <c r="O129" s="58"/>
      <c r="P129" s="158">
        <f t="shared" si="1"/>
        <v>0</v>
      </c>
      <c r="Q129" s="158">
        <v>1E-4</v>
      </c>
      <c r="R129" s="158">
        <f t="shared" si="2"/>
        <v>7.6E-3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182</v>
      </c>
      <c r="AT129" s="160" t="s">
        <v>354</v>
      </c>
      <c r="AU129" s="160" t="s">
        <v>158</v>
      </c>
      <c r="AY129" s="14" t="s">
        <v>151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158</v>
      </c>
      <c r="BK129" s="161">
        <f t="shared" si="9"/>
        <v>0</v>
      </c>
      <c r="BL129" s="14" t="s">
        <v>157</v>
      </c>
      <c r="BM129" s="160" t="s">
        <v>1250</v>
      </c>
    </row>
    <row r="130" spans="1:65" s="2" customFormat="1" ht="24.2" customHeight="1">
      <c r="A130" s="29"/>
      <c r="B130" s="147"/>
      <c r="C130" s="162" t="s">
        <v>531</v>
      </c>
      <c r="D130" s="162" t="s">
        <v>354</v>
      </c>
      <c r="E130" s="163" t="s">
        <v>1251</v>
      </c>
      <c r="F130" s="164" t="s">
        <v>1252</v>
      </c>
      <c r="G130" s="165" t="s">
        <v>265</v>
      </c>
      <c r="H130" s="166">
        <v>4</v>
      </c>
      <c r="I130" s="167"/>
      <c r="J130" s="168">
        <f t="shared" si="0"/>
        <v>0</v>
      </c>
      <c r="K130" s="169"/>
      <c r="L130" s="170"/>
      <c r="M130" s="171" t="s">
        <v>1</v>
      </c>
      <c r="N130" s="172" t="s">
        <v>39</v>
      </c>
      <c r="O130" s="58"/>
      <c r="P130" s="158">
        <f t="shared" si="1"/>
        <v>0</v>
      </c>
      <c r="Q130" s="158">
        <v>5.9999999999999995E-4</v>
      </c>
      <c r="R130" s="158">
        <f t="shared" si="2"/>
        <v>2.3999999999999998E-3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182</v>
      </c>
      <c r="AT130" s="160" t="s">
        <v>354</v>
      </c>
      <c r="AU130" s="160" t="s">
        <v>158</v>
      </c>
      <c r="AY130" s="14" t="s">
        <v>151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158</v>
      </c>
      <c r="BK130" s="161">
        <f t="shared" si="9"/>
        <v>0</v>
      </c>
      <c r="BL130" s="14" t="s">
        <v>157</v>
      </c>
      <c r="BM130" s="160" t="s">
        <v>1253</v>
      </c>
    </row>
    <row r="131" spans="1:65" s="2" customFormat="1" ht="44.25" customHeight="1">
      <c r="A131" s="29"/>
      <c r="B131" s="147"/>
      <c r="C131" s="162" t="s">
        <v>535</v>
      </c>
      <c r="D131" s="162" t="s">
        <v>354</v>
      </c>
      <c r="E131" s="163" t="s">
        <v>1254</v>
      </c>
      <c r="F131" s="164" t="s">
        <v>1255</v>
      </c>
      <c r="G131" s="165" t="s">
        <v>265</v>
      </c>
      <c r="H131" s="166">
        <v>72</v>
      </c>
      <c r="I131" s="167"/>
      <c r="J131" s="168">
        <f t="shared" si="0"/>
        <v>0</v>
      </c>
      <c r="K131" s="169"/>
      <c r="L131" s="170"/>
      <c r="M131" s="171" t="s">
        <v>1</v>
      </c>
      <c r="N131" s="172" t="s">
        <v>39</v>
      </c>
      <c r="O131" s="58"/>
      <c r="P131" s="158">
        <f t="shared" si="1"/>
        <v>0</v>
      </c>
      <c r="Q131" s="158">
        <v>7.9000000000000008E-3</v>
      </c>
      <c r="R131" s="158">
        <f t="shared" si="2"/>
        <v>0.56880000000000008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182</v>
      </c>
      <c r="AT131" s="160" t="s">
        <v>354</v>
      </c>
      <c r="AU131" s="160" t="s">
        <v>158</v>
      </c>
      <c r="AY131" s="14" t="s">
        <v>151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158</v>
      </c>
      <c r="BK131" s="161">
        <f t="shared" si="9"/>
        <v>0</v>
      </c>
      <c r="BL131" s="14" t="s">
        <v>157</v>
      </c>
      <c r="BM131" s="160" t="s">
        <v>1256</v>
      </c>
    </row>
    <row r="132" spans="1:65" s="2" customFormat="1" ht="33" customHeight="1">
      <c r="A132" s="29"/>
      <c r="B132" s="147"/>
      <c r="C132" s="162" t="s">
        <v>539</v>
      </c>
      <c r="D132" s="162" t="s">
        <v>354</v>
      </c>
      <c r="E132" s="163" t="s">
        <v>1257</v>
      </c>
      <c r="F132" s="164" t="s">
        <v>1258</v>
      </c>
      <c r="G132" s="165" t="s">
        <v>265</v>
      </c>
      <c r="H132" s="166">
        <v>72</v>
      </c>
      <c r="I132" s="167"/>
      <c r="J132" s="168">
        <f t="shared" si="0"/>
        <v>0</v>
      </c>
      <c r="K132" s="169"/>
      <c r="L132" s="170"/>
      <c r="M132" s="171" t="s">
        <v>1</v>
      </c>
      <c r="N132" s="172" t="s">
        <v>39</v>
      </c>
      <c r="O132" s="58"/>
      <c r="P132" s="158">
        <f t="shared" si="1"/>
        <v>0</v>
      </c>
      <c r="Q132" s="158">
        <v>5.8500000000000003E-2</v>
      </c>
      <c r="R132" s="158">
        <f t="shared" si="2"/>
        <v>4.2120000000000006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182</v>
      </c>
      <c r="AT132" s="160" t="s">
        <v>354</v>
      </c>
      <c r="AU132" s="160" t="s">
        <v>158</v>
      </c>
      <c r="AY132" s="14" t="s">
        <v>151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158</v>
      </c>
      <c r="BK132" s="161">
        <f t="shared" si="9"/>
        <v>0</v>
      </c>
      <c r="BL132" s="14" t="s">
        <v>157</v>
      </c>
      <c r="BM132" s="160" t="s">
        <v>1259</v>
      </c>
    </row>
    <row r="133" spans="1:65" s="2" customFormat="1" ht="33" customHeight="1">
      <c r="A133" s="29"/>
      <c r="B133" s="147"/>
      <c r="C133" s="148" t="s">
        <v>81</v>
      </c>
      <c r="D133" s="148" t="s">
        <v>153</v>
      </c>
      <c r="E133" s="149" t="s">
        <v>1260</v>
      </c>
      <c r="F133" s="150" t="s">
        <v>1261</v>
      </c>
      <c r="G133" s="151" t="s">
        <v>156</v>
      </c>
      <c r="H133" s="152">
        <v>1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39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2.4</v>
      </c>
      <c r="T133" s="159">
        <f t="shared" si="3"/>
        <v>2.4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157</v>
      </c>
      <c r="AT133" s="160" t="s">
        <v>153</v>
      </c>
      <c r="AU133" s="160" t="s">
        <v>158</v>
      </c>
      <c r="AY133" s="14" t="s">
        <v>151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158</v>
      </c>
      <c r="BK133" s="161">
        <f t="shared" si="9"/>
        <v>0</v>
      </c>
      <c r="BL133" s="14" t="s">
        <v>157</v>
      </c>
      <c r="BM133" s="160" t="s">
        <v>1262</v>
      </c>
    </row>
    <row r="134" spans="1:65" s="2" customFormat="1" ht="24.2" customHeight="1">
      <c r="A134" s="29"/>
      <c r="B134" s="147"/>
      <c r="C134" s="148" t="s">
        <v>158</v>
      </c>
      <c r="D134" s="148" t="s">
        <v>153</v>
      </c>
      <c r="E134" s="149" t="s">
        <v>1263</v>
      </c>
      <c r="F134" s="150" t="s">
        <v>1264</v>
      </c>
      <c r="G134" s="151" t="s">
        <v>1265</v>
      </c>
      <c r="H134" s="152">
        <v>3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39</v>
      </c>
      <c r="O134" s="58"/>
      <c r="P134" s="158">
        <f t="shared" si="1"/>
        <v>0</v>
      </c>
      <c r="Q134" s="158">
        <v>5.5999999999999995E-4</v>
      </c>
      <c r="R134" s="158">
        <f t="shared" si="2"/>
        <v>1.6799999999999999E-3</v>
      </c>
      <c r="S134" s="158">
        <v>0.113</v>
      </c>
      <c r="T134" s="159">
        <f t="shared" si="3"/>
        <v>0.33900000000000002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157</v>
      </c>
      <c r="AT134" s="160" t="s">
        <v>153</v>
      </c>
      <c r="AU134" s="160" t="s">
        <v>158</v>
      </c>
      <c r="AY134" s="14" t="s">
        <v>151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158</v>
      </c>
      <c r="BK134" s="161">
        <f t="shared" si="9"/>
        <v>0</v>
      </c>
      <c r="BL134" s="14" t="s">
        <v>157</v>
      </c>
      <c r="BM134" s="160" t="s">
        <v>1266</v>
      </c>
    </row>
    <row r="135" spans="1:65" s="2" customFormat="1" ht="24.2" customHeight="1">
      <c r="A135" s="29"/>
      <c r="B135" s="147"/>
      <c r="C135" s="148" t="s">
        <v>163</v>
      </c>
      <c r="D135" s="148" t="s">
        <v>153</v>
      </c>
      <c r="E135" s="149" t="s">
        <v>1267</v>
      </c>
      <c r="F135" s="150" t="s">
        <v>1268</v>
      </c>
      <c r="G135" s="151" t="s">
        <v>265</v>
      </c>
      <c r="H135" s="152">
        <v>10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39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2.9000000000000001E-2</v>
      </c>
      <c r="T135" s="159">
        <f t="shared" si="3"/>
        <v>0.29000000000000004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157</v>
      </c>
      <c r="AT135" s="160" t="s">
        <v>153</v>
      </c>
      <c r="AU135" s="160" t="s">
        <v>158</v>
      </c>
      <c r="AY135" s="14" t="s">
        <v>151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158</v>
      </c>
      <c r="BK135" s="161">
        <f t="shared" si="9"/>
        <v>0</v>
      </c>
      <c r="BL135" s="14" t="s">
        <v>157</v>
      </c>
      <c r="BM135" s="160" t="s">
        <v>1269</v>
      </c>
    </row>
    <row r="136" spans="1:65" s="2" customFormat="1" ht="33" customHeight="1">
      <c r="A136" s="29"/>
      <c r="B136" s="147"/>
      <c r="C136" s="148" t="s">
        <v>157</v>
      </c>
      <c r="D136" s="148" t="s">
        <v>153</v>
      </c>
      <c r="E136" s="149" t="s">
        <v>1270</v>
      </c>
      <c r="F136" s="150" t="s">
        <v>1271</v>
      </c>
      <c r="G136" s="151" t="s">
        <v>265</v>
      </c>
      <c r="H136" s="152">
        <v>25</v>
      </c>
      <c r="I136" s="153"/>
      <c r="J136" s="154">
        <f t="shared" si="0"/>
        <v>0</v>
      </c>
      <c r="K136" s="155"/>
      <c r="L136" s="30"/>
      <c r="M136" s="156" t="s">
        <v>1</v>
      </c>
      <c r="N136" s="157" t="s">
        <v>39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3.0000000000000001E-3</v>
      </c>
      <c r="T136" s="159">
        <f t="shared" si="3"/>
        <v>7.4999999999999997E-2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157</v>
      </c>
      <c r="AT136" s="160" t="s">
        <v>153</v>
      </c>
      <c r="AU136" s="160" t="s">
        <v>158</v>
      </c>
      <c r="AY136" s="14" t="s">
        <v>151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158</v>
      </c>
      <c r="BK136" s="161">
        <f t="shared" si="9"/>
        <v>0</v>
      </c>
      <c r="BL136" s="14" t="s">
        <v>157</v>
      </c>
      <c r="BM136" s="160" t="s">
        <v>1272</v>
      </c>
    </row>
    <row r="137" spans="1:65" s="2" customFormat="1" ht="37.9" customHeight="1">
      <c r="A137" s="29"/>
      <c r="B137" s="147"/>
      <c r="C137" s="148" t="s">
        <v>170</v>
      </c>
      <c r="D137" s="148" t="s">
        <v>153</v>
      </c>
      <c r="E137" s="149" t="s">
        <v>1273</v>
      </c>
      <c r="F137" s="150" t="s">
        <v>1274</v>
      </c>
      <c r="G137" s="151" t="s">
        <v>330</v>
      </c>
      <c r="H137" s="152">
        <v>65</v>
      </c>
      <c r="I137" s="153"/>
      <c r="J137" s="154">
        <f t="shared" si="0"/>
        <v>0</v>
      </c>
      <c r="K137" s="155"/>
      <c r="L137" s="30"/>
      <c r="M137" s="156" t="s">
        <v>1</v>
      </c>
      <c r="N137" s="157" t="s">
        <v>39</v>
      </c>
      <c r="O137" s="58"/>
      <c r="P137" s="158">
        <f t="shared" si="1"/>
        <v>0</v>
      </c>
      <c r="Q137" s="158">
        <v>0</v>
      </c>
      <c r="R137" s="158">
        <f t="shared" si="2"/>
        <v>0</v>
      </c>
      <c r="S137" s="158">
        <v>5.0000000000000001E-3</v>
      </c>
      <c r="T137" s="159">
        <f t="shared" si="3"/>
        <v>0.32500000000000001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157</v>
      </c>
      <c r="AT137" s="160" t="s">
        <v>153</v>
      </c>
      <c r="AU137" s="160" t="s">
        <v>158</v>
      </c>
      <c r="AY137" s="14" t="s">
        <v>151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158</v>
      </c>
      <c r="BK137" s="161">
        <f t="shared" si="9"/>
        <v>0</v>
      </c>
      <c r="BL137" s="14" t="s">
        <v>157</v>
      </c>
      <c r="BM137" s="160" t="s">
        <v>1275</v>
      </c>
    </row>
    <row r="138" spans="1:65" s="2" customFormat="1" ht="37.9" customHeight="1">
      <c r="A138" s="29"/>
      <c r="B138" s="147"/>
      <c r="C138" s="148" t="s">
        <v>174</v>
      </c>
      <c r="D138" s="148" t="s">
        <v>153</v>
      </c>
      <c r="E138" s="149" t="s">
        <v>1276</v>
      </c>
      <c r="F138" s="150" t="s">
        <v>1277</v>
      </c>
      <c r="G138" s="151" t="s">
        <v>330</v>
      </c>
      <c r="H138" s="152">
        <v>95</v>
      </c>
      <c r="I138" s="153"/>
      <c r="J138" s="154">
        <f t="shared" si="0"/>
        <v>0</v>
      </c>
      <c r="K138" s="155"/>
      <c r="L138" s="30"/>
      <c r="M138" s="156" t="s">
        <v>1</v>
      </c>
      <c r="N138" s="157" t="s">
        <v>39</v>
      </c>
      <c r="O138" s="58"/>
      <c r="P138" s="158">
        <f t="shared" si="1"/>
        <v>0</v>
      </c>
      <c r="Q138" s="158">
        <v>0</v>
      </c>
      <c r="R138" s="158">
        <f t="shared" si="2"/>
        <v>0</v>
      </c>
      <c r="S138" s="158">
        <v>8.0000000000000002E-3</v>
      </c>
      <c r="T138" s="159">
        <f t="shared" si="3"/>
        <v>0.76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157</v>
      </c>
      <c r="AT138" s="160" t="s">
        <v>153</v>
      </c>
      <c r="AU138" s="160" t="s">
        <v>158</v>
      </c>
      <c r="AY138" s="14" t="s">
        <v>151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158</v>
      </c>
      <c r="BK138" s="161">
        <f t="shared" si="9"/>
        <v>0</v>
      </c>
      <c r="BL138" s="14" t="s">
        <v>157</v>
      </c>
      <c r="BM138" s="160" t="s">
        <v>1278</v>
      </c>
    </row>
    <row r="139" spans="1:65" s="2" customFormat="1" ht="24.2" customHeight="1">
      <c r="A139" s="29"/>
      <c r="B139" s="147"/>
      <c r="C139" s="148" t="s">
        <v>178</v>
      </c>
      <c r="D139" s="148" t="s">
        <v>153</v>
      </c>
      <c r="E139" s="149" t="s">
        <v>1279</v>
      </c>
      <c r="F139" s="150" t="s">
        <v>1280</v>
      </c>
      <c r="G139" s="151" t="s">
        <v>1281</v>
      </c>
      <c r="H139" s="152">
        <v>4.1890000000000001</v>
      </c>
      <c r="I139" s="153"/>
      <c r="J139" s="154">
        <f t="shared" si="0"/>
        <v>0</v>
      </c>
      <c r="K139" s="155"/>
      <c r="L139" s="30"/>
      <c r="M139" s="156" t="s">
        <v>1</v>
      </c>
      <c r="N139" s="157" t="s">
        <v>39</v>
      </c>
      <c r="O139" s="58"/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157</v>
      </c>
      <c r="AT139" s="160" t="s">
        <v>153</v>
      </c>
      <c r="AU139" s="160" t="s">
        <v>158</v>
      </c>
      <c r="AY139" s="14" t="s">
        <v>151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158</v>
      </c>
      <c r="BK139" s="161">
        <f t="shared" si="9"/>
        <v>0</v>
      </c>
      <c r="BL139" s="14" t="s">
        <v>157</v>
      </c>
      <c r="BM139" s="160" t="s">
        <v>1282</v>
      </c>
    </row>
    <row r="140" spans="1:65" s="2" customFormat="1" ht="21.75" customHeight="1">
      <c r="A140" s="29"/>
      <c r="B140" s="147"/>
      <c r="C140" s="148" t="s">
        <v>182</v>
      </c>
      <c r="D140" s="148" t="s">
        <v>153</v>
      </c>
      <c r="E140" s="149" t="s">
        <v>1283</v>
      </c>
      <c r="F140" s="150" t="s">
        <v>1284</v>
      </c>
      <c r="G140" s="151" t="s">
        <v>1281</v>
      </c>
      <c r="H140" s="152">
        <v>4.1890000000000001</v>
      </c>
      <c r="I140" s="153"/>
      <c r="J140" s="154">
        <f t="shared" si="0"/>
        <v>0</v>
      </c>
      <c r="K140" s="155"/>
      <c r="L140" s="30"/>
      <c r="M140" s="156" t="s">
        <v>1</v>
      </c>
      <c r="N140" s="157" t="s">
        <v>39</v>
      </c>
      <c r="O140" s="58"/>
      <c r="P140" s="158">
        <f t="shared" si="1"/>
        <v>0</v>
      </c>
      <c r="Q140" s="158">
        <v>0</v>
      </c>
      <c r="R140" s="158">
        <f t="shared" si="2"/>
        <v>0</v>
      </c>
      <c r="S140" s="158">
        <v>0</v>
      </c>
      <c r="T140" s="15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157</v>
      </c>
      <c r="AT140" s="160" t="s">
        <v>153</v>
      </c>
      <c r="AU140" s="160" t="s">
        <v>158</v>
      </c>
      <c r="AY140" s="14" t="s">
        <v>151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4" t="s">
        <v>158</v>
      </c>
      <c r="BK140" s="161">
        <f t="shared" si="9"/>
        <v>0</v>
      </c>
      <c r="BL140" s="14" t="s">
        <v>157</v>
      </c>
      <c r="BM140" s="160" t="s">
        <v>1285</v>
      </c>
    </row>
    <row r="141" spans="1:65" s="2" customFormat="1" ht="24.2" customHeight="1">
      <c r="A141" s="29"/>
      <c r="B141" s="147"/>
      <c r="C141" s="148" t="s">
        <v>186</v>
      </c>
      <c r="D141" s="148" t="s">
        <v>153</v>
      </c>
      <c r="E141" s="149" t="s">
        <v>1286</v>
      </c>
      <c r="F141" s="150" t="s">
        <v>1287</v>
      </c>
      <c r="G141" s="151" t="s">
        <v>1281</v>
      </c>
      <c r="H141" s="152">
        <v>41.89</v>
      </c>
      <c r="I141" s="153"/>
      <c r="J141" s="154">
        <f t="shared" si="0"/>
        <v>0</v>
      </c>
      <c r="K141" s="155"/>
      <c r="L141" s="30"/>
      <c r="M141" s="156" t="s">
        <v>1</v>
      </c>
      <c r="N141" s="157" t="s">
        <v>39</v>
      </c>
      <c r="O141" s="58"/>
      <c r="P141" s="158">
        <f t="shared" si="1"/>
        <v>0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157</v>
      </c>
      <c r="AT141" s="160" t="s">
        <v>153</v>
      </c>
      <c r="AU141" s="160" t="s">
        <v>158</v>
      </c>
      <c r="AY141" s="14" t="s">
        <v>151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158</v>
      </c>
      <c r="BK141" s="161">
        <f t="shared" si="9"/>
        <v>0</v>
      </c>
      <c r="BL141" s="14" t="s">
        <v>157</v>
      </c>
      <c r="BM141" s="160" t="s">
        <v>1288</v>
      </c>
    </row>
    <row r="142" spans="1:65" s="12" customFormat="1" ht="25.9" customHeight="1">
      <c r="B142" s="134"/>
      <c r="D142" s="135" t="s">
        <v>72</v>
      </c>
      <c r="E142" s="136" t="s">
        <v>698</v>
      </c>
      <c r="F142" s="136" t="s">
        <v>699</v>
      </c>
      <c r="I142" s="137"/>
      <c r="J142" s="138">
        <f>BK142</f>
        <v>0</v>
      </c>
      <c r="L142" s="134"/>
      <c r="M142" s="139"/>
      <c r="N142" s="140"/>
      <c r="O142" s="140"/>
      <c r="P142" s="141">
        <f>P143+P156+P182</f>
        <v>0</v>
      </c>
      <c r="Q142" s="140"/>
      <c r="R142" s="141">
        <f>R143+R156+R182</f>
        <v>3.1525695349999996</v>
      </c>
      <c r="S142" s="140"/>
      <c r="T142" s="142">
        <f>T143+T156+T182</f>
        <v>0</v>
      </c>
      <c r="AR142" s="135" t="s">
        <v>158</v>
      </c>
      <c r="AT142" s="143" t="s">
        <v>72</v>
      </c>
      <c r="AU142" s="143" t="s">
        <v>73</v>
      </c>
      <c r="AY142" s="135" t="s">
        <v>151</v>
      </c>
      <c r="BK142" s="144">
        <f>BK143+BK156+BK182</f>
        <v>0</v>
      </c>
    </row>
    <row r="143" spans="1:65" s="12" customFormat="1" ht="22.9" customHeight="1">
      <c r="B143" s="134"/>
      <c r="D143" s="135" t="s">
        <v>72</v>
      </c>
      <c r="E143" s="145" t="s">
        <v>1289</v>
      </c>
      <c r="F143" s="145" t="s">
        <v>1290</v>
      </c>
      <c r="I143" s="137"/>
      <c r="J143" s="146">
        <f>BK143</f>
        <v>0</v>
      </c>
      <c r="L143" s="134"/>
      <c r="M143" s="139"/>
      <c r="N143" s="140"/>
      <c r="O143" s="140"/>
      <c r="P143" s="141">
        <f>SUM(P144:P155)</f>
        <v>0</v>
      </c>
      <c r="Q143" s="140"/>
      <c r="R143" s="141">
        <f>SUM(R144:R155)</f>
        <v>0.72505731500000015</v>
      </c>
      <c r="S143" s="140"/>
      <c r="T143" s="142">
        <f>SUM(T144:T155)</f>
        <v>0</v>
      </c>
      <c r="AR143" s="135" t="s">
        <v>158</v>
      </c>
      <c r="AT143" s="143" t="s">
        <v>72</v>
      </c>
      <c r="AU143" s="143" t="s">
        <v>81</v>
      </c>
      <c r="AY143" s="135" t="s">
        <v>151</v>
      </c>
      <c r="BK143" s="144">
        <f>SUM(BK144:BK155)</f>
        <v>0</v>
      </c>
    </row>
    <row r="144" spans="1:65" s="2" customFormat="1" ht="21.75" customHeight="1">
      <c r="A144" s="29"/>
      <c r="B144" s="147"/>
      <c r="C144" s="148" t="s">
        <v>190</v>
      </c>
      <c r="D144" s="148" t="s">
        <v>153</v>
      </c>
      <c r="E144" s="149" t="s">
        <v>1291</v>
      </c>
      <c r="F144" s="150" t="s">
        <v>1292</v>
      </c>
      <c r="G144" s="151" t="s">
        <v>354</v>
      </c>
      <c r="H144" s="152">
        <v>34</v>
      </c>
      <c r="I144" s="153"/>
      <c r="J144" s="154">
        <f t="shared" ref="J144:J155" si="10">ROUND(I144*H144,2)</f>
        <v>0</v>
      </c>
      <c r="K144" s="155"/>
      <c r="L144" s="30"/>
      <c r="M144" s="156" t="s">
        <v>1</v>
      </c>
      <c r="N144" s="157" t="s">
        <v>39</v>
      </c>
      <c r="O144" s="58"/>
      <c r="P144" s="158">
        <f t="shared" ref="P144:P155" si="11">O144*H144</f>
        <v>0</v>
      </c>
      <c r="Q144" s="158">
        <v>1.8206097500000001E-2</v>
      </c>
      <c r="R144" s="158">
        <f t="shared" ref="R144:R155" si="12">Q144*H144</f>
        <v>0.61900731500000006</v>
      </c>
      <c r="S144" s="158">
        <v>0</v>
      </c>
      <c r="T144" s="159">
        <f t="shared" ref="T144:T155" si="13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217</v>
      </c>
      <c r="AT144" s="160" t="s">
        <v>153</v>
      </c>
      <c r="AU144" s="160" t="s">
        <v>158</v>
      </c>
      <c r="AY144" s="14" t="s">
        <v>151</v>
      </c>
      <c r="BE144" s="161">
        <f t="shared" ref="BE144:BE155" si="14">IF(N144="základná",J144,0)</f>
        <v>0</v>
      </c>
      <c r="BF144" s="161">
        <f t="shared" ref="BF144:BF155" si="15">IF(N144="znížená",J144,0)</f>
        <v>0</v>
      </c>
      <c r="BG144" s="161">
        <f t="shared" ref="BG144:BG155" si="16">IF(N144="zákl. prenesená",J144,0)</f>
        <v>0</v>
      </c>
      <c r="BH144" s="161">
        <f t="shared" ref="BH144:BH155" si="17">IF(N144="zníž. prenesená",J144,0)</f>
        <v>0</v>
      </c>
      <c r="BI144" s="161">
        <f t="shared" ref="BI144:BI155" si="18">IF(N144="nulová",J144,0)</f>
        <v>0</v>
      </c>
      <c r="BJ144" s="14" t="s">
        <v>158</v>
      </c>
      <c r="BK144" s="161">
        <f t="shared" ref="BK144:BK155" si="19">ROUND(I144*H144,2)</f>
        <v>0</v>
      </c>
      <c r="BL144" s="14" t="s">
        <v>217</v>
      </c>
      <c r="BM144" s="160" t="s">
        <v>1293</v>
      </c>
    </row>
    <row r="145" spans="1:65" s="2" customFormat="1" ht="21.75" customHeight="1">
      <c r="A145" s="29"/>
      <c r="B145" s="147"/>
      <c r="C145" s="148" t="s">
        <v>495</v>
      </c>
      <c r="D145" s="148" t="s">
        <v>153</v>
      </c>
      <c r="E145" s="149" t="s">
        <v>1294</v>
      </c>
      <c r="F145" s="150" t="s">
        <v>1295</v>
      </c>
      <c r="G145" s="151" t="s">
        <v>330</v>
      </c>
      <c r="H145" s="152">
        <v>30</v>
      </c>
      <c r="I145" s="153"/>
      <c r="J145" s="154">
        <f t="shared" si="10"/>
        <v>0</v>
      </c>
      <c r="K145" s="155"/>
      <c r="L145" s="30"/>
      <c r="M145" s="156" t="s">
        <v>1</v>
      </c>
      <c r="N145" s="157" t="s">
        <v>39</v>
      </c>
      <c r="O145" s="58"/>
      <c r="P145" s="158">
        <f t="shared" si="11"/>
        <v>0</v>
      </c>
      <c r="Q145" s="158">
        <v>2.64E-3</v>
      </c>
      <c r="R145" s="158">
        <f t="shared" si="12"/>
        <v>7.9199999999999993E-2</v>
      </c>
      <c r="S145" s="158">
        <v>0</v>
      </c>
      <c r="T145" s="159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217</v>
      </c>
      <c r="AT145" s="160" t="s">
        <v>153</v>
      </c>
      <c r="AU145" s="160" t="s">
        <v>158</v>
      </c>
      <c r="AY145" s="14" t="s">
        <v>151</v>
      </c>
      <c r="BE145" s="161">
        <f t="shared" si="14"/>
        <v>0</v>
      </c>
      <c r="BF145" s="161">
        <f t="shared" si="15"/>
        <v>0</v>
      </c>
      <c r="BG145" s="161">
        <f t="shared" si="16"/>
        <v>0</v>
      </c>
      <c r="BH145" s="161">
        <f t="shared" si="17"/>
        <v>0</v>
      </c>
      <c r="BI145" s="161">
        <f t="shared" si="18"/>
        <v>0</v>
      </c>
      <c r="BJ145" s="14" t="s">
        <v>158</v>
      </c>
      <c r="BK145" s="161">
        <f t="shared" si="19"/>
        <v>0</v>
      </c>
      <c r="BL145" s="14" t="s">
        <v>217</v>
      </c>
      <c r="BM145" s="160" t="s">
        <v>1296</v>
      </c>
    </row>
    <row r="146" spans="1:65" s="2" customFormat="1" ht="21.75" customHeight="1">
      <c r="A146" s="29"/>
      <c r="B146" s="147"/>
      <c r="C146" s="148" t="s">
        <v>200</v>
      </c>
      <c r="D146" s="148" t="s">
        <v>153</v>
      </c>
      <c r="E146" s="149" t="s">
        <v>1297</v>
      </c>
      <c r="F146" s="150" t="s">
        <v>1298</v>
      </c>
      <c r="G146" s="151" t="s">
        <v>354</v>
      </c>
      <c r="H146" s="152">
        <v>20</v>
      </c>
      <c r="I146" s="153"/>
      <c r="J146" s="154">
        <f t="shared" si="10"/>
        <v>0</v>
      </c>
      <c r="K146" s="155"/>
      <c r="L146" s="30"/>
      <c r="M146" s="156" t="s">
        <v>1</v>
      </c>
      <c r="N146" s="157" t="s">
        <v>39</v>
      </c>
      <c r="O146" s="58"/>
      <c r="P146" s="158">
        <f t="shared" si="11"/>
        <v>0</v>
      </c>
      <c r="Q146" s="158">
        <v>4.0000000000000003E-5</v>
      </c>
      <c r="R146" s="158">
        <f t="shared" si="12"/>
        <v>8.0000000000000004E-4</v>
      </c>
      <c r="S146" s="158">
        <v>0</v>
      </c>
      <c r="T146" s="159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217</v>
      </c>
      <c r="AT146" s="160" t="s">
        <v>153</v>
      </c>
      <c r="AU146" s="160" t="s">
        <v>158</v>
      </c>
      <c r="AY146" s="14" t="s">
        <v>151</v>
      </c>
      <c r="BE146" s="161">
        <f t="shared" si="14"/>
        <v>0</v>
      </c>
      <c r="BF146" s="161">
        <f t="shared" si="15"/>
        <v>0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4" t="s">
        <v>158</v>
      </c>
      <c r="BK146" s="161">
        <f t="shared" si="19"/>
        <v>0</v>
      </c>
      <c r="BL146" s="14" t="s">
        <v>217</v>
      </c>
      <c r="BM146" s="160" t="s">
        <v>1299</v>
      </c>
    </row>
    <row r="147" spans="1:65" s="2" customFormat="1" ht="21.75" customHeight="1">
      <c r="A147" s="29"/>
      <c r="B147" s="147"/>
      <c r="C147" s="148" t="s">
        <v>204</v>
      </c>
      <c r="D147" s="148" t="s">
        <v>153</v>
      </c>
      <c r="E147" s="149" t="s">
        <v>1300</v>
      </c>
      <c r="F147" s="150" t="s">
        <v>1301</v>
      </c>
      <c r="G147" s="151" t="s">
        <v>354</v>
      </c>
      <c r="H147" s="152">
        <v>35</v>
      </c>
      <c r="I147" s="153"/>
      <c r="J147" s="154">
        <f t="shared" si="10"/>
        <v>0</v>
      </c>
      <c r="K147" s="155"/>
      <c r="L147" s="30"/>
      <c r="M147" s="156" t="s">
        <v>1</v>
      </c>
      <c r="N147" s="157" t="s">
        <v>39</v>
      </c>
      <c r="O147" s="58"/>
      <c r="P147" s="158">
        <f t="shared" si="11"/>
        <v>0</v>
      </c>
      <c r="Q147" s="158">
        <v>6.0000000000000002E-5</v>
      </c>
      <c r="R147" s="158">
        <f t="shared" si="12"/>
        <v>2.0999999999999999E-3</v>
      </c>
      <c r="S147" s="158">
        <v>0</v>
      </c>
      <c r="T147" s="15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217</v>
      </c>
      <c r="AT147" s="160" t="s">
        <v>153</v>
      </c>
      <c r="AU147" s="160" t="s">
        <v>158</v>
      </c>
      <c r="AY147" s="14" t="s">
        <v>151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4" t="s">
        <v>158</v>
      </c>
      <c r="BK147" s="161">
        <f t="shared" si="19"/>
        <v>0</v>
      </c>
      <c r="BL147" s="14" t="s">
        <v>217</v>
      </c>
      <c r="BM147" s="160" t="s">
        <v>1302</v>
      </c>
    </row>
    <row r="148" spans="1:65" s="2" customFormat="1" ht="24.2" customHeight="1">
      <c r="A148" s="29"/>
      <c r="B148" s="147"/>
      <c r="C148" s="148" t="s">
        <v>208</v>
      </c>
      <c r="D148" s="148" t="s">
        <v>153</v>
      </c>
      <c r="E148" s="149" t="s">
        <v>1303</v>
      </c>
      <c r="F148" s="150" t="s">
        <v>1304</v>
      </c>
      <c r="G148" s="151" t="s">
        <v>1305</v>
      </c>
      <c r="H148" s="152">
        <v>18</v>
      </c>
      <c r="I148" s="153"/>
      <c r="J148" s="154">
        <f t="shared" si="10"/>
        <v>0</v>
      </c>
      <c r="K148" s="155"/>
      <c r="L148" s="30"/>
      <c r="M148" s="156" t="s">
        <v>1</v>
      </c>
      <c r="N148" s="157" t="s">
        <v>39</v>
      </c>
      <c r="O148" s="58"/>
      <c r="P148" s="158">
        <f t="shared" si="11"/>
        <v>0</v>
      </c>
      <c r="Q148" s="158">
        <v>0</v>
      </c>
      <c r="R148" s="158">
        <f t="shared" si="12"/>
        <v>0</v>
      </c>
      <c r="S148" s="158">
        <v>0</v>
      </c>
      <c r="T148" s="15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217</v>
      </c>
      <c r="AT148" s="160" t="s">
        <v>153</v>
      </c>
      <c r="AU148" s="160" t="s">
        <v>158</v>
      </c>
      <c r="AY148" s="14" t="s">
        <v>151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4" t="s">
        <v>158</v>
      </c>
      <c r="BK148" s="161">
        <f t="shared" si="19"/>
        <v>0</v>
      </c>
      <c r="BL148" s="14" t="s">
        <v>217</v>
      </c>
      <c r="BM148" s="160" t="s">
        <v>1306</v>
      </c>
    </row>
    <row r="149" spans="1:65" s="2" customFormat="1" ht="24.2" customHeight="1">
      <c r="A149" s="29"/>
      <c r="B149" s="147"/>
      <c r="C149" s="148" t="s">
        <v>213</v>
      </c>
      <c r="D149" s="148" t="s">
        <v>153</v>
      </c>
      <c r="E149" s="149" t="s">
        <v>1307</v>
      </c>
      <c r="F149" s="150" t="s">
        <v>1308</v>
      </c>
      <c r="G149" s="151" t="s">
        <v>1305</v>
      </c>
      <c r="H149" s="152">
        <v>1</v>
      </c>
      <c r="I149" s="153"/>
      <c r="J149" s="154">
        <f t="shared" si="10"/>
        <v>0</v>
      </c>
      <c r="K149" s="155"/>
      <c r="L149" s="30"/>
      <c r="M149" s="156" t="s">
        <v>1</v>
      </c>
      <c r="N149" s="157" t="s">
        <v>39</v>
      </c>
      <c r="O149" s="58"/>
      <c r="P149" s="158">
        <f t="shared" si="11"/>
        <v>0</v>
      </c>
      <c r="Q149" s="158">
        <v>0</v>
      </c>
      <c r="R149" s="158">
        <f t="shared" si="12"/>
        <v>0</v>
      </c>
      <c r="S149" s="158">
        <v>0</v>
      </c>
      <c r="T149" s="15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217</v>
      </c>
      <c r="AT149" s="160" t="s">
        <v>153</v>
      </c>
      <c r="AU149" s="160" t="s">
        <v>158</v>
      </c>
      <c r="AY149" s="14" t="s">
        <v>151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4" t="s">
        <v>158</v>
      </c>
      <c r="BK149" s="161">
        <f t="shared" si="19"/>
        <v>0</v>
      </c>
      <c r="BL149" s="14" t="s">
        <v>217</v>
      </c>
      <c r="BM149" s="160" t="s">
        <v>1309</v>
      </c>
    </row>
    <row r="150" spans="1:65" s="2" customFormat="1" ht="24.2" customHeight="1">
      <c r="A150" s="29"/>
      <c r="B150" s="147"/>
      <c r="C150" s="148" t="s">
        <v>217</v>
      </c>
      <c r="D150" s="148" t="s">
        <v>153</v>
      </c>
      <c r="E150" s="149" t="s">
        <v>1310</v>
      </c>
      <c r="F150" s="150" t="s">
        <v>1311</v>
      </c>
      <c r="G150" s="151" t="s">
        <v>1305</v>
      </c>
      <c r="H150" s="152">
        <v>3</v>
      </c>
      <c r="I150" s="153"/>
      <c r="J150" s="154">
        <f t="shared" si="10"/>
        <v>0</v>
      </c>
      <c r="K150" s="155"/>
      <c r="L150" s="30"/>
      <c r="M150" s="156" t="s">
        <v>1</v>
      </c>
      <c r="N150" s="157" t="s">
        <v>39</v>
      </c>
      <c r="O150" s="58"/>
      <c r="P150" s="158">
        <f t="shared" si="11"/>
        <v>0</v>
      </c>
      <c r="Q150" s="158">
        <v>0</v>
      </c>
      <c r="R150" s="158">
        <f t="shared" si="12"/>
        <v>0</v>
      </c>
      <c r="S150" s="158">
        <v>0</v>
      </c>
      <c r="T150" s="15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217</v>
      </c>
      <c r="AT150" s="160" t="s">
        <v>153</v>
      </c>
      <c r="AU150" s="160" t="s">
        <v>158</v>
      </c>
      <c r="AY150" s="14" t="s">
        <v>151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158</v>
      </c>
      <c r="BK150" s="161">
        <f t="shared" si="19"/>
        <v>0</v>
      </c>
      <c r="BL150" s="14" t="s">
        <v>217</v>
      </c>
      <c r="BM150" s="160" t="s">
        <v>1312</v>
      </c>
    </row>
    <row r="151" spans="1:65" s="2" customFormat="1" ht="33" customHeight="1">
      <c r="A151" s="29"/>
      <c r="B151" s="147"/>
      <c r="C151" s="148" t="s">
        <v>499</v>
      </c>
      <c r="D151" s="148" t="s">
        <v>153</v>
      </c>
      <c r="E151" s="149" t="s">
        <v>1313</v>
      </c>
      <c r="F151" s="150" t="s">
        <v>1314</v>
      </c>
      <c r="G151" s="151" t="s">
        <v>265</v>
      </c>
      <c r="H151" s="152">
        <v>1</v>
      </c>
      <c r="I151" s="153"/>
      <c r="J151" s="154">
        <f t="shared" si="10"/>
        <v>0</v>
      </c>
      <c r="K151" s="155"/>
      <c r="L151" s="30"/>
      <c r="M151" s="156" t="s">
        <v>1</v>
      </c>
      <c r="N151" s="157" t="s">
        <v>39</v>
      </c>
      <c r="O151" s="58"/>
      <c r="P151" s="158">
        <f t="shared" si="11"/>
        <v>0</v>
      </c>
      <c r="Q151" s="158">
        <v>5.0000000000000002E-5</v>
      </c>
      <c r="R151" s="158">
        <f t="shared" si="12"/>
        <v>5.0000000000000002E-5</v>
      </c>
      <c r="S151" s="158">
        <v>0</v>
      </c>
      <c r="T151" s="15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217</v>
      </c>
      <c r="AT151" s="160" t="s">
        <v>153</v>
      </c>
      <c r="AU151" s="160" t="s">
        <v>158</v>
      </c>
      <c r="AY151" s="14" t="s">
        <v>151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158</v>
      </c>
      <c r="BK151" s="161">
        <f t="shared" si="19"/>
        <v>0</v>
      </c>
      <c r="BL151" s="14" t="s">
        <v>217</v>
      </c>
      <c r="BM151" s="160" t="s">
        <v>1315</v>
      </c>
    </row>
    <row r="152" spans="1:65" s="2" customFormat="1" ht="24.2" customHeight="1">
      <c r="A152" s="29"/>
      <c r="B152" s="147"/>
      <c r="C152" s="162" t="s">
        <v>503</v>
      </c>
      <c r="D152" s="162" t="s">
        <v>354</v>
      </c>
      <c r="E152" s="163" t="s">
        <v>1316</v>
      </c>
      <c r="F152" s="164" t="s">
        <v>1317</v>
      </c>
      <c r="G152" s="165" t="s">
        <v>265</v>
      </c>
      <c r="H152" s="166">
        <v>1</v>
      </c>
      <c r="I152" s="167"/>
      <c r="J152" s="168">
        <f t="shared" si="10"/>
        <v>0</v>
      </c>
      <c r="K152" s="169"/>
      <c r="L152" s="170"/>
      <c r="M152" s="171" t="s">
        <v>1</v>
      </c>
      <c r="N152" s="172" t="s">
        <v>39</v>
      </c>
      <c r="O152" s="58"/>
      <c r="P152" s="158">
        <f t="shared" si="11"/>
        <v>0</v>
      </c>
      <c r="Q152" s="158">
        <v>8.3400000000000002E-3</v>
      </c>
      <c r="R152" s="158">
        <f t="shared" si="12"/>
        <v>8.3400000000000002E-3</v>
      </c>
      <c r="S152" s="158">
        <v>0</v>
      </c>
      <c r="T152" s="15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283</v>
      </c>
      <c r="AT152" s="160" t="s">
        <v>354</v>
      </c>
      <c r="AU152" s="160" t="s">
        <v>158</v>
      </c>
      <c r="AY152" s="14" t="s">
        <v>151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158</v>
      </c>
      <c r="BK152" s="161">
        <f t="shared" si="19"/>
        <v>0</v>
      </c>
      <c r="BL152" s="14" t="s">
        <v>217</v>
      </c>
      <c r="BM152" s="160" t="s">
        <v>1318</v>
      </c>
    </row>
    <row r="153" spans="1:65" s="2" customFormat="1" ht="16.5" customHeight="1">
      <c r="A153" s="29"/>
      <c r="B153" s="147"/>
      <c r="C153" s="148" t="s">
        <v>229</v>
      </c>
      <c r="D153" s="148" t="s">
        <v>153</v>
      </c>
      <c r="E153" s="149" t="s">
        <v>1319</v>
      </c>
      <c r="F153" s="150" t="s">
        <v>1320</v>
      </c>
      <c r="G153" s="151" t="s">
        <v>1305</v>
      </c>
      <c r="H153" s="152">
        <v>1</v>
      </c>
      <c r="I153" s="153"/>
      <c r="J153" s="154">
        <f t="shared" si="10"/>
        <v>0</v>
      </c>
      <c r="K153" s="155"/>
      <c r="L153" s="30"/>
      <c r="M153" s="156" t="s">
        <v>1</v>
      </c>
      <c r="N153" s="157" t="s">
        <v>39</v>
      </c>
      <c r="O153" s="58"/>
      <c r="P153" s="158">
        <f t="shared" si="11"/>
        <v>0</v>
      </c>
      <c r="Q153" s="158">
        <v>1.5559999999999999E-2</v>
      </c>
      <c r="R153" s="158">
        <f t="shared" si="12"/>
        <v>1.5559999999999999E-2</v>
      </c>
      <c r="S153" s="158">
        <v>0</v>
      </c>
      <c r="T153" s="15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217</v>
      </c>
      <c r="AT153" s="160" t="s">
        <v>153</v>
      </c>
      <c r="AU153" s="160" t="s">
        <v>158</v>
      </c>
      <c r="AY153" s="14" t="s">
        <v>151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158</v>
      </c>
      <c r="BK153" s="161">
        <f t="shared" si="19"/>
        <v>0</v>
      </c>
      <c r="BL153" s="14" t="s">
        <v>217</v>
      </c>
      <c r="BM153" s="160" t="s">
        <v>1321</v>
      </c>
    </row>
    <row r="154" spans="1:65" s="2" customFormat="1" ht="24.2" customHeight="1">
      <c r="A154" s="29"/>
      <c r="B154" s="147"/>
      <c r="C154" s="148" t="s">
        <v>7</v>
      </c>
      <c r="D154" s="148" t="s">
        <v>153</v>
      </c>
      <c r="E154" s="149" t="s">
        <v>1322</v>
      </c>
      <c r="F154" s="150" t="s">
        <v>1323</v>
      </c>
      <c r="G154" s="151" t="s">
        <v>354</v>
      </c>
      <c r="H154" s="152">
        <v>119</v>
      </c>
      <c r="I154" s="153"/>
      <c r="J154" s="154">
        <f t="shared" si="10"/>
        <v>0</v>
      </c>
      <c r="K154" s="155"/>
      <c r="L154" s="30"/>
      <c r="M154" s="156" t="s">
        <v>1</v>
      </c>
      <c r="N154" s="157" t="s">
        <v>39</v>
      </c>
      <c r="O154" s="58"/>
      <c r="P154" s="158">
        <f t="shared" si="11"/>
        <v>0</v>
      </c>
      <c r="Q154" s="158">
        <v>0</v>
      </c>
      <c r="R154" s="158">
        <f t="shared" si="12"/>
        <v>0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217</v>
      </c>
      <c r="AT154" s="160" t="s">
        <v>153</v>
      </c>
      <c r="AU154" s="160" t="s">
        <v>158</v>
      </c>
      <c r="AY154" s="14" t="s">
        <v>151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158</v>
      </c>
      <c r="BK154" s="161">
        <f t="shared" si="19"/>
        <v>0</v>
      </c>
      <c r="BL154" s="14" t="s">
        <v>217</v>
      </c>
      <c r="BM154" s="160" t="s">
        <v>1324</v>
      </c>
    </row>
    <row r="155" spans="1:65" s="2" customFormat="1" ht="24.2" customHeight="1">
      <c r="A155" s="29"/>
      <c r="B155" s="147"/>
      <c r="C155" s="148" t="s">
        <v>236</v>
      </c>
      <c r="D155" s="148" t="s">
        <v>153</v>
      </c>
      <c r="E155" s="149" t="s">
        <v>1325</v>
      </c>
      <c r="F155" s="150" t="s">
        <v>1326</v>
      </c>
      <c r="G155" s="151" t="s">
        <v>753</v>
      </c>
      <c r="H155" s="173"/>
      <c r="I155" s="153"/>
      <c r="J155" s="154">
        <f t="shared" si="10"/>
        <v>0</v>
      </c>
      <c r="K155" s="155"/>
      <c r="L155" s="30"/>
      <c r="M155" s="156" t="s">
        <v>1</v>
      </c>
      <c r="N155" s="157" t="s">
        <v>39</v>
      </c>
      <c r="O155" s="58"/>
      <c r="P155" s="158">
        <f t="shared" si="11"/>
        <v>0</v>
      </c>
      <c r="Q155" s="158">
        <v>0</v>
      </c>
      <c r="R155" s="158">
        <f t="shared" si="12"/>
        <v>0</v>
      </c>
      <c r="S155" s="158">
        <v>0</v>
      </c>
      <c r="T155" s="15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217</v>
      </c>
      <c r="AT155" s="160" t="s">
        <v>153</v>
      </c>
      <c r="AU155" s="160" t="s">
        <v>158</v>
      </c>
      <c r="AY155" s="14" t="s">
        <v>151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158</v>
      </c>
      <c r="BK155" s="161">
        <f t="shared" si="19"/>
        <v>0</v>
      </c>
      <c r="BL155" s="14" t="s">
        <v>217</v>
      </c>
      <c r="BM155" s="160" t="s">
        <v>1327</v>
      </c>
    </row>
    <row r="156" spans="1:65" s="12" customFormat="1" ht="22.9" customHeight="1">
      <c r="B156" s="134"/>
      <c r="D156" s="135" t="s">
        <v>72</v>
      </c>
      <c r="E156" s="145" t="s">
        <v>1328</v>
      </c>
      <c r="F156" s="145" t="s">
        <v>1329</v>
      </c>
      <c r="I156" s="137"/>
      <c r="J156" s="146">
        <f>BK156</f>
        <v>0</v>
      </c>
      <c r="L156" s="134"/>
      <c r="M156" s="139"/>
      <c r="N156" s="140"/>
      <c r="O156" s="140"/>
      <c r="P156" s="141">
        <f>SUM(P157:P181)</f>
        <v>0</v>
      </c>
      <c r="Q156" s="140"/>
      <c r="R156" s="141">
        <f>SUM(R157:R181)</f>
        <v>2.3375422199999996</v>
      </c>
      <c r="S156" s="140"/>
      <c r="T156" s="142">
        <f>SUM(T157:T181)</f>
        <v>0</v>
      </c>
      <c r="AR156" s="135" t="s">
        <v>158</v>
      </c>
      <c r="AT156" s="143" t="s">
        <v>72</v>
      </c>
      <c r="AU156" s="143" t="s">
        <v>81</v>
      </c>
      <c r="AY156" s="135" t="s">
        <v>151</v>
      </c>
      <c r="BK156" s="144">
        <f>SUM(BK157:BK181)</f>
        <v>0</v>
      </c>
    </row>
    <row r="157" spans="1:65" s="2" customFormat="1" ht="33" customHeight="1">
      <c r="A157" s="29"/>
      <c r="B157" s="147"/>
      <c r="C157" s="148" t="s">
        <v>240</v>
      </c>
      <c r="D157" s="148" t="s">
        <v>153</v>
      </c>
      <c r="E157" s="149" t="s">
        <v>1330</v>
      </c>
      <c r="F157" s="150" t="s">
        <v>1331</v>
      </c>
      <c r="G157" s="151" t="s">
        <v>354</v>
      </c>
      <c r="H157" s="152">
        <v>120</v>
      </c>
      <c r="I157" s="153"/>
      <c r="J157" s="154">
        <f t="shared" ref="J157:J181" si="20">ROUND(I157*H157,2)</f>
        <v>0</v>
      </c>
      <c r="K157" s="155"/>
      <c r="L157" s="30"/>
      <c r="M157" s="156" t="s">
        <v>1</v>
      </c>
      <c r="N157" s="157" t="s">
        <v>39</v>
      </c>
      <c r="O157" s="58"/>
      <c r="P157" s="158">
        <f t="shared" ref="P157:P181" si="21">O157*H157</f>
        <v>0</v>
      </c>
      <c r="Q157" s="158">
        <v>6.4700000000000001E-3</v>
      </c>
      <c r="R157" s="158">
        <f t="shared" ref="R157:R181" si="22">Q157*H157</f>
        <v>0.77639999999999998</v>
      </c>
      <c r="S157" s="158">
        <v>0</v>
      </c>
      <c r="T157" s="159">
        <f t="shared" ref="T157:T181" si="23"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217</v>
      </c>
      <c r="AT157" s="160" t="s">
        <v>153</v>
      </c>
      <c r="AU157" s="160" t="s">
        <v>158</v>
      </c>
      <c r="AY157" s="14" t="s">
        <v>151</v>
      </c>
      <c r="BE157" s="161">
        <f t="shared" ref="BE157:BE181" si="24">IF(N157="základná",J157,0)</f>
        <v>0</v>
      </c>
      <c r="BF157" s="161">
        <f t="shared" ref="BF157:BF181" si="25">IF(N157="znížená",J157,0)</f>
        <v>0</v>
      </c>
      <c r="BG157" s="161">
        <f t="shared" ref="BG157:BG181" si="26">IF(N157="zákl. prenesená",J157,0)</f>
        <v>0</v>
      </c>
      <c r="BH157" s="161">
        <f t="shared" ref="BH157:BH181" si="27">IF(N157="zníž. prenesená",J157,0)</f>
        <v>0</v>
      </c>
      <c r="BI157" s="161">
        <f t="shared" ref="BI157:BI181" si="28">IF(N157="nulová",J157,0)</f>
        <v>0</v>
      </c>
      <c r="BJ157" s="14" t="s">
        <v>158</v>
      </c>
      <c r="BK157" s="161">
        <f t="shared" ref="BK157:BK181" si="29">ROUND(I157*H157,2)</f>
        <v>0</v>
      </c>
      <c r="BL157" s="14" t="s">
        <v>217</v>
      </c>
      <c r="BM157" s="160" t="s">
        <v>1332</v>
      </c>
    </row>
    <row r="158" spans="1:65" s="2" customFormat="1" ht="33" customHeight="1">
      <c r="A158" s="29"/>
      <c r="B158" s="147"/>
      <c r="C158" s="148" t="s">
        <v>245</v>
      </c>
      <c r="D158" s="148" t="s">
        <v>153</v>
      </c>
      <c r="E158" s="149" t="s">
        <v>1333</v>
      </c>
      <c r="F158" s="150" t="s">
        <v>1334</v>
      </c>
      <c r="G158" s="151" t="s">
        <v>354</v>
      </c>
      <c r="H158" s="152">
        <v>90</v>
      </c>
      <c r="I158" s="153"/>
      <c r="J158" s="154">
        <f t="shared" si="20"/>
        <v>0</v>
      </c>
      <c r="K158" s="155"/>
      <c r="L158" s="30"/>
      <c r="M158" s="156" t="s">
        <v>1</v>
      </c>
      <c r="N158" s="157" t="s">
        <v>39</v>
      </c>
      <c r="O158" s="58"/>
      <c r="P158" s="158">
        <f t="shared" si="21"/>
        <v>0</v>
      </c>
      <c r="Q158" s="158">
        <v>3.2851680000000002E-3</v>
      </c>
      <c r="R158" s="158">
        <f t="shared" si="22"/>
        <v>0.29566512</v>
      </c>
      <c r="S158" s="158">
        <v>0</v>
      </c>
      <c r="T158" s="159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217</v>
      </c>
      <c r="AT158" s="160" t="s">
        <v>153</v>
      </c>
      <c r="AU158" s="160" t="s">
        <v>158</v>
      </c>
      <c r="AY158" s="14" t="s">
        <v>151</v>
      </c>
      <c r="BE158" s="161">
        <f t="shared" si="24"/>
        <v>0</v>
      </c>
      <c r="BF158" s="161">
        <f t="shared" si="25"/>
        <v>0</v>
      </c>
      <c r="BG158" s="161">
        <f t="shared" si="26"/>
        <v>0</v>
      </c>
      <c r="BH158" s="161">
        <f t="shared" si="27"/>
        <v>0</v>
      </c>
      <c r="BI158" s="161">
        <f t="shared" si="28"/>
        <v>0</v>
      </c>
      <c r="BJ158" s="14" t="s">
        <v>158</v>
      </c>
      <c r="BK158" s="161">
        <f t="shared" si="29"/>
        <v>0</v>
      </c>
      <c r="BL158" s="14" t="s">
        <v>217</v>
      </c>
      <c r="BM158" s="160" t="s">
        <v>1335</v>
      </c>
    </row>
    <row r="159" spans="1:65" s="2" customFormat="1" ht="33" customHeight="1">
      <c r="A159" s="29"/>
      <c r="B159" s="147"/>
      <c r="C159" s="148" t="s">
        <v>249</v>
      </c>
      <c r="D159" s="148" t="s">
        <v>153</v>
      </c>
      <c r="E159" s="149" t="s">
        <v>1336</v>
      </c>
      <c r="F159" s="150" t="s">
        <v>1337</v>
      </c>
      <c r="G159" s="151" t="s">
        <v>354</v>
      </c>
      <c r="H159" s="152">
        <v>90</v>
      </c>
      <c r="I159" s="153"/>
      <c r="J159" s="154">
        <f t="shared" si="20"/>
        <v>0</v>
      </c>
      <c r="K159" s="155"/>
      <c r="L159" s="30"/>
      <c r="M159" s="156" t="s">
        <v>1</v>
      </c>
      <c r="N159" s="157" t="s">
        <v>39</v>
      </c>
      <c r="O159" s="58"/>
      <c r="P159" s="158">
        <f t="shared" si="21"/>
        <v>0</v>
      </c>
      <c r="Q159" s="158">
        <v>1.215193E-2</v>
      </c>
      <c r="R159" s="158">
        <f t="shared" si="22"/>
        <v>1.0936737000000001</v>
      </c>
      <c r="S159" s="158">
        <v>0</v>
      </c>
      <c r="T159" s="159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217</v>
      </c>
      <c r="AT159" s="160" t="s">
        <v>153</v>
      </c>
      <c r="AU159" s="160" t="s">
        <v>158</v>
      </c>
      <c r="AY159" s="14" t="s">
        <v>151</v>
      </c>
      <c r="BE159" s="161">
        <f t="shared" si="24"/>
        <v>0</v>
      </c>
      <c r="BF159" s="161">
        <f t="shared" si="25"/>
        <v>0</v>
      </c>
      <c r="BG159" s="161">
        <f t="shared" si="26"/>
        <v>0</v>
      </c>
      <c r="BH159" s="161">
        <f t="shared" si="27"/>
        <v>0</v>
      </c>
      <c r="BI159" s="161">
        <f t="shared" si="28"/>
        <v>0</v>
      </c>
      <c r="BJ159" s="14" t="s">
        <v>158</v>
      </c>
      <c r="BK159" s="161">
        <f t="shared" si="29"/>
        <v>0</v>
      </c>
      <c r="BL159" s="14" t="s">
        <v>217</v>
      </c>
      <c r="BM159" s="160" t="s">
        <v>1338</v>
      </c>
    </row>
    <row r="160" spans="1:65" s="2" customFormat="1" ht="33" customHeight="1">
      <c r="A160" s="29"/>
      <c r="B160" s="147"/>
      <c r="C160" s="148" t="s">
        <v>262</v>
      </c>
      <c r="D160" s="148" t="s">
        <v>153</v>
      </c>
      <c r="E160" s="149" t="s">
        <v>1339</v>
      </c>
      <c r="F160" s="150" t="s">
        <v>1340</v>
      </c>
      <c r="G160" s="151" t="s">
        <v>354</v>
      </c>
      <c r="H160" s="152">
        <v>10</v>
      </c>
      <c r="I160" s="153"/>
      <c r="J160" s="154">
        <f t="shared" si="20"/>
        <v>0</v>
      </c>
      <c r="K160" s="155"/>
      <c r="L160" s="30"/>
      <c r="M160" s="156" t="s">
        <v>1</v>
      </c>
      <c r="N160" s="157" t="s">
        <v>39</v>
      </c>
      <c r="O160" s="58"/>
      <c r="P160" s="158">
        <f t="shared" si="21"/>
        <v>0</v>
      </c>
      <c r="Q160" s="158">
        <v>6.5700000000000003E-3</v>
      </c>
      <c r="R160" s="158">
        <f t="shared" si="22"/>
        <v>6.5700000000000008E-2</v>
      </c>
      <c r="S160" s="158">
        <v>0</v>
      </c>
      <c r="T160" s="159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217</v>
      </c>
      <c r="AT160" s="160" t="s">
        <v>153</v>
      </c>
      <c r="AU160" s="160" t="s">
        <v>158</v>
      </c>
      <c r="AY160" s="14" t="s">
        <v>151</v>
      </c>
      <c r="BE160" s="161">
        <f t="shared" si="24"/>
        <v>0</v>
      </c>
      <c r="BF160" s="161">
        <f t="shared" si="25"/>
        <v>0</v>
      </c>
      <c r="BG160" s="161">
        <f t="shared" si="26"/>
        <v>0</v>
      </c>
      <c r="BH160" s="161">
        <f t="shared" si="27"/>
        <v>0</v>
      </c>
      <c r="BI160" s="161">
        <f t="shared" si="28"/>
        <v>0</v>
      </c>
      <c r="BJ160" s="14" t="s">
        <v>158</v>
      </c>
      <c r="BK160" s="161">
        <f t="shared" si="29"/>
        <v>0</v>
      </c>
      <c r="BL160" s="14" t="s">
        <v>217</v>
      </c>
      <c r="BM160" s="160" t="s">
        <v>1341</v>
      </c>
    </row>
    <row r="161" spans="1:65" s="2" customFormat="1" ht="16.5" customHeight="1">
      <c r="A161" s="29"/>
      <c r="B161" s="147"/>
      <c r="C161" s="148" t="s">
        <v>267</v>
      </c>
      <c r="D161" s="148" t="s">
        <v>153</v>
      </c>
      <c r="E161" s="149" t="s">
        <v>1342</v>
      </c>
      <c r="F161" s="150" t="s">
        <v>1343</v>
      </c>
      <c r="G161" s="151" t="s">
        <v>354</v>
      </c>
      <c r="H161" s="152">
        <v>210</v>
      </c>
      <c r="I161" s="153"/>
      <c r="J161" s="154">
        <f t="shared" si="20"/>
        <v>0</v>
      </c>
      <c r="K161" s="155"/>
      <c r="L161" s="30"/>
      <c r="M161" s="156" t="s">
        <v>1</v>
      </c>
      <c r="N161" s="157" t="s">
        <v>39</v>
      </c>
      <c r="O161" s="58"/>
      <c r="P161" s="158">
        <f t="shared" si="21"/>
        <v>0</v>
      </c>
      <c r="Q161" s="158">
        <v>1.3072E-4</v>
      </c>
      <c r="R161" s="158">
        <f t="shared" si="22"/>
        <v>2.7451199999999999E-2</v>
      </c>
      <c r="S161" s="158">
        <v>0</v>
      </c>
      <c r="T161" s="159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217</v>
      </c>
      <c r="AT161" s="160" t="s">
        <v>153</v>
      </c>
      <c r="AU161" s="160" t="s">
        <v>158</v>
      </c>
      <c r="AY161" s="14" t="s">
        <v>151</v>
      </c>
      <c r="BE161" s="161">
        <f t="shared" si="24"/>
        <v>0</v>
      </c>
      <c r="BF161" s="161">
        <f t="shared" si="25"/>
        <v>0</v>
      </c>
      <c r="BG161" s="161">
        <f t="shared" si="26"/>
        <v>0</v>
      </c>
      <c r="BH161" s="161">
        <f t="shared" si="27"/>
        <v>0</v>
      </c>
      <c r="BI161" s="161">
        <f t="shared" si="28"/>
        <v>0</v>
      </c>
      <c r="BJ161" s="14" t="s">
        <v>158</v>
      </c>
      <c r="BK161" s="161">
        <f t="shared" si="29"/>
        <v>0</v>
      </c>
      <c r="BL161" s="14" t="s">
        <v>217</v>
      </c>
      <c r="BM161" s="160" t="s">
        <v>1344</v>
      </c>
    </row>
    <row r="162" spans="1:65" s="2" customFormat="1" ht="16.5" customHeight="1">
      <c r="A162" s="29"/>
      <c r="B162" s="147"/>
      <c r="C162" s="148" t="s">
        <v>271</v>
      </c>
      <c r="D162" s="148" t="s">
        <v>153</v>
      </c>
      <c r="E162" s="149" t="s">
        <v>1345</v>
      </c>
      <c r="F162" s="150" t="s">
        <v>1346</v>
      </c>
      <c r="G162" s="151" t="s">
        <v>354</v>
      </c>
      <c r="H162" s="152">
        <v>90</v>
      </c>
      <c r="I162" s="153"/>
      <c r="J162" s="154">
        <f t="shared" si="20"/>
        <v>0</v>
      </c>
      <c r="K162" s="155"/>
      <c r="L162" s="30"/>
      <c r="M162" s="156" t="s">
        <v>1</v>
      </c>
      <c r="N162" s="157" t="s">
        <v>39</v>
      </c>
      <c r="O162" s="58"/>
      <c r="P162" s="158">
        <f t="shared" si="21"/>
        <v>0</v>
      </c>
      <c r="Q162" s="158">
        <v>1.6459999999999999E-4</v>
      </c>
      <c r="R162" s="158">
        <f t="shared" si="22"/>
        <v>1.4813999999999999E-2</v>
      </c>
      <c r="S162" s="158">
        <v>0</v>
      </c>
      <c r="T162" s="159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217</v>
      </c>
      <c r="AT162" s="160" t="s">
        <v>153</v>
      </c>
      <c r="AU162" s="160" t="s">
        <v>158</v>
      </c>
      <c r="AY162" s="14" t="s">
        <v>151</v>
      </c>
      <c r="BE162" s="161">
        <f t="shared" si="24"/>
        <v>0</v>
      </c>
      <c r="BF162" s="161">
        <f t="shared" si="25"/>
        <v>0</v>
      </c>
      <c r="BG162" s="161">
        <f t="shared" si="26"/>
        <v>0</v>
      </c>
      <c r="BH162" s="161">
        <f t="shared" si="27"/>
        <v>0</v>
      </c>
      <c r="BI162" s="161">
        <f t="shared" si="28"/>
        <v>0</v>
      </c>
      <c r="BJ162" s="14" t="s">
        <v>158</v>
      </c>
      <c r="BK162" s="161">
        <f t="shared" si="29"/>
        <v>0</v>
      </c>
      <c r="BL162" s="14" t="s">
        <v>217</v>
      </c>
      <c r="BM162" s="160" t="s">
        <v>1347</v>
      </c>
    </row>
    <row r="163" spans="1:65" s="2" customFormat="1" ht="21.75" customHeight="1">
      <c r="A163" s="29"/>
      <c r="B163" s="147"/>
      <c r="C163" s="148" t="s">
        <v>279</v>
      </c>
      <c r="D163" s="148" t="s">
        <v>153</v>
      </c>
      <c r="E163" s="149" t="s">
        <v>1348</v>
      </c>
      <c r="F163" s="150" t="s">
        <v>1349</v>
      </c>
      <c r="G163" s="151" t="s">
        <v>354</v>
      </c>
      <c r="H163" s="152">
        <v>10</v>
      </c>
      <c r="I163" s="153"/>
      <c r="J163" s="154">
        <f t="shared" si="20"/>
        <v>0</v>
      </c>
      <c r="K163" s="155"/>
      <c r="L163" s="30"/>
      <c r="M163" s="156" t="s">
        <v>1</v>
      </c>
      <c r="N163" s="157" t="s">
        <v>39</v>
      </c>
      <c r="O163" s="58"/>
      <c r="P163" s="158">
        <f t="shared" si="21"/>
        <v>0</v>
      </c>
      <c r="Q163" s="158">
        <v>3.2182000000000001E-4</v>
      </c>
      <c r="R163" s="158">
        <f t="shared" si="22"/>
        <v>3.2182000000000001E-3</v>
      </c>
      <c r="S163" s="158">
        <v>0</v>
      </c>
      <c r="T163" s="159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217</v>
      </c>
      <c r="AT163" s="160" t="s">
        <v>153</v>
      </c>
      <c r="AU163" s="160" t="s">
        <v>158</v>
      </c>
      <c r="AY163" s="14" t="s">
        <v>151</v>
      </c>
      <c r="BE163" s="161">
        <f t="shared" si="24"/>
        <v>0</v>
      </c>
      <c r="BF163" s="161">
        <f t="shared" si="25"/>
        <v>0</v>
      </c>
      <c r="BG163" s="161">
        <f t="shared" si="26"/>
        <v>0</v>
      </c>
      <c r="BH163" s="161">
        <f t="shared" si="27"/>
        <v>0</v>
      </c>
      <c r="BI163" s="161">
        <f t="shared" si="28"/>
        <v>0</v>
      </c>
      <c r="BJ163" s="14" t="s">
        <v>158</v>
      </c>
      <c r="BK163" s="161">
        <f t="shared" si="29"/>
        <v>0</v>
      </c>
      <c r="BL163" s="14" t="s">
        <v>217</v>
      </c>
      <c r="BM163" s="160" t="s">
        <v>1350</v>
      </c>
    </row>
    <row r="164" spans="1:65" s="2" customFormat="1" ht="16.5" customHeight="1">
      <c r="A164" s="29"/>
      <c r="B164" s="147"/>
      <c r="C164" s="148" t="s">
        <v>283</v>
      </c>
      <c r="D164" s="148" t="s">
        <v>153</v>
      </c>
      <c r="E164" s="149" t="s">
        <v>1351</v>
      </c>
      <c r="F164" s="150" t="s">
        <v>1352</v>
      </c>
      <c r="G164" s="151" t="s">
        <v>1305</v>
      </c>
      <c r="H164" s="152">
        <v>35</v>
      </c>
      <c r="I164" s="153"/>
      <c r="J164" s="154">
        <f t="shared" si="20"/>
        <v>0</v>
      </c>
      <c r="K164" s="155"/>
      <c r="L164" s="30"/>
      <c r="M164" s="156" t="s">
        <v>1</v>
      </c>
      <c r="N164" s="157" t="s">
        <v>39</v>
      </c>
      <c r="O164" s="58"/>
      <c r="P164" s="158">
        <f t="shared" si="21"/>
        <v>0</v>
      </c>
      <c r="Q164" s="158">
        <v>0</v>
      </c>
      <c r="R164" s="158">
        <f t="shared" si="22"/>
        <v>0</v>
      </c>
      <c r="S164" s="158">
        <v>0</v>
      </c>
      <c r="T164" s="159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217</v>
      </c>
      <c r="AT164" s="160" t="s">
        <v>153</v>
      </c>
      <c r="AU164" s="160" t="s">
        <v>158</v>
      </c>
      <c r="AY164" s="14" t="s">
        <v>151</v>
      </c>
      <c r="BE164" s="161">
        <f t="shared" si="24"/>
        <v>0</v>
      </c>
      <c r="BF164" s="161">
        <f t="shared" si="25"/>
        <v>0</v>
      </c>
      <c r="BG164" s="161">
        <f t="shared" si="26"/>
        <v>0</v>
      </c>
      <c r="BH164" s="161">
        <f t="shared" si="27"/>
        <v>0</v>
      </c>
      <c r="BI164" s="161">
        <f t="shared" si="28"/>
        <v>0</v>
      </c>
      <c r="BJ164" s="14" t="s">
        <v>158</v>
      </c>
      <c r="BK164" s="161">
        <f t="shared" si="29"/>
        <v>0</v>
      </c>
      <c r="BL164" s="14" t="s">
        <v>217</v>
      </c>
      <c r="BM164" s="160" t="s">
        <v>1353</v>
      </c>
    </row>
    <row r="165" spans="1:65" s="2" customFormat="1" ht="24.2" customHeight="1">
      <c r="A165" s="29"/>
      <c r="B165" s="147"/>
      <c r="C165" s="148" t="s">
        <v>287</v>
      </c>
      <c r="D165" s="148" t="s">
        <v>153</v>
      </c>
      <c r="E165" s="149" t="s">
        <v>1354</v>
      </c>
      <c r="F165" s="150" t="s">
        <v>1355</v>
      </c>
      <c r="G165" s="151" t="s">
        <v>1305</v>
      </c>
      <c r="H165" s="152">
        <v>35</v>
      </c>
      <c r="I165" s="153"/>
      <c r="J165" s="154">
        <f t="shared" si="20"/>
        <v>0</v>
      </c>
      <c r="K165" s="155"/>
      <c r="L165" s="30"/>
      <c r="M165" s="156" t="s">
        <v>1</v>
      </c>
      <c r="N165" s="157" t="s">
        <v>39</v>
      </c>
      <c r="O165" s="58"/>
      <c r="P165" s="158">
        <f t="shared" si="21"/>
        <v>0</v>
      </c>
      <c r="Q165" s="158">
        <v>8.3000000000000001E-4</v>
      </c>
      <c r="R165" s="158">
        <f t="shared" si="22"/>
        <v>2.9049999999999999E-2</v>
      </c>
      <c r="S165" s="158">
        <v>0</v>
      </c>
      <c r="T165" s="159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217</v>
      </c>
      <c r="AT165" s="160" t="s">
        <v>153</v>
      </c>
      <c r="AU165" s="160" t="s">
        <v>158</v>
      </c>
      <c r="AY165" s="14" t="s">
        <v>151</v>
      </c>
      <c r="BE165" s="161">
        <f t="shared" si="24"/>
        <v>0</v>
      </c>
      <c r="BF165" s="161">
        <f t="shared" si="25"/>
        <v>0</v>
      </c>
      <c r="BG165" s="161">
        <f t="shared" si="26"/>
        <v>0</v>
      </c>
      <c r="BH165" s="161">
        <f t="shared" si="27"/>
        <v>0</v>
      </c>
      <c r="BI165" s="161">
        <f t="shared" si="28"/>
        <v>0</v>
      </c>
      <c r="BJ165" s="14" t="s">
        <v>158</v>
      </c>
      <c r="BK165" s="161">
        <f t="shared" si="29"/>
        <v>0</v>
      </c>
      <c r="BL165" s="14" t="s">
        <v>217</v>
      </c>
      <c r="BM165" s="160" t="s">
        <v>1356</v>
      </c>
    </row>
    <row r="166" spans="1:65" s="2" customFormat="1" ht="24.2" customHeight="1">
      <c r="A166" s="29"/>
      <c r="B166" s="147"/>
      <c r="C166" s="148" t="s">
        <v>291</v>
      </c>
      <c r="D166" s="148" t="s">
        <v>153</v>
      </c>
      <c r="E166" s="149" t="s">
        <v>1357</v>
      </c>
      <c r="F166" s="150" t="s">
        <v>1358</v>
      </c>
      <c r="G166" s="151" t="s">
        <v>1359</v>
      </c>
      <c r="H166" s="152">
        <v>9</v>
      </c>
      <c r="I166" s="153"/>
      <c r="J166" s="154">
        <f t="shared" si="20"/>
        <v>0</v>
      </c>
      <c r="K166" s="155"/>
      <c r="L166" s="30"/>
      <c r="M166" s="156" t="s">
        <v>1</v>
      </c>
      <c r="N166" s="157" t="s">
        <v>39</v>
      </c>
      <c r="O166" s="58"/>
      <c r="P166" s="158">
        <f t="shared" si="21"/>
        <v>0</v>
      </c>
      <c r="Q166" s="158">
        <v>1.9599999999999999E-3</v>
      </c>
      <c r="R166" s="158">
        <f t="shared" si="22"/>
        <v>1.7639999999999999E-2</v>
      </c>
      <c r="S166" s="158">
        <v>0</v>
      </c>
      <c r="T166" s="159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217</v>
      </c>
      <c r="AT166" s="160" t="s">
        <v>153</v>
      </c>
      <c r="AU166" s="160" t="s">
        <v>158</v>
      </c>
      <c r="AY166" s="14" t="s">
        <v>151</v>
      </c>
      <c r="BE166" s="161">
        <f t="shared" si="24"/>
        <v>0</v>
      </c>
      <c r="BF166" s="161">
        <f t="shared" si="25"/>
        <v>0</v>
      </c>
      <c r="BG166" s="161">
        <f t="shared" si="26"/>
        <v>0</v>
      </c>
      <c r="BH166" s="161">
        <f t="shared" si="27"/>
        <v>0</v>
      </c>
      <c r="BI166" s="161">
        <f t="shared" si="28"/>
        <v>0</v>
      </c>
      <c r="BJ166" s="14" t="s">
        <v>158</v>
      </c>
      <c r="BK166" s="161">
        <f t="shared" si="29"/>
        <v>0</v>
      </c>
      <c r="BL166" s="14" t="s">
        <v>217</v>
      </c>
      <c r="BM166" s="160" t="s">
        <v>1360</v>
      </c>
    </row>
    <row r="167" spans="1:65" s="2" customFormat="1" ht="16.5" customHeight="1">
      <c r="A167" s="29"/>
      <c r="B167" s="147"/>
      <c r="C167" s="162" t="s">
        <v>295</v>
      </c>
      <c r="D167" s="162" t="s">
        <v>354</v>
      </c>
      <c r="E167" s="163" t="s">
        <v>560</v>
      </c>
      <c r="F167" s="164" t="s">
        <v>1361</v>
      </c>
      <c r="G167" s="165" t="s">
        <v>265</v>
      </c>
      <c r="H167" s="166">
        <v>2</v>
      </c>
      <c r="I167" s="167"/>
      <c r="J167" s="168">
        <f t="shared" si="20"/>
        <v>0</v>
      </c>
      <c r="K167" s="169"/>
      <c r="L167" s="170"/>
      <c r="M167" s="171" t="s">
        <v>1</v>
      </c>
      <c r="N167" s="172" t="s">
        <v>39</v>
      </c>
      <c r="O167" s="58"/>
      <c r="P167" s="158">
        <f t="shared" si="21"/>
        <v>0</v>
      </c>
      <c r="Q167" s="158">
        <v>0</v>
      </c>
      <c r="R167" s="158">
        <f t="shared" si="22"/>
        <v>0</v>
      </c>
      <c r="S167" s="158">
        <v>0</v>
      </c>
      <c r="T167" s="159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283</v>
      </c>
      <c r="AT167" s="160" t="s">
        <v>354</v>
      </c>
      <c r="AU167" s="160" t="s">
        <v>158</v>
      </c>
      <c r="AY167" s="14" t="s">
        <v>151</v>
      </c>
      <c r="BE167" s="161">
        <f t="shared" si="24"/>
        <v>0</v>
      </c>
      <c r="BF167" s="161">
        <f t="shared" si="25"/>
        <v>0</v>
      </c>
      <c r="BG167" s="161">
        <f t="shared" si="26"/>
        <v>0</v>
      </c>
      <c r="BH167" s="161">
        <f t="shared" si="27"/>
        <v>0</v>
      </c>
      <c r="BI167" s="161">
        <f t="shared" si="28"/>
        <v>0</v>
      </c>
      <c r="BJ167" s="14" t="s">
        <v>158</v>
      </c>
      <c r="BK167" s="161">
        <f t="shared" si="29"/>
        <v>0</v>
      </c>
      <c r="BL167" s="14" t="s">
        <v>217</v>
      </c>
      <c r="BM167" s="160" t="s">
        <v>1362</v>
      </c>
    </row>
    <row r="168" spans="1:65" s="2" customFormat="1" ht="16.5" customHeight="1">
      <c r="A168" s="29"/>
      <c r="B168" s="147"/>
      <c r="C168" s="162" t="s">
        <v>299</v>
      </c>
      <c r="D168" s="162" t="s">
        <v>354</v>
      </c>
      <c r="E168" s="163" t="s">
        <v>564</v>
      </c>
      <c r="F168" s="164" t="s">
        <v>1363</v>
      </c>
      <c r="G168" s="165" t="s">
        <v>265</v>
      </c>
      <c r="H168" s="166">
        <v>35</v>
      </c>
      <c r="I168" s="167"/>
      <c r="J168" s="168">
        <f t="shared" si="20"/>
        <v>0</v>
      </c>
      <c r="K168" s="169"/>
      <c r="L168" s="170"/>
      <c r="M168" s="171" t="s">
        <v>1</v>
      </c>
      <c r="N168" s="172" t="s">
        <v>39</v>
      </c>
      <c r="O168" s="58"/>
      <c r="P168" s="158">
        <f t="shared" si="21"/>
        <v>0</v>
      </c>
      <c r="Q168" s="158">
        <v>0</v>
      </c>
      <c r="R168" s="158">
        <f t="shared" si="22"/>
        <v>0</v>
      </c>
      <c r="S168" s="158">
        <v>0</v>
      </c>
      <c r="T168" s="159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283</v>
      </c>
      <c r="AT168" s="160" t="s">
        <v>354</v>
      </c>
      <c r="AU168" s="160" t="s">
        <v>158</v>
      </c>
      <c r="AY168" s="14" t="s">
        <v>151</v>
      </c>
      <c r="BE168" s="161">
        <f t="shared" si="24"/>
        <v>0</v>
      </c>
      <c r="BF168" s="161">
        <f t="shared" si="25"/>
        <v>0</v>
      </c>
      <c r="BG168" s="161">
        <f t="shared" si="26"/>
        <v>0</v>
      </c>
      <c r="BH168" s="161">
        <f t="shared" si="27"/>
        <v>0</v>
      </c>
      <c r="BI168" s="161">
        <f t="shared" si="28"/>
        <v>0</v>
      </c>
      <c r="BJ168" s="14" t="s">
        <v>158</v>
      </c>
      <c r="BK168" s="161">
        <f t="shared" si="29"/>
        <v>0</v>
      </c>
      <c r="BL168" s="14" t="s">
        <v>217</v>
      </c>
      <c r="BM168" s="160" t="s">
        <v>1364</v>
      </c>
    </row>
    <row r="169" spans="1:65" s="2" customFormat="1" ht="16.5" customHeight="1">
      <c r="A169" s="29"/>
      <c r="B169" s="147"/>
      <c r="C169" s="162" t="s">
        <v>303</v>
      </c>
      <c r="D169" s="162" t="s">
        <v>354</v>
      </c>
      <c r="E169" s="163" t="s">
        <v>568</v>
      </c>
      <c r="F169" s="164" t="s">
        <v>1365</v>
      </c>
      <c r="G169" s="165" t="s">
        <v>265</v>
      </c>
      <c r="H169" s="166">
        <v>3</v>
      </c>
      <c r="I169" s="167"/>
      <c r="J169" s="168">
        <f t="shared" si="20"/>
        <v>0</v>
      </c>
      <c r="K169" s="169"/>
      <c r="L169" s="170"/>
      <c r="M169" s="171" t="s">
        <v>1</v>
      </c>
      <c r="N169" s="172" t="s">
        <v>39</v>
      </c>
      <c r="O169" s="58"/>
      <c r="P169" s="158">
        <f t="shared" si="21"/>
        <v>0</v>
      </c>
      <c r="Q169" s="158">
        <v>0</v>
      </c>
      <c r="R169" s="158">
        <f t="shared" si="22"/>
        <v>0</v>
      </c>
      <c r="S169" s="158">
        <v>0</v>
      </c>
      <c r="T169" s="159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283</v>
      </c>
      <c r="AT169" s="160" t="s">
        <v>354</v>
      </c>
      <c r="AU169" s="160" t="s">
        <v>158</v>
      </c>
      <c r="AY169" s="14" t="s">
        <v>151</v>
      </c>
      <c r="BE169" s="161">
        <f t="shared" si="24"/>
        <v>0</v>
      </c>
      <c r="BF169" s="161">
        <f t="shared" si="25"/>
        <v>0</v>
      </c>
      <c r="BG169" s="161">
        <f t="shared" si="26"/>
        <v>0</v>
      </c>
      <c r="BH169" s="161">
        <f t="shared" si="27"/>
        <v>0</v>
      </c>
      <c r="BI169" s="161">
        <f t="shared" si="28"/>
        <v>0</v>
      </c>
      <c r="BJ169" s="14" t="s">
        <v>158</v>
      </c>
      <c r="BK169" s="161">
        <f t="shared" si="29"/>
        <v>0</v>
      </c>
      <c r="BL169" s="14" t="s">
        <v>217</v>
      </c>
      <c r="BM169" s="160" t="s">
        <v>1366</v>
      </c>
    </row>
    <row r="170" spans="1:65" s="2" customFormat="1" ht="16.5" customHeight="1">
      <c r="A170" s="29"/>
      <c r="B170" s="147"/>
      <c r="C170" s="162" t="s">
        <v>307</v>
      </c>
      <c r="D170" s="162" t="s">
        <v>354</v>
      </c>
      <c r="E170" s="163" t="s">
        <v>572</v>
      </c>
      <c r="F170" s="164" t="s">
        <v>1367</v>
      </c>
      <c r="G170" s="165" t="s">
        <v>265</v>
      </c>
      <c r="H170" s="166">
        <v>45</v>
      </c>
      <c r="I170" s="167"/>
      <c r="J170" s="168">
        <f t="shared" si="20"/>
        <v>0</v>
      </c>
      <c r="K170" s="169"/>
      <c r="L170" s="170"/>
      <c r="M170" s="171" t="s">
        <v>1</v>
      </c>
      <c r="N170" s="172" t="s">
        <v>39</v>
      </c>
      <c r="O170" s="58"/>
      <c r="P170" s="158">
        <f t="shared" si="21"/>
        <v>0</v>
      </c>
      <c r="Q170" s="158">
        <v>0</v>
      </c>
      <c r="R170" s="158">
        <f t="shared" si="22"/>
        <v>0</v>
      </c>
      <c r="S170" s="158">
        <v>0</v>
      </c>
      <c r="T170" s="159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283</v>
      </c>
      <c r="AT170" s="160" t="s">
        <v>354</v>
      </c>
      <c r="AU170" s="160" t="s">
        <v>158</v>
      </c>
      <c r="AY170" s="14" t="s">
        <v>151</v>
      </c>
      <c r="BE170" s="161">
        <f t="shared" si="24"/>
        <v>0</v>
      </c>
      <c r="BF170" s="161">
        <f t="shared" si="25"/>
        <v>0</v>
      </c>
      <c r="BG170" s="161">
        <f t="shared" si="26"/>
        <v>0</v>
      </c>
      <c r="BH170" s="161">
        <f t="shared" si="27"/>
        <v>0</v>
      </c>
      <c r="BI170" s="161">
        <f t="shared" si="28"/>
        <v>0</v>
      </c>
      <c r="BJ170" s="14" t="s">
        <v>158</v>
      </c>
      <c r="BK170" s="161">
        <f t="shared" si="29"/>
        <v>0</v>
      </c>
      <c r="BL170" s="14" t="s">
        <v>217</v>
      </c>
      <c r="BM170" s="160" t="s">
        <v>1368</v>
      </c>
    </row>
    <row r="171" spans="1:65" s="2" customFormat="1" ht="16.5" customHeight="1">
      <c r="A171" s="29"/>
      <c r="B171" s="147"/>
      <c r="C171" s="162" t="s">
        <v>311</v>
      </c>
      <c r="D171" s="162" t="s">
        <v>354</v>
      </c>
      <c r="E171" s="163" t="s">
        <v>641</v>
      </c>
      <c r="F171" s="164" t="s">
        <v>1369</v>
      </c>
      <c r="G171" s="165" t="s">
        <v>265</v>
      </c>
      <c r="H171" s="166">
        <v>1</v>
      </c>
      <c r="I171" s="167"/>
      <c r="J171" s="168">
        <f t="shared" si="20"/>
        <v>0</v>
      </c>
      <c r="K171" s="169"/>
      <c r="L171" s="170"/>
      <c r="M171" s="171" t="s">
        <v>1</v>
      </c>
      <c r="N171" s="172" t="s">
        <v>39</v>
      </c>
      <c r="O171" s="58"/>
      <c r="P171" s="158">
        <f t="shared" si="21"/>
        <v>0</v>
      </c>
      <c r="Q171" s="158">
        <v>0</v>
      </c>
      <c r="R171" s="158">
        <f t="shared" si="22"/>
        <v>0</v>
      </c>
      <c r="S171" s="158">
        <v>0</v>
      </c>
      <c r="T171" s="159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283</v>
      </c>
      <c r="AT171" s="160" t="s">
        <v>354</v>
      </c>
      <c r="AU171" s="160" t="s">
        <v>158</v>
      </c>
      <c r="AY171" s="14" t="s">
        <v>151</v>
      </c>
      <c r="BE171" s="161">
        <f t="shared" si="24"/>
        <v>0</v>
      </c>
      <c r="BF171" s="161">
        <f t="shared" si="25"/>
        <v>0</v>
      </c>
      <c r="BG171" s="161">
        <f t="shared" si="26"/>
        <v>0</v>
      </c>
      <c r="BH171" s="161">
        <f t="shared" si="27"/>
        <v>0</v>
      </c>
      <c r="BI171" s="161">
        <f t="shared" si="28"/>
        <v>0</v>
      </c>
      <c r="BJ171" s="14" t="s">
        <v>158</v>
      </c>
      <c r="BK171" s="161">
        <f t="shared" si="29"/>
        <v>0</v>
      </c>
      <c r="BL171" s="14" t="s">
        <v>217</v>
      </c>
      <c r="BM171" s="160" t="s">
        <v>1370</v>
      </c>
    </row>
    <row r="172" spans="1:65" s="2" customFormat="1" ht="16.5" customHeight="1">
      <c r="A172" s="29"/>
      <c r="B172" s="147"/>
      <c r="C172" s="162" t="s">
        <v>319</v>
      </c>
      <c r="D172" s="162" t="s">
        <v>354</v>
      </c>
      <c r="E172" s="163" t="s">
        <v>681</v>
      </c>
      <c r="F172" s="164" t="s">
        <v>1371</v>
      </c>
      <c r="G172" s="165" t="s">
        <v>1372</v>
      </c>
      <c r="H172" s="166">
        <v>65</v>
      </c>
      <c r="I172" s="167"/>
      <c r="J172" s="168">
        <f t="shared" si="20"/>
        <v>0</v>
      </c>
      <c r="K172" s="169"/>
      <c r="L172" s="170"/>
      <c r="M172" s="171" t="s">
        <v>1</v>
      </c>
      <c r="N172" s="172" t="s">
        <v>39</v>
      </c>
      <c r="O172" s="58"/>
      <c r="P172" s="158">
        <f t="shared" si="21"/>
        <v>0</v>
      </c>
      <c r="Q172" s="158">
        <v>0</v>
      </c>
      <c r="R172" s="158">
        <f t="shared" si="22"/>
        <v>0</v>
      </c>
      <c r="S172" s="158">
        <v>0</v>
      </c>
      <c r="T172" s="159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283</v>
      </c>
      <c r="AT172" s="160" t="s">
        <v>354</v>
      </c>
      <c r="AU172" s="160" t="s">
        <v>158</v>
      </c>
      <c r="AY172" s="14" t="s">
        <v>151</v>
      </c>
      <c r="BE172" s="161">
        <f t="shared" si="24"/>
        <v>0</v>
      </c>
      <c r="BF172" s="161">
        <f t="shared" si="25"/>
        <v>0</v>
      </c>
      <c r="BG172" s="161">
        <f t="shared" si="26"/>
        <v>0</v>
      </c>
      <c r="BH172" s="161">
        <f t="shared" si="27"/>
        <v>0</v>
      </c>
      <c r="BI172" s="161">
        <f t="shared" si="28"/>
        <v>0</v>
      </c>
      <c r="BJ172" s="14" t="s">
        <v>158</v>
      </c>
      <c r="BK172" s="161">
        <f t="shared" si="29"/>
        <v>0</v>
      </c>
      <c r="BL172" s="14" t="s">
        <v>217</v>
      </c>
      <c r="BM172" s="160" t="s">
        <v>1373</v>
      </c>
    </row>
    <row r="173" spans="1:65" s="2" customFormat="1" ht="24.2" customHeight="1">
      <c r="A173" s="29"/>
      <c r="B173" s="147"/>
      <c r="C173" s="148" t="s">
        <v>332</v>
      </c>
      <c r="D173" s="148" t="s">
        <v>153</v>
      </c>
      <c r="E173" s="149" t="s">
        <v>1374</v>
      </c>
      <c r="F173" s="150" t="s">
        <v>1375</v>
      </c>
      <c r="G173" s="151" t="s">
        <v>354</v>
      </c>
      <c r="H173" s="152">
        <v>310</v>
      </c>
      <c r="I173" s="153"/>
      <c r="J173" s="154">
        <f t="shared" si="20"/>
        <v>0</v>
      </c>
      <c r="K173" s="155"/>
      <c r="L173" s="30"/>
      <c r="M173" s="156" t="s">
        <v>1</v>
      </c>
      <c r="N173" s="157" t="s">
        <v>39</v>
      </c>
      <c r="O173" s="58"/>
      <c r="P173" s="158">
        <f t="shared" si="21"/>
        <v>0</v>
      </c>
      <c r="Q173" s="158">
        <v>3.0000000000000001E-6</v>
      </c>
      <c r="R173" s="158">
        <f t="shared" si="22"/>
        <v>9.3000000000000005E-4</v>
      </c>
      <c r="S173" s="158">
        <v>0</v>
      </c>
      <c r="T173" s="159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217</v>
      </c>
      <c r="AT173" s="160" t="s">
        <v>153</v>
      </c>
      <c r="AU173" s="160" t="s">
        <v>158</v>
      </c>
      <c r="AY173" s="14" t="s">
        <v>151</v>
      </c>
      <c r="BE173" s="161">
        <f t="shared" si="24"/>
        <v>0</v>
      </c>
      <c r="BF173" s="161">
        <f t="shared" si="25"/>
        <v>0</v>
      </c>
      <c r="BG173" s="161">
        <f t="shared" si="26"/>
        <v>0</v>
      </c>
      <c r="BH173" s="161">
        <f t="shared" si="27"/>
        <v>0</v>
      </c>
      <c r="BI173" s="161">
        <f t="shared" si="28"/>
        <v>0</v>
      </c>
      <c r="BJ173" s="14" t="s">
        <v>158</v>
      </c>
      <c r="BK173" s="161">
        <f t="shared" si="29"/>
        <v>0</v>
      </c>
      <c r="BL173" s="14" t="s">
        <v>217</v>
      </c>
      <c r="BM173" s="160" t="s">
        <v>1376</v>
      </c>
    </row>
    <row r="174" spans="1:65" s="2" customFormat="1" ht="24.2" customHeight="1">
      <c r="A174" s="29"/>
      <c r="B174" s="147"/>
      <c r="C174" s="148" t="s">
        <v>336</v>
      </c>
      <c r="D174" s="148" t="s">
        <v>153</v>
      </c>
      <c r="E174" s="149" t="s">
        <v>1377</v>
      </c>
      <c r="F174" s="150" t="s">
        <v>1378</v>
      </c>
      <c r="G174" s="151" t="s">
        <v>354</v>
      </c>
      <c r="H174" s="152">
        <v>310</v>
      </c>
      <c r="I174" s="153"/>
      <c r="J174" s="154">
        <f t="shared" si="20"/>
        <v>0</v>
      </c>
      <c r="K174" s="155"/>
      <c r="L174" s="30"/>
      <c r="M174" s="156" t="s">
        <v>1</v>
      </c>
      <c r="N174" s="157" t="s">
        <v>39</v>
      </c>
      <c r="O174" s="58"/>
      <c r="P174" s="158">
        <f t="shared" si="21"/>
        <v>0</v>
      </c>
      <c r="Q174" s="158">
        <v>0</v>
      </c>
      <c r="R174" s="158">
        <f t="shared" si="22"/>
        <v>0</v>
      </c>
      <c r="S174" s="158">
        <v>0</v>
      </c>
      <c r="T174" s="159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217</v>
      </c>
      <c r="AT174" s="160" t="s">
        <v>153</v>
      </c>
      <c r="AU174" s="160" t="s">
        <v>158</v>
      </c>
      <c r="AY174" s="14" t="s">
        <v>151</v>
      </c>
      <c r="BE174" s="161">
        <f t="shared" si="24"/>
        <v>0</v>
      </c>
      <c r="BF174" s="161">
        <f t="shared" si="25"/>
        <v>0</v>
      </c>
      <c r="BG174" s="161">
        <f t="shared" si="26"/>
        <v>0</v>
      </c>
      <c r="BH174" s="161">
        <f t="shared" si="27"/>
        <v>0</v>
      </c>
      <c r="BI174" s="161">
        <f t="shared" si="28"/>
        <v>0</v>
      </c>
      <c r="BJ174" s="14" t="s">
        <v>158</v>
      </c>
      <c r="BK174" s="161">
        <f t="shared" si="29"/>
        <v>0</v>
      </c>
      <c r="BL174" s="14" t="s">
        <v>217</v>
      </c>
      <c r="BM174" s="160" t="s">
        <v>1379</v>
      </c>
    </row>
    <row r="175" spans="1:65" s="2" customFormat="1" ht="16.5" customHeight="1">
      <c r="A175" s="29"/>
      <c r="B175" s="147"/>
      <c r="C175" s="162" t="s">
        <v>340</v>
      </c>
      <c r="D175" s="162" t="s">
        <v>354</v>
      </c>
      <c r="E175" s="163" t="s">
        <v>580</v>
      </c>
      <c r="F175" s="164" t="s">
        <v>1380</v>
      </c>
      <c r="G175" s="165" t="s">
        <v>265</v>
      </c>
      <c r="H175" s="166">
        <v>45</v>
      </c>
      <c r="I175" s="167"/>
      <c r="J175" s="168">
        <f t="shared" si="20"/>
        <v>0</v>
      </c>
      <c r="K175" s="169"/>
      <c r="L175" s="170"/>
      <c r="M175" s="171" t="s">
        <v>1</v>
      </c>
      <c r="N175" s="172" t="s">
        <v>39</v>
      </c>
      <c r="O175" s="58"/>
      <c r="P175" s="158">
        <f t="shared" si="21"/>
        <v>0</v>
      </c>
      <c r="Q175" s="158">
        <v>0</v>
      </c>
      <c r="R175" s="158">
        <f t="shared" si="22"/>
        <v>0</v>
      </c>
      <c r="S175" s="158">
        <v>0</v>
      </c>
      <c r="T175" s="159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283</v>
      </c>
      <c r="AT175" s="160" t="s">
        <v>354</v>
      </c>
      <c r="AU175" s="160" t="s">
        <v>158</v>
      </c>
      <c r="AY175" s="14" t="s">
        <v>151</v>
      </c>
      <c r="BE175" s="161">
        <f t="shared" si="24"/>
        <v>0</v>
      </c>
      <c r="BF175" s="161">
        <f t="shared" si="25"/>
        <v>0</v>
      </c>
      <c r="BG175" s="161">
        <f t="shared" si="26"/>
        <v>0</v>
      </c>
      <c r="BH175" s="161">
        <f t="shared" si="27"/>
        <v>0</v>
      </c>
      <c r="BI175" s="161">
        <f t="shared" si="28"/>
        <v>0</v>
      </c>
      <c r="BJ175" s="14" t="s">
        <v>158</v>
      </c>
      <c r="BK175" s="161">
        <f t="shared" si="29"/>
        <v>0</v>
      </c>
      <c r="BL175" s="14" t="s">
        <v>217</v>
      </c>
      <c r="BM175" s="160" t="s">
        <v>1381</v>
      </c>
    </row>
    <row r="176" spans="1:65" s="2" customFormat="1" ht="24.2" customHeight="1">
      <c r="A176" s="29"/>
      <c r="B176" s="147"/>
      <c r="C176" s="148" t="s">
        <v>344</v>
      </c>
      <c r="D176" s="148" t="s">
        <v>153</v>
      </c>
      <c r="E176" s="149" t="s">
        <v>1382</v>
      </c>
      <c r="F176" s="150" t="s">
        <v>1383</v>
      </c>
      <c r="G176" s="151" t="s">
        <v>753</v>
      </c>
      <c r="H176" s="173"/>
      <c r="I176" s="153"/>
      <c r="J176" s="154">
        <f t="shared" si="20"/>
        <v>0</v>
      </c>
      <c r="K176" s="155"/>
      <c r="L176" s="30"/>
      <c r="M176" s="156" t="s">
        <v>1</v>
      </c>
      <c r="N176" s="157" t="s">
        <v>39</v>
      </c>
      <c r="O176" s="58"/>
      <c r="P176" s="158">
        <f t="shared" si="21"/>
        <v>0</v>
      </c>
      <c r="Q176" s="158">
        <v>0</v>
      </c>
      <c r="R176" s="158">
        <f t="shared" si="22"/>
        <v>0</v>
      </c>
      <c r="S176" s="158">
        <v>0</v>
      </c>
      <c r="T176" s="159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217</v>
      </c>
      <c r="AT176" s="160" t="s">
        <v>153</v>
      </c>
      <c r="AU176" s="160" t="s">
        <v>158</v>
      </c>
      <c r="AY176" s="14" t="s">
        <v>151</v>
      </c>
      <c r="BE176" s="161">
        <f t="shared" si="24"/>
        <v>0</v>
      </c>
      <c r="BF176" s="161">
        <f t="shared" si="25"/>
        <v>0</v>
      </c>
      <c r="BG176" s="161">
        <f t="shared" si="26"/>
        <v>0</v>
      </c>
      <c r="BH176" s="161">
        <f t="shared" si="27"/>
        <v>0</v>
      </c>
      <c r="BI176" s="161">
        <f t="shared" si="28"/>
        <v>0</v>
      </c>
      <c r="BJ176" s="14" t="s">
        <v>158</v>
      </c>
      <c r="BK176" s="161">
        <f t="shared" si="29"/>
        <v>0</v>
      </c>
      <c r="BL176" s="14" t="s">
        <v>217</v>
      </c>
      <c r="BM176" s="160" t="s">
        <v>1384</v>
      </c>
    </row>
    <row r="177" spans="1:65" s="2" customFormat="1" ht="21.75" customHeight="1">
      <c r="A177" s="29"/>
      <c r="B177" s="147"/>
      <c r="C177" s="162" t="s">
        <v>349</v>
      </c>
      <c r="D177" s="162" t="s">
        <v>354</v>
      </c>
      <c r="E177" s="163" t="s">
        <v>1385</v>
      </c>
      <c r="F177" s="164" t="s">
        <v>1386</v>
      </c>
      <c r="G177" s="165" t="s">
        <v>330</v>
      </c>
      <c r="H177" s="166">
        <v>120</v>
      </c>
      <c r="I177" s="167"/>
      <c r="J177" s="168">
        <f t="shared" si="20"/>
        <v>0</v>
      </c>
      <c r="K177" s="169"/>
      <c r="L177" s="170"/>
      <c r="M177" s="171" t="s">
        <v>1</v>
      </c>
      <c r="N177" s="172" t="s">
        <v>39</v>
      </c>
      <c r="O177" s="58"/>
      <c r="P177" s="158">
        <f t="shared" si="21"/>
        <v>0</v>
      </c>
      <c r="Q177" s="158">
        <v>2.0000000000000002E-5</v>
      </c>
      <c r="R177" s="158">
        <f t="shared" si="22"/>
        <v>2.4000000000000002E-3</v>
      </c>
      <c r="S177" s="158">
        <v>0</v>
      </c>
      <c r="T177" s="159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283</v>
      </c>
      <c r="AT177" s="160" t="s">
        <v>354</v>
      </c>
      <c r="AU177" s="160" t="s">
        <v>158</v>
      </c>
      <c r="AY177" s="14" t="s">
        <v>151</v>
      </c>
      <c r="BE177" s="161">
        <f t="shared" si="24"/>
        <v>0</v>
      </c>
      <c r="BF177" s="161">
        <f t="shared" si="25"/>
        <v>0</v>
      </c>
      <c r="BG177" s="161">
        <f t="shared" si="26"/>
        <v>0</v>
      </c>
      <c r="BH177" s="161">
        <f t="shared" si="27"/>
        <v>0</v>
      </c>
      <c r="BI177" s="161">
        <f t="shared" si="28"/>
        <v>0</v>
      </c>
      <c r="BJ177" s="14" t="s">
        <v>158</v>
      </c>
      <c r="BK177" s="161">
        <f t="shared" si="29"/>
        <v>0</v>
      </c>
      <c r="BL177" s="14" t="s">
        <v>217</v>
      </c>
      <c r="BM177" s="160" t="s">
        <v>1387</v>
      </c>
    </row>
    <row r="178" spans="1:65" s="2" customFormat="1" ht="21.75" customHeight="1">
      <c r="A178" s="29"/>
      <c r="B178" s="147"/>
      <c r="C178" s="162" t="s">
        <v>353</v>
      </c>
      <c r="D178" s="162" t="s">
        <v>354</v>
      </c>
      <c r="E178" s="163" t="s">
        <v>1388</v>
      </c>
      <c r="F178" s="164" t="s">
        <v>1389</v>
      </c>
      <c r="G178" s="165" t="s">
        <v>330</v>
      </c>
      <c r="H178" s="166">
        <v>90</v>
      </c>
      <c r="I178" s="167"/>
      <c r="J178" s="168">
        <f t="shared" si="20"/>
        <v>0</v>
      </c>
      <c r="K178" s="169"/>
      <c r="L178" s="170"/>
      <c r="M178" s="171" t="s">
        <v>1</v>
      </c>
      <c r="N178" s="172" t="s">
        <v>39</v>
      </c>
      <c r="O178" s="58"/>
      <c r="P178" s="158">
        <f t="shared" si="21"/>
        <v>0</v>
      </c>
      <c r="Q178" s="158">
        <v>3.0000000000000001E-5</v>
      </c>
      <c r="R178" s="158">
        <f t="shared" si="22"/>
        <v>2.7000000000000001E-3</v>
      </c>
      <c r="S178" s="158">
        <v>0</v>
      </c>
      <c r="T178" s="159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283</v>
      </c>
      <c r="AT178" s="160" t="s">
        <v>354</v>
      </c>
      <c r="AU178" s="160" t="s">
        <v>158</v>
      </c>
      <c r="AY178" s="14" t="s">
        <v>151</v>
      </c>
      <c r="BE178" s="161">
        <f t="shared" si="24"/>
        <v>0</v>
      </c>
      <c r="BF178" s="161">
        <f t="shared" si="25"/>
        <v>0</v>
      </c>
      <c r="BG178" s="161">
        <f t="shared" si="26"/>
        <v>0</v>
      </c>
      <c r="BH178" s="161">
        <f t="shared" si="27"/>
        <v>0</v>
      </c>
      <c r="BI178" s="161">
        <f t="shared" si="28"/>
        <v>0</v>
      </c>
      <c r="BJ178" s="14" t="s">
        <v>158</v>
      </c>
      <c r="BK178" s="161">
        <f t="shared" si="29"/>
        <v>0</v>
      </c>
      <c r="BL178" s="14" t="s">
        <v>217</v>
      </c>
      <c r="BM178" s="160" t="s">
        <v>1390</v>
      </c>
    </row>
    <row r="179" spans="1:65" s="2" customFormat="1" ht="21.75" customHeight="1">
      <c r="A179" s="29"/>
      <c r="B179" s="147"/>
      <c r="C179" s="162" t="s">
        <v>358</v>
      </c>
      <c r="D179" s="162" t="s">
        <v>354</v>
      </c>
      <c r="E179" s="163" t="s">
        <v>1391</v>
      </c>
      <c r="F179" s="164" t="s">
        <v>1392</v>
      </c>
      <c r="G179" s="165" t="s">
        <v>330</v>
      </c>
      <c r="H179" s="166">
        <v>90</v>
      </c>
      <c r="I179" s="167"/>
      <c r="J179" s="168">
        <f t="shared" si="20"/>
        <v>0</v>
      </c>
      <c r="K179" s="169"/>
      <c r="L179" s="170"/>
      <c r="M179" s="171" t="s">
        <v>1</v>
      </c>
      <c r="N179" s="172" t="s">
        <v>39</v>
      </c>
      <c r="O179" s="58"/>
      <c r="P179" s="158">
        <f t="shared" si="21"/>
        <v>0</v>
      </c>
      <c r="Q179" s="158">
        <v>6.0000000000000002E-5</v>
      </c>
      <c r="R179" s="158">
        <f t="shared" si="22"/>
        <v>5.4000000000000003E-3</v>
      </c>
      <c r="S179" s="158">
        <v>0</v>
      </c>
      <c r="T179" s="159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283</v>
      </c>
      <c r="AT179" s="160" t="s">
        <v>354</v>
      </c>
      <c r="AU179" s="160" t="s">
        <v>158</v>
      </c>
      <c r="AY179" s="14" t="s">
        <v>151</v>
      </c>
      <c r="BE179" s="161">
        <f t="shared" si="24"/>
        <v>0</v>
      </c>
      <c r="BF179" s="161">
        <f t="shared" si="25"/>
        <v>0</v>
      </c>
      <c r="BG179" s="161">
        <f t="shared" si="26"/>
        <v>0</v>
      </c>
      <c r="BH179" s="161">
        <f t="shared" si="27"/>
        <v>0</v>
      </c>
      <c r="BI179" s="161">
        <f t="shared" si="28"/>
        <v>0</v>
      </c>
      <c r="BJ179" s="14" t="s">
        <v>158</v>
      </c>
      <c r="BK179" s="161">
        <f t="shared" si="29"/>
        <v>0</v>
      </c>
      <c r="BL179" s="14" t="s">
        <v>217</v>
      </c>
      <c r="BM179" s="160" t="s">
        <v>1393</v>
      </c>
    </row>
    <row r="180" spans="1:65" s="2" customFormat="1" ht="21.75" customHeight="1">
      <c r="A180" s="29"/>
      <c r="B180" s="147"/>
      <c r="C180" s="162" t="s">
        <v>366</v>
      </c>
      <c r="D180" s="162" t="s">
        <v>354</v>
      </c>
      <c r="E180" s="163" t="s">
        <v>1394</v>
      </c>
      <c r="F180" s="164" t="s">
        <v>1395</v>
      </c>
      <c r="G180" s="165" t="s">
        <v>330</v>
      </c>
      <c r="H180" s="166">
        <v>10</v>
      </c>
      <c r="I180" s="167"/>
      <c r="J180" s="168">
        <f t="shared" si="20"/>
        <v>0</v>
      </c>
      <c r="K180" s="169"/>
      <c r="L180" s="170"/>
      <c r="M180" s="171" t="s">
        <v>1</v>
      </c>
      <c r="N180" s="172" t="s">
        <v>39</v>
      </c>
      <c r="O180" s="58"/>
      <c r="P180" s="158">
        <f t="shared" si="21"/>
        <v>0</v>
      </c>
      <c r="Q180" s="158">
        <v>2.5000000000000001E-4</v>
      </c>
      <c r="R180" s="158">
        <f t="shared" si="22"/>
        <v>2.5000000000000001E-3</v>
      </c>
      <c r="S180" s="158">
        <v>0</v>
      </c>
      <c r="T180" s="159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283</v>
      </c>
      <c r="AT180" s="160" t="s">
        <v>354</v>
      </c>
      <c r="AU180" s="160" t="s">
        <v>158</v>
      </c>
      <c r="AY180" s="14" t="s">
        <v>151</v>
      </c>
      <c r="BE180" s="161">
        <f t="shared" si="24"/>
        <v>0</v>
      </c>
      <c r="BF180" s="161">
        <f t="shared" si="25"/>
        <v>0</v>
      </c>
      <c r="BG180" s="161">
        <f t="shared" si="26"/>
        <v>0</v>
      </c>
      <c r="BH180" s="161">
        <f t="shared" si="27"/>
        <v>0</v>
      </c>
      <c r="BI180" s="161">
        <f t="shared" si="28"/>
        <v>0</v>
      </c>
      <c r="BJ180" s="14" t="s">
        <v>158</v>
      </c>
      <c r="BK180" s="161">
        <f t="shared" si="29"/>
        <v>0</v>
      </c>
      <c r="BL180" s="14" t="s">
        <v>217</v>
      </c>
      <c r="BM180" s="160" t="s">
        <v>1396</v>
      </c>
    </row>
    <row r="181" spans="1:65" s="2" customFormat="1" ht="21.75" customHeight="1">
      <c r="A181" s="29"/>
      <c r="B181" s="147"/>
      <c r="C181" s="162" t="s">
        <v>370</v>
      </c>
      <c r="D181" s="162" t="s">
        <v>354</v>
      </c>
      <c r="E181" s="163" t="s">
        <v>1397</v>
      </c>
      <c r="F181" s="164" t="s">
        <v>1398</v>
      </c>
      <c r="G181" s="165" t="s">
        <v>1372</v>
      </c>
      <c r="H181" s="166">
        <v>85</v>
      </c>
      <c r="I181" s="167"/>
      <c r="J181" s="168">
        <f t="shared" si="20"/>
        <v>0</v>
      </c>
      <c r="K181" s="169"/>
      <c r="L181" s="170"/>
      <c r="M181" s="171" t="s">
        <v>1</v>
      </c>
      <c r="N181" s="172" t="s">
        <v>39</v>
      </c>
      <c r="O181" s="58"/>
      <c r="P181" s="158">
        <f t="shared" si="21"/>
        <v>0</v>
      </c>
      <c r="Q181" s="158">
        <v>0</v>
      </c>
      <c r="R181" s="158">
        <f t="shared" si="22"/>
        <v>0</v>
      </c>
      <c r="S181" s="158">
        <v>0</v>
      </c>
      <c r="T181" s="159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283</v>
      </c>
      <c r="AT181" s="160" t="s">
        <v>354</v>
      </c>
      <c r="AU181" s="160" t="s">
        <v>158</v>
      </c>
      <c r="AY181" s="14" t="s">
        <v>151</v>
      </c>
      <c r="BE181" s="161">
        <f t="shared" si="24"/>
        <v>0</v>
      </c>
      <c r="BF181" s="161">
        <f t="shared" si="25"/>
        <v>0</v>
      </c>
      <c r="BG181" s="161">
        <f t="shared" si="26"/>
        <v>0</v>
      </c>
      <c r="BH181" s="161">
        <f t="shared" si="27"/>
        <v>0</v>
      </c>
      <c r="BI181" s="161">
        <f t="shared" si="28"/>
        <v>0</v>
      </c>
      <c r="BJ181" s="14" t="s">
        <v>158</v>
      </c>
      <c r="BK181" s="161">
        <f t="shared" si="29"/>
        <v>0</v>
      </c>
      <c r="BL181" s="14" t="s">
        <v>217</v>
      </c>
      <c r="BM181" s="160" t="s">
        <v>1399</v>
      </c>
    </row>
    <row r="182" spans="1:65" s="12" customFormat="1" ht="22.9" customHeight="1">
      <c r="B182" s="134"/>
      <c r="D182" s="135" t="s">
        <v>72</v>
      </c>
      <c r="E182" s="145" t="s">
        <v>1400</v>
      </c>
      <c r="F182" s="145" t="s">
        <v>1401</v>
      </c>
      <c r="I182" s="137"/>
      <c r="J182" s="146">
        <f>BK182</f>
        <v>0</v>
      </c>
      <c r="L182" s="134"/>
      <c r="M182" s="139"/>
      <c r="N182" s="140"/>
      <c r="O182" s="140"/>
      <c r="P182" s="141">
        <f>SUM(P183:P209)</f>
        <v>0</v>
      </c>
      <c r="Q182" s="140"/>
      <c r="R182" s="141">
        <f>SUM(R183:R209)</f>
        <v>8.9969999999999994E-2</v>
      </c>
      <c r="S182" s="140"/>
      <c r="T182" s="142">
        <f>SUM(T183:T209)</f>
        <v>0</v>
      </c>
      <c r="AR182" s="135" t="s">
        <v>158</v>
      </c>
      <c r="AT182" s="143" t="s">
        <v>72</v>
      </c>
      <c r="AU182" s="143" t="s">
        <v>81</v>
      </c>
      <c r="AY182" s="135" t="s">
        <v>151</v>
      </c>
      <c r="BK182" s="144">
        <f>SUM(BK183:BK209)</f>
        <v>0</v>
      </c>
    </row>
    <row r="183" spans="1:65" s="2" customFormat="1" ht="44.25" customHeight="1">
      <c r="A183" s="29"/>
      <c r="B183" s="147"/>
      <c r="C183" s="148" t="s">
        <v>374</v>
      </c>
      <c r="D183" s="148" t="s">
        <v>153</v>
      </c>
      <c r="E183" s="149" t="s">
        <v>1049</v>
      </c>
      <c r="F183" s="150" t="s">
        <v>1402</v>
      </c>
      <c r="G183" s="151" t="s">
        <v>1372</v>
      </c>
      <c r="H183" s="152">
        <v>1</v>
      </c>
      <c r="I183" s="153"/>
      <c r="J183" s="154">
        <f t="shared" ref="J183:J209" si="30">ROUND(I183*H183,2)</f>
        <v>0</v>
      </c>
      <c r="K183" s="155"/>
      <c r="L183" s="30"/>
      <c r="M183" s="156" t="s">
        <v>1</v>
      </c>
      <c r="N183" s="157" t="s">
        <v>39</v>
      </c>
      <c r="O183" s="58"/>
      <c r="P183" s="158">
        <f t="shared" ref="P183:P209" si="31">O183*H183</f>
        <v>0</v>
      </c>
      <c r="Q183" s="158">
        <v>0</v>
      </c>
      <c r="R183" s="158">
        <f t="shared" ref="R183:R209" si="32">Q183*H183</f>
        <v>0</v>
      </c>
      <c r="S183" s="158">
        <v>0</v>
      </c>
      <c r="T183" s="159">
        <f t="shared" ref="T183:T209" si="33"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217</v>
      </c>
      <c r="AT183" s="160" t="s">
        <v>153</v>
      </c>
      <c r="AU183" s="160" t="s">
        <v>158</v>
      </c>
      <c r="AY183" s="14" t="s">
        <v>151</v>
      </c>
      <c r="BE183" s="161">
        <f t="shared" ref="BE183:BE209" si="34">IF(N183="základná",J183,0)</f>
        <v>0</v>
      </c>
      <c r="BF183" s="161">
        <f t="shared" ref="BF183:BF209" si="35">IF(N183="znížená",J183,0)</f>
        <v>0</v>
      </c>
      <c r="BG183" s="161">
        <f t="shared" ref="BG183:BG209" si="36">IF(N183="zákl. prenesená",J183,0)</f>
        <v>0</v>
      </c>
      <c r="BH183" s="161">
        <f t="shared" ref="BH183:BH209" si="37">IF(N183="zníž. prenesená",J183,0)</f>
        <v>0</v>
      </c>
      <c r="BI183" s="161">
        <f t="shared" ref="BI183:BI209" si="38">IF(N183="nulová",J183,0)</f>
        <v>0</v>
      </c>
      <c r="BJ183" s="14" t="s">
        <v>158</v>
      </c>
      <c r="BK183" s="161">
        <f t="shared" ref="BK183:BK209" si="39">ROUND(I183*H183,2)</f>
        <v>0</v>
      </c>
      <c r="BL183" s="14" t="s">
        <v>217</v>
      </c>
      <c r="BM183" s="160" t="s">
        <v>1403</v>
      </c>
    </row>
    <row r="184" spans="1:65" s="2" customFormat="1" ht="24.2" customHeight="1">
      <c r="A184" s="29"/>
      <c r="B184" s="147"/>
      <c r="C184" s="148" t="s">
        <v>382</v>
      </c>
      <c r="D184" s="148" t="s">
        <v>153</v>
      </c>
      <c r="E184" s="149" t="s">
        <v>1404</v>
      </c>
      <c r="F184" s="150" t="s">
        <v>1405</v>
      </c>
      <c r="G184" s="151" t="s">
        <v>1305</v>
      </c>
      <c r="H184" s="152">
        <v>3</v>
      </c>
      <c r="I184" s="153"/>
      <c r="J184" s="154">
        <f t="shared" si="30"/>
        <v>0</v>
      </c>
      <c r="K184" s="155"/>
      <c r="L184" s="30"/>
      <c r="M184" s="156" t="s">
        <v>1</v>
      </c>
      <c r="N184" s="157" t="s">
        <v>39</v>
      </c>
      <c r="O184" s="58"/>
      <c r="P184" s="158">
        <f t="shared" si="31"/>
        <v>0</v>
      </c>
      <c r="Q184" s="158">
        <v>1.1E-4</v>
      </c>
      <c r="R184" s="158">
        <f t="shared" si="32"/>
        <v>3.3E-4</v>
      </c>
      <c r="S184" s="158">
        <v>0</v>
      </c>
      <c r="T184" s="159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217</v>
      </c>
      <c r="AT184" s="160" t="s">
        <v>153</v>
      </c>
      <c r="AU184" s="160" t="s">
        <v>158</v>
      </c>
      <c r="AY184" s="14" t="s">
        <v>151</v>
      </c>
      <c r="BE184" s="161">
        <f t="shared" si="34"/>
        <v>0</v>
      </c>
      <c r="BF184" s="161">
        <f t="shared" si="35"/>
        <v>0</v>
      </c>
      <c r="BG184" s="161">
        <f t="shared" si="36"/>
        <v>0</v>
      </c>
      <c r="BH184" s="161">
        <f t="shared" si="37"/>
        <v>0</v>
      </c>
      <c r="BI184" s="161">
        <f t="shared" si="38"/>
        <v>0</v>
      </c>
      <c r="BJ184" s="14" t="s">
        <v>158</v>
      </c>
      <c r="BK184" s="161">
        <f t="shared" si="39"/>
        <v>0</v>
      </c>
      <c r="BL184" s="14" t="s">
        <v>217</v>
      </c>
      <c r="BM184" s="160" t="s">
        <v>1406</v>
      </c>
    </row>
    <row r="185" spans="1:65" s="2" customFormat="1" ht="24.2" customHeight="1">
      <c r="A185" s="29"/>
      <c r="B185" s="147"/>
      <c r="C185" s="148" t="s">
        <v>386</v>
      </c>
      <c r="D185" s="148" t="s">
        <v>153</v>
      </c>
      <c r="E185" s="149" t="s">
        <v>1407</v>
      </c>
      <c r="F185" s="150" t="s">
        <v>1408</v>
      </c>
      <c r="G185" s="151" t="s">
        <v>1409</v>
      </c>
      <c r="H185" s="152">
        <v>3</v>
      </c>
      <c r="I185" s="153"/>
      <c r="J185" s="154">
        <f t="shared" si="30"/>
        <v>0</v>
      </c>
      <c r="K185" s="155"/>
      <c r="L185" s="30"/>
      <c r="M185" s="156" t="s">
        <v>1</v>
      </c>
      <c r="N185" s="157" t="s">
        <v>39</v>
      </c>
      <c r="O185" s="58"/>
      <c r="P185" s="158">
        <f t="shared" si="31"/>
        <v>0</v>
      </c>
      <c r="Q185" s="158">
        <v>2.0400000000000001E-3</v>
      </c>
      <c r="R185" s="158">
        <f t="shared" si="32"/>
        <v>6.1200000000000004E-3</v>
      </c>
      <c r="S185" s="158">
        <v>0</v>
      </c>
      <c r="T185" s="159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217</v>
      </c>
      <c r="AT185" s="160" t="s">
        <v>153</v>
      </c>
      <c r="AU185" s="160" t="s">
        <v>158</v>
      </c>
      <c r="AY185" s="14" t="s">
        <v>151</v>
      </c>
      <c r="BE185" s="161">
        <f t="shared" si="34"/>
        <v>0</v>
      </c>
      <c r="BF185" s="161">
        <f t="shared" si="35"/>
        <v>0</v>
      </c>
      <c r="BG185" s="161">
        <f t="shared" si="36"/>
        <v>0</v>
      </c>
      <c r="BH185" s="161">
        <f t="shared" si="37"/>
        <v>0</v>
      </c>
      <c r="BI185" s="161">
        <f t="shared" si="38"/>
        <v>0</v>
      </c>
      <c r="BJ185" s="14" t="s">
        <v>158</v>
      </c>
      <c r="BK185" s="161">
        <f t="shared" si="39"/>
        <v>0</v>
      </c>
      <c r="BL185" s="14" t="s">
        <v>217</v>
      </c>
      <c r="BM185" s="160" t="s">
        <v>1410</v>
      </c>
    </row>
    <row r="186" spans="1:65" s="2" customFormat="1" ht="33" customHeight="1">
      <c r="A186" s="29"/>
      <c r="B186" s="147"/>
      <c r="C186" s="148" t="s">
        <v>399</v>
      </c>
      <c r="D186" s="148" t="s">
        <v>153</v>
      </c>
      <c r="E186" s="149" t="s">
        <v>1411</v>
      </c>
      <c r="F186" s="150" t="s">
        <v>1412</v>
      </c>
      <c r="G186" s="151" t="s">
        <v>1409</v>
      </c>
      <c r="H186" s="152">
        <v>6</v>
      </c>
      <c r="I186" s="153"/>
      <c r="J186" s="154">
        <f t="shared" si="30"/>
        <v>0</v>
      </c>
      <c r="K186" s="155"/>
      <c r="L186" s="30"/>
      <c r="M186" s="156" t="s">
        <v>1</v>
      </c>
      <c r="N186" s="157" t="s">
        <v>39</v>
      </c>
      <c r="O186" s="58"/>
      <c r="P186" s="158">
        <f t="shared" si="31"/>
        <v>0</v>
      </c>
      <c r="Q186" s="158">
        <v>2.2599999999999999E-3</v>
      </c>
      <c r="R186" s="158">
        <f t="shared" si="32"/>
        <v>1.3559999999999999E-2</v>
      </c>
      <c r="S186" s="158">
        <v>0</v>
      </c>
      <c r="T186" s="159">
        <f t="shared" si="3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217</v>
      </c>
      <c r="AT186" s="160" t="s">
        <v>153</v>
      </c>
      <c r="AU186" s="160" t="s">
        <v>158</v>
      </c>
      <c r="AY186" s="14" t="s">
        <v>151</v>
      </c>
      <c r="BE186" s="161">
        <f t="shared" si="34"/>
        <v>0</v>
      </c>
      <c r="BF186" s="161">
        <f t="shared" si="35"/>
        <v>0</v>
      </c>
      <c r="BG186" s="161">
        <f t="shared" si="36"/>
        <v>0</v>
      </c>
      <c r="BH186" s="161">
        <f t="shared" si="37"/>
        <v>0</v>
      </c>
      <c r="BI186" s="161">
        <f t="shared" si="38"/>
        <v>0</v>
      </c>
      <c r="BJ186" s="14" t="s">
        <v>158</v>
      </c>
      <c r="BK186" s="161">
        <f t="shared" si="39"/>
        <v>0</v>
      </c>
      <c r="BL186" s="14" t="s">
        <v>217</v>
      </c>
      <c r="BM186" s="160" t="s">
        <v>1413</v>
      </c>
    </row>
    <row r="187" spans="1:65" s="2" customFormat="1" ht="16.5" customHeight="1">
      <c r="A187" s="29"/>
      <c r="B187" s="147"/>
      <c r="C187" s="148" t="s">
        <v>403</v>
      </c>
      <c r="D187" s="148" t="s">
        <v>153</v>
      </c>
      <c r="E187" s="149" t="s">
        <v>1414</v>
      </c>
      <c r="F187" s="150" t="s">
        <v>1415</v>
      </c>
      <c r="G187" s="151" t="s">
        <v>265</v>
      </c>
      <c r="H187" s="152">
        <v>2</v>
      </c>
      <c r="I187" s="153"/>
      <c r="J187" s="154">
        <f t="shared" si="30"/>
        <v>0</v>
      </c>
      <c r="K187" s="155"/>
      <c r="L187" s="30"/>
      <c r="M187" s="156" t="s">
        <v>1</v>
      </c>
      <c r="N187" s="157" t="s">
        <v>39</v>
      </c>
      <c r="O187" s="58"/>
      <c r="P187" s="158">
        <f t="shared" si="31"/>
        <v>0</v>
      </c>
      <c r="Q187" s="158">
        <v>4.4000000000000002E-4</v>
      </c>
      <c r="R187" s="158">
        <f t="shared" si="32"/>
        <v>8.8000000000000003E-4</v>
      </c>
      <c r="S187" s="158">
        <v>0</v>
      </c>
      <c r="T187" s="159">
        <f t="shared" si="3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217</v>
      </c>
      <c r="AT187" s="160" t="s">
        <v>153</v>
      </c>
      <c r="AU187" s="160" t="s">
        <v>158</v>
      </c>
      <c r="AY187" s="14" t="s">
        <v>151</v>
      </c>
      <c r="BE187" s="161">
        <f t="shared" si="34"/>
        <v>0</v>
      </c>
      <c r="BF187" s="161">
        <f t="shared" si="35"/>
        <v>0</v>
      </c>
      <c r="BG187" s="161">
        <f t="shared" si="36"/>
        <v>0</v>
      </c>
      <c r="BH187" s="161">
        <f t="shared" si="37"/>
        <v>0</v>
      </c>
      <c r="BI187" s="161">
        <f t="shared" si="38"/>
        <v>0</v>
      </c>
      <c r="BJ187" s="14" t="s">
        <v>158</v>
      </c>
      <c r="BK187" s="161">
        <f t="shared" si="39"/>
        <v>0</v>
      </c>
      <c r="BL187" s="14" t="s">
        <v>217</v>
      </c>
      <c r="BM187" s="160" t="s">
        <v>1416</v>
      </c>
    </row>
    <row r="188" spans="1:65" s="2" customFormat="1" ht="24.2" customHeight="1">
      <c r="A188" s="29"/>
      <c r="B188" s="147"/>
      <c r="C188" s="162" t="s">
        <v>407</v>
      </c>
      <c r="D188" s="162" t="s">
        <v>354</v>
      </c>
      <c r="E188" s="163" t="s">
        <v>1417</v>
      </c>
      <c r="F188" s="164" t="s">
        <v>1418</v>
      </c>
      <c r="G188" s="165" t="s">
        <v>265</v>
      </c>
      <c r="H188" s="166">
        <v>2</v>
      </c>
      <c r="I188" s="167"/>
      <c r="J188" s="168">
        <f t="shared" si="30"/>
        <v>0</v>
      </c>
      <c r="K188" s="169"/>
      <c r="L188" s="170"/>
      <c r="M188" s="171" t="s">
        <v>1</v>
      </c>
      <c r="N188" s="172" t="s">
        <v>39</v>
      </c>
      <c r="O188" s="58"/>
      <c r="P188" s="158">
        <f t="shared" si="31"/>
        <v>0</v>
      </c>
      <c r="Q188" s="158">
        <v>1.6E-2</v>
      </c>
      <c r="R188" s="158">
        <f t="shared" si="32"/>
        <v>3.2000000000000001E-2</v>
      </c>
      <c r="S188" s="158">
        <v>0</v>
      </c>
      <c r="T188" s="159">
        <f t="shared" si="3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283</v>
      </c>
      <c r="AT188" s="160" t="s">
        <v>354</v>
      </c>
      <c r="AU188" s="160" t="s">
        <v>158</v>
      </c>
      <c r="AY188" s="14" t="s">
        <v>151</v>
      </c>
      <c r="BE188" s="161">
        <f t="shared" si="34"/>
        <v>0</v>
      </c>
      <c r="BF188" s="161">
        <f t="shared" si="35"/>
        <v>0</v>
      </c>
      <c r="BG188" s="161">
        <f t="shared" si="36"/>
        <v>0</v>
      </c>
      <c r="BH188" s="161">
        <f t="shared" si="37"/>
        <v>0</v>
      </c>
      <c r="BI188" s="161">
        <f t="shared" si="38"/>
        <v>0</v>
      </c>
      <c r="BJ188" s="14" t="s">
        <v>158</v>
      </c>
      <c r="BK188" s="161">
        <f t="shared" si="39"/>
        <v>0</v>
      </c>
      <c r="BL188" s="14" t="s">
        <v>217</v>
      </c>
      <c r="BM188" s="160" t="s">
        <v>1419</v>
      </c>
    </row>
    <row r="189" spans="1:65" s="2" customFormat="1" ht="33" customHeight="1">
      <c r="A189" s="29"/>
      <c r="B189" s="147"/>
      <c r="C189" s="148" t="s">
        <v>515</v>
      </c>
      <c r="D189" s="148" t="s">
        <v>153</v>
      </c>
      <c r="E189" s="149" t="s">
        <v>1420</v>
      </c>
      <c r="F189" s="150" t="s">
        <v>1421</v>
      </c>
      <c r="G189" s="151" t="s">
        <v>265</v>
      </c>
      <c r="H189" s="152">
        <v>1</v>
      </c>
      <c r="I189" s="153"/>
      <c r="J189" s="154">
        <f t="shared" si="30"/>
        <v>0</v>
      </c>
      <c r="K189" s="155"/>
      <c r="L189" s="30"/>
      <c r="M189" s="156" t="s">
        <v>1</v>
      </c>
      <c r="N189" s="157" t="s">
        <v>39</v>
      </c>
      <c r="O189" s="58"/>
      <c r="P189" s="158">
        <f t="shared" si="31"/>
        <v>0</v>
      </c>
      <c r="Q189" s="158">
        <v>6.3000000000000003E-4</v>
      </c>
      <c r="R189" s="158">
        <f t="shared" si="32"/>
        <v>6.3000000000000003E-4</v>
      </c>
      <c r="S189" s="158">
        <v>0</v>
      </c>
      <c r="T189" s="159">
        <f t="shared" si="3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0" t="s">
        <v>217</v>
      </c>
      <c r="AT189" s="160" t="s">
        <v>153</v>
      </c>
      <c r="AU189" s="160" t="s">
        <v>158</v>
      </c>
      <c r="AY189" s="14" t="s">
        <v>151</v>
      </c>
      <c r="BE189" s="161">
        <f t="shared" si="34"/>
        <v>0</v>
      </c>
      <c r="BF189" s="161">
        <f t="shared" si="35"/>
        <v>0</v>
      </c>
      <c r="BG189" s="161">
        <f t="shared" si="36"/>
        <v>0</v>
      </c>
      <c r="BH189" s="161">
        <f t="shared" si="37"/>
        <v>0</v>
      </c>
      <c r="BI189" s="161">
        <f t="shared" si="38"/>
        <v>0</v>
      </c>
      <c r="BJ189" s="14" t="s">
        <v>158</v>
      </c>
      <c r="BK189" s="161">
        <f t="shared" si="39"/>
        <v>0</v>
      </c>
      <c r="BL189" s="14" t="s">
        <v>217</v>
      </c>
      <c r="BM189" s="160" t="s">
        <v>1422</v>
      </c>
    </row>
    <row r="190" spans="1:65" s="2" customFormat="1" ht="21.75" customHeight="1">
      <c r="A190" s="29"/>
      <c r="B190" s="147"/>
      <c r="C190" s="162" t="s">
        <v>519</v>
      </c>
      <c r="D190" s="162" t="s">
        <v>354</v>
      </c>
      <c r="E190" s="163" t="s">
        <v>1423</v>
      </c>
      <c r="F190" s="164" t="s">
        <v>1424</v>
      </c>
      <c r="G190" s="165" t="s">
        <v>265</v>
      </c>
      <c r="H190" s="166">
        <v>1</v>
      </c>
      <c r="I190" s="167"/>
      <c r="J190" s="168">
        <f t="shared" si="30"/>
        <v>0</v>
      </c>
      <c r="K190" s="169"/>
      <c r="L190" s="170"/>
      <c r="M190" s="171" t="s">
        <v>1</v>
      </c>
      <c r="N190" s="172" t="s">
        <v>39</v>
      </c>
      <c r="O190" s="58"/>
      <c r="P190" s="158">
        <f t="shared" si="31"/>
        <v>0</v>
      </c>
      <c r="Q190" s="158">
        <v>8.6499999999999997E-3</v>
      </c>
      <c r="R190" s="158">
        <f t="shared" si="32"/>
        <v>8.6499999999999997E-3</v>
      </c>
      <c r="S190" s="158">
        <v>0</v>
      </c>
      <c r="T190" s="159">
        <f t="shared" si="3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0" t="s">
        <v>283</v>
      </c>
      <c r="AT190" s="160" t="s">
        <v>354</v>
      </c>
      <c r="AU190" s="160" t="s">
        <v>158</v>
      </c>
      <c r="AY190" s="14" t="s">
        <v>151</v>
      </c>
      <c r="BE190" s="161">
        <f t="shared" si="34"/>
        <v>0</v>
      </c>
      <c r="BF190" s="161">
        <f t="shared" si="35"/>
        <v>0</v>
      </c>
      <c r="BG190" s="161">
        <f t="shared" si="36"/>
        <v>0</v>
      </c>
      <c r="BH190" s="161">
        <f t="shared" si="37"/>
        <v>0</v>
      </c>
      <c r="BI190" s="161">
        <f t="shared" si="38"/>
        <v>0</v>
      </c>
      <c r="BJ190" s="14" t="s">
        <v>158</v>
      </c>
      <c r="BK190" s="161">
        <f t="shared" si="39"/>
        <v>0</v>
      </c>
      <c r="BL190" s="14" t="s">
        <v>217</v>
      </c>
      <c r="BM190" s="160" t="s">
        <v>1425</v>
      </c>
    </row>
    <row r="191" spans="1:65" s="2" customFormat="1" ht="21.75" customHeight="1">
      <c r="A191" s="29"/>
      <c r="B191" s="147"/>
      <c r="C191" s="148" t="s">
        <v>419</v>
      </c>
      <c r="D191" s="148" t="s">
        <v>153</v>
      </c>
      <c r="E191" s="149" t="s">
        <v>1426</v>
      </c>
      <c r="F191" s="150" t="s">
        <v>1427</v>
      </c>
      <c r="G191" s="151" t="s">
        <v>1409</v>
      </c>
      <c r="H191" s="152">
        <v>19</v>
      </c>
      <c r="I191" s="153"/>
      <c r="J191" s="154">
        <f t="shared" si="30"/>
        <v>0</v>
      </c>
      <c r="K191" s="155"/>
      <c r="L191" s="30"/>
      <c r="M191" s="156" t="s">
        <v>1</v>
      </c>
      <c r="N191" s="157" t="s">
        <v>39</v>
      </c>
      <c r="O191" s="58"/>
      <c r="P191" s="158">
        <f t="shared" si="31"/>
        <v>0</v>
      </c>
      <c r="Q191" s="158">
        <v>2.7999999999999998E-4</v>
      </c>
      <c r="R191" s="158">
        <f t="shared" si="32"/>
        <v>5.3199999999999992E-3</v>
      </c>
      <c r="S191" s="158">
        <v>0</v>
      </c>
      <c r="T191" s="159">
        <f t="shared" si="3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0" t="s">
        <v>217</v>
      </c>
      <c r="AT191" s="160" t="s">
        <v>153</v>
      </c>
      <c r="AU191" s="160" t="s">
        <v>158</v>
      </c>
      <c r="AY191" s="14" t="s">
        <v>151</v>
      </c>
      <c r="BE191" s="161">
        <f t="shared" si="34"/>
        <v>0</v>
      </c>
      <c r="BF191" s="161">
        <f t="shared" si="35"/>
        <v>0</v>
      </c>
      <c r="BG191" s="161">
        <f t="shared" si="36"/>
        <v>0</v>
      </c>
      <c r="BH191" s="161">
        <f t="shared" si="37"/>
        <v>0</v>
      </c>
      <c r="BI191" s="161">
        <f t="shared" si="38"/>
        <v>0</v>
      </c>
      <c r="BJ191" s="14" t="s">
        <v>158</v>
      </c>
      <c r="BK191" s="161">
        <f t="shared" si="39"/>
        <v>0</v>
      </c>
      <c r="BL191" s="14" t="s">
        <v>217</v>
      </c>
      <c r="BM191" s="160" t="s">
        <v>1428</v>
      </c>
    </row>
    <row r="192" spans="1:65" s="2" customFormat="1" ht="24.2" customHeight="1">
      <c r="A192" s="29"/>
      <c r="B192" s="147"/>
      <c r="C192" s="148" t="s">
        <v>423</v>
      </c>
      <c r="D192" s="148" t="s">
        <v>153</v>
      </c>
      <c r="E192" s="149" t="s">
        <v>1429</v>
      </c>
      <c r="F192" s="150" t="s">
        <v>1430</v>
      </c>
      <c r="G192" s="151" t="s">
        <v>1305</v>
      </c>
      <c r="H192" s="152">
        <v>6</v>
      </c>
      <c r="I192" s="153"/>
      <c r="J192" s="154">
        <f t="shared" si="30"/>
        <v>0</v>
      </c>
      <c r="K192" s="155"/>
      <c r="L192" s="30"/>
      <c r="M192" s="156" t="s">
        <v>1</v>
      </c>
      <c r="N192" s="157" t="s">
        <v>39</v>
      </c>
      <c r="O192" s="58"/>
      <c r="P192" s="158">
        <f t="shared" si="31"/>
        <v>0</v>
      </c>
      <c r="Q192" s="158">
        <v>4.0000000000000003E-5</v>
      </c>
      <c r="R192" s="158">
        <f t="shared" si="32"/>
        <v>2.4000000000000003E-4</v>
      </c>
      <c r="S192" s="158">
        <v>0</v>
      </c>
      <c r="T192" s="159">
        <f t="shared" si="3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0" t="s">
        <v>217</v>
      </c>
      <c r="AT192" s="160" t="s">
        <v>153</v>
      </c>
      <c r="AU192" s="160" t="s">
        <v>158</v>
      </c>
      <c r="AY192" s="14" t="s">
        <v>151</v>
      </c>
      <c r="BE192" s="161">
        <f t="shared" si="34"/>
        <v>0</v>
      </c>
      <c r="BF192" s="161">
        <f t="shared" si="35"/>
        <v>0</v>
      </c>
      <c r="BG192" s="161">
        <f t="shared" si="36"/>
        <v>0</v>
      </c>
      <c r="BH192" s="161">
        <f t="shared" si="37"/>
        <v>0</v>
      </c>
      <c r="BI192" s="161">
        <f t="shared" si="38"/>
        <v>0</v>
      </c>
      <c r="BJ192" s="14" t="s">
        <v>158</v>
      </c>
      <c r="BK192" s="161">
        <f t="shared" si="39"/>
        <v>0</v>
      </c>
      <c r="BL192" s="14" t="s">
        <v>217</v>
      </c>
      <c r="BM192" s="160" t="s">
        <v>1431</v>
      </c>
    </row>
    <row r="193" spans="1:65" s="2" customFormat="1" ht="33" customHeight="1">
      <c r="A193" s="29"/>
      <c r="B193" s="147"/>
      <c r="C193" s="148" t="s">
        <v>507</v>
      </c>
      <c r="D193" s="148" t="s">
        <v>153</v>
      </c>
      <c r="E193" s="149" t="s">
        <v>1432</v>
      </c>
      <c r="F193" s="150" t="s">
        <v>1433</v>
      </c>
      <c r="G193" s="151" t="s">
        <v>265</v>
      </c>
      <c r="H193" s="152">
        <v>1</v>
      </c>
      <c r="I193" s="153"/>
      <c r="J193" s="154">
        <f t="shared" si="30"/>
        <v>0</v>
      </c>
      <c r="K193" s="155"/>
      <c r="L193" s="30"/>
      <c r="M193" s="156" t="s">
        <v>1</v>
      </c>
      <c r="N193" s="157" t="s">
        <v>39</v>
      </c>
      <c r="O193" s="58"/>
      <c r="P193" s="158">
        <f t="shared" si="31"/>
        <v>0</v>
      </c>
      <c r="Q193" s="158">
        <v>1E-4</v>
      </c>
      <c r="R193" s="158">
        <f t="shared" si="32"/>
        <v>1E-4</v>
      </c>
      <c r="S193" s="158">
        <v>0</v>
      </c>
      <c r="T193" s="159">
        <f t="shared" si="3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0" t="s">
        <v>217</v>
      </c>
      <c r="AT193" s="160" t="s">
        <v>153</v>
      </c>
      <c r="AU193" s="160" t="s">
        <v>158</v>
      </c>
      <c r="AY193" s="14" t="s">
        <v>151</v>
      </c>
      <c r="BE193" s="161">
        <f t="shared" si="34"/>
        <v>0</v>
      </c>
      <c r="BF193" s="161">
        <f t="shared" si="35"/>
        <v>0</v>
      </c>
      <c r="BG193" s="161">
        <f t="shared" si="36"/>
        <v>0</v>
      </c>
      <c r="BH193" s="161">
        <f t="shared" si="37"/>
        <v>0</v>
      </c>
      <c r="BI193" s="161">
        <f t="shared" si="38"/>
        <v>0</v>
      </c>
      <c r="BJ193" s="14" t="s">
        <v>158</v>
      </c>
      <c r="BK193" s="161">
        <f t="shared" si="39"/>
        <v>0</v>
      </c>
      <c r="BL193" s="14" t="s">
        <v>217</v>
      </c>
      <c r="BM193" s="160" t="s">
        <v>1434</v>
      </c>
    </row>
    <row r="194" spans="1:65" s="2" customFormat="1" ht="16.5" customHeight="1">
      <c r="A194" s="29"/>
      <c r="B194" s="147"/>
      <c r="C194" s="162" t="s">
        <v>511</v>
      </c>
      <c r="D194" s="162" t="s">
        <v>354</v>
      </c>
      <c r="E194" s="163" t="s">
        <v>1435</v>
      </c>
      <c r="F194" s="164" t="s">
        <v>1436</v>
      </c>
      <c r="G194" s="165" t="s">
        <v>265</v>
      </c>
      <c r="H194" s="166">
        <v>1</v>
      </c>
      <c r="I194" s="167"/>
      <c r="J194" s="168">
        <f t="shared" si="30"/>
        <v>0</v>
      </c>
      <c r="K194" s="169"/>
      <c r="L194" s="170"/>
      <c r="M194" s="171" t="s">
        <v>1</v>
      </c>
      <c r="N194" s="172" t="s">
        <v>39</v>
      </c>
      <c r="O194" s="58"/>
      <c r="P194" s="158">
        <f t="shared" si="31"/>
        <v>0</v>
      </c>
      <c r="Q194" s="158">
        <v>1.2999999999999999E-3</v>
      </c>
      <c r="R194" s="158">
        <f t="shared" si="32"/>
        <v>1.2999999999999999E-3</v>
      </c>
      <c r="S194" s="158">
        <v>0</v>
      </c>
      <c r="T194" s="159">
        <f t="shared" si="3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0" t="s">
        <v>283</v>
      </c>
      <c r="AT194" s="160" t="s">
        <v>354</v>
      </c>
      <c r="AU194" s="160" t="s">
        <v>158</v>
      </c>
      <c r="AY194" s="14" t="s">
        <v>151</v>
      </c>
      <c r="BE194" s="161">
        <f t="shared" si="34"/>
        <v>0</v>
      </c>
      <c r="BF194" s="161">
        <f t="shared" si="35"/>
        <v>0</v>
      </c>
      <c r="BG194" s="161">
        <f t="shared" si="36"/>
        <v>0</v>
      </c>
      <c r="BH194" s="161">
        <f t="shared" si="37"/>
        <v>0</v>
      </c>
      <c r="BI194" s="161">
        <f t="shared" si="38"/>
        <v>0</v>
      </c>
      <c r="BJ194" s="14" t="s">
        <v>158</v>
      </c>
      <c r="BK194" s="161">
        <f t="shared" si="39"/>
        <v>0</v>
      </c>
      <c r="BL194" s="14" t="s">
        <v>217</v>
      </c>
      <c r="BM194" s="160" t="s">
        <v>1437</v>
      </c>
    </row>
    <row r="195" spans="1:65" s="2" customFormat="1" ht="21.75" customHeight="1">
      <c r="A195" s="29"/>
      <c r="B195" s="147"/>
      <c r="C195" s="148" t="s">
        <v>427</v>
      </c>
      <c r="D195" s="148" t="s">
        <v>153</v>
      </c>
      <c r="E195" s="149" t="s">
        <v>1438</v>
      </c>
      <c r="F195" s="150" t="s">
        <v>1439</v>
      </c>
      <c r="G195" s="151" t="s">
        <v>265</v>
      </c>
      <c r="H195" s="152">
        <v>2</v>
      </c>
      <c r="I195" s="153"/>
      <c r="J195" s="154">
        <f t="shared" si="30"/>
        <v>0</v>
      </c>
      <c r="K195" s="155"/>
      <c r="L195" s="30"/>
      <c r="M195" s="156" t="s">
        <v>1</v>
      </c>
      <c r="N195" s="157" t="s">
        <v>39</v>
      </c>
      <c r="O195" s="58"/>
      <c r="P195" s="158">
        <f t="shared" si="31"/>
        <v>0</v>
      </c>
      <c r="Q195" s="158">
        <v>0</v>
      </c>
      <c r="R195" s="158">
        <f t="shared" si="32"/>
        <v>0</v>
      </c>
      <c r="S195" s="158">
        <v>0</v>
      </c>
      <c r="T195" s="159">
        <f t="shared" si="3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0" t="s">
        <v>217</v>
      </c>
      <c r="AT195" s="160" t="s">
        <v>153</v>
      </c>
      <c r="AU195" s="160" t="s">
        <v>158</v>
      </c>
      <c r="AY195" s="14" t="s">
        <v>151</v>
      </c>
      <c r="BE195" s="161">
        <f t="shared" si="34"/>
        <v>0</v>
      </c>
      <c r="BF195" s="161">
        <f t="shared" si="35"/>
        <v>0</v>
      </c>
      <c r="BG195" s="161">
        <f t="shared" si="36"/>
        <v>0</v>
      </c>
      <c r="BH195" s="161">
        <f t="shared" si="37"/>
        <v>0</v>
      </c>
      <c r="BI195" s="161">
        <f t="shared" si="38"/>
        <v>0</v>
      </c>
      <c r="BJ195" s="14" t="s">
        <v>158</v>
      </c>
      <c r="BK195" s="161">
        <f t="shared" si="39"/>
        <v>0</v>
      </c>
      <c r="BL195" s="14" t="s">
        <v>217</v>
      </c>
      <c r="BM195" s="160" t="s">
        <v>1440</v>
      </c>
    </row>
    <row r="196" spans="1:65" s="2" customFormat="1" ht="16.5" customHeight="1">
      <c r="A196" s="29"/>
      <c r="B196" s="147"/>
      <c r="C196" s="162" t="s">
        <v>431</v>
      </c>
      <c r="D196" s="162" t="s">
        <v>354</v>
      </c>
      <c r="E196" s="163" t="s">
        <v>1441</v>
      </c>
      <c r="F196" s="164" t="s">
        <v>1442</v>
      </c>
      <c r="G196" s="165" t="s">
        <v>265</v>
      </c>
      <c r="H196" s="166">
        <v>2</v>
      </c>
      <c r="I196" s="167"/>
      <c r="J196" s="168">
        <f t="shared" si="30"/>
        <v>0</v>
      </c>
      <c r="K196" s="169"/>
      <c r="L196" s="170"/>
      <c r="M196" s="171" t="s">
        <v>1</v>
      </c>
      <c r="N196" s="172" t="s">
        <v>39</v>
      </c>
      <c r="O196" s="58"/>
      <c r="P196" s="158">
        <f t="shared" si="31"/>
        <v>0</v>
      </c>
      <c r="Q196" s="158">
        <v>1.4E-3</v>
      </c>
      <c r="R196" s="158">
        <f t="shared" si="32"/>
        <v>2.8E-3</v>
      </c>
      <c r="S196" s="158">
        <v>0</v>
      </c>
      <c r="T196" s="159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0" t="s">
        <v>283</v>
      </c>
      <c r="AT196" s="160" t="s">
        <v>354</v>
      </c>
      <c r="AU196" s="160" t="s">
        <v>158</v>
      </c>
      <c r="AY196" s="14" t="s">
        <v>151</v>
      </c>
      <c r="BE196" s="161">
        <f t="shared" si="34"/>
        <v>0</v>
      </c>
      <c r="BF196" s="161">
        <f t="shared" si="35"/>
        <v>0</v>
      </c>
      <c r="BG196" s="161">
        <f t="shared" si="36"/>
        <v>0</v>
      </c>
      <c r="BH196" s="161">
        <f t="shared" si="37"/>
        <v>0</v>
      </c>
      <c r="BI196" s="161">
        <f t="shared" si="38"/>
        <v>0</v>
      </c>
      <c r="BJ196" s="14" t="s">
        <v>158</v>
      </c>
      <c r="BK196" s="161">
        <f t="shared" si="39"/>
        <v>0</v>
      </c>
      <c r="BL196" s="14" t="s">
        <v>217</v>
      </c>
      <c r="BM196" s="160" t="s">
        <v>1443</v>
      </c>
    </row>
    <row r="197" spans="1:65" s="2" customFormat="1" ht="24.2" customHeight="1">
      <c r="A197" s="29"/>
      <c r="B197" s="147"/>
      <c r="C197" s="148" t="s">
        <v>435</v>
      </c>
      <c r="D197" s="148" t="s">
        <v>153</v>
      </c>
      <c r="E197" s="149" t="s">
        <v>1444</v>
      </c>
      <c r="F197" s="150" t="s">
        <v>1445</v>
      </c>
      <c r="G197" s="151" t="s">
        <v>1305</v>
      </c>
      <c r="H197" s="152">
        <v>1</v>
      </c>
      <c r="I197" s="153"/>
      <c r="J197" s="154">
        <f t="shared" si="30"/>
        <v>0</v>
      </c>
      <c r="K197" s="155"/>
      <c r="L197" s="30"/>
      <c r="M197" s="156" t="s">
        <v>1</v>
      </c>
      <c r="N197" s="157" t="s">
        <v>39</v>
      </c>
      <c r="O197" s="58"/>
      <c r="P197" s="158">
        <f t="shared" si="31"/>
        <v>0</v>
      </c>
      <c r="Q197" s="158">
        <v>2.0000000000000001E-4</v>
      </c>
      <c r="R197" s="158">
        <f t="shared" si="32"/>
        <v>2.0000000000000001E-4</v>
      </c>
      <c r="S197" s="158">
        <v>0</v>
      </c>
      <c r="T197" s="159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0" t="s">
        <v>217</v>
      </c>
      <c r="AT197" s="160" t="s">
        <v>153</v>
      </c>
      <c r="AU197" s="160" t="s">
        <v>158</v>
      </c>
      <c r="AY197" s="14" t="s">
        <v>151</v>
      </c>
      <c r="BE197" s="161">
        <f t="shared" si="34"/>
        <v>0</v>
      </c>
      <c r="BF197" s="161">
        <f t="shared" si="35"/>
        <v>0</v>
      </c>
      <c r="BG197" s="161">
        <f t="shared" si="36"/>
        <v>0</v>
      </c>
      <c r="BH197" s="161">
        <f t="shared" si="37"/>
        <v>0</v>
      </c>
      <c r="BI197" s="161">
        <f t="shared" si="38"/>
        <v>0</v>
      </c>
      <c r="BJ197" s="14" t="s">
        <v>158</v>
      </c>
      <c r="BK197" s="161">
        <f t="shared" si="39"/>
        <v>0</v>
      </c>
      <c r="BL197" s="14" t="s">
        <v>217</v>
      </c>
      <c r="BM197" s="160" t="s">
        <v>1446</v>
      </c>
    </row>
    <row r="198" spans="1:65" s="2" customFormat="1" ht="24.2" customHeight="1">
      <c r="A198" s="29"/>
      <c r="B198" s="147"/>
      <c r="C198" s="148" t="s">
        <v>439</v>
      </c>
      <c r="D198" s="148" t="s">
        <v>153</v>
      </c>
      <c r="E198" s="149" t="s">
        <v>1447</v>
      </c>
      <c r="F198" s="150" t="s">
        <v>1448</v>
      </c>
      <c r="G198" s="151" t="s">
        <v>1305</v>
      </c>
      <c r="H198" s="152">
        <v>8</v>
      </c>
      <c r="I198" s="153"/>
      <c r="J198" s="154">
        <f t="shared" si="30"/>
        <v>0</v>
      </c>
      <c r="K198" s="155"/>
      <c r="L198" s="30"/>
      <c r="M198" s="156" t="s">
        <v>1</v>
      </c>
      <c r="N198" s="157" t="s">
        <v>39</v>
      </c>
      <c r="O198" s="58"/>
      <c r="P198" s="158">
        <f t="shared" si="31"/>
        <v>0</v>
      </c>
      <c r="Q198" s="158">
        <v>5.1000000000000004E-4</v>
      </c>
      <c r="R198" s="158">
        <f t="shared" si="32"/>
        <v>4.0800000000000003E-3</v>
      </c>
      <c r="S198" s="158">
        <v>0</v>
      </c>
      <c r="T198" s="159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0" t="s">
        <v>217</v>
      </c>
      <c r="AT198" s="160" t="s">
        <v>153</v>
      </c>
      <c r="AU198" s="160" t="s">
        <v>158</v>
      </c>
      <c r="AY198" s="14" t="s">
        <v>151</v>
      </c>
      <c r="BE198" s="161">
        <f t="shared" si="34"/>
        <v>0</v>
      </c>
      <c r="BF198" s="161">
        <f t="shared" si="35"/>
        <v>0</v>
      </c>
      <c r="BG198" s="161">
        <f t="shared" si="36"/>
        <v>0</v>
      </c>
      <c r="BH198" s="161">
        <f t="shared" si="37"/>
        <v>0</v>
      </c>
      <c r="BI198" s="161">
        <f t="shared" si="38"/>
        <v>0</v>
      </c>
      <c r="BJ198" s="14" t="s">
        <v>158</v>
      </c>
      <c r="BK198" s="161">
        <f t="shared" si="39"/>
        <v>0</v>
      </c>
      <c r="BL198" s="14" t="s">
        <v>217</v>
      </c>
      <c r="BM198" s="160" t="s">
        <v>1449</v>
      </c>
    </row>
    <row r="199" spans="1:65" s="2" customFormat="1" ht="16.5" customHeight="1">
      <c r="A199" s="29"/>
      <c r="B199" s="147"/>
      <c r="C199" s="162" t="s">
        <v>443</v>
      </c>
      <c r="D199" s="162" t="s">
        <v>354</v>
      </c>
      <c r="E199" s="163" t="s">
        <v>983</v>
      </c>
      <c r="F199" s="164" t="s">
        <v>1450</v>
      </c>
      <c r="G199" s="165" t="s">
        <v>265</v>
      </c>
      <c r="H199" s="166">
        <v>3</v>
      </c>
      <c r="I199" s="167"/>
      <c r="J199" s="168">
        <f t="shared" si="30"/>
        <v>0</v>
      </c>
      <c r="K199" s="169"/>
      <c r="L199" s="170"/>
      <c r="M199" s="171" t="s">
        <v>1</v>
      </c>
      <c r="N199" s="172" t="s">
        <v>39</v>
      </c>
      <c r="O199" s="58"/>
      <c r="P199" s="158">
        <f t="shared" si="31"/>
        <v>0</v>
      </c>
      <c r="Q199" s="158">
        <v>0</v>
      </c>
      <c r="R199" s="158">
        <f t="shared" si="32"/>
        <v>0</v>
      </c>
      <c r="S199" s="158">
        <v>0</v>
      </c>
      <c r="T199" s="159">
        <f t="shared" si="3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0" t="s">
        <v>283</v>
      </c>
      <c r="AT199" s="160" t="s">
        <v>354</v>
      </c>
      <c r="AU199" s="160" t="s">
        <v>158</v>
      </c>
      <c r="AY199" s="14" t="s">
        <v>151</v>
      </c>
      <c r="BE199" s="161">
        <f t="shared" si="34"/>
        <v>0</v>
      </c>
      <c r="BF199" s="161">
        <f t="shared" si="35"/>
        <v>0</v>
      </c>
      <c r="BG199" s="161">
        <f t="shared" si="36"/>
        <v>0</v>
      </c>
      <c r="BH199" s="161">
        <f t="shared" si="37"/>
        <v>0</v>
      </c>
      <c r="BI199" s="161">
        <f t="shared" si="38"/>
        <v>0</v>
      </c>
      <c r="BJ199" s="14" t="s">
        <v>158</v>
      </c>
      <c r="BK199" s="161">
        <f t="shared" si="39"/>
        <v>0</v>
      </c>
      <c r="BL199" s="14" t="s">
        <v>217</v>
      </c>
      <c r="BM199" s="160" t="s">
        <v>1451</v>
      </c>
    </row>
    <row r="200" spans="1:65" s="2" customFormat="1" ht="16.5" customHeight="1">
      <c r="A200" s="29"/>
      <c r="B200" s="147"/>
      <c r="C200" s="162" t="s">
        <v>447</v>
      </c>
      <c r="D200" s="162" t="s">
        <v>354</v>
      </c>
      <c r="E200" s="163" t="s">
        <v>987</v>
      </c>
      <c r="F200" s="164" t="s">
        <v>1452</v>
      </c>
      <c r="G200" s="165" t="s">
        <v>265</v>
      </c>
      <c r="H200" s="166">
        <v>6</v>
      </c>
      <c r="I200" s="167"/>
      <c r="J200" s="168">
        <f t="shared" si="30"/>
        <v>0</v>
      </c>
      <c r="K200" s="169"/>
      <c r="L200" s="170"/>
      <c r="M200" s="171" t="s">
        <v>1</v>
      </c>
      <c r="N200" s="172" t="s">
        <v>39</v>
      </c>
      <c r="O200" s="58"/>
      <c r="P200" s="158">
        <f t="shared" si="31"/>
        <v>0</v>
      </c>
      <c r="Q200" s="158">
        <v>0</v>
      </c>
      <c r="R200" s="158">
        <f t="shared" si="32"/>
        <v>0</v>
      </c>
      <c r="S200" s="158">
        <v>0</v>
      </c>
      <c r="T200" s="159">
        <f t="shared" si="3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0" t="s">
        <v>283</v>
      </c>
      <c r="AT200" s="160" t="s">
        <v>354</v>
      </c>
      <c r="AU200" s="160" t="s">
        <v>158</v>
      </c>
      <c r="AY200" s="14" t="s">
        <v>151</v>
      </c>
      <c r="BE200" s="161">
        <f t="shared" si="34"/>
        <v>0</v>
      </c>
      <c r="BF200" s="161">
        <f t="shared" si="35"/>
        <v>0</v>
      </c>
      <c r="BG200" s="161">
        <f t="shared" si="36"/>
        <v>0</v>
      </c>
      <c r="BH200" s="161">
        <f t="shared" si="37"/>
        <v>0</v>
      </c>
      <c r="BI200" s="161">
        <f t="shared" si="38"/>
        <v>0</v>
      </c>
      <c r="BJ200" s="14" t="s">
        <v>158</v>
      </c>
      <c r="BK200" s="161">
        <f t="shared" si="39"/>
        <v>0</v>
      </c>
      <c r="BL200" s="14" t="s">
        <v>217</v>
      </c>
      <c r="BM200" s="160" t="s">
        <v>1453</v>
      </c>
    </row>
    <row r="201" spans="1:65" s="2" customFormat="1" ht="16.5" customHeight="1">
      <c r="A201" s="29"/>
      <c r="B201" s="147"/>
      <c r="C201" s="162" t="s">
        <v>451</v>
      </c>
      <c r="D201" s="162" t="s">
        <v>354</v>
      </c>
      <c r="E201" s="163" t="s">
        <v>1017</v>
      </c>
      <c r="F201" s="164" t="s">
        <v>1454</v>
      </c>
      <c r="G201" s="165" t="s">
        <v>265</v>
      </c>
      <c r="H201" s="166">
        <v>19</v>
      </c>
      <c r="I201" s="167"/>
      <c r="J201" s="168">
        <f t="shared" si="30"/>
        <v>0</v>
      </c>
      <c r="K201" s="169"/>
      <c r="L201" s="170"/>
      <c r="M201" s="171" t="s">
        <v>1</v>
      </c>
      <c r="N201" s="172" t="s">
        <v>39</v>
      </c>
      <c r="O201" s="58"/>
      <c r="P201" s="158">
        <f t="shared" si="31"/>
        <v>0</v>
      </c>
      <c r="Q201" s="158">
        <v>0</v>
      </c>
      <c r="R201" s="158">
        <f t="shared" si="32"/>
        <v>0</v>
      </c>
      <c r="S201" s="158">
        <v>0</v>
      </c>
      <c r="T201" s="159">
        <f t="shared" si="3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0" t="s">
        <v>283</v>
      </c>
      <c r="AT201" s="160" t="s">
        <v>354</v>
      </c>
      <c r="AU201" s="160" t="s">
        <v>158</v>
      </c>
      <c r="AY201" s="14" t="s">
        <v>151</v>
      </c>
      <c r="BE201" s="161">
        <f t="shared" si="34"/>
        <v>0</v>
      </c>
      <c r="BF201" s="161">
        <f t="shared" si="35"/>
        <v>0</v>
      </c>
      <c r="BG201" s="161">
        <f t="shared" si="36"/>
        <v>0</v>
      </c>
      <c r="BH201" s="161">
        <f t="shared" si="37"/>
        <v>0</v>
      </c>
      <c r="BI201" s="161">
        <f t="shared" si="38"/>
        <v>0</v>
      </c>
      <c r="BJ201" s="14" t="s">
        <v>158</v>
      </c>
      <c r="BK201" s="161">
        <f t="shared" si="39"/>
        <v>0</v>
      </c>
      <c r="BL201" s="14" t="s">
        <v>217</v>
      </c>
      <c r="BM201" s="160" t="s">
        <v>1455</v>
      </c>
    </row>
    <row r="202" spans="1:65" s="2" customFormat="1" ht="16.5" customHeight="1">
      <c r="A202" s="29"/>
      <c r="B202" s="147"/>
      <c r="C202" s="162" t="s">
        <v>455</v>
      </c>
      <c r="D202" s="162" t="s">
        <v>354</v>
      </c>
      <c r="E202" s="163" t="s">
        <v>1025</v>
      </c>
      <c r="F202" s="164" t="s">
        <v>1456</v>
      </c>
      <c r="G202" s="165" t="s">
        <v>265</v>
      </c>
      <c r="H202" s="166">
        <v>6</v>
      </c>
      <c r="I202" s="167"/>
      <c r="J202" s="168">
        <f t="shared" si="30"/>
        <v>0</v>
      </c>
      <c r="K202" s="169"/>
      <c r="L202" s="170"/>
      <c r="M202" s="171" t="s">
        <v>1</v>
      </c>
      <c r="N202" s="172" t="s">
        <v>39</v>
      </c>
      <c r="O202" s="58"/>
      <c r="P202" s="158">
        <f t="shared" si="31"/>
        <v>0</v>
      </c>
      <c r="Q202" s="158">
        <v>0</v>
      </c>
      <c r="R202" s="158">
        <f t="shared" si="32"/>
        <v>0</v>
      </c>
      <c r="S202" s="158">
        <v>0</v>
      </c>
      <c r="T202" s="159">
        <f t="shared" si="3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0" t="s">
        <v>283</v>
      </c>
      <c r="AT202" s="160" t="s">
        <v>354</v>
      </c>
      <c r="AU202" s="160" t="s">
        <v>158</v>
      </c>
      <c r="AY202" s="14" t="s">
        <v>151</v>
      </c>
      <c r="BE202" s="161">
        <f t="shared" si="34"/>
        <v>0</v>
      </c>
      <c r="BF202" s="161">
        <f t="shared" si="35"/>
        <v>0</v>
      </c>
      <c r="BG202" s="161">
        <f t="shared" si="36"/>
        <v>0</v>
      </c>
      <c r="BH202" s="161">
        <f t="shared" si="37"/>
        <v>0</v>
      </c>
      <c r="BI202" s="161">
        <f t="shared" si="38"/>
        <v>0</v>
      </c>
      <c r="BJ202" s="14" t="s">
        <v>158</v>
      </c>
      <c r="BK202" s="161">
        <f t="shared" si="39"/>
        <v>0</v>
      </c>
      <c r="BL202" s="14" t="s">
        <v>217</v>
      </c>
      <c r="BM202" s="160" t="s">
        <v>1457</v>
      </c>
    </row>
    <row r="203" spans="1:65" s="2" customFormat="1" ht="16.5" customHeight="1">
      <c r="A203" s="29"/>
      <c r="B203" s="147"/>
      <c r="C203" s="162" t="s">
        <v>463</v>
      </c>
      <c r="D203" s="162" t="s">
        <v>354</v>
      </c>
      <c r="E203" s="163" t="s">
        <v>1037</v>
      </c>
      <c r="F203" s="164" t="s">
        <v>1458</v>
      </c>
      <c r="G203" s="165" t="s">
        <v>265</v>
      </c>
      <c r="H203" s="166">
        <v>2</v>
      </c>
      <c r="I203" s="167"/>
      <c r="J203" s="168">
        <f t="shared" si="30"/>
        <v>0</v>
      </c>
      <c r="K203" s="169"/>
      <c r="L203" s="170"/>
      <c r="M203" s="171" t="s">
        <v>1</v>
      </c>
      <c r="N203" s="172" t="s">
        <v>39</v>
      </c>
      <c r="O203" s="58"/>
      <c r="P203" s="158">
        <f t="shared" si="31"/>
        <v>0</v>
      </c>
      <c r="Q203" s="158">
        <v>0</v>
      </c>
      <c r="R203" s="158">
        <f t="shared" si="32"/>
        <v>0</v>
      </c>
      <c r="S203" s="158">
        <v>0</v>
      </c>
      <c r="T203" s="159">
        <f t="shared" si="3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0" t="s">
        <v>283</v>
      </c>
      <c r="AT203" s="160" t="s">
        <v>354</v>
      </c>
      <c r="AU203" s="160" t="s">
        <v>158</v>
      </c>
      <c r="AY203" s="14" t="s">
        <v>151</v>
      </c>
      <c r="BE203" s="161">
        <f t="shared" si="34"/>
        <v>0</v>
      </c>
      <c r="BF203" s="161">
        <f t="shared" si="35"/>
        <v>0</v>
      </c>
      <c r="BG203" s="161">
        <f t="shared" si="36"/>
        <v>0</v>
      </c>
      <c r="BH203" s="161">
        <f t="shared" si="37"/>
        <v>0</v>
      </c>
      <c r="BI203" s="161">
        <f t="shared" si="38"/>
        <v>0</v>
      </c>
      <c r="BJ203" s="14" t="s">
        <v>158</v>
      </c>
      <c r="BK203" s="161">
        <f t="shared" si="39"/>
        <v>0</v>
      </c>
      <c r="BL203" s="14" t="s">
        <v>217</v>
      </c>
      <c r="BM203" s="160" t="s">
        <v>1459</v>
      </c>
    </row>
    <row r="204" spans="1:65" s="2" customFormat="1" ht="21.75" customHeight="1">
      <c r="A204" s="29"/>
      <c r="B204" s="147"/>
      <c r="C204" s="148" t="s">
        <v>547</v>
      </c>
      <c r="D204" s="148" t="s">
        <v>153</v>
      </c>
      <c r="E204" s="149" t="s">
        <v>1460</v>
      </c>
      <c r="F204" s="150" t="s">
        <v>1461</v>
      </c>
      <c r="G204" s="151" t="s">
        <v>265</v>
      </c>
      <c r="H204" s="152">
        <v>16</v>
      </c>
      <c r="I204" s="153"/>
      <c r="J204" s="154">
        <f t="shared" si="30"/>
        <v>0</v>
      </c>
      <c r="K204" s="155"/>
      <c r="L204" s="30"/>
      <c r="M204" s="156" t="s">
        <v>1</v>
      </c>
      <c r="N204" s="157" t="s">
        <v>39</v>
      </c>
      <c r="O204" s="58"/>
      <c r="P204" s="158">
        <f t="shared" si="31"/>
        <v>0</v>
      </c>
      <c r="Q204" s="158">
        <v>0</v>
      </c>
      <c r="R204" s="158">
        <f t="shared" si="32"/>
        <v>0</v>
      </c>
      <c r="S204" s="158">
        <v>0</v>
      </c>
      <c r="T204" s="159">
        <f t="shared" si="3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0" t="s">
        <v>217</v>
      </c>
      <c r="AT204" s="160" t="s">
        <v>153</v>
      </c>
      <c r="AU204" s="160" t="s">
        <v>158</v>
      </c>
      <c r="AY204" s="14" t="s">
        <v>151</v>
      </c>
      <c r="BE204" s="161">
        <f t="shared" si="34"/>
        <v>0</v>
      </c>
      <c r="BF204" s="161">
        <f t="shared" si="35"/>
        <v>0</v>
      </c>
      <c r="BG204" s="161">
        <f t="shared" si="36"/>
        <v>0</v>
      </c>
      <c r="BH204" s="161">
        <f t="shared" si="37"/>
        <v>0</v>
      </c>
      <c r="BI204" s="161">
        <f t="shared" si="38"/>
        <v>0</v>
      </c>
      <c r="BJ204" s="14" t="s">
        <v>158</v>
      </c>
      <c r="BK204" s="161">
        <f t="shared" si="39"/>
        <v>0</v>
      </c>
      <c r="BL204" s="14" t="s">
        <v>217</v>
      </c>
      <c r="BM204" s="160" t="s">
        <v>1462</v>
      </c>
    </row>
    <row r="205" spans="1:65" s="2" customFormat="1" ht="24.2" customHeight="1">
      <c r="A205" s="29"/>
      <c r="B205" s="147"/>
      <c r="C205" s="162" t="s">
        <v>551</v>
      </c>
      <c r="D205" s="162" t="s">
        <v>354</v>
      </c>
      <c r="E205" s="163" t="s">
        <v>1463</v>
      </c>
      <c r="F205" s="164" t="s">
        <v>1464</v>
      </c>
      <c r="G205" s="165" t="s">
        <v>265</v>
      </c>
      <c r="H205" s="166">
        <v>16</v>
      </c>
      <c r="I205" s="167"/>
      <c r="J205" s="168">
        <f t="shared" si="30"/>
        <v>0</v>
      </c>
      <c r="K205" s="169"/>
      <c r="L205" s="170"/>
      <c r="M205" s="171" t="s">
        <v>1</v>
      </c>
      <c r="N205" s="172" t="s">
        <v>39</v>
      </c>
      <c r="O205" s="58"/>
      <c r="P205" s="158">
        <f t="shared" si="31"/>
        <v>0</v>
      </c>
      <c r="Q205" s="158">
        <v>8.5999999999999998E-4</v>
      </c>
      <c r="R205" s="158">
        <f t="shared" si="32"/>
        <v>1.376E-2</v>
      </c>
      <c r="S205" s="158">
        <v>0</v>
      </c>
      <c r="T205" s="159">
        <f t="shared" si="3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0" t="s">
        <v>283</v>
      </c>
      <c r="AT205" s="160" t="s">
        <v>354</v>
      </c>
      <c r="AU205" s="160" t="s">
        <v>158</v>
      </c>
      <c r="AY205" s="14" t="s">
        <v>151</v>
      </c>
      <c r="BE205" s="161">
        <f t="shared" si="34"/>
        <v>0</v>
      </c>
      <c r="BF205" s="161">
        <f t="shared" si="35"/>
        <v>0</v>
      </c>
      <c r="BG205" s="161">
        <f t="shared" si="36"/>
        <v>0</v>
      </c>
      <c r="BH205" s="161">
        <f t="shared" si="37"/>
        <v>0</v>
      </c>
      <c r="BI205" s="161">
        <f t="shared" si="38"/>
        <v>0</v>
      </c>
      <c r="BJ205" s="14" t="s">
        <v>158</v>
      </c>
      <c r="BK205" s="161">
        <f t="shared" si="39"/>
        <v>0</v>
      </c>
      <c r="BL205" s="14" t="s">
        <v>217</v>
      </c>
      <c r="BM205" s="160" t="s">
        <v>1465</v>
      </c>
    </row>
    <row r="206" spans="1:65" s="2" customFormat="1" ht="24.2" customHeight="1">
      <c r="A206" s="29"/>
      <c r="B206" s="147"/>
      <c r="C206" s="148" t="s">
        <v>467</v>
      </c>
      <c r="D206" s="148" t="s">
        <v>153</v>
      </c>
      <c r="E206" s="149" t="s">
        <v>1466</v>
      </c>
      <c r="F206" s="150" t="s">
        <v>1467</v>
      </c>
      <c r="G206" s="151" t="s">
        <v>753</v>
      </c>
      <c r="H206" s="173"/>
      <c r="I206" s="153"/>
      <c r="J206" s="154">
        <f t="shared" si="30"/>
        <v>0</v>
      </c>
      <c r="K206" s="155"/>
      <c r="L206" s="30"/>
      <c r="M206" s="156" t="s">
        <v>1</v>
      </c>
      <c r="N206" s="157" t="s">
        <v>39</v>
      </c>
      <c r="O206" s="58"/>
      <c r="P206" s="158">
        <f t="shared" si="31"/>
        <v>0</v>
      </c>
      <c r="Q206" s="158">
        <v>0</v>
      </c>
      <c r="R206" s="158">
        <f t="shared" si="32"/>
        <v>0</v>
      </c>
      <c r="S206" s="158">
        <v>0</v>
      </c>
      <c r="T206" s="159">
        <f t="shared" si="3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0" t="s">
        <v>217</v>
      </c>
      <c r="AT206" s="160" t="s">
        <v>153</v>
      </c>
      <c r="AU206" s="160" t="s">
        <v>158</v>
      </c>
      <c r="AY206" s="14" t="s">
        <v>151</v>
      </c>
      <c r="BE206" s="161">
        <f t="shared" si="34"/>
        <v>0</v>
      </c>
      <c r="BF206" s="161">
        <f t="shared" si="35"/>
        <v>0</v>
      </c>
      <c r="BG206" s="161">
        <f t="shared" si="36"/>
        <v>0</v>
      </c>
      <c r="BH206" s="161">
        <f t="shared" si="37"/>
        <v>0</v>
      </c>
      <c r="BI206" s="161">
        <f t="shared" si="38"/>
        <v>0</v>
      </c>
      <c r="BJ206" s="14" t="s">
        <v>158</v>
      </c>
      <c r="BK206" s="161">
        <f t="shared" si="39"/>
        <v>0</v>
      </c>
      <c r="BL206" s="14" t="s">
        <v>217</v>
      </c>
      <c r="BM206" s="160" t="s">
        <v>1468</v>
      </c>
    </row>
    <row r="207" spans="1:65" s="2" customFormat="1" ht="16.5" customHeight="1">
      <c r="A207" s="29"/>
      <c r="B207" s="147"/>
      <c r="C207" s="162" t="s">
        <v>471</v>
      </c>
      <c r="D207" s="162" t="s">
        <v>354</v>
      </c>
      <c r="E207" s="163" t="s">
        <v>1469</v>
      </c>
      <c r="F207" s="164" t="s">
        <v>1470</v>
      </c>
      <c r="G207" s="165" t="s">
        <v>265</v>
      </c>
      <c r="H207" s="166">
        <v>1</v>
      </c>
      <c r="I207" s="167"/>
      <c r="J207" s="168">
        <f t="shared" si="30"/>
        <v>0</v>
      </c>
      <c r="K207" s="169"/>
      <c r="L207" s="170"/>
      <c r="M207" s="171" t="s">
        <v>1</v>
      </c>
      <c r="N207" s="172" t="s">
        <v>39</v>
      </c>
      <c r="O207" s="58"/>
      <c r="P207" s="158">
        <f t="shared" si="31"/>
        <v>0</v>
      </c>
      <c r="Q207" s="158">
        <v>0</v>
      </c>
      <c r="R207" s="158">
        <f t="shared" si="32"/>
        <v>0</v>
      </c>
      <c r="S207" s="158">
        <v>0</v>
      </c>
      <c r="T207" s="159">
        <f t="shared" si="3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0" t="s">
        <v>283</v>
      </c>
      <c r="AT207" s="160" t="s">
        <v>354</v>
      </c>
      <c r="AU207" s="160" t="s">
        <v>158</v>
      </c>
      <c r="AY207" s="14" t="s">
        <v>151</v>
      </c>
      <c r="BE207" s="161">
        <f t="shared" si="34"/>
        <v>0</v>
      </c>
      <c r="BF207" s="161">
        <f t="shared" si="35"/>
        <v>0</v>
      </c>
      <c r="BG207" s="161">
        <f t="shared" si="36"/>
        <v>0</v>
      </c>
      <c r="BH207" s="161">
        <f t="shared" si="37"/>
        <v>0</v>
      </c>
      <c r="BI207" s="161">
        <f t="shared" si="38"/>
        <v>0</v>
      </c>
      <c r="BJ207" s="14" t="s">
        <v>158</v>
      </c>
      <c r="BK207" s="161">
        <f t="shared" si="39"/>
        <v>0</v>
      </c>
      <c r="BL207" s="14" t="s">
        <v>217</v>
      </c>
      <c r="BM207" s="160" t="s">
        <v>1471</v>
      </c>
    </row>
    <row r="208" spans="1:65" s="2" customFormat="1" ht="24.2" customHeight="1">
      <c r="A208" s="29"/>
      <c r="B208" s="147"/>
      <c r="C208" s="162" t="s">
        <v>479</v>
      </c>
      <c r="D208" s="162" t="s">
        <v>354</v>
      </c>
      <c r="E208" s="163" t="s">
        <v>1472</v>
      </c>
      <c r="F208" s="164" t="s">
        <v>1473</v>
      </c>
      <c r="G208" s="165" t="s">
        <v>1372</v>
      </c>
      <c r="H208" s="166">
        <v>1</v>
      </c>
      <c r="I208" s="167"/>
      <c r="J208" s="168">
        <f t="shared" si="30"/>
        <v>0</v>
      </c>
      <c r="K208" s="169"/>
      <c r="L208" s="170"/>
      <c r="M208" s="171" t="s">
        <v>1</v>
      </c>
      <c r="N208" s="172" t="s">
        <v>39</v>
      </c>
      <c r="O208" s="58"/>
      <c r="P208" s="158">
        <f t="shared" si="31"/>
        <v>0</v>
      </c>
      <c r="Q208" s="158">
        <v>0</v>
      </c>
      <c r="R208" s="158">
        <f t="shared" si="32"/>
        <v>0</v>
      </c>
      <c r="S208" s="158">
        <v>0</v>
      </c>
      <c r="T208" s="159">
        <f t="shared" si="3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0" t="s">
        <v>283</v>
      </c>
      <c r="AT208" s="160" t="s">
        <v>354</v>
      </c>
      <c r="AU208" s="160" t="s">
        <v>158</v>
      </c>
      <c r="AY208" s="14" t="s">
        <v>151</v>
      </c>
      <c r="BE208" s="161">
        <f t="shared" si="34"/>
        <v>0</v>
      </c>
      <c r="BF208" s="161">
        <f t="shared" si="35"/>
        <v>0</v>
      </c>
      <c r="BG208" s="161">
        <f t="shared" si="36"/>
        <v>0</v>
      </c>
      <c r="BH208" s="161">
        <f t="shared" si="37"/>
        <v>0</v>
      </c>
      <c r="BI208" s="161">
        <f t="shared" si="38"/>
        <v>0</v>
      </c>
      <c r="BJ208" s="14" t="s">
        <v>158</v>
      </c>
      <c r="BK208" s="161">
        <f t="shared" si="39"/>
        <v>0</v>
      </c>
      <c r="BL208" s="14" t="s">
        <v>217</v>
      </c>
      <c r="BM208" s="160" t="s">
        <v>1474</v>
      </c>
    </row>
    <row r="209" spans="1:65" s="2" customFormat="1" ht="24.2" customHeight="1">
      <c r="A209" s="29"/>
      <c r="B209" s="147"/>
      <c r="C209" s="162" t="s">
        <v>483</v>
      </c>
      <c r="D209" s="162" t="s">
        <v>354</v>
      </c>
      <c r="E209" s="163" t="s">
        <v>1475</v>
      </c>
      <c r="F209" s="164" t="s">
        <v>1476</v>
      </c>
      <c r="G209" s="165" t="s">
        <v>1372</v>
      </c>
      <c r="H209" s="166">
        <v>1</v>
      </c>
      <c r="I209" s="167"/>
      <c r="J209" s="168">
        <f t="shared" si="30"/>
        <v>0</v>
      </c>
      <c r="K209" s="169"/>
      <c r="L209" s="170"/>
      <c r="M209" s="174" t="s">
        <v>1</v>
      </c>
      <c r="N209" s="175" t="s">
        <v>39</v>
      </c>
      <c r="O209" s="176"/>
      <c r="P209" s="177">
        <f t="shared" si="31"/>
        <v>0</v>
      </c>
      <c r="Q209" s="177">
        <v>0</v>
      </c>
      <c r="R209" s="177">
        <f t="shared" si="32"/>
        <v>0</v>
      </c>
      <c r="S209" s="177">
        <v>0</v>
      </c>
      <c r="T209" s="178">
        <f t="shared" si="3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0" t="s">
        <v>283</v>
      </c>
      <c r="AT209" s="160" t="s">
        <v>354</v>
      </c>
      <c r="AU209" s="160" t="s">
        <v>158</v>
      </c>
      <c r="AY209" s="14" t="s">
        <v>151</v>
      </c>
      <c r="BE209" s="161">
        <f t="shared" si="34"/>
        <v>0</v>
      </c>
      <c r="BF209" s="161">
        <f t="shared" si="35"/>
        <v>0</v>
      </c>
      <c r="BG209" s="161">
        <f t="shared" si="36"/>
        <v>0</v>
      </c>
      <c r="BH209" s="161">
        <f t="shared" si="37"/>
        <v>0</v>
      </c>
      <c r="BI209" s="161">
        <f t="shared" si="38"/>
        <v>0</v>
      </c>
      <c r="BJ209" s="14" t="s">
        <v>158</v>
      </c>
      <c r="BK209" s="161">
        <f t="shared" si="39"/>
        <v>0</v>
      </c>
      <c r="BL209" s="14" t="s">
        <v>217</v>
      </c>
      <c r="BM209" s="160" t="s">
        <v>1477</v>
      </c>
    </row>
    <row r="210" spans="1:65" s="2" customFormat="1" ht="6.95" customHeight="1">
      <c r="A210" s="29"/>
      <c r="B210" s="47"/>
      <c r="C210" s="48"/>
      <c r="D210" s="48"/>
      <c r="E210" s="48"/>
      <c r="F210" s="48"/>
      <c r="G210" s="48"/>
      <c r="H210" s="48"/>
      <c r="I210" s="48"/>
      <c r="J210" s="48"/>
      <c r="K210" s="48"/>
      <c r="L210" s="30"/>
      <c r="M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</row>
  </sheetData>
  <autoFilter ref="C122:K209" xr:uid="{00000000-0009-0000-0000-000002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4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3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88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104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24" t="str">
        <f>'Rekapitulácia stavby'!K6</f>
        <v>Prestavba poľnohospodárskej budovy MHD-sklad na Stajňu pre odchov a ustajnenie koní</v>
      </c>
      <c r="F7" s="225"/>
      <c r="G7" s="225"/>
      <c r="H7" s="225"/>
      <c r="L7" s="17"/>
    </row>
    <row r="8" spans="1:46" s="2" customFormat="1" ht="12" customHeight="1">
      <c r="A8" s="29"/>
      <c r="B8" s="30"/>
      <c r="C8" s="29"/>
      <c r="D8" s="24" t="s">
        <v>105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2" t="s">
        <v>1478</v>
      </c>
      <c r="F9" s="226"/>
      <c r="G9" s="226"/>
      <c r="H9" s="22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7" t="str">
        <f>'Rekapitulácia stavby'!E14</f>
        <v>Vyplň údaj</v>
      </c>
      <c r="F18" s="204"/>
      <c r="G18" s="204"/>
      <c r="H18" s="204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1479</v>
      </c>
      <c r="F21" s="29"/>
      <c r="G21" s="29"/>
      <c r="H21" s="29"/>
      <c r="I21" s="24" t="s">
        <v>25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1236</v>
      </c>
      <c r="F24" s="29"/>
      <c r="G24" s="29"/>
      <c r="H24" s="29"/>
      <c r="I24" s="24" t="s">
        <v>25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9" t="s">
        <v>1</v>
      </c>
      <c r="F27" s="209"/>
      <c r="G27" s="209"/>
      <c r="H27" s="20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33</v>
      </c>
      <c r="E30" s="29"/>
      <c r="F30" s="29"/>
      <c r="G30" s="29"/>
      <c r="H30" s="29"/>
      <c r="I30" s="29"/>
      <c r="J30" s="71">
        <f>ROUND(J122,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37</v>
      </c>
      <c r="E33" s="35" t="s">
        <v>38</v>
      </c>
      <c r="F33" s="99">
        <f>ROUND((SUM(BE122:BE147)),  2)</f>
        <v>0</v>
      </c>
      <c r="G33" s="100"/>
      <c r="H33" s="100"/>
      <c r="I33" s="101">
        <v>0.2</v>
      </c>
      <c r="J33" s="99">
        <f>ROUND(((SUM(BE122:BE147))*I33),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39</v>
      </c>
      <c r="F34" s="99">
        <f>ROUND((SUM(BF122:BF147)),  2)</f>
        <v>0</v>
      </c>
      <c r="G34" s="100"/>
      <c r="H34" s="100"/>
      <c r="I34" s="101">
        <v>0.2</v>
      </c>
      <c r="J34" s="99">
        <f>ROUND(((SUM(BF122:BF147))*I34),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102">
        <f>ROUND((SUM(BG122:BG147)),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102">
        <f>ROUND((SUM(BH122:BH147)),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42</v>
      </c>
      <c r="F37" s="99">
        <f>ROUND((SUM(BI122:BI147)),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43</v>
      </c>
      <c r="E39" s="60"/>
      <c r="F39" s="60"/>
      <c r="G39" s="106" t="s">
        <v>44</v>
      </c>
      <c r="H39" s="107" t="s">
        <v>45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48</v>
      </c>
      <c r="E61" s="32"/>
      <c r="F61" s="110" t="s">
        <v>49</v>
      </c>
      <c r="G61" s="45" t="s">
        <v>48</v>
      </c>
      <c r="H61" s="32"/>
      <c r="I61" s="32"/>
      <c r="J61" s="111" t="s">
        <v>49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48</v>
      </c>
      <c r="E76" s="32"/>
      <c r="F76" s="110" t="s">
        <v>49</v>
      </c>
      <c r="G76" s="45" t="s">
        <v>48</v>
      </c>
      <c r="H76" s="32"/>
      <c r="I76" s="32"/>
      <c r="J76" s="111" t="s">
        <v>49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24" t="str">
        <f>E7</f>
        <v>Prestavba poľnohospodárskej budovy MHD-sklad na Stajňu pre odchov a ustajnenie koní</v>
      </c>
      <c r="F85" s="225"/>
      <c r="G85" s="225"/>
      <c r="H85" s="225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2" t="str">
        <f>E9</f>
        <v>03 - Vzduchotechnika</v>
      </c>
      <c r="F87" s="226"/>
      <c r="G87" s="226"/>
      <c r="H87" s="22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k.ú.Solka, Hospodársky dvor, p.č.193, 194/1, 194/7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Lucia Rovná SHR, Jilemnického 885/32, 972 13 Nitri</v>
      </c>
      <c r="G91" s="29"/>
      <c r="H91" s="29"/>
      <c r="I91" s="24" t="s">
        <v>28</v>
      </c>
      <c r="J91" s="27" t="str">
        <f>E21</f>
        <v xml:space="preserve">Ing. J. Ločei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J. Ločei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110</v>
      </c>
      <c r="D94" s="104"/>
      <c r="E94" s="104"/>
      <c r="F94" s="104"/>
      <c r="G94" s="104"/>
      <c r="H94" s="104"/>
      <c r="I94" s="104"/>
      <c r="J94" s="113" t="s">
        <v>111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112</v>
      </c>
      <c r="D96" s="29"/>
      <c r="E96" s="29"/>
      <c r="F96" s="29"/>
      <c r="G96" s="29"/>
      <c r="H96" s="29"/>
      <c r="I96" s="29"/>
      <c r="J96" s="71">
        <f>J122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113</v>
      </c>
    </row>
    <row r="97" spans="1:31" s="9" customFormat="1" ht="24.95" customHeight="1">
      <c r="B97" s="115"/>
      <c r="D97" s="116" t="s">
        <v>1480</v>
      </c>
      <c r="E97" s="117"/>
      <c r="F97" s="117"/>
      <c r="G97" s="117"/>
      <c r="H97" s="117"/>
      <c r="I97" s="117"/>
      <c r="J97" s="118">
        <f>J123</f>
        <v>0</v>
      </c>
      <c r="L97" s="115"/>
    </row>
    <row r="98" spans="1:31" s="10" customFormat="1" ht="19.899999999999999" customHeight="1">
      <c r="B98" s="119"/>
      <c r="D98" s="120" t="s">
        <v>120</v>
      </c>
      <c r="E98" s="121"/>
      <c r="F98" s="121"/>
      <c r="G98" s="121"/>
      <c r="H98" s="121"/>
      <c r="I98" s="121"/>
      <c r="J98" s="122">
        <f>J124</f>
        <v>0</v>
      </c>
      <c r="L98" s="119"/>
    </row>
    <row r="99" spans="1:31" s="9" customFormat="1" ht="24.95" customHeight="1">
      <c r="B99" s="115"/>
      <c r="D99" s="116" t="s">
        <v>122</v>
      </c>
      <c r="E99" s="117"/>
      <c r="F99" s="117"/>
      <c r="G99" s="117"/>
      <c r="H99" s="117"/>
      <c r="I99" s="117"/>
      <c r="J99" s="118">
        <f>J132</f>
        <v>0</v>
      </c>
      <c r="L99" s="115"/>
    </row>
    <row r="100" spans="1:31" s="10" customFormat="1" ht="19.899999999999999" customHeight="1">
      <c r="B100" s="119"/>
      <c r="D100" s="120" t="s">
        <v>1481</v>
      </c>
      <c r="E100" s="121"/>
      <c r="F100" s="121"/>
      <c r="G100" s="121"/>
      <c r="H100" s="121"/>
      <c r="I100" s="121"/>
      <c r="J100" s="122">
        <f>J133</f>
        <v>0</v>
      </c>
      <c r="L100" s="119"/>
    </row>
    <row r="101" spans="1:31" s="9" customFormat="1" ht="24.95" customHeight="1">
      <c r="B101" s="115"/>
      <c r="D101" s="116" t="s">
        <v>1482</v>
      </c>
      <c r="E101" s="117"/>
      <c r="F101" s="117"/>
      <c r="G101" s="117"/>
      <c r="H101" s="117"/>
      <c r="I101" s="117"/>
      <c r="J101" s="118">
        <f>J142</f>
        <v>0</v>
      </c>
      <c r="L101" s="115"/>
    </row>
    <row r="102" spans="1:31" s="10" customFormat="1" ht="19.899999999999999" customHeight="1">
      <c r="B102" s="119"/>
      <c r="D102" s="120" t="s">
        <v>1483</v>
      </c>
      <c r="E102" s="121"/>
      <c r="F102" s="121"/>
      <c r="G102" s="121"/>
      <c r="H102" s="121"/>
      <c r="I102" s="121"/>
      <c r="J102" s="122">
        <f>J143</f>
        <v>0</v>
      </c>
      <c r="L102" s="119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5" customHeight="1">
      <c r="A108" s="29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137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26.25" customHeight="1">
      <c r="A112" s="29"/>
      <c r="B112" s="30"/>
      <c r="C112" s="29"/>
      <c r="D112" s="29"/>
      <c r="E112" s="224" t="str">
        <f>E7</f>
        <v>Prestavba poľnohospodárskej budovy MHD-sklad na Stajňu pre odchov a ustajnenie koní</v>
      </c>
      <c r="F112" s="225"/>
      <c r="G112" s="225"/>
      <c r="H112" s="225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105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182" t="str">
        <f>E9</f>
        <v>03 - Vzduchotechnika</v>
      </c>
      <c r="F114" s="226"/>
      <c r="G114" s="226"/>
      <c r="H114" s="226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F12</f>
        <v>k.ú.Solka, Hospodársky dvor, p.č.193, 194/1, 194/7</v>
      </c>
      <c r="G116" s="29"/>
      <c r="H116" s="29"/>
      <c r="I116" s="24" t="s">
        <v>21</v>
      </c>
      <c r="J116" s="55" t="str">
        <f>IF(J12="","",J12)</f>
        <v>Vyplň údaj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22</v>
      </c>
      <c r="D118" s="29"/>
      <c r="E118" s="29"/>
      <c r="F118" s="22" t="str">
        <f>E15</f>
        <v>Lucia Rovná SHR, Jilemnického 885/32, 972 13 Nitri</v>
      </c>
      <c r="G118" s="29"/>
      <c r="H118" s="29"/>
      <c r="I118" s="24" t="s">
        <v>28</v>
      </c>
      <c r="J118" s="27" t="str">
        <f>E21</f>
        <v xml:space="preserve">Ing. J. Ločei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26</v>
      </c>
      <c r="D119" s="29"/>
      <c r="E119" s="29"/>
      <c r="F119" s="22" t="str">
        <f>IF(E18="","",E18)</f>
        <v>Vyplň údaj</v>
      </c>
      <c r="G119" s="29"/>
      <c r="H119" s="29"/>
      <c r="I119" s="24" t="s">
        <v>31</v>
      </c>
      <c r="J119" s="27" t="str">
        <f>E24</f>
        <v>Ing. J. Ločei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23"/>
      <c r="B121" s="124"/>
      <c r="C121" s="125" t="s">
        <v>138</v>
      </c>
      <c r="D121" s="126" t="s">
        <v>58</v>
      </c>
      <c r="E121" s="126" t="s">
        <v>54</v>
      </c>
      <c r="F121" s="126" t="s">
        <v>55</v>
      </c>
      <c r="G121" s="126" t="s">
        <v>139</v>
      </c>
      <c r="H121" s="126" t="s">
        <v>140</v>
      </c>
      <c r="I121" s="126" t="s">
        <v>141</v>
      </c>
      <c r="J121" s="127" t="s">
        <v>111</v>
      </c>
      <c r="K121" s="128" t="s">
        <v>142</v>
      </c>
      <c r="L121" s="129"/>
      <c r="M121" s="62" t="s">
        <v>1</v>
      </c>
      <c r="N121" s="63" t="s">
        <v>37</v>
      </c>
      <c r="O121" s="63" t="s">
        <v>143</v>
      </c>
      <c r="P121" s="63" t="s">
        <v>144</v>
      </c>
      <c r="Q121" s="63" t="s">
        <v>145</v>
      </c>
      <c r="R121" s="63" t="s">
        <v>146</v>
      </c>
      <c r="S121" s="63" t="s">
        <v>147</v>
      </c>
      <c r="T121" s="64" t="s">
        <v>148</v>
      </c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</row>
    <row r="122" spans="1:65" s="2" customFormat="1" ht="22.9" customHeight="1">
      <c r="A122" s="29"/>
      <c r="B122" s="30"/>
      <c r="C122" s="69" t="s">
        <v>112</v>
      </c>
      <c r="D122" s="29"/>
      <c r="E122" s="29"/>
      <c r="F122" s="29"/>
      <c r="G122" s="29"/>
      <c r="H122" s="29"/>
      <c r="I122" s="29"/>
      <c r="J122" s="130">
        <f>BK122</f>
        <v>0</v>
      </c>
      <c r="K122" s="29"/>
      <c r="L122" s="30"/>
      <c r="M122" s="65"/>
      <c r="N122" s="56"/>
      <c r="O122" s="66"/>
      <c r="P122" s="131">
        <f>P123+P132+P142</f>
        <v>0</v>
      </c>
      <c r="Q122" s="66"/>
      <c r="R122" s="131">
        <f>R123+R132+R142</f>
        <v>1.2899999999999998E-2</v>
      </c>
      <c r="S122" s="66"/>
      <c r="T122" s="132">
        <f>T123+T132+T142</f>
        <v>0.84000000000000008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72</v>
      </c>
      <c r="AU122" s="14" t="s">
        <v>113</v>
      </c>
      <c r="BK122" s="133">
        <f>BK123+BK132+BK142</f>
        <v>0</v>
      </c>
    </row>
    <row r="123" spans="1:65" s="12" customFormat="1" ht="25.9" customHeight="1">
      <c r="B123" s="134"/>
      <c r="D123" s="135" t="s">
        <v>72</v>
      </c>
      <c r="E123" s="136" t="s">
        <v>149</v>
      </c>
      <c r="F123" s="136" t="s">
        <v>149</v>
      </c>
      <c r="I123" s="137"/>
      <c r="J123" s="138">
        <f>BK123</f>
        <v>0</v>
      </c>
      <c r="L123" s="134"/>
      <c r="M123" s="139"/>
      <c r="N123" s="140"/>
      <c r="O123" s="140"/>
      <c r="P123" s="141">
        <f>P124</f>
        <v>0</v>
      </c>
      <c r="Q123" s="140"/>
      <c r="R123" s="141">
        <f>R124</f>
        <v>0</v>
      </c>
      <c r="S123" s="140"/>
      <c r="T123" s="142">
        <f>T124</f>
        <v>0.84000000000000008</v>
      </c>
      <c r="AR123" s="135" t="s">
        <v>81</v>
      </c>
      <c r="AT123" s="143" t="s">
        <v>72</v>
      </c>
      <c r="AU123" s="143" t="s">
        <v>73</v>
      </c>
      <c r="AY123" s="135" t="s">
        <v>151</v>
      </c>
      <c r="BK123" s="144">
        <f>BK124</f>
        <v>0</v>
      </c>
    </row>
    <row r="124" spans="1:65" s="12" customFormat="1" ht="22.9" customHeight="1">
      <c r="B124" s="134"/>
      <c r="D124" s="135" t="s">
        <v>72</v>
      </c>
      <c r="E124" s="145" t="s">
        <v>186</v>
      </c>
      <c r="F124" s="145" t="s">
        <v>592</v>
      </c>
      <c r="I124" s="137"/>
      <c r="J124" s="146">
        <f>BK124</f>
        <v>0</v>
      </c>
      <c r="L124" s="134"/>
      <c r="M124" s="139"/>
      <c r="N124" s="140"/>
      <c r="O124" s="140"/>
      <c r="P124" s="141">
        <f>SUM(P125:P131)</f>
        <v>0</v>
      </c>
      <c r="Q124" s="140"/>
      <c r="R124" s="141">
        <f>SUM(R125:R131)</f>
        <v>0</v>
      </c>
      <c r="S124" s="140"/>
      <c r="T124" s="142">
        <f>SUM(T125:T131)</f>
        <v>0.84000000000000008</v>
      </c>
      <c r="AR124" s="135" t="s">
        <v>81</v>
      </c>
      <c r="AT124" s="143" t="s">
        <v>72</v>
      </c>
      <c r="AU124" s="143" t="s">
        <v>81</v>
      </c>
      <c r="AY124" s="135" t="s">
        <v>151</v>
      </c>
      <c r="BK124" s="144">
        <f>SUM(BK125:BK131)</f>
        <v>0</v>
      </c>
    </row>
    <row r="125" spans="1:65" s="2" customFormat="1" ht="24.2" customHeight="1">
      <c r="A125" s="29"/>
      <c r="B125" s="147"/>
      <c r="C125" s="148" t="s">
        <v>81</v>
      </c>
      <c r="D125" s="148" t="s">
        <v>153</v>
      </c>
      <c r="E125" s="149" t="s">
        <v>1484</v>
      </c>
      <c r="F125" s="150" t="s">
        <v>1485</v>
      </c>
      <c r="G125" s="151" t="s">
        <v>265</v>
      </c>
      <c r="H125" s="152">
        <v>3</v>
      </c>
      <c r="I125" s="153"/>
      <c r="J125" s="154">
        <f t="shared" ref="J125:J131" si="0">ROUND(I125*H125,2)</f>
        <v>0</v>
      </c>
      <c r="K125" s="155"/>
      <c r="L125" s="30"/>
      <c r="M125" s="156" t="s">
        <v>1</v>
      </c>
      <c r="N125" s="157" t="s">
        <v>39</v>
      </c>
      <c r="O125" s="58"/>
      <c r="P125" s="158">
        <f t="shared" ref="P125:P131" si="1">O125*H125</f>
        <v>0</v>
      </c>
      <c r="Q125" s="158">
        <v>0</v>
      </c>
      <c r="R125" s="158">
        <f t="shared" ref="R125:R131" si="2">Q125*H125</f>
        <v>0</v>
      </c>
      <c r="S125" s="158">
        <v>0.28000000000000003</v>
      </c>
      <c r="T125" s="159">
        <f t="shared" ref="T125:T131" si="3">S125*H125</f>
        <v>0.84000000000000008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0" t="s">
        <v>157</v>
      </c>
      <c r="AT125" s="160" t="s">
        <v>153</v>
      </c>
      <c r="AU125" s="160" t="s">
        <v>158</v>
      </c>
      <c r="AY125" s="14" t="s">
        <v>151</v>
      </c>
      <c r="BE125" s="161">
        <f t="shared" ref="BE125:BE131" si="4">IF(N125="základná",J125,0)</f>
        <v>0</v>
      </c>
      <c r="BF125" s="161">
        <f t="shared" ref="BF125:BF131" si="5">IF(N125="znížená",J125,0)</f>
        <v>0</v>
      </c>
      <c r="BG125" s="161">
        <f t="shared" ref="BG125:BG131" si="6">IF(N125="zákl. prenesená",J125,0)</f>
        <v>0</v>
      </c>
      <c r="BH125" s="161">
        <f t="shared" ref="BH125:BH131" si="7">IF(N125="zníž. prenesená",J125,0)</f>
        <v>0</v>
      </c>
      <c r="BI125" s="161">
        <f t="shared" ref="BI125:BI131" si="8">IF(N125="nulová",J125,0)</f>
        <v>0</v>
      </c>
      <c r="BJ125" s="14" t="s">
        <v>158</v>
      </c>
      <c r="BK125" s="161">
        <f t="shared" ref="BK125:BK131" si="9">ROUND(I125*H125,2)</f>
        <v>0</v>
      </c>
      <c r="BL125" s="14" t="s">
        <v>157</v>
      </c>
      <c r="BM125" s="160" t="s">
        <v>1486</v>
      </c>
    </row>
    <row r="126" spans="1:65" s="2" customFormat="1" ht="24.2" customHeight="1">
      <c r="A126" s="29"/>
      <c r="B126" s="147"/>
      <c r="C126" s="148" t="s">
        <v>158</v>
      </c>
      <c r="D126" s="148" t="s">
        <v>153</v>
      </c>
      <c r="E126" s="149" t="s">
        <v>1487</v>
      </c>
      <c r="F126" s="150" t="s">
        <v>1488</v>
      </c>
      <c r="G126" s="151" t="s">
        <v>1281</v>
      </c>
      <c r="H126" s="152">
        <v>0.84</v>
      </c>
      <c r="I126" s="153"/>
      <c r="J126" s="154">
        <f t="shared" si="0"/>
        <v>0</v>
      </c>
      <c r="K126" s="155"/>
      <c r="L126" s="30"/>
      <c r="M126" s="156" t="s">
        <v>1</v>
      </c>
      <c r="N126" s="157" t="s">
        <v>39</v>
      </c>
      <c r="O126" s="58"/>
      <c r="P126" s="158">
        <f t="shared" si="1"/>
        <v>0</v>
      </c>
      <c r="Q126" s="158">
        <v>0</v>
      </c>
      <c r="R126" s="158">
        <f t="shared" si="2"/>
        <v>0</v>
      </c>
      <c r="S126" s="158">
        <v>0</v>
      </c>
      <c r="T126" s="15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157</v>
      </c>
      <c r="AT126" s="160" t="s">
        <v>153</v>
      </c>
      <c r="AU126" s="160" t="s">
        <v>158</v>
      </c>
      <c r="AY126" s="14" t="s">
        <v>151</v>
      </c>
      <c r="BE126" s="161">
        <f t="shared" si="4"/>
        <v>0</v>
      </c>
      <c r="BF126" s="161">
        <f t="shared" si="5"/>
        <v>0</v>
      </c>
      <c r="BG126" s="161">
        <f t="shared" si="6"/>
        <v>0</v>
      </c>
      <c r="BH126" s="161">
        <f t="shared" si="7"/>
        <v>0</v>
      </c>
      <c r="BI126" s="161">
        <f t="shared" si="8"/>
        <v>0</v>
      </c>
      <c r="BJ126" s="14" t="s">
        <v>158</v>
      </c>
      <c r="BK126" s="161">
        <f t="shared" si="9"/>
        <v>0</v>
      </c>
      <c r="BL126" s="14" t="s">
        <v>157</v>
      </c>
      <c r="BM126" s="160" t="s">
        <v>1489</v>
      </c>
    </row>
    <row r="127" spans="1:65" s="2" customFormat="1" ht="24.2" customHeight="1">
      <c r="A127" s="29"/>
      <c r="B127" s="147"/>
      <c r="C127" s="148" t="s">
        <v>163</v>
      </c>
      <c r="D127" s="148" t="s">
        <v>153</v>
      </c>
      <c r="E127" s="149" t="s">
        <v>1490</v>
      </c>
      <c r="F127" s="150" t="s">
        <v>1491</v>
      </c>
      <c r="G127" s="151" t="s">
        <v>1281</v>
      </c>
      <c r="H127" s="152">
        <v>2.52</v>
      </c>
      <c r="I127" s="153"/>
      <c r="J127" s="154">
        <f t="shared" si="0"/>
        <v>0</v>
      </c>
      <c r="K127" s="155"/>
      <c r="L127" s="30"/>
      <c r="M127" s="156" t="s">
        <v>1</v>
      </c>
      <c r="N127" s="157" t="s">
        <v>39</v>
      </c>
      <c r="O127" s="58"/>
      <c r="P127" s="158">
        <f t="shared" si="1"/>
        <v>0</v>
      </c>
      <c r="Q127" s="158">
        <v>0</v>
      </c>
      <c r="R127" s="158">
        <f t="shared" si="2"/>
        <v>0</v>
      </c>
      <c r="S127" s="158">
        <v>0</v>
      </c>
      <c r="T127" s="15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157</v>
      </c>
      <c r="AT127" s="160" t="s">
        <v>153</v>
      </c>
      <c r="AU127" s="160" t="s">
        <v>158</v>
      </c>
      <c r="AY127" s="14" t="s">
        <v>151</v>
      </c>
      <c r="BE127" s="161">
        <f t="shared" si="4"/>
        <v>0</v>
      </c>
      <c r="BF127" s="161">
        <f t="shared" si="5"/>
        <v>0</v>
      </c>
      <c r="BG127" s="161">
        <f t="shared" si="6"/>
        <v>0</v>
      </c>
      <c r="BH127" s="161">
        <f t="shared" si="7"/>
        <v>0</v>
      </c>
      <c r="BI127" s="161">
        <f t="shared" si="8"/>
        <v>0</v>
      </c>
      <c r="BJ127" s="14" t="s">
        <v>158</v>
      </c>
      <c r="BK127" s="161">
        <f t="shared" si="9"/>
        <v>0</v>
      </c>
      <c r="BL127" s="14" t="s">
        <v>157</v>
      </c>
      <c r="BM127" s="160" t="s">
        <v>1492</v>
      </c>
    </row>
    <row r="128" spans="1:65" s="2" customFormat="1" ht="21.75" customHeight="1">
      <c r="A128" s="29"/>
      <c r="B128" s="147"/>
      <c r="C128" s="148" t="s">
        <v>157</v>
      </c>
      <c r="D128" s="148" t="s">
        <v>153</v>
      </c>
      <c r="E128" s="149" t="s">
        <v>1283</v>
      </c>
      <c r="F128" s="150" t="s">
        <v>1284</v>
      </c>
      <c r="G128" s="151" t="s">
        <v>1281</v>
      </c>
      <c r="H128" s="152">
        <v>0.84</v>
      </c>
      <c r="I128" s="153"/>
      <c r="J128" s="154">
        <f t="shared" si="0"/>
        <v>0</v>
      </c>
      <c r="K128" s="155"/>
      <c r="L128" s="30"/>
      <c r="M128" s="156" t="s">
        <v>1</v>
      </c>
      <c r="N128" s="157" t="s">
        <v>39</v>
      </c>
      <c r="O128" s="58"/>
      <c r="P128" s="158">
        <f t="shared" si="1"/>
        <v>0</v>
      </c>
      <c r="Q128" s="158">
        <v>0</v>
      </c>
      <c r="R128" s="158">
        <f t="shared" si="2"/>
        <v>0</v>
      </c>
      <c r="S128" s="158">
        <v>0</v>
      </c>
      <c r="T128" s="15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157</v>
      </c>
      <c r="AT128" s="160" t="s">
        <v>153</v>
      </c>
      <c r="AU128" s="160" t="s">
        <v>158</v>
      </c>
      <c r="AY128" s="14" t="s">
        <v>151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4" t="s">
        <v>158</v>
      </c>
      <c r="BK128" s="161">
        <f t="shared" si="9"/>
        <v>0</v>
      </c>
      <c r="BL128" s="14" t="s">
        <v>157</v>
      </c>
      <c r="BM128" s="160" t="s">
        <v>1493</v>
      </c>
    </row>
    <row r="129" spans="1:65" s="2" customFormat="1" ht="24.2" customHeight="1">
      <c r="A129" s="29"/>
      <c r="B129" s="147"/>
      <c r="C129" s="148" t="s">
        <v>170</v>
      </c>
      <c r="D129" s="148" t="s">
        <v>153</v>
      </c>
      <c r="E129" s="149" t="s">
        <v>1286</v>
      </c>
      <c r="F129" s="150" t="s">
        <v>1287</v>
      </c>
      <c r="G129" s="151" t="s">
        <v>1281</v>
      </c>
      <c r="H129" s="152">
        <v>0.42</v>
      </c>
      <c r="I129" s="153"/>
      <c r="J129" s="154">
        <f t="shared" si="0"/>
        <v>0</v>
      </c>
      <c r="K129" s="155"/>
      <c r="L129" s="30"/>
      <c r="M129" s="156" t="s">
        <v>1</v>
      </c>
      <c r="N129" s="157" t="s">
        <v>39</v>
      </c>
      <c r="O129" s="58"/>
      <c r="P129" s="158">
        <f t="shared" si="1"/>
        <v>0</v>
      </c>
      <c r="Q129" s="158">
        <v>0</v>
      </c>
      <c r="R129" s="158">
        <f t="shared" si="2"/>
        <v>0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157</v>
      </c>
      <c r="AT129" s="160" t="s">
        <v>153</v>
      </c>
      <c r="AU129" s="160" t="s">
        <v>158</v>
      </c>
      <c r="AY129" s="14" t="s">
        <v>151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158</v>
      </c>
      <c r="BK129" s="161">
        <f t="shared" si="9"/>
        <v>0</v>
      </c>
      <c r="BL129" s="14" t="s">
        <v>157</v>
      </c>
      <c r="BM129" s="160" t="s">
        <v>1494</v>
      </c>
    </row>
    <row r="130" spans="1:65" s="2" customFormat="1" ht="24.2" customHeight="1">
      <c r="A130" s="29"/>
      <c r="B130" s="147"/>
      <c r="C130" s="148" t="s">
        <v>174</v>
      </c>
      <c r="D130" s="148" t="s">
        <v>153</v>
      </c>
      <c r="E130" s="149" t="s">
        <v>1495</v>
      </c>
      <c r="F130" s="150" t="s">
        <v>683</v>
      </c>
      <c r="G130" s="151" t="s">
        <v>1281</v>
      </c>
      <c r="H130" s="152">
        <v>0.84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39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157</v>
      </c>
      <c r="AT130" s="160" t="s">
        <v>153</v>
      </c>
      <c r="AU130" s="160" t="s">
        <v>158</v>
      </c>
      <c r="AY130" s="14" t="s">
        <v>151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158</v>
      </c>
      <c r="BK130" s="161">
        <f t="shared" si="9"/>
        <v>0</v>
      </c>
      <c r="BL130" s="14" t="s">
        <v>157</v>
      </c>
      <c r="BM130" s="160" t="s">
        <v>1496</v>
      </c>
    </row>
    <row r="131" spans="1:65" s="2" customFormat="1" ht="24.2" customHeight="1">
      <c r="A131" s="29"/>
      <c r="B131" s="147"/>
      <c r="C131" s="148" t="s">
        <v>178</v>
      </c>
      <c r="D131" s="148" t="s">
        <v>153</v>
      </c>
      <c r="E131" s="149" t="s">
        <v>1497</v>
      </c>
      <c r="F131" s="150" t="s">
        <v>687</v>
      </c>
      <c r="G131" s="151" t="s">
        <v>1281</v>
      </c>
      <c r="H131" s="152">
        <v>4.2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39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157</v>
      </c>
      <c r="AT131" s="160" t="s">
        <v>153</v>
      </c>
      <c r="AU131" s="160" t="s">
        <v>158</v>
      </c>
      <c r="AY131" s="14" t="s">
        <v>151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158</v>
      </c>
      <c r="BK131" s="161">
        <f t="shared" si="9"/>
        <v>0</v>
      </c>
      <c r="BL131" s="14" t="s">
        <v>157</v>
      </c>
      <c r="BM131" s="160" t="s">
        <v>1498</v>
      </c>
    </row>
    <row r="132" spans="1:65" s="12" customFormat="1" ht="25.9" customHeight="1">
      <c r="B132" s="134"/>
      <c r="D132" s="135" t="s">
        <v>72</v>
      </c>
      <c r="E132" s="136" t="s">
        <v>698</v>
      </c>
      <c r="F132" s="136" t="s">
        <v>699</v>
      </c>
      <c r="I132" s="137"/>
      <c r="J132" s="138">
        <f>BK132</f>
        <v>0</v>
      </c>
      <c r="L132" s="134"/>
      <c r="M132" s="139"/>
      <c r="N132" s="140"/>
      <c r="O132" s="140"/>
      <c r="P132" s="141">
        <f>P133</f>
        <v>0</v>
      </c>
      <c r="Q132" s="140"/>
      <c r="R132" s="141">
        <f>R133</f>
        <v>1.2899999999999998E-2</v>
      </c>
      <c r="S132" s="140"/>
      <c r="T132" s="142">
        <f>T133</f>
        <v>0</v>
      </c>
      <c r="AR132" s="135" t="s">
        <v>158</v>
      </c>
      <c r="AT132" s="143" t="s">
        <v>72</v>
      </c>
      <c r="AU132" s="143" t="s">
        <v>73</v>
      </c>
      <c r="AY132" s="135" t="s">
        <v>151</v>
      </c>
      <c r="BK132" s="144">
        <f>BK133</f>
        <v>0</v>
      </c>
    </row>
    <row r="133" spans="1:65" s="12" customFormat="1" ht="22.9" customHeight="1">
      <c r="B133" s="134"/>
      <c r="D133" s="135" t="s">
        <v>72</v>
      </c>
      <c r="E133" s="145" t="s">
        <v>1499</v>
      </c>
      <c r="F133" s="145" t="s">
        <v>1500</v>
      </c>
      <c r="I133" s="137"/>
      <c r="J133" s="146">
        <f>BK133</f>
        <v>0</v>
      </c>
      <c r="L133" s="134"/>
      <c r="M133" s="139"/>
      <c r="N133" s="140"/>
      <c r="O133" s="140"/>
      <c r="P133" s="141">
        <f>SUM(P134:P141)</f>
        <v>0</v>
      </c>
      <c r="Q133" s="140"/>
      <c r="R133" s="141">
        <f>SUM(R134:R141)</f>
        <v>1.2899999999999998E-2</v>
      </c>
      <c r="S133" s="140"/>
      <c r="T133" s="142">
        <f>SUM(T134:T141)</f>
        <v>0</v>
      </c>
      <c r="AR133" s="135" t="s">
        <v>158</v>
      </c>
      <c r="AT133" s="143" t="s">
        <v>72</v>
      </c>
      <c r="AU133" s="143" t="s">
        <v>81</v>
      </c>
      <c r="AY133" s="135" t="s">
        <v>151</v>
      </c>
      <c r="BK133" s="144">
        <f>SUM(BK134:BK141)</f>
        <v>0</v>
      </c>
    </row>
    <row r="134" spans="1:65" s="2" customFormat="1" ht="21.75" customHeight="1">
      <c r="A134" s="29"/>
      <c r="B134" s="147"/>
      <c r="C134" s="148" t="s">
        <v>182</v>
      </c>
      <c r="D134" s="148" t="s">
        <v>153</v>
      </c>
      <c r="E134" s="149" t="s">
        <v>1501</v>
      </c>
      <c r="F134" s="150" t="s">
        <v>1502</v>
      </c>
      <c r="G134" s="151" t="s">
        <v>265</v>
      </c>
      <c r="H134" s="152">
        <v>3</v>
      </c>
      <c r="I134" s="153"/>
      <c r="J134" s="154">
        <f t="shared" ref="J134:J141" si="10">ROUND(I134*H134,2)</f>
        <v>0</v>
      </c>
      <c r="K134" s="155"/>
      <c r="L134" s="30"/>
      <c r="M134" s="156" t="s">
        <v>1</v>
      </c>
      <c r="N134" s="157" t="s">
        <v>39</v>
      </c>
      <c r="O134" s="58"/>
      <c r="P134" s="158">
        <f t="shared" ref="P134:P141" si="11">O134*H134</f>
        <v>0</v>
      </c>
      <c r="Q134" s="158">
        <v>0</v>
      </c>
      <c r="R134" s="158">
        <f t="shared" ref="R134:R141" si="12">Q134*H134</f>
        <v>0</v>
      </c>
      <c r="S134" s="158">
        <v>0</v>
      </c>
      <c r="T134" s="159">
        <f t="shared" ref="T134:T141" si="13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217</v>
      </c>
      <c r="AT134" s="160" t="s">
        <v>153</v>
      </c>
      <c r="AU134" s="160" t="s">
        <v>158</v>
      </c>
      <c r="AY134" s="14" t="s">
        <v>151</v>
      </c>
      <c r="BE134" s="161">
        <f t="shared" ref="BE134:BE141" si="14">IF(N134="základná",J134,0)</f>
        <v>0</v>
      </c>
      <c r="BF134" s="161">
        <f t="shared" ref="BF134:BF141" si="15">IF(N134="znížená",J134,0)</f>
        <v>0</v>
      </c>
      <c r="BG134" s="161">
        <f t="shared" ref="BG134:BG141" si="16">IF(N134="zákl. prenesená",J134,0)</f>
        <v>0</v>
      </c>
      <c r="BH134" s="161">
        <f t="shared" ref="BH134:BH141" si="17">IF(N134="zníž. prenesená",J134,0)</f>
        <v>0</v>
      </c>
      <c r="BI134" s="161">
        <f t="shared" ref="BI134:BI141" si="18">IF(N134="nulová",J134,0)</f>
        <v>0</v>
      </c>
      <c r="BJ134" s="14" t="s">
        <v>158</v>
      </c>
      <c r="BK134" s="161">
        <f t="shared" ref="BK134:BK141" si="19">ROUND(I134*H134,2)</f>
        <v>0</v>
      </c>
      <c r="BL134" s="14" t="s">
        <v>217</v>
      </c>
      <c r="BM134" s="160" t="s">
        <v>1503</v>
      </c>
    </row>
    <row r="135" spans="1:65" s="2" customFormat="1" ht="16.5" customHeight="1">
      <c r="A135" s="29"/>
      <c r="B135" s="147"/>
      <c r="C135" s="162" t="s">
        <v>186</v>
      </c>
      <c r="D135" s="162" t="s">
        <v>354</v>
      </c>
      <c r="E135" s="163" t="s">
        <v>1504</v>
      </c>
      <c r="F135" s="164" t="s">
        <v>1505</v>
      </c>
      <c r="G135" s="165" t="s">
        <v>265</v>
      </c>
      <c r="H135" s="166">
        <v>3</v>
      </c>
      <c r="I135" s="167"/>
      <c r="J135" s="168">
        <f t="shared" si="10"/>
        <v>0</v>
      </c>
      <c r="K135" s="169"/>
      <c r="L135" s="170"/>
      <c r="M135" s="171" t="s">
        <v>1</v>
      </c>
      <c r="N135" s="172" t="s">
        <v>39</v>
      </c>
      <c r="O135" s="58"/>
      <c r="P135" s="158">
        <f t="shared" si="11"/>
        <v>0</v>
      </c>
      <c r="Q135" s="158">
        <v>2E-3</v>
      </c>
      <c r="R135" s="158">
        <f t="shared" si="12"/>
        <v>6.0000000000000001E-3</v>
      </c>
      <c r="S135" s="158">
        <v>0</v>
      </c>
      <c r="T135" s="159">
        <f t="shared" si="1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283</v>
      </c>
      <c r="AT135" s="160" t="s">
        <v>354</v>
      </c>
      <c r="AU135" s="160" t="s">
        <v>158</v>
      </c>
      <c r="AY135" s="14" t="s">
        <v>151</v>
      </c>
      <c r="BE135" s="161">
        <f t="shared" si="14"/>
        <v>0</v>
      </c>
      <c r="BF135" s="161">
        <f t="shared" si="15"/>
        <v>0</v>
      </c>
      <c r="BG135" s="161">
        <f t="shared" si="16"/>
        <v>0</v>
      </c>
      <c r="BH135" s="161">
        <f t="shared" si="17"/>
        <v>0</v>
      </c>
      <c r="BI135" s="161">
        <f t="shared" si="18"/>
        <v>0</v>
      </c>
      <c r="BJ135" s="14" t="s">
        <v>158</v>
      </c>
      <c r="BK135" s="161">
        <f t="shared" si="19"/>
        <v>0</v>
      </c>
      <c r="BL135" s="14" t="s">
        <v>217</v>
      </c>
      <c r="BM135" s="160" t="s">
        <v>1506</v>
      </c>
    </row>
    <row r="136" spans="1:65" s="2" customFormat="1" ht="16.5" customHeight="1">
      <c r="A136" s="29"/>
      <c r="B136" s="147"/>
      <c r="C136" s="148" t="s">
        <v>200</v>
      </c>
      <c r="D136" s="148" t="s">
        <v>153</v>
      </c>
      <c r="E136" s="149" t="s">
        <v>1507</v>
      </c>
      <c r="F136" s="150" t="s">
        <v>1508</v>
      </c>
      <c r="G136" s="151" t="s">
        <v>330</v>
      </c>
      <c r="H136" s="152">
        <v>3</v>
      </c>
      <c r="I136" s="153"/>
      <c r="J136" s="154">
        <f t="shared" si="10"/>
        <v>0</v>
      </c>
      <c r="K136" s="155"/>
      <c r="L136" s="30"/>
      <c r="M136" s="156" t="s">
        <v>1</v>
      </c>
      <c r="N136" s="157" t="s">
        <v>39</v>
      </c>
      <c r="O136" s="58"/>
      <c r="P136" s="158">
        <f t="shared" si="11"/>
        <v>0</v>
      </c>
      <c r="Q136" s="158">
        <v>0</v>
      </c>
      <c r="R136" s="158">
        <f t="shared" si="12"/>
        <v>0</v>
      </c>
      <c r="S136" s="158">
        <v>0</v>
      </c>
      <c r="T136" s="159">
        <f t="shared" si="1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217</v>
      </c>
      <c r="AT136" s="160" t="s">
        <v>153</v>
      </c>
      <c r="AU136" s="160" t="s">
        <v>158</v>
      </c>
      <c r="AY136" s="14" t="s">
        <v>151</v>
      </c>
      <c r="BE136" s="161">
        <f t="shared" si="14"/>
        <v>0</v>
      </c>
      <c r="BF136" s="161">
        <f t="shared" si="15"/>
        <v>0</v>
      </c>
      <c r="BG136" s="161">
        <f t="shared" si="16"/>
        <v>0</v>
      </c>
      <c r="BH136" s="161">
        <f t="shared" si="17"/>
        <v>0</v>
      </c>
      <c r="BI136" s="161">
        <f t="shared" si="18"/>
        <v>0</v>
      </c>
      <c r="BJ136" s="14" t="s">
        <v>158</v>
      </c>
      <c r="BK136" s="161">
        <f t="shared" si="19"/>
        <v>0</v>
      </c>
      <c r="BL136" s="14" t="s">
        <v>217</v>
      </c>
      <c r="BM136" s="160" t="s">
        <v>1509</v>
      </c>
    </row>
    <row r="137" spans="1:65" s="2" customFormat="1" ht="16.5" customHeight="1">
      <c r="A137" s="29"/>
      <c r="B137" s="147"/>
      <c r="C137" s="162" t="s">
        <v>204</v>
      </c>
      <c r="D137" s="162" t="s">
        <v>354</v>
      </c>
      <c r="E137" s="163" t="s">
        <v>1510</v>
      </c>
      <c r="F137" s="164" t="s">
        <v>1511</v>
      </c>
      <c r="G137" s="165" t="s">
        <v>330</v>
      </c>
      <c r="H137" s="166">
        <v>3</v>
      </c>
      <c r="I137" s="167"/>
      <c r="J137" s="168">
        <f t="shared" si="10"/>
        <v>0</v>
      </c>
      <c r="K137" s="169"/>
      <c r="L137" s="170"/>
      <c r="M137" s="171" t="s">
        <v>1</v>
      </c>
      <c r="N137" s="172" t="s">
        <v>39</v>
      </c>
      <c r="O137" s="58"/>
      <c r="P137" s="158">
        <f t="shared" si="11"/>
        <v>0</v>
      </c>
      <c r="Q137" s="158">
        <v>5.2999999999999998E-4</v>
      </c>
      <c r="R137" s="158">
        <f t="shared" si="12"/>
        <v>1.5899999999999998E-3</v>
      </c>
      <c r="S137" s="158">
        <v>0</v>
      </c>
      <c r="T137" s="159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283</v>
      </c>
      <c r="AT137" s="160" t="s">
        <v>354</v>
      </c>
      <c r="AU137" s="160" t="s">
        <v>158</v>
      </c>
      <c r="AY137" s="14" t="s">
        <v>151</v>
      </c>
      <c r="BE137" s="161">
        <f t="shared" si="14"/>
        <v>0</v>
      </c>
      <c r="BF137" s="161">
        <f t="shared" si="15"/>
        <v>0</v>
      </c>
      <c r="BG137" s="161">
        <f t="shared" si="16"/>
        <v>0</v>
      </c>
      <c r="BH137" s="161">
        <f t="shared" si="17"/>
        <v>0</v>
      </c>
      <c r="BI137" s="161">
        <f t="shared" si="18"/>
        <v>0</v>
      </c>
      <c r="BJ137" s="14" t="s">
        <v>158</v>
      </c>
      <c r="BK137" s="161">
        <f t="shared" si="19"/>
        <v>0</v>
      </c>
      <c r="BL137" s="14" t="s">
        <v>217</v>
      </c>
      <c r="BM137" s="160" t="s">
        <v>1512</v>
      </c>
    </row>
    <row r="138" spans="1:65" s="2" customFormat="1" ht="24.2" customHeight="1">
      <c r="A138" s="29"/>
      <c r="B138" s="147"/>
      <c r="C138" s="148" t="s">
        <v>240</v>
      </c>
      <c r="D138" s="148" t="s">
        <v>153</v>
      </c>
      <c r="E138" s="149" t="s">
        <v>1513</v>
      </c>
      <c r="F138" s="150" t="s">
        <v>1514</v>
      </c>
      <c r="G138" s="151" t="s">
        <v>265</v>
      </c>
      <c r="H138" s="152">
        <v>3</v>
      </c>
      <c r="I138" s="153"/>
      <c r="J138" s="154">
        <f t="shared" si="10"/>
        <v>0</v>
      </c>
      <c r="K138" s="155"/>
      <c r="L138" s="30"/>
      <c r="M138" s="156" t="s">
        <v>1</v>
      </c>
      <c r="N138" s="157" t="s">
        <v>39</v>
      </c>
      <c r="O138" s="58"/>
      <c r="P138" s="158">
        <f t="shared" si="11"/>
        <v>0</v>
      </c>
      <c r="Q138" s="158">
        <v>0</v>
      </c>
      <c r="R138" s="158">
        <f t="shared" si="12"/>
        <v>0</v>
      </c>
      <c r="S138" s="158">
        <v>0</v>
      </c>
      <c r="T138" s="159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217</v>
      </c>
      <c r="AT138" s="160" t="s">
        <v>153</v>
      </c>
      <c r="AU138" s="160" t="s">
        <v>158</v>
      </c>
      <c r="AY138" s="14" t="s">
        <v>151</v>
      </c>
      <c r="BE138" s="161">
        <f t="shared" si="14"/>
        <v>0</v>
      </c>
      <c r="BF138" s="161">
        <f t="shared" si="15"/>
        <v>0</v>
      </c>
      <c r="BG138" s="161">
        <f t="shared" si="16"/>
        <v>0</v>
      </c>
      <c r="BH138" s="161">
        <f t="shared" si="17"/>
        <v>0</v>
      </c>
      <c r="BI138" s="161">
        <f t="shared" si="18"/>
        <v>0</v>
      </c>
      <c r="BJ138" s="14" t="s">
        <v>158</v>
      </c>
      <c r="BK138" s="161">
        <f t="shared" si="19"/>
        <v>0</v>
      </c>
      <c r="BL138" s="14" t="s">
        <v>217</v>
      </c>
      <c r="BM138" s="160" t="s">
        <v>1515</v>
      </c>
    </row>
    <row r="139" spans="1:65" s="2" customFormat="1" ht="16.5" customHeight="1">
      <c r="A139" s="29"/>
      <c r="B139" s="147"/>
      <c r="C139" s="162" t="s">
        <v>245</v>
      </c>
      <c r="D139" s="162" t="s">
        <v>354</v>
      </c>
      <c r="E139" s="163" t="s">
        <v>1516</v>
      </c>
      <c r="F139" s="164" t="s">
        <v>1517</v>
      </c>
      <c r="G139" s="165" t="s">
        <v>265</v>
      </c>
      <c r="H139" s="166">
        <v>3</v>
      </c>
      <c r="I139" s="167"/>
      <c r="J139" s="168">
        <f t="shared" si="10"/>
        <v>0</v>
      </c>
      <c r="K139" s="169"/>
      <c r="L139" s="170"/>
      <c r="M139" s="171" t="s">
        <v>1</v>
      </c>
      <c r="N139" s="172" t="s">
        <v>39</v>
      </c>
      <c r="O139" s="58"/>
      <c r="P139" s="158">
        <f t="shared" si="11"/>
        <v>0</v>
      </c>
      <c r="Q139" s="158">
        <v>5.0000000000000002E-5</v>
      </c>
      <c r="R139" s="158">
        <f t="shared" si="12"/>
        <v>1.5000000000000001E-4</v>
      </c>
      <c r="S139" s="158">
        <v>0</v>
      </c>
      <c r="T139" s="159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283</v>
      </c>
      <c r="AT139" s="160" t="s">
        <v>354</v>
      </c>
      <c r="AU139" s="160" t="s">
        <v>158</v>
      </c>
      <c r="AY139" s="14" t="s">
        <v>151</v>
      </c>
      <c r="BE139" s="161">
        <f t="shared" si="14"/>
        <v>0</v>
      </c>
      <c r="BF139" s="161">
        <f t="shared" si="15"/>
        <v>0</v>
      </c>
      <c r="BG139" s="161">
        <f t="shared" si="16"/>
        <v>0</v>
      </c>
      <c r="BH139" s="161">
        <f t="shared" si="17"/>
        <v>0</v>
      </c>
      <c r="BI139" s="161">
        <f t="shared" si="18"/>
        <v>0</v>
      </c>
      <c r="BJ139" s="14" t="s">
        <v>158</v>
      </c>
      <c r="BK139" s="161">
        <f t="shared" si="19"/>
        <v>0</v>
      </c>
      <c r="BL139" s="14" t="s">
        <v>217</v>
      </c>
      <c r="BM139" s="160" t="s">
        <v>1518</v>
      </c>
    </row>
    <row r="140" spans="1:65" s="2" customFormat="1" ht="16.5" customHeight="1">
      <c r="A140" s="29"/>
      <c r="B140" s="147"/>
      <c r="C140" s="148" t="s">
        <v>275</v>
      </c>
      <c r="D140" s="148" t="s">
        <v>153</v>
      </c>
      <c r="E140" s="149" t="s">
        <v>1519</v>
      </c>
      <c r="F140" s="150" t="s">
        <v>1520</v>
      </c>
      <c r="G140" s="151" t="s">
        <v>265</v>
      </c>
      <c r="H140" s="152">
        <v>3</v>
      </c>
      <c r="I140" s="153"/>
      <c r="J140" s="154">
        <f t="shared" si="10"/>
        <v>0</v>
      </c>
      <c r="K140" s="155"/>
      <c r="L140" s="30"/>
      <c r="M140" s="156" t="s">
        <v>1</v>
      </c>
      <c r="N140" s="157" t="s">
        <v>39</v>
      </c>
      <c r="O140" s="58"/>
      <c r="P140" s="158">
        <f t="shared" si="11"/>
        <v>0</v>
      </c>
      <c r="Q140" s="158">
        <v>0</v>
      </c>
      <c r="R140" s="158">
        <f t="shared" si="12"/>
        <v>0</v>
      </c>
      <c r="S140" s="158">
        <v>0</v>
      </c>
      <c r="T140" s="159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217</v>
      </c>
      <c r="AT140" s="160" t="s">
        <v>153</v>
      </c>
      <c r="AU140" s="160" t="s">
        <v>158</v>
      </c>
      <c r="AY140" s="14" t="s">
        <v>151</v>
      </c>
      <c r="BE140" s="161">
        <f t="shared" si="14"/>
        <v>0</v>
      </c>
      <c r="BF140" s="161">
        <f t="shared" si="15"/>
        <v>0</v>
      </c>
      <c r="BG140" s="161">
        <f t="shared" si="16"/>
        <v>0</v>
      </c>
      <c r="BH140" s="161">
        <f t="shared" si="17"/>
        <v>0</v>
      </c>
      <c r="BI140" s="161">
        <f t="shared" si="18"/>
        <v>0</v>
      </c>
      <c r="BJ140" s="14" t="s">
        <v>158</v>
      </c>
      <c r="BK140" s="161">
        <f t="shared" si="19"/>
        <v>0</v>
      </c>
      <c r="BL140" s="14" t="s">
        <v>217</v>
      </c>
      <c r="BM140" s="160" t="s">
        <v>1521</v>
      </c>
    </row>
    <row r="141" spans="1:65" s="2" customFormat="1" ht="21.75" customHeight="1">
      <c r="A141" s="29"/>
      <c r="B141" s="147"/>
      <c r="C141" s="162" t="s">
        <v>279</v>
      </c>
      <c r="D141" s="162" t="s">
        <v>354</v>
      </c>
      <c r="E141" s="163" t="s">
        <v>1522</v>
      </c>
      <c r="F141" s="164" t="s">
        <v>1523</v>
      </c>
      <c r="G141" s="165" t="s">
        <v>265</v>
      </c>
      <c r="H141" s="166">
        <v>3</v>
      </c>
      <c r="I141" s="167"/>
      <c r="J141" s="168">
        <f t="shared" si="10"/>
        <v>0</v>
      </c>
      <c r="K141" s="169"/>
      <c r="L141" s="170"/>
      <c r="M141" s="171" t="s">
        <v>1</v>
      </c>
      <c r="N141" s="172" t="s">
        <v>39</v>
      </c>
      <c r="O141" s="58"/>
      <c r="P141" s="158">
        <f t="shared" si="11"/>
        <v>0</v>
      </c>
      <c r="Q141" s="158">
        <v>1.72E-3</v>
      </c>
      <c r="R141" s="158">
        <f t="shared" si="12"/>
        <v>5.1599999999999997E-3</v>
      </c>
      <c r="S141" s="158">
        <v>0</v>
      </c>
      <c r="T141" s="159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283</v>
      </c>
      <c r="AT141" s="160" t="s">
        <v>354</v>
      </c>
      <c r="AU141" s="160" t="s">
        <v>158</v>
      </c>
      <c r="AY141" s="14" t="s">
        <v>151</v>
      </c>
      <c r="BE141" s="161">
        <f t="shared" si="14"/>
        <v>0</v>
      </c>
      <c r="BF141" s="161">
        <f t="shared" si="15"/>
        <v>0</v>
      </c>
      <c r="BG141" s="161">
        <f t="shared" si="16"/>
        <v>0</v>
      </c>
      <c r="BH141" s="161">
        <f t="shared" si="17"/>
        <v>0</v>
      </c>
      <c r="BI141" s="161">
        <f t="shared" si="18"/>
        <v>0</v>
      </c>
      <c r="BJ141" s="14" t="s">
        <v>158</v>
      </c>
      <c r="BK141" s="161">
        <f t="shared" si="19"/>
        <v>0</v>
      </c>
      <c r="BL141" s="14" t="s">
        <v>217</v>
      </c>
      <c r="BM141" s="160" t="s">
        <v>1524</v>
      </c>
    </row>
    <row r="142" spans="1:65" s="12" customFormat="1" ht="25.9" customHeight="1">
      <c r="B142" s="134"/>
      <c r="D142" s="135" t="s">
        <v>72</v>
      </c>
      <c r="E142" s="136" t="s">
        <v>354</v>
      </c>
      <c r="F142" s="136" t="s">
        <v>354</v>
      </c>
      <c r="I142" s="137"/>
      <c r="J142" s="138">
        <f>BK142</f>
        <v>0</v>
      </c>
      <c r="L142" s="134"/>
      <c r="M142" s="139"/>
      <c r="N142" s="140"/>
      <c r="O142" s="140"/>
      <c r="P142" s="141">
        <f>P143</f>
        <v>0</v>
      </c>
      <c r="Q142" s="140"/>
      <c r="R142" s="141">
        <f>R143</f>
        <v>0</v>
      </c>
      <c r="S142" s="140"/>
      <c r="T142" s="142">
        <f>T143</f>
        <v>0</v>
      </c>
      <c r="AR142" s="135" t="s">
        <v>163</v>
      </c>
      <c r="AT142" s="143" t="s">
        <v>72</v>
      </c>
      <c r="AU142" s="143" t="s">
        <v>73</v>
      </c>
      <c r="AY142" s="135" t="s">
        <v>151</v>
      </c>
      <c r="BK142" s="144">
        <f>BK143</f>
        <v>0</v>
      </c>
    </row>
    <row r="143" spans="1:65" s="12" customFormat="1" ht="22.9" customHeight="1">
      <c r="B143" s="134"/>
      <c r="D143" s="135" t="s">
        <v>72</v>
      </c>
      <c r="E143" s="145" t="s">
        <v>1525</v>
      </c>
      <c r="F143" s="145" t="s">
        <v>1526</v>
      </c>
      <c r="I143" s="137"/>
      <c r="J143" s="146">
        <f>BK143</f>
        <v>0</v>
      </c>
      <c r="L143" s="134"/>
      <c r="M143" s="139"/>
      <c r="N143" s="140"/>
      <c r="O143" s="140"/>
      <c r="P143" s="141">
        <f>SUM(P144:P147)</f>
        <v>0</v>
      </c>
      <c r="Q143" s="140"/>
      <c r="R143" s="141">
        <f>SUM(R144:R147)</f>
        <v>0</v>
      </c>
      <c r="S143" s="140"/>
      <c r="T143" s="142">
        <f>SUM(T144:T147)</f>
        <v>0</v>
      </c>
      <c r="AR143" s="135" t="s">
        <v>163</v>
      </c>
      <c r="AT143" s="143" t="s">
        <v>72</v>
      </c>
      <c r="AU143" s="143" t="s">
        <v>81</v>
      </c>
      <c r="AY143" s="135" t="s">
        <v>151</v>
      </c>
      <c r="BK143" s="144">
        <f>SUM(BK144:BK147)</f>
        <v>0</v>
      </c>
    </row>
    <row r="144" spans="1:65" s="2" customFormat="1" ht="21.75" customHeight="1">
      <c r="A144" s="29"/>
      <c r="B144" s="147"/>
      <c r="C144" s="148" t="s">
        <v>299</v>
      </c>
      <c r="D144" s="148" t="s">
        <v>153</v>
      </c>
      <c r="E144" s="149" t="s">
        <v>1527</v>
      </c>
      <c r="F144" s="150" t="s">
        <v>1528</v>
      </c>
      <c r="G144" s="151" t="s">
        <v>198</v>
      </c>
      <c r="H144" s="152">
        <v>2</v>
      </c>
      <c r="I144" s="153"/>
      <c r="J144" s="154">
        <f>ROUND(I144*H144,2)</f>
        <v>0</v>
      </c>
      <c r="K144" s="155"/>
      <c r="L144" s="30"/>
      <c r="M144" s="156" t="s">
        <v>1</v>
      </c>
      <c r="N144" s="157" t="s">
        <v>39</v>
      </c>
      <c r="O144" s="58"/>
      <c r="P144" s="158">
        <f>O144*H144</f>
        <v>0</v>
      </c>
      <c r="Q144" s="158">
        <v>0</v>
      </c>
      <c r="R144" s="158">
        <f>Q144*H144</f>
        <v>0</v>
      </c>
      <c r="S144" s="158">
        <v>0</v>
      </c>
      <c r="T144" s="159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415</v>
      </c>
      <c r="AT144" s="160" t="s">
        <v>153</v>
      </c>
      <c r="AU144" s="160" t="s">
        <v>158</v>
      </c>
      <c r="AY144" s="14" t="s">
        <v>151</v>
      </c>
      <c r="BE144" s="161">
        <f>IF(N144="základná",J144,0)</f>
        <v>0</v>
      </c>
      <c r="BF144" s="161">
        <f>IF(N144="znížená",J144,0)</f>
        <v>0</v>
      </c>
      <c r="BG144" s="161">
        <f>IF(N144="zákl. prenesená",J144,0)</f>
        <v>0</v>
      </c>
      <c r="BH144" s="161">
        <f>IF(N144="zníž. prenesená",J144,0)</f>
        <v>0</v>
      </c>
      <c r="BI144" s="161">
        <f>IF(N144="nulová",J144,0)</f>
        <v>0</v>
      </c>
      <c r="BJ144" s="14" t="s">
        <v>158</v>
      </c>
      <c r="BK144" s="161">
        <f>ROUND(I144*H144,2)</f>
        <v>0</v>
      </c>
      <c r="BL144" s="14" t="s">
        <v>415</v>
      </c>
      <c r="BM144" s="160" t="s">
        <v>1529</v>
      </c>
    </row>
    <row r="145" spans="1:65" s="2" customFormat="1" ht="16.5" customHeight="1">
      <c r="A145" s="29"/>
      <c r="B145" s="147"/>
      <c r="C145" s="162" t="s">
        <v>303</v>
      </c>
      <c r="D145" s="162" t="s">
        <v>354</v>
      </c>
      <c r="E145" s="163" t="s">
        <v>382</v>
      </c>
      <c r="F145" s="164" t="s">
        <v>1530</v>
      </c>
      <c r="G145" s="165" t="s">
        <v>265</v>
      </c>
      <c r="H145" s="166">
        <v>1</v>
      </c>
      <c r="I145" s="167"/>
      <c r="J145" s="168">
        <f>ROUND(I145*H145,2)</f>
        <v>0</v>
      </c>
      <c r="K145" s="169"/>
      <c r="L145" s="170"/>
      <c r="M145" s="171" t="s">
        <v>1</v>
      </c>
      <c r="N145" s="172" t="s">
        <v>39</v>
      </c>
      <c r="O145" s="58"/>
      <c r="P145" s="158">
        <f>O145*H145</f>
        <v>0</v>
      </c>
      <c r="Q145" s="158">
        <v>0</v>
      </c>
      <c r="R145" s="158">
        <f>Q145*H145</f>
        <v>0</v>
      </c>
      <c r="S145" s="158">
        <v>0</v>
      </c>
      <c r="T145" s="159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673</v>
      </c>
      <c r="AT145" s="160" t="s">
        <v>354</v>
      </c>
      <c r="AU145" s="160" t="s">
        <v>158</v>
      </c>
      <c r="AY145" s="14" t="s">
        <v>151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4" t="s">
        <v>158</v>
      </c>
      <c r="BK145" s="161">
        <f>ROUND(I145*H145,2)</f>
        <v>0</v>
      </c>
      <c r="BL145" s="14" t="s">
        <v>673</v>
      </c>
      <c r="BM145" s="160" t="s">
        <v>1531</v>
      </c>
    </row>
    <row r="146" spans="1:65" s="2" customFormat="1" ht="24.2" customHeight="1">
      <c r="A146" s="29"/>
      <c r="B146" s="147"/>
      <c r="C146" s="162" t="s">
        <v>307</v>
      </c>
      <c r="D146" s="162" t="s">
        <v>354</v>
      </c>
      <c r="E146" s="163" t="s">
        <v>568</v>
      </c>
      <c r="F146" s="164" t="s">
        <v>1532</v>
      </c>
      <c r="G146" s="165" t="s">
        <v>265</v>
      </c>
      <c r="H146" s="166">
        <v>1</v>
      </c>
      <c r="I146" s="167"/>
      <c r="J146" s="168">
        <f>ROUND(I146*H146,2)</f>
        <v>0</v>
      </c>
      <c r="K146" s="169"/>
      <c r="L146" s="170"/>
      <c r="M146" s="171" t="s">
        <v>1</v>
      </c>
      <c r="N146" s="172" t="s">
        <v>39</v>
      </c>
      <c r="O146" s="58"/>
      <c r="P146" s="158">
        <f>O146*H146</f>
        <v>0</v>
      </c>
      <c r="Q146" s="158">
        <v>0</v>
      </c>
      <c r="R146" s="158">
        <f>Q146*H146</f>
        <v>0</v>
      </c>
      <c r="S146" s="158">
        <v>0</v>
      </c>
      <c r="T146" s="159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673</v>
      </c>
      <c r="AT146" s="160" t="s">
        <v>354</v>
      </c>
      <c r="AU146" s="160" t="s">
        <v>158</v>
      </c>
      <c r="AY146" s="14" t="s">
        <v>151</v>
      </c>
      <c r="BE146" s="161">
        <f>IF(N146="základná",J146,0)</f>
        <v>0</v>
      </c>
      <c r="BF146" s="161">
        <f>IF(N146="znížená",J146,0)</f>
        <v>0</v>
      </c>
      <c r="BG146" s="161">
        <f>IF(N146="zákl. prenesená",J146,0)</f>
        <v>0</v>
      </c>
      <c r="BH146" s="161">
        <f>IF(N146="zníž. prenesená",J146,0)</f>
        <v>0</v>
      </c>
      <c r="BI146" s="161">
        <f>IF(N146="nulová",J146,0)</f>
        <v>0</v>
      </c>
      <c r="BJ146" s="14" t="s">
        <v>158</v>
      </c>
      <c r="BK146" s="161">
        <f>ROUND(I146*H146,2)</f>
        <v>0</v>
      </c>
      <c r="BL146" s="14" t="s">
        <v>673</v>
      </c>
      <c r="BM146" s="160" t="s">
        <v>1533</v>
      </c>
    </row>
    <row r="147" spans="1:65" s="2" customFormat="1" ht="24.2" customHeight="1">
      <c r="A147" s="29"/>
      <c r="B147" s="147"/>
      <c r="C147" s="148" t="s">
        <v>311</v>
      </c>
      <c r="D147" s="148" t="s">
        <v>153</v>
      </c>
      <c r="E147" s="149" t="s">
        <v>1534</v>
      </c>
      <c r="F147" s="150" t="s">
        <v>1535</v>
      </c>
      <c r="G147" s="151" t="s">
        <v>753</v>
      </c>
      <c r="H147" s="173"/>
      <c r="I147" s="153"/>
      <c r="J147" s="154">
        <f>ROUND(I147*H147,2)</f>
        <v>0</v>
      </c>
      <c r="K147" s="155"/>
      <c r="L147" s="30"/>
      <c r="M147" s="179" t="s">
        <v>1</v>
      </c>
      <c r="N147" s="180" t="s">
        <v>39</v>
      </c>
      <c r="O147" s="176"/>
      <c r="P147" s="177">
        <f>O147*H147</f>
        <v>0</v>
      </c>
      <c r="Q147" s="177">
        <v>0</v>
      </c>
      <c r="R147" s="177">
        <f>Q147*H147</f>
        <v>0</v>
      </c>
      <c r="S147" s="177">
        <v>0</v>
      </c>
      <c r="T147" s="178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415</v>
      </c>
      <c r="AT147" s="160" t="s">
        <v>153</v>
      </c>
      <c r="AU147" s="160" t="s">
        <v>158</v>
      </c>
      <c r="AY147" s="14" t="s">
        <v>151</v>
      </c>
      <c r="BE147" s="161">
        <f>IF(N147="základná",J147,0)</f>
        <v>0</v>
      </c>
      <c r="BF147" s="161">
        <f>IF(N147="znížená",J147,0)</f>
        <v>0</v>
      </c>
      <c r="BG147" s="161">
        <f>IF(N147="zákl. prenesená",J147,0)</f>
        <v>0</v>
      </c>
      <c r="BH147" s="161">
        <f>IF(N147="zníž. prenesená",J147,0)</f>
        <v>0</v>
      </c>
      <c r="BI147" s="161">
        <f>IF(N147="nulová",J147,0)</f>
        <v>0</v>
      </c>
      <c r="BJ147" s="14" t="s">
        <v>158</v>
      </c>
      <c r="BK147" s="161">
        <f>ROUND(I147*H147,2)</f>
        <v>0</v>
      </c>
      <c r="BL147" s="14" t="s">
        <v>415</v>
      </c>
      <c r="BM147" s="160" t="s">
        <v>1536</v>
      </c>
    </row>
    <row r="148" spans="1:65" s="2" customFormat="1" ht="6.95" customHeight="1">
      <c r="A148" s="29"/>
      <c r="B148" s="47"/>
      <c r="C148" s="48"/>
      <c r="D148" s="48"/>
      <c r="E148" s="48"/>
      <c r="F148" s="48"/>
      <c r="G148" s="48"/>
      <c r="H148" s="48"/>
      <c r="I148" s="48"/>
      <c r="J148" s="48"/>
      <c r="K148" s="48"/>
      <c r="L148" s="30"/>
      <c r="M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</sheetData>
  <autoFilter ref="C121:K147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8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3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91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104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24" t="str">
        <f>'Rekapitulácia stavby'!K6</f>
        <v>Prestavba poľnohospodárskej budovy MHD-sklad na Stajňu pre odchov a ustajnenie koní</v>
      </c>
      <c r="F7" s="225"/>
      <c r="G7" s="225"/>
      <c r="H7" s="225"/>
      <c r="L7" s="17"/>
    </row>
    <row r="8" spans="1:46" s="2" customFormat="1" ht="12" customHeight="1">
      <c r="A8" s="29"/>
      <c r="B8" s="30"/>
      <c r="C8" s="29"/>
      <c r="D8" s="24" t="s">
        <v>105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2" t="s">
        <v>1537</v>
      </c>
      <c r="F9" s="226"/>
      <c r="G9" s="226"/>
      <c r="H9" s="22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7" t="str">
        <f>'Rekapitulácia stavby'!E14</f>
        <v>Vyplň údaj</v>
      </c>
      <c r="F18" s="204"/>
      <c r="G18" s="204"/>
      <c r="H18" s="204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1236</v>
      </c>
      <c r="F21" s="29"/>
      <c r="G21" s="29"/>
      <c r="H21" s="29"/>
      <c r="I21" s="24" t="s">
        <v>25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1236</v>
      </c>
      <c r="F24" s="29"/>
      <c r="G24" s="29"/>
      <c r="H24" s="29"/>
      <c r="I24" s="24" t="s">
        <v>25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9" t="s">
        <v>1</v>
      </c>
      <c r="F27" s="209"/>
      <c r="G27" s="209"/>
      <c r="H27" s="20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33</v>
      </c>
      <c r="E30" s="29"/>
      <c r="F30" s="29"/>
      <c r="G30" s="29"/>
      <c r="H30" s="29"/>
      <c r="I30" s="29"/>
      <c r="J30" s="71">
        <f>ROUND(J126,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37</v>
      </c>
      <c r="E33" s="35" t="s">
        <v>38</v>
      </c>
      <c r="F33" s="99">
        <f>ROUND((SUM(BE126:BE181)),  2)</f>
        <v>0</v>
      </c>
      <c r="G33" s="100"/>
      <c r="H33" s="100"/>
      <c r="I33" s="101">
        <v>0.2</v>
      </c>
      <c r="J33" s="99">
        <f>ROUND(((SUM(BE126:BE181))*I33),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39</v>
      </c>
      <c r="F34" s="99">
        <f>ROUND((SUM(BF126:BF181)),  2)</f>
        <v>0</v>
      </c>
      <c r="G34" s="100"/>
      <c r="H34" s="100"/>
      <c r="I34" s="101">
        <v>0.2</v>
      </c>
      <c r="J34" s="99">
        <f>ROUND(((SUM(BF126:BF181))*I34),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102">
        <f>ROUND((SUM(BG126:BG181)),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102">
        <f>ROUND((SUM(BH126:BH181)),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42</v>
      </c>
      <c r="F37" s="99">
        <f>ROUND((SUM(BI126:BI181)),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43</v>
      </c>
      <c r="E39" s="60"/>
      <c r="F39" s="60"/>
      <c r="G39" s="106" t="s">
        <v>44</v>
      </c>
      <c r="H39" s="107" t="s">
        <v>45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48</v>
      </c>
      <c r="E61" s="32"/>
      <c r="F61" s="110" t="s">
        <v>49</v>
      </c>
      <c r="G61" s="45" t="s">
        <v>48</v>
      </c>
      <c r="H61" s="32"/>
      <c r="I61" s="32"/>
      <c r="J61" s="111" t="s">
        <v>49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48</v>
      </c>
      <c r="E76" s="32"/>
      <c r="F76" s="110" t="s">
        <v>49</v>
      </c>
      <c r="G76" s="45" t="s">
        <v>48</v>
      </c>
      <c r="H76" s="32"/>
      <c r="I76" s="32"/>
      <c r="J76" s="111" t="s">
        <v>49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24" t="str">
        <f>E7</f>
        <v>Prestavba poľnohospodárskej budovy MHD-sklad na Stajňu pre odchov a ustajnenie koní</v>
      </c>
      <c r="F85" s="225"/>
      <c r="G85" s="225"/>
      <c r="H85" s="225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2" t="str">
        <f>E9</f>
        <v>04 - Vykurovanie</v>
      </c>
      <c r="F87" s="226"/>
      <c r="G87" s="226"/>
      <c r="H87" s="22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k.ú.Solka, Hospodársky dvor, p.č.193, 194/1, 194/7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Lucia Rovná SHR, Jilemnického 885/32, 972 13 Nitri</v>
      </c>
      <c r="G91" s="29"/>
      <c r="H91" s="29"/>
      <c r="I91" s="24" t="s">
        <v>28</v>
      </c>
      <c r="J91" s="27" t="str">
        <f>E21</f>
        <v>Ing. J. Ločei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J. Ločei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110</v>
      </c>
      <c r="D94" s="104"/>
      <c r="E94" s="104"/>
      <c r="F94" s="104"/>
      <c r="G94" s="104"/>
      <c r="H94" s="104"/>
      <c r="I94" s="104"/>
      <c r="J94" s="113" t="s">
        <v>111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112</v>
      </c>
      <c r="D96" s="29"/>
      <c r="E96" s="29"/>
      <c r="F96" s="29"/>
      <c r="G96" s="29"/>
      <c r="H96" s="29"/>
      <c r="I96" s="29"/>
      <c r="J96" s="71">
        <f>J126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113</v>
      </c>
    </row>
    <row r="97" spans="1:31" s="9" customFormat="1" ht="24.95" customHeight="1">
      <c r="B97" s="115"/>
      <c r="D97" s="116" t="s">
        <v>114</v>
      </c>
      <c r="E97" s="117"/>
      <c r="F97" s="117"/>
      <c r="G97" s="117"/>
      <c r="H97" s="117"/>
      <c r="I97" s="117"/>
      <c r="J97" s="118">
        <f>J127</f>
        <v>0</v>
      </c>
      <c r="L97" s="115"/>
    </row>
    <row r="98" spans="1:31" s="10" customFormat="1" ht="19.899999999999999" customHeight="1">
      <c r="B98" s="119"/>
      <c r="D98" s="120" t="s">
        <v>120</v>
      </c>
      <c r="E98" s="121"/>
      <c r="F98" s="121"/>
      <c r="G98" s="121"/>
      <c r="H98" s="121"/>
      <c r="I98" s="121"/>
      <c r="J98" s="122">
        <f>J128</f>
        <v>0</v>
      </c>
      <c r="L98" s="119"/>
    </row>
    <row r="99" spans="1:31" s="9" customFormat="1" ht="24.95" customHeight="1">
      <c r="B99" s="115"/>
      <c r="D99" s="116" t="s">
        <v>122</v>
      </c>
      <c r="E99" s="117"/>
      <c r="F99" s="117"/>
      <c r="G99" s="117"/>
      <c r="H99" s="117"/>
      <c r="I99" s="117"/>
      <c r="J99" s="118">
        <f>J140</f>
        <v>0</v>
      </c>
      <c r="L99" s="115"/>
    </row>
    <row r="100" spans="1:31" s="10" customFormat="1" ht="19.899999999999999" customHeight="1">
      <c r="B100" s="119"/>
      <c r="D100" s="120" t="s">
        <v>1538</v>
      </c>
      <c r="E100" s="121"/>
      <c r="F100" s="121"/>
      <c r="G100" s="121"/>
      <c r="H100" s="121"/>
      <c r="I100" s="121"/>
      <c r="J100" s="122">
        <f>J141</f>
        <v>0</v>
      </c>
      <c r="L100" s="119"/>
    </row>
    <row r="101" spans="1:31" s="10" customFormat="1" ht="19.899999999999999" customHeight="1">
      <c r="B101" s="119"/>
      <c r="D101" s="120" t="s">
        <v>1539</v>
      </c>
      <c r="E101" s="121"/>
      <c r="F101" s="121"/>
      <c r="G101" s="121"/>
      <c r="H101" s="121"/>
      <c r="I101" s="121"/>
      <c r="J101" s="122">
        <f>J144</f>
        <v>0</v>
      </c>
      <c r="L101" s="119"/>
    </row>
    <row r="102" spans="1:31" s="9" customFormat="1" ht="24.95" customHeight="1">
      <c r="B102" s="115"/>
      <c r="D102" s="116" t="s">
        <v>135</v>
      </c>
      <c r="E102" s="117"/>
      <c r="F102" s="117"/>
      <c r="G102" s="117"/>
      <c r="H102" s="117"/>
      <c r="I102" s="117"/>
      <c r="J102" s="118">
        <f>J147</f>
        <v>0</v>
      </c>
      <c r="L102" s="115"/>
    </row>
    <row r="103" spans="1:31" s="10" customFormat="1" ht="19.899999999999999" customHeight="1">
      <c r="B103" s="119"/>
      <c r="D103" s="120" t="s">
        <v>1540</v>
      </c>
      <c r="E103" s="121"/>
      <c r="F103" s="121"/>
      <c r="G103" s="121"/>
      <c r="H103" s="121"/>
      <c r="I103" s="121"/>
      <c r="J103" s="122">
        <f>J148</f>
        <v>0</v>
      </c>
      <c r="L103" s="119"/>
    </row>
    <row r="104" spans="1:31" s="10" customFormat="1" ht="19.899999999999999" customHeight="1">
      <c r="B104" s="119"/>
      <c r="D104" s="120" t="s">
        <v>1541</v>
      </c>
      <c r="E104" s="121"/>
      <c r="F104" s="121"/>
      <c r="G104" s="121"/>
      <c r="H104" s="121"/>
      <c r="I104" s="121"/>
      <c r="J104" s="122">
        <f>J174</f>
        <v>0</v>
      </c>
      <c r="L104" s="119"/>
    </row>
    <row r="105" spans="1:31" s="9" customFormat="1" ht="24.95" customHeight="1">
      <c r="B105" s="115"/>
      <c r="D105" s="116" t="s">
        <v>1542</v>
      </c>
      <c r="E105" s="117"/>
      <c r="F105" s="117"/>
      <c r="G105" s="117"/>
      <c r="H105" s="117"/>
      <c r="I105" s="117"/>
      <c r="J105" s="118">
        <f>J176</f>
        <v>0</v>
      </c>
      <c r="L105" s="115"/>
    </row>
    <row r="106" spans="1:31" s="10" customFormat="1" ht="19.899999999999999" customHeight="1">
      <c r="B106" s="119"/>
      <c r="D106" s="120" t="s">
        <v>1543</v>
      </c>
      <c r="E106" s="121"/>
      <c r="F106" s="121"/>
      <c r="G106" s="121"/>
      <c r="H106" s="121"/>
      <c r="I106" s="121"/>
      <c r="J106" s="122">
        <f>J177</f>
        <v>0</v>
      </c>
      <c r="L106" s="119"/>
    </row>
    <row r="107" spans="1:31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12" spans="1:31" s="2" customFormat="1" ht="6.95" customHeight="1">
      <c r="A112" s="2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137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15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26.25" customHeight="1">
      <c r="A116" s="29"/>
      <c r="B116" s="30"/>
      <c r="C116" s="29"/>
      <c r="D116" s="29"/>
      <c r="E116" s="224" t="str">
        <f>E7</f>
        <v>Prestavba poľnohospodárskej budovy MHD-sklad na Stajňu pre odchov a ustajnenie koní</v>
      </c>
      <c r="F116" s="225"/>
      <c r="G116" s="225"/>
      <c r="H116" s="225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105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182" t="str">
        <f>E9</f>
        <v>04 - Vykurovanie</v>
      </c>
      <c r="F118" s="226"/>
      <c r="G118" s="226"/>
      <c r="H118" s="226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F12</f>
        <v>k.ú.Solka, Hospodársky dvor, p.č.193, 194/1, 194/7</v>
      </c>
      <c r="G120" s="29"/>
      <c r="H120" s="29"/>
      <c r="I120" s="24" t="s">
        <v>21</v>
      </c>
      <c r="J120" s="55" t="str">
        <f>IF(J12="","",J12)</f>
        <v>Vyplň údaj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22</v>
      </c>
      <c r="D122" s="29"/>
      <c r="E122" s="29"/>
      <c r="F122" s="22" t="str">
        <f>E15</f>
        <v>Lucia Rovná SHR, Jilemnického 885/32, 972 13 Nitri</v>
      </c>
      <c r="G122" s="29"/>
      <c r="H122" s="29"/>
      <c r="I122" s="24" t="s">
        <v>28</v>
      </c>
      <c r="J122" s="27" t="str">
        <f>E21</f>
        <v>Ing. J. Ločei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26</v>
      </c>
      <c r="D123" s="29"/>
      <c r="E123" s="29"/>
      <c r="F123" s="22" t="str">
        <f>IF(E18="","",E18)</f>
        <v>Vyplň údaj</v>
      </c>
      <c r="G123" s="29"/>
      <c r="H123" s="29"/>
      <c r="I123" s="24" t="s">
        <v>31</v>
      </c>
      <c r="J123" s="27" t="str">
        <f>E24</f>
        <v>Ing. J. Ločei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23"/>
      <c r="B125" s="124"/>
      <c r="C125" s="125" t="s">
        <v>138</v>
      </c>
      <c r="D125" s="126" t="s">
        <v>58</v>
      </c>
      <c r="E125" s="126" t="s">
        <v>54</v>
      </c>
      <c r="F125" s="126" t="s">
        <v>55</v>
      </c>
      <c r="G125" s="126" t="s">
        <v>139</v>
      </c>
      <c r="H125" s="126" t="s">
        <v>140</v>
      </c>
      <c r="I125" s="126" t="s">
        <v>141</v>
      </c>
      <c r="J125" s="127" t="s">
        <v>111</v>
      </c>
      <c r="K125" s="128" t="s">
        <v>142</v>
      </c>
      <c r="L125" s="129"/>
      <c r="M125" s="62" t="s">
        <v>1</v>
      </c>
      <c r="N125" s="63" t="s">
        <v>37</v>
      </c>
      <c r="O125" s="63" t="s">
        <v>143</v>
      </c>
      <c r="P125" s="63" t="s">
        <v>144</v>
      </c>
      <c r="Q125" s="63" t="s">
        <v>145</v>
      </c>
      <c r="R125" s="63" t="s">
        <v>146</v>
      </c>
      <c r="S125" s="63" t="s">
        <v>147</v>
      </c>
      <c r="T125" s="64" t="s">
        <v>148</v>
      </c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</row>
    <row r="126" spans="1:63" s="2" customFormat="1" ht="22.9" customHeight="1">
      <c r="A126" s="29"/>
      <c r="B126" s="30"/>
      <c r="C126" s="69" t="s">
        <v>112</v>
      </c>
      <c r="D126" s="29"/>
      <c r="E126" s="29"/>
      <c r="F126" s="29"/>
      <c r="G126" s="29"/>
      <c r="H126" s="29"/>
      <c r="I126" s="29"/>
      <c r="J126" s="130">
        <f>BK126</f>
        <v>0</v>
      </c>
      <c r="K126" s="29"/>
      <c r="L126" s="30"/>
      <c r="M126" s="65"/>
      <c r="N126" s="56"/>
      <c r="O126" s="66"/>
      <c r="P126" s="131">
        <f>P127+P140+P147+P176</f>
        <v>0</v>
      </c>
      <c r="Q126" s="66"/>
      <c r="R126" s="131">
        <f>R127+R140+R147+R176</f>
        <v>0.41855500000000001</v>
      </c>
      <c r="S126" s="66"/>
      <c r="T126" s="132">
        <f>T127+T140+T147+T176</f>
        <v>0.59600000000000009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72</v>
      </c>
      <c r="AU126" s="14" t="s">
        <v>113</v>
      </c>
      <c r="BK126" s="133">
        <f>BK127+BK140+BK147+BK176</f>
        <v>0</v>
      </c>
    </row>
    <row r="127" spans="1:63" s="12" customFormat="1" ht="25.9" customHeight="1">
      <c r="B127" s="134"/>
      <c r="D127" s="135" t="s">
        <v>72</v>
      </c>
      <c r="E127" s="136" t="s">
        <v>149</v>
      </c>
      <c r="F127" s="136" t="s">
        <v>150</v>
      </c>
      <c r="I127" s="137"/>
      <c r="J127" s="138">
        <f>BK127</f>
        <v>0</v>
      </c>
      <c r="L127" s="134"/>
      <c r="M127" s="139"/>
      <c r="N127" s="140"/>
      <c r="O127" s="140"/>
      <c r="P127" s="141">
        <f>P128</f>
        <v>0</v>
      </c>
      <c r="Q127" s="140"/>
      <c r="R127" s="141">
        <f>R128</f>
        <v>0</v>
      </c>
      <c r="S127" s="140"/>
      <c r="T127" s="142">
        <f>T128</f>
        <v>0.59600000000000009</v>
      </c>
      <c r="AR127" s="135" t="s">
        <v>81</v>
      </c>
      <c r="AT127" s="143" t="s">
        <v>72</v>
      </c>
      <c r="AU127" s="143" t="s">
        <v>73</v>
      </c>
      <c r="AY127" s="135" t="s">
        <v>151</v>
      </c>
      <c r="BK127" s="144">
        <f>BK128</f>
        <v>0</v>
      </c>
    </row>
    <row r="128" spans="1:63" s="12" customFormat="1" ht="22.9" customHeight="1">
      <c r="B128" s="134"/>
      <c r="D128" s="135" t="s">
        <v>72</v>
      </c>
      <c r="E128" s="145" t="s">
        <v>186</v>
      </c>
      <c r="F128" s="145" t="s">
        <v>592</v>
      </c>
      <c r="I128" s="137"/>
      <c r="J128" s="146">
        <f>BK128</f>
        <v>0</v>
      </c>
      <c r="L128" s="134"/>
      <c r="M128" s="139"/>
      <c r="N128" s="140"/>
      <c r="O128" s="140"/>
      <c r="P128" s="141">
        <f>SUM(P129:P139)</f>
        <v>0</v>
      </c>
      <c r="Q128" s="140"/>
      <c r="R128" s="141">
        <f>SUM(R129:R139)</f>
        <v>0</v>
      </c>
      <c r="S128" s="140"/>
      <c r="T128" s="142">
        <f>SUM(T129:T139)</f>
        <v>0.59600000000000009</v>
      </c>
      <c r="AR128" s="135" t="s">
        <v>81</v>
      </c>
      <c r="AT128" s="143" t="s">
        <v>72</v>
      </c>
      <c r="AU128" s="143" t="s">
        <v>81</v>
      </c>
      <c r="AY128" s="135" t="s">
        <v>151</v>
      </c>
      <c r="BK128" s="144">
        <f>SUM(BK129:BK139)</f>
        <v>0</v>
      </c>
    </row>
    <row r="129" spans="1:65" s="2" customFormat="1" ht="24.2" customHeight="1">
      <c r="A129" s="29"/>
      <c r="B129" s="147"/>
      <c r="C129" s="148" t="s">
        <v>158</v>
      </c>
      <c r="D129" s="148" t="s">
        <v>153</v>
      </c>
      <c r="E129" s="149" t="s">
        <v>1544</v>
      </c>
      <c r="F129" s="150" t="s">
        <v>1545</v>
      </c>
      <c r="G129" s="151" t="s">
        <v>265</v>
      </c>
      <c r="H129" s="152">
        <v>10</v>
      </c>
      <c r="I129" s="153"/>
      <c r="J129" s="154">
        <f t="shared" ref="J129:J139" si="0">ROUND(I129*H129,2)</f>
        <v>0</v>
      </c>
      <c r="K129" s="155"/>
      <c r="L129" s="30"/>
      <c r="M129" s="156" t="s">
        <v>1</v>
      </c>
      <c r="N129" s="157" t="s">
        <v>39</v>
      </c>
      <c r="O129" s="58"/>
      <c r="P129" s="158">
        <f t="shared" ref="P129:P139" si="1">O129*H129</f>
        <v>0</v>
      </c>
      <c r="Q129" s="158">
        <v>0</v>
      </c>
      <c r="R129" s="158">
        <f t="shared" ref="R129:R139" si="2">Q129*H129</f>
        <v>0</v>
      </c>
      <c r="S129" s="158">
        <v>1E-3</v>
      </c>
      <c r="T129" s="159">
        <f t="shared" ref="T129:T139" si="3">S129*H129</f>
        <v>0.01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157</v>
      </c>
      <c r="AT129" s="160" t="s">
        <v>153</v>
      </c>
      <c r="AU129" s="160" t="s">
        <v>158</v>
      </c>
      <c r="AY129" s="14" t="s">
        <v>151</v>
      </c>
      <c r="BE129" s="161">
        <f t="shared" ref="BE129:BE139" si="4">IF(N129="základná",J129,0)</f>
        <v>0</v>
      </c>
      <c r="BF129" s="161">
        <f t="shared" ref="BF129:BF139" si="5">IF(N129="znížená",J129,0)</f>
        <v>0</v>
      </c>
      <c r="BG129" s="161">
        <f t="shared" ref="BG129:BG139" si="6">IF(N129="zákl. prenesená",J129,0)</f>
        <v>0</v>
      </c>
      <c r="BH129" s="161">
        <f t="shared" ref="BH129:BH139" si="7">IF(N129="zníž. prenesená",J129,0)</f>
        <v>0</v>
      </c>
      <c r="BI129" s="161">
        <f t="shared" ref="BI129:BI139" si="8">IF(N129="nulová",J129,0)</f>
        <v>0</v>
      </c>
      <c r="BJ129" s="14" t="s">
        <v>158</v>
      </c>
      <c r="BK129" s="161">
        <f t="shared" ref="BK129:BK139" si="9">ROUND(I129*H129,2)</f>
        <v>0</v>
      </c>
      <c r="BL129" s="14" t="s">
        <v>157</v>
      </c>
      <c r="BM129" s="160" t="s">
        <v>1546</v>
      </c>
    </row>
    <row r="130" spans="1:65" s="2" customFormat="1" ht="24.2" customHeight="1">
      <c r="A130" s="29"/>
      <c r="B130" s="147"/>
      <c r="C130" s="148" t="s">
        <v>157</v>
      </c>
      <c r="D130" s="148" t="s">
        <v>153</v>
      </c>
      <c r="E130" s="149" t="s">
        <v>1547</v>
      </c>
      <c r="F130" s="150" t="s">
        <v>1548</v>
      </c>
      <c r="G130" s="151" t="s">
        <v>265</v>
      </c>
      <c r="H130" s="152">
        <v>21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39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1E-3</v>
      </c>
      <c r="T130" s="159">
        <f t="shared" si="3"/>
        <v>2.1000000000000001E-2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157</v>
      </c>
      <c r="AT130" s="160" t="s">
        <v>153</v>
      </c>
      <c r="AU130" s="160" t="s">
        <v>158</v>
      </c>
      <c r="AY130" s="14" t="s">
        <v>151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158</v>
      </c>
      <c r="BK130" s="161">
        <f t="shared" si="9"/>
        <v>0</v>
      </c>
      <c r="BL130" s="14" t="s">
        <v>157</v>
      </c>
      <c r="BM130" s="160" t="s">
        <v>1549</v>
      </c>
    </row>
    <row r="131" spans="1:65" s="2" customFormat="1" ht="37.9" customHeight="1">
      <c r="A131" s="29"/>
      <c r="B131" s="147"/>
      <c r="C131" s="148" t="s">
        <v>174</v>
      </c>
      <c r="D131" s="148" t="s">
        <v>153</v>
      </c>
      <c r="E131" s="149" t="s">
        <v>1550</v>
      </c>
      <c r="F131" s="150" t="s">
        <v>1551</v>
      </c>
      <c r="G131" s="151" t="s">
        <v>330</v>
      </c>
      <c r="H131" s="152">
        <v>120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39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2E-3</v>
      </c>
      <c r="T131" s="159">
        <f t="shared" si="3"/>
        <v>0.24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157</v>
      </c>
      <c r="AT131" s="160" t="s">
        <v>153</v>
      </c>
      <c r="AU131" s="160" t="s">
        <v>158</v>
      </c>
      <c r="AY131" s="14" t="s">
        <v>151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158</v>
      </c>
      <c r="BK131" s="161">
        <f t="shared" si="9"/>
        <v>0</v>
      </c>
      <c r="BL131" s="14" t="s">
        <v>157</v>
      </c>
      <c r="BM131" s="160" t="s">
        <v>1552</v>
      </c>
    </row>
    <row r="132" spans="1:65" s="2" customFormat="1" ht="37.9" customHeight="1">
      <c r="A132" s="29"/>
      <c r="B132" s="147"/>
      <c r="C132" s="148" t="s">
        <v>182</v>
      </c>
      <c r="D132" s="148" t="s">
        <v>153</v>
      </c>
      <c r="E132" s="149" t="s">
        <v>1553</v>
      </c>
      <c r="F132" s="150" t="s">
        <v>1554</v>
      </c>
      <c r="G132" s="151" t="s">
        <v>330</v>
      </c>
      <c r="H132" s="152">
        <v>25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39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1.2999999999999999E-2</v>
      </c>
      <c r="T132" s="159">
        <f t="shared" si="3"/>
        <v>0.32500000000000001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157</v>
      </c>
      <c r="AT132" s="160" t="s">
        <v>153</v>
      </c>
      <c r="AU132" s="160" t="s">
        <v>158</v>
      </c>
      <c r="AY132" s="14" t="s">
        <v>151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158</v>
      </c>
      <c r="BK132" s="161">
        <f t="shared" si="9"/>
        <v>0</v>
      </c>
      <c r="BL132" s="14" t="s">
        <v>157</v>
      </c>
      <c r="BM132" s="160" t="s">
        <v>1555</v>
      </c>
    </row>
    <row r="133" spans="1:65" s="2" customFormat="1" ht="24.2" customHeight="1">
      <c r="A133" s="29"/>
      <c r="B133" s="147"/>
      <c r="C133" s="148" t="s">
        <v>190</v>
      </c>
      <c r="D133" s="148" t="s">
        <v>153</v>
      </c>
      <c r="E133" s="149" t="s">
        <v>1279</v>
      </c>
      <c r="F133" s="150" t="s">
        <v>1280</v>
      </c>
      <c r="G133" s="151" t="s">
        <v>211</v>
      </c>
      <c r="H133" s="152">
        <v>0.59599999999999997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39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157</v>
      </c>
      <c r="AT133" s="160" t="s">
        <v>153</v>
      </c>
      <c r="AU133" s="160" t="s">
        <v>158</v>
      </c>
      <c r="AY133" s="14" t="s">
        <v>151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158</v>
      </c>
      <c r="BK133" s="161">
        <f t="shared" si="9"/>
        <v>0</v>
      </c>
      <c r="BL133" s="14" t="s">
        <v>157</v>
      </c>
      <c r="BM133" s="160" t="s">
        <v>1556</v>
      </c>
    </row>
    <row r="134" spans="1:65" s="2" customFormat="1" ht="21.75" customHeight="1">
      <c r="A134" s="29"/>
      <c r="B134" s="147"/>
      <c r="C134" s="148" t="s">
        <v>195</v>
      </c>
      <c r="D134" s="148" t="s">
        <v>153</v>
      </c>
      <c r="E134" s="149" t="s">
        <v>1557</v>
      </c>
      <c r="F134" s="150" t="s">
        <v>1558</v>
      </c>
      <c r="G134" s="151" t="s">
        <v>211</v>
      </c>
      <c r="H134" s="152">
        <v>0.59599999999999997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39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157</v>
      </c>
      <c r="AT134" s="160" t="s">
        <v>153</v>
      </c>
      <c r="AU134" s="160" t="s">
        <v>158</v>
      </c>
      <c r="AY134" s="14" t="s">
        <v>151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158</v>
      </c>
      <c r="BK134" s="161">
        <f t="shared" si="9"/>
        <v>0</v>
      </c>
      <c r="BL134" s="14" t="s">
        <v>157</v>
      </c>
      <c r="BM134" s="160" t="s">
        <v>1559</v>
      </c>
    </row>
    <row r="135" spans="1:65" s="2" customFormat="1" ht="21.75" customHeight="1">
      <c r="A135" s="29"/>
      <c r="B135" s="147"/>
      <c r="C135" s="148" t="s">
        <v>200</v>
      </c>
      <c r="D135" s="148" t="s">
        <v>153</v>
      </c>
      <c r="E135" s="149" t="s">
        <v>1283</v>
      </c>
      <c r="F135" s="150" t="s">
        <v>1284</v>
      </c>
      <c r="G135" s="151" t="s">
        <v>211</v>
      </c>
      <c r="H135" s="152">
        <v>0.59599999999999997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39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157</v>
      </c>
      <c r="AT135" s="160" t="s">
        <v>153</v>
      </c>
      <c r="AU135" s="160" t="s">
        <v>158</v>
      </c>
      <c r="AY135" s="14" t="s">
        <v>151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158</v>
      </c>
      <c r="BK135" s="161">
        <f t="shared" si="9"/>
        <v>0</v>
      </c>
      <c r="BL135" s="14" t="s">
        <v>157</v>
      </c>
      <c r="BM135" s="160" t="s">
        <v>1560</v>
      </c>
    </row>
    <row r="136" spans="1:65" s="2" customFormat="1" ht="24.2" customHeight="1">
      <c r="A136" s="29"/>
      <c r="B136" s="147"/>
      <c r="C136" s="148" t="s">
        <v>204</v>
      </c>
      <c r="D136" s="148" t="s">
        <v>153</v>
      </c>
      <c r="E136" s="149" t="s">
        <v>1286</v>
      </c>
      <c r="F136" s="150" t="s">
        <v>1287</v>
      </c>
      <c r="G136" s="151" t="s">
        <v>211</v>
      </c>
      <c r="H136" s="152">
        <v>0.59599999999999997</v>
      </c>
      <c r="I136" s="153"/>
      <c r="J136" s="154">
        <f t="shared" si="0"/>
        <v>0</v>
      </c>
      <c r="K136" s="155"/>
      <c r="L136" s="30"/>
      <c r="M136" s="156" t="s">
        <v>1</v>
      </c>
      <c r="N136" s="157" t="s">
        <v>39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157</v>
      </c>
      <c r="AT136" s="160" t="s">
        <v>153</v>
      </c>
      <c r="AU136" s="160" t="s">
        <v>158</v>
      </c>
      <c r="AY136" s="14" t="s">
        <v>151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158</v>
      </c>
      <c r="BK136" s="161">
        <f t="shared" si="9"/>
        <v>0</v>
      </c>
      <c r="BL136" s="14" t="s">
        <v>157</v>
      </c>
      <c r="BM136" s="160" t="s">
        <v>1561</v>
      </c>
    </row>
    <row r="137" spans="1:65" s="2" customFormat="1" ht="24.2" customHeight="1">
      <c r="A137" s="29"/>
      <c r="B137" s="147"/>
      <c r="C137" s="148" t="s">
        <v>208</v>
      </c>
      <c r="D137" s="148" t="s">
        <v>153</v>
      </c>
      <c r="E137" s="149" t="s">
        <v>1495</v>
      </c>
      <c r="F137" s="150" t="s">
        <v>683</v>
      </c>
      <c r="G137" s="151" t="s">
        <v>211</v>
      </c>
      <c r="H137" s="152">
        <v>0.59599999999999997</v>
      </c>
      <c r="I137" s="153"/>
      <c r="J137" s="154">
        <f t="shared" si="0"/>
        <v>0</v>
      </c>
      <c r="K137" s="155"/>
      <c r="L137" s="30"/>
      <c r="M137" s="156" t="s">
        <v>1</v>
      </c>
      <c r="N137" s="157" t="s">
        <v>39</v>
      </c>
      <c r="O137" s="58"/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157</v>
      </c>
      <c r="AT137" s="160" t="s">
        <v>153</v>
      </c>
      <c r="AU137" s="160" t="s">
        <v>158</v>
      </c>
      <c r="AY137" s="14" t="s">
        <v>151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158</v>
      </c>
      <c r="BK137" s="161">
        <f t="shared" si="9"/>
        <v>0</v>
      </c>
      <c r="BL137" s="14" t="s">
        <v>157</v>
      </c>
      <c r="BM137" s="160" t="s">
        <v>1562</v>
      </c>
    </row>
    <row r="138" spans="1:65" s="2" customFormat="1" ht="24.2" customHeight="1">
      <c r="A138" s="29"/>
      <c r="B138" s="147"/>
      <c r="C138" s="148" t="s">
        <v>213</v>
      </c>
      <c r="D138" s="148" t="s">
        <v>153</v>
      </c>
      <c r="E138" s="149" t="s">
        <v>1497</v>
      </c>
      <c r="F138" s="150" t="s">
        <v>687</v>
      </c>
      <c r="G138" s="151" t="s">
        <v>211</v>
      </c>
      <c r="H138" s="152">
        <v>0.59599999999999997</v>
      </c>
      <c r="I138" s="153"/>
      <c r="J138" s="154">
        <f t="shared" si="0"/>
        <v>0</v>
      </c>
      <c r="K138" s="155"/>
      <c r="L138" s="30"/>
      <c r="M138" s="156" t="s">
        <v>1</v>
      </c>
      <c r="N138" s="157" t="s">
        <v>39</v>
      </c>
      <c r="O138" s="58"/>
      <c r="P138" s="158">
        <f t="shared" si="1"/>
        <v>0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157</v>
      </c>
      <c r="AT138" s="160" t="s">
        <v>153</v>
      </c>
      <c r="AU138" s="160" t="s">
        <v>158</v>
      </c>
      <c r="AY138" s="14" t="s">
        <v>151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158</v>
      </c>
      <c r="BK138" s="161">
        <f t="shared" si="9"/>
        <v>0</v>
      </c>
      <c r="BL138" s="14" t="s">
        <v>157</v>
      </c>
      <c r="BM138" s="160" t="s">
        <v>1563</v>
      </c>
    </row>
    <row r="139" spans="1:65" s="2" customFormat="1" ht="24.2" customHeight="1">
      <c r="A139" s="29"/>
      <c r="B139" s="147"/>
      <c r="C139" s="148" t="s">
        <v>217</v>
      </c>
      <c r="D139" s="148" t="s">
        <v>153</v>
      </c>
      <c r="E139" s="149" t="s">
        <v>1564</v>
      </c>
      <c r="F139" s="150" t="s">
        <v>1565</v>
      </c>
      <c r="G139" s="151" t="s">
        <v>211</v>
      </c>
      <c r="H139" s="152">
        <v>0.59599999999999997</v>
      </c>
      <c r="I139" s="153"/>
      <c r="J139" s="154">
        <f t="shared" si="0"/>
        <v>0</v>
      </c>
      <c r="K139" s="155"/>
      <c r="L139" s="30"/>
      <c r="M139" s="156" t="s">
        <v>1</v>
      </c>
      <c r="N139" s="157" t="s">
        <v>39</v>
      </c>
      <c r="O139" s="58"/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157</v>
      </c>
      <c r="AT139" s="160" t="s">
        <v>153</v>
      </c>
      <c r="AU139" s="160" t="s">
        <v>158</v>
      </c>
      <c r="AY139" s="14" t="s">
        <v>151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158</v>
      </c>
      <c r="BK139" s="161">
        <f t="shared" si="9"/>
        <v>0</v>
      </c>
      <c r="BL139" s="14" t="s">
        <v>157</v>
      </c>
      <c r="BM139" s="160" t="s">
        <v>1566</v>
      </c>
    </row>
    <row r="140" spans="1:65" s="12" customFormat="1" ht="25.9" customHeight="1">
      <c r="B140" s="134"/>
      <c r="D140" s="135" t="s">
        <v>72</v>
      </c>
      <c r="E140" s="136" t="s">
        <v>698</v>
      </c>
      <c r="F140" s="136" t="s">
        <v>699</v>
      </c>
      <c r="I140" s="137"/>
      <c r="J140" s="138">
        <f>BK140</f>
        <v>0</v>
      </c>
      <c r="L140" s="134"/>
      <c r="M140" s="139"/>
      <c r="N140" s="140"/>
      <c r="O140" s="140"/>
      <c r="P140" s="141">
        <f>P141+P144</f>
        <v>0</v>
      </c>
      <c r="Q140" s="140"/>
      <c r="R140" s="141">
        <f>R141+R144</f>
        <v>0.28000000000000003</v>
      </c>
      <c r="S140" s="140"/>
      <c r="T140" s="142">
        <f>T141+T144</f>
        <v>0</v>
      </c>
      <c r="AR140" s="135" t="s">
        <v>158</v>
      </c>
      <c r="AT140" s="143" t="s">
        <v>72</v>
      </c>
      <c r="AU140" s="143" t="s">
        <v>73</v>
      </c>
      <c r="AY140" s="135" t="s">
        <v>151</v>
      </c>
      <c r="BK140" s="144">
        <f>BK141+BK144</f>
        <v>0</v>
      </c>
    </row>
    <row r="141" spans="1:65" s="12" customFormat="1" ht="22.9" customHeight="1">
      <c r="B141" s="134"/>
      <c r="D141" s="135" t="s">
        <v>72</v>
      </c>
      <c r="E141" s="145" t="s">
        <v>1499</v>
      </c>
      <c r="F141" s="145" t="s">
        <v>1567</v>
      </c>
      <c r="I141" s="137"/>
      <c r="J141" s="146">
        <f>BK141</f>
        <v>0</v>
      </c>
      <c r="L141" s="134"/>
      <c r="M141" s="139"/>
      <c r="N141" s="140"/>
      <c r="O141" s="140"/>
      <c r="P141" s="141">
        <f>SUM(P142:P143)</f>
        <v>0</v>
      </c>
      <c r="Q141" s="140"/>
      <c r="R141" s="141">
        <f>SUM(R142:R143)</f>
        <v>5.0000000000000001E-3</v>
      </c>
      <c r="S141" s="140"/>
      <c r="T141" s="142">
        <f>SUM(T142:T143)</f>
        <v>0</v>
      </c>
      <c r="AR141" s="135" t="s">
        <v>158</v>
      </c>
      <c r="AT141" s="143" t="s">
        <v>72</v>
      </c>
      <c r="AU141" s="143" t="s">
        <v>81</v>
      </c>
      <c r="AY141" s="135" t="s">
        <v>151</v>
      </c>
      <c r="BK141" s="144">
        <f>SUM(BK142:BK143)</f>
        <v>0</v>
      </c>
    </row>
    <row r="142" spans="1:65" s="2" customFormat="1" ht="16.5" customHeight="1">
      <c r="A142" s="29"/>
      <c r="B142" s="147"/>
      <c r="C142" s="148" t="s">
        <v>1227</v>
      </c>
      <c r="D142" s="148" t="s">
        <v>153</v>
      </c>
      <c r="E142" s="149" t="s">
        <v>1568</v>
      </c>
      <c r="F142" s="150" t="s">
        <v>1569</v>
      </c>
      <c r="G142" s="151" t="s">
        <v>265</v>
      </c>
      <c r="H142" s="152">
        <v>1</v>
      </c>
      <c r="I142" s="153"/>
      <c r="J142" s="154">
        <f>ROUND(I142*H142,2)</f>
        <v>0</v>
      </c>
      <c r="K142" s="155"/>
      <c r="L142" s="30"/>
      <c r="M142" s="156" t="s">
        <v>1</v>
      </c>
      <c r="N142" s="157" t="s">
        <v>39</v>
      </c>
      <c r="O142" s="58"/>
      <c r="P142" s="158">
        <f>O142*H142</f>
        <v>0</v>
      </c>
      <c r="Q142" s="158">
        <v>0</v>
      </c>
      <c r="R142" s="158">
        <f>Q142*H142</f>
        <v>0</v>
      </c>
      <c r="S142" s="158">
        <v>0</v>
      </c>
      <c r="T142" s="159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217</v>
      </c>
      <c r="AT142" s="160" t="s">
        <v>153</v>
      </c>
      <c r="AU142" s="160" t="s">
        <v>158</v>
      </c>
      <c r="AY142" s="14" t="s">
        <v>151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4" t="s">
        <v>158</v>
      </c>
      <c r="BK142" s="161">
        <f>ROUND(I142*H142,2)</f>
        <v>0</v>
      </c>
      <c r="BL142" s="14" t="s">
        <v>217</v>
      </c>
      <c r="BM142" s="160" t="s">
        <v>1570</v>
      </c>
    </row>
    <row r="143" spans="1:65" s="2" customFormat="1" ht="16.5" customHeight="1">
      <c r="A143" s="29"/>
      <c r="B143" s="147"/>
      <c r="C143" s="162" t="s">
        <v>1231</v>
      </c>
      <c r="D143" s="162" t="s">
        <v>354</v>
      </c>
      <c r="E143" s="163" t="s">
        <v>1571</v>
      </c>
      <c r="F143" s="164" t="s">
        <v>1572</v>
      </c>
      <c r="G143" s="165" t="s">
        <v>265</v>
      </c>
      <c r="H143" s="166">
        <v>1</v>
      </c>
      <c r="I143" s="167"/>
      <c r="J143" s="168">
        <f>ROUND(I143*H143,2)</f>
        <v>0</v>
      </c>
      <c r="K143" s="169"/>
      <c r="L143" s="170"/>
      <c r="M143" s="171" t="s">
        <v>1</v>
      </c>
      <c r="N143" s="172" t="s">
        <v>39</v>
      </c>
      <c r="O143" s="58"/>
      <c r="P143" s="158">
        <f>O143*H143</f>
        <v>0</v>
      </c>
      <c r="Q143" s="158">
        <v>5.0000000000000001E-3</v>
      </c>
      <c r="R143" s="158">
        <f>Q143*H143</f>
        <v>5.0000000000000001E-3</v>
      </c>
      <c r="S143" s="158">
        <v>0</v>
      </c>
      <c r="T143" s="159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283</v>
      </c>
      <c r="AT143" s="160" t="s">
        <v>354</v>
      </c>
      <c r="AU143" s="160" t="s">
        <v>158</v>
      </c>
      <c r="AY143" s="14" t="s">
        <v>151</v>
      </c>
      <c r="BE143" s="161">
        <f>IF(N143="základná",J143,0)</f>
        <v>0</v>
      </c>
      <c r="BF143" s="161">
        <f>IF(N143="znížená",J143,0)</f>
        <v>0</v>
      </c>
      <c r="BG143" s="161">
        <f>IF(N143="zákl. prenesená",J143,0)</f>
        <v>0</v>
      </c>
      <c r="BH143" s="161">
        <f>IF(N143="zníž. prenesená",J143,0)</f>
        <v>0</v>
      </c>
      <c r="BI143" s="161">
        <f>IF(N143="nulová",J143,0)</f>
        <v>0</v>
      </c>
      <c r="BJ143" s="14" t="s">
        <v>158</v>
      </c>
      <c r="BK143" s="161">
        <f>ROUND(I143*H143,2)</f>
        <v>0</v>
      </c>
      <c r="BL143" s="14" t="s">
        <v>217</v>
      </c>
      <c r="BM143" s="160" t="s">
        <v>1573</v>
      </c>
    </row>
    <row r="144" spans="1:65" s="12" customFormat="1" ht="22.9" customHeight="1">
      <c r="B144" s="134"/>
      <c r="D144" s="135" t="s">
        <v>72</v>
      </c>
      <c r="E144" s="145" t="s">
        <v>1574</v>
      </c>
      <c r="F144" s="145" t="s">
        <v>1575</v>
      </c>
      <c r="I144" s="137"/>
      <c r="J144" s="146">
        <f>BK144</f>
        <v>0</v>
      </c>
      <c r="L144" s="134"/>
      <c r="M144" s="139"/>
      <c r="N144" s="140"/>
      <c r="O144" s="140"/>
      <c r="P144" s="141">
        <f>SUM(P145:P146)</f>
        <v>0</v>
      </c>
      <c r="Q144" s="140"/>
      <c r="R144" s="141">
        <f>SUM(R145:R146)</f>
        <v>0.27500000000000002</v>
      </c>
      <c r="S144" s="140"/>
      <c r="T144" s="142">
        <f>SUM(T145:T146)</f>
        <v>0</v>
      </c>
      <c r="AR144" s="135" t="s">
        <v>158</v>
      </c>
      <c r="AT144" s="143" t="s">
        <v>72</v>
      </c>
      <c r="AU144" s="143" t="s">
        <v>81</v>
      </c>
      <c r="AY144" s="135" t="s">
        <v>151</v>
      </c>
      <c r="BK144" s="144">
        <f>SUM(BK145:BK146)</f>
        <v>0</v>
      </c>
    </row>
    <row r="145" spans="1:65" s="2" customFormat="1" ht="24.2" customHeight="1">
      <c r="A145" s="29"/>
      <c r="B145" s="147"/>
      <c r="C145" s="148" t="s">
        <v>1216</v>
      </c>
      <c r="D145" s="148" t="s">
        <v>153</v>
      </c>
      <c r="E145" s="149" t="s">
        <v>1576</v>
      </c>
      <c r="F145" s="150" t="s">
        <v>1577</v>
      </c>
      <c r="G145" s="151" t="s">
        <v>265</v>
      </c>
      <c r="H145" s="152">
        <v>1</v>
      </c>
      <c r="I145" s="153"/>
      <c r="J145" s="154">
        <f>ROUND(I145*H145,2)</f>
        <v>0</v>
      </c>
      <c r="K145" s="155"/>
      <c r="L145" s="30"/>
      <c r="M145" s="156" t="s">
        <v>1</v>
      </c>
      <c r="N145" s="157" t="s">
        <v>39</v>
      </c>
      <c r="O145" s="58"/>
      <c r="P145" s="158">
        <f>O145*H145</f>
        <v>0</v>
      </c>
      <c r="Q145" s="158">
        <v>0</v>
      </c>
      <c r="R145" s="158">
        <f>Q145*H145</f>
        <v>0</v>
      </c>
      <c r="S145" s="158">
        <v>0</v>
      </c>
      <c r="T145" s="159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217</v>
      </c>
      <c r="AT145" s="160" t="s">
        <v>153</v>
      </c>
      <c r="AU145" s="160" t="s">
        <v>158</v>
      </c>
      <c r="AY145" s="14" t="s">
        <v>151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4" t="s">
        <v>158</v>
      </c>
      <c r="BK145" s="161">
        <f>ROUND(I145*H145,2)</f>
        <v>0</v>
      </c>
      <c r="BL145" s="14" t="s">
        <v>217</v>
      </c>
      <c r="BM145" s="160" t="s">
        <v>1578</v>
      </c>
    </row>
    <row r="146" spans="1:65" s="2" customFormat="1" ht="24.2" customHeight="1">
      <c r="A146" s="29"/>
      <c r="B146" s="147"/>
      <c r="C146" s="162" t="s">
        <v>1220</v>
      </c>
      <c r="D146" s="162" t="s">
        <v>354</v>
      </c>
      <c r="E146" s="163" t="s">
        <v>1579</v>
      </c>
      <c r="F146" s="164" t="s">
        <v>1580</v>
      </c>
      <c r="G146" s="165" t="s">
        <v>265</v>
      </c>
      <c r="H146" s="166">
        <v>1</v>
      </c>
      <c r="I146" s="167"/>
      <c r="J146" s="168">
        <f>ROUND(I146*H146,2)</f>
        <v>0</v>
      </c>
      <c r="K146" s="169"/>
      <c r="L146" s="170"/>
      <c r="M146" s="171" t="s">
        <v>1</v>
      </c>
      <c r="N146" s="172" t="s">
        <v>39</v>
      </c>
      <c r="O146" s="58"/>
      <c r="P146" s="158">
        <f>O146*H146</f>
        <v>0</v>
      </c>
      <c r="Q146" s="158">
        <v>0.27500000000000002</v>
      </c>
      <c r="R146" s="158">
        <f>Q146*H146</f>
        <v>0.27500000000000002</v>
      </c>
      <c r="S146" s="158">
        <v>0</v>
      </c>
      <c r="T146" s="159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283</v>
      </c>
      <c r="AT146" s="160" t="s">
        <v>354</v>
      </c>
      <c r="AU146" s="160" t="s">
        <v>158</v>
      </c>
      <c r="AY146" s="14" t="s">
        <v>151</v>
      </c>
      <c r="BE146" s="161">
        <f>IF(N146="základná",J146,0)</f>
        <v>0</v>
      </c>
      <c r="BF146" s="161">
        <f>IF(N146="znížená",J146,0)</f>
        <v>0</v>
      </c>
      <c r="BG146" s="161">
        <f>IF(N146="zákl. prenesená",J146,0)</f>
        <v>0</v>
      </c>
      <c r="BH146" s="161">
        <f>IF(N146="zníž. prenesená",J146,0)</f>
        <v>0</v>
      </c>
      <c r="BI146" s="161">
        <f>IF(N146="nulová",J146,0)</f>
        <v>0</v>
      </c>
      <c r="BJ146" s="14" t="s">
        <v>158</v>
      </c>
      <c r="BK146" s="161">
        <f>ROUND(I146*H146,2)</f>
        <v>0</v>
      </c>
      <c r="BL146" s="14" t="s">
        <v>217</v>
      </c>
      <c r="BM146" s="160" t="s">
        <v>1581</v>
      </c>
    </row>
    <row r="147" spans="1:65" s="12" customFormat="1" ht="25.9" customHeight="1">
      <c r="B147" s="134"/>
      <c r="D147" s="135" t="s">
        <v>72</v>
      </c>
      <c r="E147" s="136" t="s">
        <v>354</v>
      </c>
      <c r="F147" s="136" t="s">
        <v>1224</v>
      </c>
      <c r="I147" s="137"/>
      <c r="J147" s="138">
        <f>BK147</f>
        <v>0</v>
      </c>
      <c r="L147" s="134"/>
      <c r="M147" s="139"/>
      <c r="N147" s="140"/>
      <c r="O147" s="140"/>
      <c r="P147" s="141">
        <f>P148+P174</f>
        <v>0</v>
      </c>
      <c r="Q147" s="140"/>
      <c r="R147" s="141">
        <f>R148+R174</f>
        <v>0.13855500000000001</v>
      </c>
      <c r="S147" s="140"/>
      <c r="T147" s="142">
        <f>T148+T174</f>
        <v>0</v>
      </c>
      <c r="AR147" s="135" t="s">
        <v>163</v>
      </c>
      <c r="AT147" s="143" t="s">
        <v>72</v>
      </c>
      <c r="AU147" s="143" t="s">
        <v>73</v>
      </c>
      <c r="AY147" s="135" t="s">
        <v>151</v>
      </c>
      <c r="BK147" s="144">
        <f>BK148+BK174</f>
        <v>0</v>
      </c>
    </row>
    <row r="148" spans="1:65" s="12" customFormat="1" ht="22.9" customHeight="1">
      <c r="B148" s="134"/>
      <c r="D148" s="135" t="s">
        <v>72</v>
      </c>
      <c r="E148" s="145" t="s">
        <v>1582</v>
      </c>
      <c r="F148" s="145" t="s">
        <v>1583</v>
      </c>
      <c r="I148" s="137"/>
      <c r="J148" s="146">
        <f>BK148</f>
        <v>0</v>
      </c>
      <c r="L148" s="134"/>
      <c r="M148" s="139"/>
      <c r="N148" s="140"/>
      <c r="O148" s="140"/>
      <c r="P148" s="141">
        <f>SUM(P149:P173)</f>
        <v>0</v>
      </c>
      <c r="Q148" s="140"/>
      <c r="R148" s="141">
        <f>SUM(R149:R173)</f>
        <v>0.13855500000000001</v>
      </c>
      <c r="S148" s="140"/>
      <c r="T148" s="142">
        <f>SUM(T149:T173)</f>
        <v>0</v>
      </c>
      <c r="AR148" s="135" t="s">
        <v>163</v>
      </c>
      <c r="AT148" s="143" t="s">
        <v>72</v>
      </c>
      <c r="AU148" s="143" t="s">
        <v>81</v>
      </c>
      <c r="AY148" s="135" t="s">
        <v>151</v>
      </c>
      <c r="BK148" s="144">
        <f>SUM(BK149:BK173)</f>
        <v>0</v>
      </c>
    </row>
    <row r="149" spans="1:65" s="2" customFormat="1" ht="24.2" customHeight="1">
      <c r="A149" s="29"/>
      <c r="B149" s="147"/>
      <c r="C149" s="148" t="s">
        <v>221</v>
      </c>
      <c r="D149" s="148" t="s">
        <v>153</v>
      </c>
      <c r="E149" s="149" t="s">
        <v>1584</v>
      </c>
      <c r="F149" s="150" t="s">
        <v>1585</v>
      </c>
      <c r="G149" s="151" t="s">
        <v>330</v>
      </c>
      <c r="H149" s="152">
        <v>25</v>
      </c>
      <c r="I149" s="153"/>
      <c r="J149" s="154">
        <f t="shared" ref="J149:J173" si="10">ROUND(I149*H149,2)</f>
        <v>0</v>
      </c>
      <c r="K149" s="155"/>
      <c r="L149" s="30"/>
      <c r="M149" s="156" t="s">
        <v>1</v>
      </c>
      <c r="N149" s="157" t="s">
        <v>39</v>
      </c>
      <c r="O149" s="58"/>
      <c r="P149" s="158">
        <f t="shared" ref="P149:P173" si="11">O149*H149</f>
        <v>0</v>
      </c>
      <c r="Q149" s="158">
        <v>0</v>
      </c>
      <c r="R149" s="158">
        <f t="shared" ref="R149:R173" si="12">Q149*H149</f>
        <v>0</v>
      </c>
      <c r="S149" s="158">
        <v>0</v>
      </c>
      <c r="T149" s="159">
        <f t="shared" ref="T149:T173" si="13"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415</v>
      </c>
      <c r="AT149" s="160" t="s">
        <v>153</v>
      </c>
      <c r="AU149" s="160" t="s">
        <v>158</v>
      </c>
      <c r="AY149" s="14" t="s">
        <v>151</v>
      </c>
      <c r="BE149" s="161">
        <f t="shared" ref="BE149:BE173" si="14">IF(N149="základná",J149,0)</f>
        <v>0</v>
      </c>
      <c r="BF149" s="161">
        <f t="shared" ref="BF149:BF173" si="15">IF(N149="znížená",J149,0)</f>
        <v>0</v>
      </c>
      <c r="BG149" s="161">
        <f t="shared" ref="BG149:BG173" si="16">IF(N149="zákl. prenesená",J149,0)</f>
        <v>0</v>
      </c>
      <c r="BH149" s="161">
        <f t="shared" ref="BH149:BH173" si="17">IF(N149="zníž. prenesená",J149,0)</f>
        <v>0</v>
      </c>
      <c r="BI149" s="161">
        <f t="shared" ref="BI149:BI173" si="18">IF(N149="nulová",J149,0)</f>
        <v>0</v>
      </c>
      <c r="BJ149" s="14" t="s">
        <v>158</v>
      </c>
      <c r="BK149" s="161">
        <f t="shared" ref="BK149:BK173" si="19">ROUND(I149*H149,2)</f>
        <v>0</v>
      </c>
      <c r="BL149" s="14" t="s">
        <v>415</v>
      </c>
      <c r="BM149" s="160" t="s">
        <v>1586</v>
      </c>
    </row>
    <row r="150" spans="1:65" s="2" customFormat="1" ht="16.5" customHeight="1">
      <c r="A150" s="29"/>
      <c r="B150" s="147"/>
      <c r="C150" s="162" t="s">
        <v>225</v>
      </c>
      <c r="D150" s="162" t="s">
        <v>354</v>
      </c>
      <c r="E150" s="163" t="s">
        <v>1587</v>
      </c>
      <c r="F150" s="164" t="s">
        <v>1588</v>
      </c>
      <c r="G150" s="165" t="s">
        <v>330</v>
      </c>
      <c r="H150" s="166">
        <v>25</v>
      </c>
      <c r="I150" s="167"/>
      <c r="J150" s="168">
        <f t="shared" si="10"/>
        <v>0</v>
      </c>
      <c r="K150" s="169"/>
      <c r="L150" s="170"/>
      <c r="M150" s="171" t="s">
        <v>1</v>
      </c>
      <c r="N150" s="172" t="s">
        <v>39</v>
      </c>
      <c r="O150" s="58"/>
      <c r="P150" s="158">
        <f t="shared" si="11"/>
        <v>0</v>
      </c>
      <c r="Q150" s="158">
        <v>7.3999999999999996E-5</v>
      </c>
      <c r="R150" s="158">
        <f t="shared" si="12"/>
        <v>1.8499999999999999E-3</v>
      </c>
      <c r="S150" s="158">
        <v>0</v>
      </c>
      <c r="T150" s="15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673</v>
      </c>
      <c r="AT150" s="160" t="s">
        <v>354</v>
      </c>
      <c r="AU150" s="160" t="s">
        <v>158</v>
      </c>
      <c r="AY150" s="14" t="s">
        <v>151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158</v>
      </c>
      <c r="BK150" s="161">
        <f t="shared" si="19"/>
        <v>0</v>
      </c>
      <c r="BL150" s="14" t="s">
        <v>673</v>
      </c>
      <c r="BM150" s="160" t="s">
        <v>1589</v>
      </c>
    </row>
    <row r="151" spans="1:65" s="2" customFormat="1" ht="16.5" customHeight="1">
      <c r="A151" s="29"/>
      <c r="B151" s="147"/>
      <c r="C151" s="162" t="s">
        <v>229</v>
      </c>
      <c r="D151" s="162" t="s">
        <v>354</v>
      </c>
      <c r="E151" s="163" t="s">
        <v>1590</v>
      </c>
      <c r="F151" s="164" t="s">
        <v>1591</v>
      </c>
      <c r="G151" s="165" t="s">
        <v>265</v>
      </c>
      <c r="H151" s="166">
        <v>5</v>
      </c>
      <c r="I151" s="167"/>
      <c r="J151" s="168">
        <f t="shared" si="10"/>
        <v>0</v>
      </c>
      <c r="K151" s="169"/>
      <c r="L151" s="170"/>
      <c r="M151" s="171" t="s">
        <v>1</v>
      </c>
      <c r="N151" s="172" t="s">
        <v>39</v>
      </c>
      <c r="O151" s="58"/>
      <c r="P151" s="158">
        <f t="shared" si="11"/>
        <v>0</v>
      </c>
      <c r="Q151" s="158">
        <v>1.0000000000000001E-5</v>
      </c>
      <c r="R151" s="158">
        <f t="shared" si="12"/>
        <v>5.0000000000000002E-5</v>
      </c>
      <c r="S151" s="158">
        <v>0</v>
      </c>
      <c r="T151" s="15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673</v>
      </c>
      <c r="AT151" s="160" t="s">
        <v>354</v>
      </c>
      <c r="AU151" s="160" t="s">
        <v>158</v>
      </c>
      <c r="AY151" s="14" t="s">
        <v>151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158</v>
      </c>
      <c r="BK151" s="161">
        <f t="shared" si="19"/>
        <v>0</v>
      </c>
      <c r="BL151" s="14" t="s">
        <v>673</v>
      </c>
      <c r="BM151" s="160" t="s">
        <v>1592</v>
      </c>
    </row>
    <row r="152" spans="1:65" s="2" customFormat="1" ht="21.75" customHeight="1">
      <c r="A152" s="29"/>
      <c r="B152" s="147"/>
      <c r="C152" s="148" t="s">
        <v>303</v>
      </c>
      <c r="D152" s="148" t="s">
        <v>153</v>
      </c>
      <c r="E152" s="149" t="s">
        <v>1593</v>
      </c>
      <c r="F152" s="150" t="s">
        <v>1594</v>
      </c>
      <c r="G152" s="151" t="s">
        <v>265</v>
      </c>
      <c r="H152" s="152">
        <v>21</v>
      </c>
      <c r="I152" s="153"/>
      <c r="J152" s="154">
        <f t="shared" si="10"/>
        <v>0</v>
      </c>
      <c r="K152" s="155"/>
      <c r="L152" s="30"/>
      <c r="M152" s="156" t="s">
        <v>1</v>
      </c>
      <c r="N152" s="157" t="s">
        <v>39</v>
      </c>
      <c r="O152" s="58"/>
      <c r="P152" s="158">
        <f t="shared" si="11"/>
        <v>0</v>
      </c>
      <c r="Q152" s="158">
        <v>0</v>
      </c>
      <c r="R152" s="158">
        <f t="shared" si="12"/>
        <v>0</v>
      </c>
      <c r="S152" s="158">
        <v>0</v>
      </c>
      <c r="T152" s="15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415</v>
      </c>
      <c r="AT152" s="160" t="s">
        <v>153</v>
      </c>
      <c r="AU152" s="160" t="s">
        <v>158</v>
      </c>
      <c r="AY152" s="14" t="s">
        <v>151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158</v>
      </c>
      <c r="BK152" s="161">
        <f t="shared" si="19"/>
        <v>0</v>
      </c>
      <c r="BL152" s="14" t="s">
        <v>415</v>
      </c>
      <c r="BM152" s="160" t="s">
        <v>1595</v>
      </c>
    </row>
    <row r="153" spans="1:65" s="2" customFormat="1" ht="16.5" customHeight="1">
      <c r="A153" s="29"/>
      <c r="B153" s="147"/>
      <c r="C153" s="162" t="s">
        <v>307</v>
      </c>
      <c r="D153" s="162" t="s">
        <v>354</v>
      </c>
      <c r="E153" s="163" t="s">
        <v>1596</v>
      </c>
      <c r="F153" s="164" t="s">
        <v>1597</v>
      </c>
      <c r="G153" s="165" t="s">
        <v>265</v>
      </c>
      <c r="H153" s="166">
        <v>21</v>
      </c>
      <c r="I153" s="167"/>
      <c r="J153" s="168">
        <f t="shared" si="10"/>
        <v>0</v>
      </c>
      <c r="K153" s="169"/>
      <c r="L153" s="170"/>
      <c r="M153" s="171" t="s">
        <v>1</v>
      </c>
      <c r="N153" s="172" t="s">
        <v>39</v>
      </c>
      <c r="O153" s="58"/>
      <c r="P153" s="158">
        <f t="shared" si="11"/>
        <v>0</v>
      </c>
      <c r="Q153" s="158">
        <v>5.5000000000000002E-5</v>
      </c>
      <c r="R153" s="158">
        <f t="shared" si="12"/>
        <v>1.155E-3</v>
      </c>
      <c r="S153" s="158">
        <v>0</v>
      </c>
      <c r="T153" s="15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673</v>
      </c>
      <c r="AT153" s="160" t="s">
        <v>354</v>
      </c>
      <c r="AU153" s="160" t="s">
        <v>158</v>
      </c>
      <c r="AY153" s="14" t="s">
        <v>151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158</v>
      </c>
      <c r="BK153" s="161">
        <f t="shared" si="19"/>
        <v>0</v>
      </c>
      <c r="BL153" s="14" t="s">
        <v>673</v>
      </c>
      <c r="BM153" s="160" t="s">
        <v>1598</v>
      </c>
    </row>
    <row r="154" spans="1:65" s="2" customFormat="1" ht="24.2" customHeight="1">
      <c r="A154" s="29"/>
      <c r="B154" s="147"/>
      <c r="C154" s="148" t="s">
        <v>374</v>
      </c>
      <c r="D154" s="148" t="s">
        <v>153</v>
      </c>
      <c r="E154" s="149" t="s">
        <v>1599</v>
      </c>
      <c r="F154" s="150" t="s">
        <v>1600</v>
      </c>
      <c r="G154" s="151" t="s">
        <v>265</v>
      </c>
      <c r="H154" s="152">
        <v>12</v>
      </c>
      <c r="I154" s="153"/>
      <c r="J154" s="154">
        <f t="shared" si="10"/>
        <v>0</v>
      </c>
      <c r="K154" s="155"/>
      <c r="L154" s="30"/>
      <c r="M154" s="156" t="s">
        <v>1</v>
      </c>
      <c r="N154" s="157" t="s">
        <v>39</v>
      </c>
      <c r="O154" s="58"/>
      <c r="P154" s="158">
        <f t="shared" si="11"/>
        <v>0</v>
      </c>
      <c r="Q154" s="158">
        <v>0</v>
      </c>
      <c r="R154" s="158">
        <f t="shared" si="12"/>
        <v>0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415</v>
      </c>
      <c r="AT154" s="160" t="s">
        <v>153</v>
      </c>
      <c r="AU154" s="160" t="s">
        <v>158</v>
      </c>
      <c r="AY154" s="14" t="s">
        <v>151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158</v>
      </c>
      <c r="BK154" s="161">
        <f t="shared" si="19"/>
        <v>0</v>
      </c>
      <c r="BL154" s="14" t="s">
        <v>415</v>
      </c>
      <c r="BM154" s="160" t="s">
        <v>1601</v>
      </c>
    </row>
    <row r="155" spans="1:65" s="2" customFormat="1" ht="16.5" customHeight="1">
      <c r="A155" s="29"/>
      <c r="B155" s="147"/>
      <c r="C155" s="162" t="s">
        <v>378</v>
      </c>
      <c r="D155" s="162" t="s">
        <v>354</v>
      </c>
      <c r="E155" s="163" t="s">
        <v>1602</v>
      </c>
      <c r="F155" s="164" t="s">
        <v>1603</v>
      </c>
      <c r="G155" s="165" t="s">
        <v>265</v>
      </c>
      <c r="H155" s="166">
        <v>12</v>
      </c>
      <c r="I155" s="167"/>
      <c r="J155" s="168">
        <f t="shared" si="10"/>
        <v>0</v>
      </c>
      <c r="K155" s="169"/>
      <c r="L155" s="170"/>
      <c r="M155" s="171" t="s">
        <v>1</v>
      </c>
      <c r="N155" s="172" t="s">
        <v>39</v>
      </c>
      <c r="O155" s="58"/>
      <c r="P155" s="158">
        <f t="shared" si="11"/>
        <v>0</v>
      </c>
      <c r="Q155" s="158">
        <v>2.0000000000000002E-5</v>
      </c>
      <c r="R155" s="158">
        <f t="shared" si="12"/>
        <v>2.4000000000000003E-4</v>
      </c>
      <c r="S155" s="158">
        <v>0</v>
      </c>
      <c r="T155" s="15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673</v>
      </c>
      <c r="AT155" s="160" t="s">
        <v>354</v>
      </c>
      <c r="AU155" s="160" t="s">
        <v>158</v>
      </c>
      <c r="AY155" s="14" t="s">
        <v>151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158</v>
      </c>
      <c r="BK155" s="161">
        <f t="shared" si="19"/>
        <v>0</v>
      </c>
      <c r="BL155" s="14" t="s">
        <v>673</v>
      </c>
      <c r="BM155" s="160" t="s">
        <v>1604</v>
      </c>
    </row>
    <row r="156" spans="1:65" s="2" customFormat="1" ht="24.2" customHeight="1">
      <c r="A156" s="29"/>
      <c r="B156" s="147"/>
      <c r="C156" s="148" t="s">
        <v>386</v>
      </c>
      <c r="D156" s="148" t="s">
        <v>153</v>
      </c>
      <c r="E156" s="149" t="s">
        <v>1605</v>
      </c>
      <c r="F156" s="150" t="s">
        <v>1606</v>
      </c>
      <c r="G156" s="151" t="s">
        <v>265</v>
      </c>
      <c r="H156" s="152">
        <v>48</v>
      </c>
      <c r="I156" s="153"/>
      <c r="J156" s="154">
        <f t="shared" si="10"/>
        <v>0</v>
      </c>
      <c r="K156" s="155"/>
      <c r="L156" s="30"/>
      <c r="M156" s="156" t="s">
        <v>1</v>
      </c>
      <c r="N156" s="157" t="s">
        <v>39</v>
      </c>
      <c r="O156" s="58"/>
      <c r="P156" s="158">
        <f t="shared" si="11"/>
        <v>0</v>
      </c>
      <c r="Q156" s="158">
        <v>0</v>
      </c>
      <c r="R156" s="158">
        <f t="shared" si="12"/>
        <v>0</v>
      </c>
      <c r="S156" s="158">
        <v>0</v>
      </c>
      <c r="T156" s="15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415</v>
      </c>
      <c r="AT156" s="160" t="s">
        <v>153</v>
      </c>
      <c r="AU156" s="160" t="s">
        <v>158</v>
      </c>
      <c r="AY156" s="14" t="s">
        <v>151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158</v>
      </c>
      <c r="BK156" s="161">
        <f t="shared" si="19"/>
        <v>0</v>
      </c>
      <c r="BL156" s="14" t="s">
        <v>415</v>
      </c>
      <c r="BM156" s="160" t="s">
        <v>1607</v>
      </c>
    </row>
    <row r="157" spans="1:65" s="2" customFormat="1" ht="16.5" customHeight="1">
      <c r="A157" s="29"/>
      <c r="B157" s="147"/>
      <c r="C157" s="162" t="s">
        <v>391</v>
      </c>
      <c r="D157" s="162" t="s">
        <v>354</v>
      </c>
      <c r="E157" s="163" t="s">
        <v>1608</v>
      </c>
      <c r="F157" s="164" t="s">
        <v>1609</v>
      </c>
      <c r="G157" s="165" t="s">
        <v>265</v>
      </c>
      <c r="H157" s="166">
        <v>48</v>
      </c>
      <c r="I157" s="167"/>
      <c r="J157" s="168">
        <f t="shared" si="10"/>
        <v>0</v>
      </c>
      <c r="K157" s="169"/>
      <c r="L157" s="170"/>
      <c r="M157" s="171" t="s">
        <v>1</v>
      </c>
      <c r="N157" s="172" t="s">
        <v>39</v>
      </c>
      <c r="O157" s="58"/>
      <c r="P157" s="158">
        <f t="shared" si="11"/>
        <v>0</v>
      </c>
      <c r="Q157" s="158">
        <v>2.0000000000000002E-5</v>
      </c>
      <c r="R157" s="158">
        <f t="shared" si="12"/>
        <v>9.6000000000000013E-4</v>
      </c>
      <c r="S157" s="158">
        <v>0</v>
      </c>
      <c r="T157" s="15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673</v>
      </c>
      <c r="AT157" s="160" t="s">
        <v>354</v>
      </c>
      <c r="AU157" s="160" t="s">
        <v>158</v>
      </c>
      <c r="AY157" s="14" t="s">
        <v>151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158</v>
      </c>
      <c r="BK157" s="161">
        <f t="shared" si="19"/>
        <v>0</v>
      </c>
      <c r="BL157" s="14" t="s">
        <v>673</v>
      </c>
      <c r="BM157" s="160" t="s">
        <v>1610</v>
      </c>
    </row>
    <row r="158" spans="1:65" s="2" customFormat="1" ht="24.2" customHeight="1">
      <c r="A158" s="29"/>
      <c r="B158" s="147"/>
      <c r="C158" s="148" t="s">
        <v>539</v>
      </c>
      <c r="D158" s="148" t="s">
        <v>153</v>
      </c>
      <c r="E158" s="149" t="s">
        <v>1611</v>
      </c>
      <c r="F158" s="150" t="s">
        <v>1612</v>
      </c>
      <c r="G158" s="151" t="s">
        <v>265</v>
      </c>
      <c r="H158" s="152">
        <v>150</v>
      </c>
      <c r="I158" s="153"/>
      <c r="J158" s="154">
        <f t="shared" si="10"/>
        <v>0</v>
      </c>
      <c r="K158" s="155"/>
      <c r="L158" s="30"/>
      <c r="M158" s="156" t="s">
        <v>1</v>
      </c>
      <c r="N158" s="157" t="s">
        <v>39</v>
      </c>
      <c r="O158" s="58"/>
      <c r="P158" s="158">
        <f t="shared" si="11"/>
        <v>0</v>
      </c>
      <c r="Q158" s="158">
        <v>0</v>
      </c>
      <c r="R158" s="158">
        <f t="shared" si="12"/>
        <v>0</v>
      </c>
      <c r="S158" s="158">
        <v>0</v>
      </c>
      <c r="T158" s="15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415</v>
      </c>
      <c r="AT158" s="160" t="s">
        <v>153</v>
      </c>
      <c r="AU158" s="160" t="s">
        <v>158</v>
      </c>
      <c r="AY158" s="14" t="s">
        <v>151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4" t="s">
        <v>158</v>
      </c>
      <c r="BK158" s="161">
        <f t="shared" si="19"/>
        <v>0</v>
      </c>
      <c r="BL158" s="14" t="s">
        <v>415</v>
      </c>
      <c r="BM158" s="160" t="s">
        <v>1613</v>
      </c>
    </row>
    <row r="159" spans="1:65" s="2" customFormat="1" ht="16.5" customHeight="1">
      <c r="A159" s="29"/>
      <c r="B159" s="147"/>
      <c r="C159" s="162" t="s">
        <v>543</v>
      </c>
      <c r="D159" s="162" t="s">
        <v>354</v>
      </c>
      <c r="E159" s="163" t="s">
        <v>1614</v>
      </c>
      <c r="F159" s="164" t="s">
        <v>1615</v>
      </c>
      <c r="G159" s="165" t="s">
        <v>265</v>
      </c>
      <c r="H159" s="166">
        <v>150</v>
      </c>
      <c r="I159" s="167"/>
      <c r="J159" s="168">
        <f t="shared" si="10"/>
        <v>0</v>
      </c>
      <c r="K159" s="169"/>
      <c r="L159" s="170"/>
      <c r="M159" s="171" t="s">
        <v>1</v>
      </c>
      <c r="N159" s="172" t="s">
        <v>39</v>
      </c>
      <c r="O159" s="58"/>
      <c r="P159" s="158">
        <f t="shared" si="11"/>
        <v>0</v>
      </c>
      <c r="Q159" s="158">
        <v>1.9999999999999999E-6</v>
      </c>
      <c r="R159" s="158">
        <f t="shared" si="12"/>
        <v>2.9999999999999997E-4</v>
      </c>
      <c r="S159" s="158">
        <v>0</v>
      </c>
      <c r="T159" s="159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673</v>
      </c>
      <c r="AT159" s="160" t="s">
        <v>354</v>
      </c>
      <c r="AU159" s="160" t="s">
        <v>158</v>
      </c>
      <c r="AY159" s="14" t="s">
        <v>151</v>
      </c>
      <c r="BE159" s="161">
        <f t="shared" si="14"/>
        <v>0</v>
      </c>
      <c r="BF159" s="161">
        <f t="shared" si="15"/>
        <v>0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4" t="s">
        <v>158</v>
      </c>
      <c r="BK159" s="161">
        <f t="shared" si="19"/>
        <v>0</v>
      </c>
      <c r="BL159" s="14" t="s">
        <v>673</v>
      </c>
      <c r="BM159" s="160" t="s">
        <v>1616</v>
      </c>
    </row>
    <row r="160" spans="1:65" s="2" customFormat="1" ht="16.5" customHeight="1">
      <c r="A160" s="29"/>
      <c r="B160" s="147"/>
      <c r="C160" s="148" t="s">
        <v>915</v>
      </c>
      <c r="D160" s="148" t="s">
        <v>153</v>
      </c>
      <c r="E160" s="149" t="s">
        <v>1617</v>
      </c>
      <c r="F160" s="150" t="s">
        <v>1618</v>
      </c>
      <c r="G160" s="151" t="s">
        <v>1619</v>
      </c>
      <c r="H160" s="152">
        <v>6</v>
      </c>
      <c r="I160" s="153"/>
      <c r="J160" s="154">
        <f t="shared" si="10"/>
        <v>0</v>
      </c>
      <c r="K160" s="155"/>
      <c r="L160" s="30"/>
      <c r="M160" s="156" t="s">
        <v>1</v>
      </c>
      <c r="N160" s="157" t="s">
        <v>39</v>
      </c>
      <c r="O160" s="58"/>
      <c r="P160" s="158">
        <f t="shared" si="11"/>
        <v>0</v>
      </c>
      <c r="Q160" s="158">
        <v>0</v>
      </c>
      <c r="R160" s="158">
        <f t="shared" si="12"/>
        <v>0</v>
      </c>
      <c r="S160" s="158">
        <v>0</v>
      </c>
      <c r="T160" s="159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415</v>
      </c>
      <c r="AT160" s="160" t="s">
        <v>153</v>
      </c>
      <c r="AU160" s="160" t="s">
        <v>158</v>
      </c>
      <c r="AY160" s="14" t="s">
        <v>151</v>
      </c>
      <c r="BE160" s="161">
        <f t="shared" si="14"/>
        <v>0</v>
      </c>
      <c r="BF160" s="161">
        <f t="shared" si="15"/>
        <v>0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4" t="s">
        <v>158</v>
      </c>
      <c r="BK160" s="161">
        <f t="shared" si="19"/>
        <v>0</v>
      </c>
      <c r="BL160" s="14" t="s">
        <v>415</v>
      </c>
      <c r="BM160" s="160" t="s">
        <v>1620</v>
      </c>
    </row>
    <row r="161" spans="1:65" s="2" customFormat="1" ht="37.9" customHeight="1">
      <c r="A161" s="29"/>
      <c r="B161" s="147"/>
      <c r="C161" s="148" t="s">
        <v>923</v>
      </c>
      <c r="D161" s="148" t="s">
        <v>153</v>
      </c>
      <c r="E161" s="149" t="s">
        <v>1621</v>
      </c>
      <c r="F161" s="150" t="s">
        <v>1622</v>
      </c>
      <c r="G161" s="151" t="s">
        <v>265</v>
      </c>
      <c r="H161" s="152">
        <v>8</v>
      </c>
      <c r="I161" s="153"/>
      <c r="J161" s="154">
        <f t="shared" si="10"/>
        <v>0</v>
      </c>
      <c r="K161" s="155"/>
      <c r="L161" s="30"/>
      <c r="M161" s="156" t="s">
        <v>1</v>
      </c>
      <c r="N161" s="157" t="s">
        <v>39</v>
      </c>
      <c r="O161" s="58"/>
      <c r="P161" s="158">
        <f t="shared" si="11"/>
        <v>0</v>
      </c>
      <c r="Q161" s="158">
        <v>0</v>
      </c>
      <c r="R161" s="158">
        <f t="shared" si="12"/>
        <v>0</v>
      </c>
      <c r="S161" s="158">
        <v>0</v>
      </c>
      <c r="T161" s="159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415</v>
      </c>
      <c r="AT161" s="160" t="s">
        <v>153</v>
      </c>
      <c r="AU161" s="160" t="s">
        <v>158</v>
      </c>
      <c r="AY161" s="14" t="s">
        <v>151</v>
      </c>
      <c r="BE161" s="161">
        <f t="shared" si="14"/>
        <v>0</v>
      </c>
      <c r="BF161" s="161">
        <f t="shared" si="15"/>
        <v>0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4" t="s">
        <v>158</v>
      </c>
      <c r="BK161" s="161">
        <f t="shared" si="19"/>
        <v>0</v>
      </c>
      <c r="BL161" s="14" t="s">
        <v>415</v>
      </c>
      <c r="BM161" s="160" t="s">
        <v>1623</v>
      </c>
    </row>
    <row r="162" spans="1:65" s="2" customFormat="1" ht="16.5" customHeight="1">
      <c r="A162" s="29"/>
      <c r="B162" s="147"/>
      <c r="C162" s="148" t="s">
        <v>927</v>
      </c>
      <c r="D162" s="148" t="s">
        <v>153</v>
      </c>
      <c r="E162" s="149" t="s">
        <v>1624</v>
      </c>
      <c r="F162" s="150" t="s">
        <v>1625</v>
      </c>
      <c r="G162" s="151" t="s">
        <v>265</v>
      </c>
      <c r="H162" s="152">
        <v>8</v>
      </c>
      <c r="I162" s="153"/>
      <c r="J162" s="154">
        <f t="shared" si="10"/>
        <v>0</v>
      </c>
      <c r="K162" s="155"/>
      <c r="L162" s="30"/>
      <c r="M162" s="156" t="s">
        <v>1</v>
      </c>
      <c r="N162" s="157" t="s">
        <v>39</v>
      </c>
      <c r="O162" s="58"/>
      <c r="P162" s="158">
        <f t="shared" si="11"/>
        <v>0</v>
      </c>
      <c r="Q162" s="158">
        <v>0</v>
      </c>
      <c r="R162" s="158">
        <f t="shared" si="12"/>
        <v>0</v>
      </c>
      <c r="S162" s="158">
        <v>0</v>
      </c>
      <c r="T162" s="159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415</v>
      </c>
      <c r="AT162" s="160" t="s">
        <v>153</v>
      </c>
      <c r="AU162" s="160" t="s">
        <v>158</v>
      </c>
      <c r="AY162" s="14" t="s">
        <v>151</v>
      </c>
      <c r="BE162" s="161">
        <f t="shared" si="14"/>
        <v>0</v>
      </c>
      <c r="BF162" s="161">
        <f t="shared" si="15"/>
        <v>0</v>
      </c>
      <c r="BG162" s="161">
        <f t="shared" si="16"/>
        <v>0</v>
      </c>
      <c r="BH162" s="161">
        <f t="shared" si="17"/>
        <v>0</v>
      </c>
      <c r="BI162" s="161">
        <f t="shared" si="18"/>
        <v>0</v>
      </c>
      <c r="BJ162" s="14" t="s">
        <v>158</v>
      </c>
      <c r="BK162" s="161">
        <f t="shared" si="19"/>
        <v>0</v>
      </c>
      <c r="BL162" s="14" t="s">
        <v>415</v>
      </c>
      <c r="BM162" s="160" t="s">
        <v>1626</v>
      </c>
    </row>
    <row r="163" spans="1:65" s="2" customFormat="1" ht="24.2" customHeight="1">
      <c r="A163" s="29"/>
      <c r="B163" s="147"/>
      <c r="C163" s="148" t="s">
        <v>1190</v>
      </c>
      <c r="D163" s="148" t="s">
        <v>153</v>
      </c>
      <c r="E163" s="149" t="s">
        <v>1627</v>
      </c>
      <c r="F163" s="150" t="s">
        <v>1628</v>
      </c>
      <c r="G163" s="151" t="s">
        <v>265</v>
      </c>
      <c r="H163" s="152">
        <v>9</v>
      </c>
      <c r="I163" s="153"/>
      <c r="J163" s="154">
        <f t="shared" si="10"/>
        <v>0</v>
      </c>
      <c r="K163" s="155"/>
      <c r="L163" s="30"/>
      <c r="M163" s="156" t="s">
        <v>1</v>
      </c>
      <c r="N163" s="157" t="s">
        <v>39</v>
      </c>
      <c r="O163" s="58"/>
      <c r="P163" s="158">
        <f t="shared" si="11"/>
        <v>0</v>
      </c>
      <c r="Q163" s="158">
        <v>0</v>
      </c>
      <c r="R163" s="158">
        <f t="shared" si="12"/>
        <v>0</v>
      </c>
      <c r="S163" s="158">
        <v>0</v>
      </c>
      <c r="T163" s="159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415</v>
      </c>
      <c r="AT163" s="160" t="s">
        <v>153</v>
      </c>
      <c r="AU163" s="160" t="s">
        <v>158</v>
      </c>
      <c r="AY163" s="14" t="s">
        <v>151</v>
      </c>
      <c r="BE163" s="161">
        <f t="shared" si="14"/>
        <v>0</v>
      </c>
      <c r="BF163" s="161">
        <f t="shared" si="15"/>
        <v>0</v>
      </c>
      <c r="BG163" s="161">
        <f t="shared" si="16"/>
        <v>0</v>
      </c>
      <c r="BH163" s="161">
        <f t="shared" si="17"/>
        <v>0</v>
      </c>
      <c r="BI163" s="161">
        <f t="shared" si="18"/>
        <v>0</v>
      </c>
      <c r="BJ163" s="14" t="s">
        <v>158</v>
      </c>
      <c r="BK163" s="161">
        <f t="shared" si="19"/>
        <v>0</v>
      </c>
      <c r="BL163" s="14" t="s">
        <v>415</v>
      </c>
      <c r="BM163" s="160" t="s">
        <v>1629</v>
      </c>
    </row>
    <row r="164" spans="1:65" s="2" customFormat="1" ht="24.2" customHeight="1">
      <c r="A164" s="29"/>
      <c r="B164" s="147"/>
      <c r="C164" s="162" t="s">
        <v>1194</v>
      </c>
      <c r="D164" s="162" t="s">
        <v>354</v>
      </c>
      <c r="E164" s="163" t="s">
        <v>1630</v>
      </c>
      <c r="F164" s="164" t="s">
        <v>1631</v>
      </c>
      <c r="G164" s="165" t="s">
        <v>265</v>
      </c>
      <c r="H164" s="166">
        <v>9</v>
      </c>
      <c r="I164" s="167"/>
      <c r="J164" s="168">
        <f t="shared" si="10"/>
        <v>0</v>
      </c>
      <c r="K164" s="169"/>
      <c r="L164" s="170"/>
      <c r="M164" s="171" t="s">
        <v>1</v>
      </c>
      <c r="N164" s="172" t="s">
        <v>39</v>
      </c>
      <c r="O164" s="58"/>
      <c r="P164" s="158">
        <f t="shared" si="11"/>
        <v>0</v>
      </c>
      <c r="Q164" s="158">
        <v>1E-4</v>
      </c>
      <c r="R164" s="158">
        <f t="shared" si="12"/>
        <v>9.0000000000000008E-4</v>
      </c>
      <c r="S164" s="158">
        <v>0</v>
      </c>
      <c r="T164" s="159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673</v>
      </c>
      <c r="AT164" s="160" t="s">
        <v>354</v>
      </c>
      <c r="AU164" s="160" t="s">
        <v>158</v>
      </c>
      <c r="AY164" s="14" t="s">
        <v>151</v>
      </c>
      <c r="BE164" s="161">
        <f t="shared" si="14"/>
        <v>0</v>
      </c>
      <c r="BF164" s="161">
        <f t="shared" si="15"/>
        <v>0</v>
      </c>
      <c r="BG164" s="161">
        <f t="shared" si="16"/>
        <v>0</v>
      </c>
      <c r="BH164" s="161">
        <f t="shared" si="17"/>
        <v>0</v>
      </c>
      <c r="BI164" s="161">
        <f t="shared" si="18"/>
        <v>0</v>
      </c>
      <c r="BJ164" s="14" t="s">
        <v>158</v>
      </c>
      <c r="BK164" s="161">
        <f t="shared" si="19"/>
        <v>0</v>
      </c>
      <c r="BL164" s="14" t="s">
        <v>673</v>
      </c>
      <c r="BM164" s="160" t="s">
        <v>1632</v>
      </c>
    </row>
    <row r="165" spans="1:65" s="2" customFormat="1" ht="21.75" customHeight="1">
      <c r="A165" s="29"/>
      <c r="B165" s="147"/>
      <c r="C165" s="148" t="s">
        <v>1198</v>
      </c>
      <c r="D165" s="148" t="s">
        <v>153</v>
      </c>
      <c r="E165" s="149" t="s">
        <v>1633</v>
      </c>
      <c r="F165" s="150" t="s">
        <v>1634</v>
      </c>
      <c r="G165" s="151" t="s">
        <v>265</v>
      </c>
      <c r="H165" s="152">
        <v>10</v>
      </c>
      <c r="I165" s="153"/>
      <c r="J165" s="154">
        <f t="shared" si="10"/>
        <v>0</v>
      </c>
      <c r="K165" s="155"/>
      <c r="L165" s="30"/>
      <c r="M165" s="156" t="s">
        <v>1</v>
      </c>
      <c r="N165" s="157" t="s">
        <v>39</v>
      </c>
      <c r="O165" s="58"/>
      <c r="P165" s="158">
        <f t="shared" si="11"/>
        <v>0</v>
      </c>
      <c r="Q165" s="158">
        <v>0</v>
      </c>
      <c r="R165" s="158">
        <f t="shared" si="12"/>
        <v>0</v>
      </c>
      <c r="S165" s="158">
        <v>0</v>
      </c>
      <c r="T165" s="159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415</v>
      </c>
      <c r="AT165" s="160" t="s">
        <v>153</v>
      </c>
      <c r="AU165" s="160" t="s">
        <v>158</v>
      </c>
      <c r="AY165" s="14" t="s">
        <v>151</v>
      </c>
      <c r="BE165" s="161">
        <f t="shared" si="14"/>
        <v>0</v>
      </c>
      <c r="BF165" s="161">
        <f t="shared" si="15"/>
        <v>0</v>
      </c>
      <c r="BG165" s="161">
        <f t="shared" si="16"/>
        <v>0</v>
      </c>
      <c r="BH165" s="161">
        <f t="shared" si="17"/>
        <v>0</v>
      </c>
      <c r="BI165" s="161">
        <f t="shared" si="18"/>
        <v>0</v>
      </c>
      <c r="BJ165" s="14" t="s">
        <v>158</v>
      </c>
      <c r="BK165" s="161">
        <f t="shared" si="19"/>
        <v>0</v>
      </c>
      <c r="BL165" s="14" t="s">
        <v>415</v>
      </c>
      <c r="BM165" s="160" t="s">
        <v>1635</v>
      </c>
    </row>
    <row r="166" spans="1:65" s="2" customFormat="1" ht="21.75" customHeight="1">
      <c r="A166" s="29"/>
      <c r="B166" s="147"/>
      <c r="C166" s="162" t="s">
        <v>1202</v>
      </c>
      <c r="D166" s="162" t="s">
        <v>354</v>
      </c>
      <c r="E166" s="163" t="s">
        <v>1636</v>
      </c>
      <c r="F166" s="164" t="s">
        <v>1637</v>
      </c>
      <c r="G166" s="165" t="s">
        <v>265</v>
      </c>
      <c r="H166" s="166">
        <v>10</v>
      </c>
      <c r="I166" s="167"/>
      <c r="J166" s="168">
        <f t="shared" si="10"/>
        <v>0</v>
      </c>
      <c r="K166" s="169"/>
      <c r="L166" s="170"/>
      <c r="M166" s="171" t="s">
        <v>1</v>
      </c>
      <c r="N166" s="172" t="s">
        <v>39</v>
      </c>
      <c r="O166" s="58"/>
      <c r="P166" s="158">
        <f t="shared" si="11"/>
        <v>0</v>
      </c>
      <c r="Q166" s="158">
        <v>8.0000000000000002E-3</v>
      </c>
      <c r="R166" s="158">
        <f t="shared" si="12"/>
        <v>0.08</v>
      </c>
      <c r="S166" s="158">
        <v>0</v>
      </c>
      <c r="T166" s="159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673</v>
      </c>
      <c r="AT166" s="160" t="s">
        <v>354</v>
      </c>
      <c r="AU166" s="160" t="s">
        <v>158</v>
      </c>
      <c r="AY166" s="14" t="s">
        <v>151</v>
      </c>
      <c r="BE166" s="161">
        <f t="shared" si="14"/>
        <v>0</v>
      </c>
      <c r="BF166" s="161">
        <f t="shared" si="15"/>
        <v>0</v>
      </c>
      <c r="BG166" s="161">
        <f t="shared" si="16"/>
        <v>0</v>
      </c>
      <c r="BH166" s="161">
        <f t="shared" si="17"/>
        <v>0</v>
      </c>
      <c r="BI166" s="161">
        <f t="shared" si="18"/>
        <v>0</v>
      </c>
      <c r="BJ166" s="14" t="s">
        <v>158</v>
      </c>
      <c r="BK166" s="161">
        <f t="shared" si="19"/>
        <v>0</v>
      </c>
      <c r="BL166" s="14" t="s">
        <v>673</v>
      </c>
      <c r="BM166" s="160" t="s">
        <v>1638</v>
      </c>
    </row>
    <row r="167" spans="1:65" s="2" customFormat="1" ht="16.5" customHeight="1">
      <c r="A167" s="29"/>
      <c r="B167" s="147"/>
      <c r="C167" s="148" t="s">
        <v>1208</v>
      </c>
      <c r="D167" s="148" t="s">
        <v>153</v>
      </c>
      <c r="E167" s="149" t="s">
        <v>1639</v>
      </c>
      <c r="F167" s="150" t="s">
        <v>1640</v>
      </c>
      <c r="G167" s="151" t="s">
        <v>265</v>
      </c>
      <c r="H167" s="152">
        <v>2</v>
      </c>
      <c r="I167" s="153"/>
      <c r="J167" s="154">
        <f t="shared" si="10"/>
        <v>0</v>
      </c>
      <c r="K167" s="155"/>
      <c r="L167" s="30"/>
      <c r="M167" s="156" t="s">
        <v>1</v>
      </c>
      <c r="N167" s="157" t="s">
        <v>39</v>
      </c>
      <c r="O167" s="58"/>
      <c r="P167" s="158">
        <f t="shared" si="11"/>
        <v>0</v>
      </c>
      <c r="Q167" s="158">
        <v>0</v>
      </c>
      <c r="R167" s="158">
        <f t="shared" si="12"/>
        <v>0</v>
      </c>
      <c r="S167" s="158">
        <v>0</v>
      </c>
      <c r="T167" s="159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415</v>
      </c>
      <c r="AT167" s="160" t="s">
        <v>153</v>
      </c>
      <c r="AU167" s="160" t="s">
        <v>158</v>
      </c>
      <c r="AY167" s="14" t="s">
        <v>151</v>
      </c>
      <c r="BE167" s="161">
        <f t="shared" si="14"/>
        <v>0</v>
      </c>
      <c r="BF167" s="161">
        <f t="shared" si="15"/>
        <v>0</v>
      </c>
      <c r="BG167" s="161">
        <f t="shared" si="16"/>
        <v>0</v>
      </c>
      <c r="BH167" s="161">
        <f t="shared" si="17"/>
        <v>0</v>
      </c>
      <c r="BI167" s="161">
        <f t="shared" si="18"/>
        <v>0</v>
      </c>
      <c r="BJ167" s="14" t="s">
        <v>158</v>
      </c>
      <c r="BK167" s="161">
        <f t="shared" si="19"/>
        <v>0</v>
      </c>
      <c r="BL167" s="14" t="s">
        <v>415</v>
      </c>
      <c r="BM167" s="160" t="s">
        <v>1641</v>
      </c>
    </row>
    <row r="168" spans="1:65" s="2" customFormat="1" ht="21.75" customHeight="1">
      <c r="A168" s="29"/>
      <c r="B168" s="147"/>
      <c r="C168" s="162" t="s">
        <v>1212</v>
      </c>
      <c r="D168" s="162" t="s">
        <v>354</v>
      </c>
      <c r="E168" s="163" t="s">
        <v>1642</v>
      </c>
      <c r="F168" s="164" t="s">
        <v>1643</v>
      </c>
      <c r="G168" s="165" t="s">
        <v>265</v>
      </c>
      <c r="H168" s="166">
        <v>2</v>
      </c>
      <c r="I168" s="167"/>
      <c r="J168" s="168">
        <f t="shared" si="10"/>
        <v>0</v>
      </c>
      <c r="K168" s="169"/>
      <c r="L168" s="170"/>
      <c r="M168" s="171" t="s">
        <v>1</v>
      </c>
      <c r="N168" s="172" t="s">
        <v>39</v>
      </c>
      <c r="O168" s="58"/>
      <c r="P168" s="158">
        <f t="shared" si="11"/>
        <v>0</v>
      </c>
      <c r="Q168" s="158">
        <v>1.5299999999999999E-2</v>
      </c>
      <c r="R168" s="158">
        <f t="shared" si="12"/>
        <v>3.0599999999999999E-2</v>
      </c>
      <c r="S168" s="158">
        <v>0</v>
      </c>
      <c r="T168" s="159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673</v>
      </c>
      <c r="AT168" s="160" t="s">
        <v>354</v>
      </c>
      <c r="AU168" s="160" t="s">
        <v>158</v>
      </c>
      <c r="AY168" s="14" t="s">
        <v>151</v>
      </c>
      <c r="BE168" s="161">
        <f t="shared" si="14"/>
        <v>0</v>
      </c>
      <c r="BF168" s="161">
        <f t="shared" si="15"/>
        <v>0</v>
      </c>
      <c r="BG168" s="161">
        <f t="shared" si="16"/>
        <v>0</v>
      </c>
      <c r="BH168" s="161">
        <f t="shared" si="17"/>
        <v>0</v>
      </c>
      <c r="BI168" s="161">
        <f t="shared" si="18"/>
        <v>0</v>
      </c>
      <c r="BJ168" s="14" t="s">
        <v>158</v>
      </c>
      <c r="BK168" s="161">
        <f t="shared" si="19"/>
        <v>0</v>
      </c>
      <c r="BL168" s="14" t="s">
        <v>673</v>
      </c>
      <c r="BM168" s="160" t="s">
        <v>1644</v>
      </c>
    </row>
    <row r="169" spans="1:65" s="2" customFormat="1" ht="21.75" customHeight="1">
      <c r="A169" s="29"/>
      <c r="B169" s="147"/>
      <c r="C169" s="148" t="s">
        <v>995</v>
      </c>
      <c r="D169" s="148" t="s">
        <v>153</v>
      </c>
      <c r="E169" s="149" t="s">
        <v>1645</v>
      </c>
      <c r="F169" s="150" t="s">
        <v>1646</v>
      </c>
      <c r="G169" s="151" t="s">
        <v>330</v>
      </c>
      <c r="H169" s="152">
        <v>150</v>
      </c>
      <c r="I169" s="153"/>
      <c r="J169" s="154">
        <f t="shared" si="10"/>
        <v>0</v>
      </c>
      <c r="K169" s="155"/>
      <c r="L169" s="30"/>
      <c r="M169" s="156" t="s">
        <v>1</v>
      </c>
      <c r="N169" s="157" t="s">
        <v>39</v>
      </c>
      <c r="O169" s="58"/>
      <c r="P169" s="158">
        <f t="shared" si="11"/>
        <v>0</v>
      </c>
      <c r="Q169" s="158">
        <v>0</v>
      </c>
      <c r="R169" s="158">
        <f t="shared" si="12"/>
        <v>0</v>
      </c>
      <c r="S169" s="158">
        <v>0</v>
      </c>
      <c r="T169" s="159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415</v>
      </c>
      <c r="AT169" s="160" t="s">
        <v>153</v>
      </c>
      <c r="AU169" s="160" t="s">
        <v>158</v>
      </c>
      <c r="AY169" s="14" t="s">
        <v>151</v>
      </c>
      <c r="BE169" s="161">
        <f t="shared" si="14"/>
        <v>0</v>
      </c>
      <c r="BF169" s="161">
        <f t="shared" si="15"/>
        <v>0</v>
      </c>
      <c r="BG169" s="161">
        <f t="shared" si="16"/>
        <v>0</v>
      </c>
      <c r="BH169" s="161">
        <f t="shared" si="17"/>
        <v>0</v>
      </c>
      <c r="BI169" s="161">
        <f t="shared" si="18"/>
        <v>0</v>
      </c>
      <c r="BJ169" s="14" t="s">
        <v>158</v>
      </c>
      <c r="BK169" s="161">
        <f t="shared" si="19"/>
        <v>0</v>
      </c>
      <c r="BL169" s="14" t="s">
        <v>415</v>
      </c>
      <c r="BM169" s="160" t="s">
        <v>1647</v>
      </c>
    </row>
    <row r="170" spans="1:65" s="2" customFormat="1" ht="24.2" customHeight="1">
      <c r="A170" s="29"/>
      <c r="B170" s="147"/>
      <c r="C170" s="162" t="s">
        <v>1001</v>
      </c>
      <c r="D170" s="162" t="s">
        <v>354</v>
      </c>
      <c r="E170" s="163" t="s">
        <v>1648</v>
      </c>
      <c r="F170" s="164" t="s">
        <v>1649</v>
      </c>
      <c r="G170" s="165" t="s">
        <v>330</v>
      </c>
      <c r="H170" s="166">
        <v>150</v>
      </c>
      <c r="I170" s="167"/>
      <c r="J170" s="168">
        <f t="shared" si="10"/>
        <v>0</v>
      </c>
      <c r="K170" s="169"/>
      <c r="L170" s="170"/>
      <c r="M170" s="171" t="s">
        <v>1</v>
      </c>
      <c r="N170" s="172" t="s">
        <v>39</v>
      </c>
      <c r="O170" s="58"/>
      <c r="P170" s="158">
        <f t="shared" si="11"/>
        <v>0</v>
      </c>
      <c r="Q170" s="158">
        <v>1.4999999999999999E-4</v>
      </c>
      <c r="R170" s="158">
        <f t="shared" si="12"/>
        <v>2.2499999999999999E-2</v>
      </c>
      <c r="S170" s="158">
        <v>0</v>
      </c>
      <c r="T170" s="159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673</v>
      </c>
      <c r="AT170" s="160" t="s">
        <v>354</v>
      </c>
      <c r="AU170" s="160" t="s">
        <v>158</v>
      </c>
      <c r="AY170" s="14" t="s">
        <v>151</v>
      </c>
      <c r="BE170" s="161">
        <f t="shared" si="14"/>
        <v>0</v>
      </c>
      <c r="BF170" s="161">
        <f t="shared" si="15"/>
        <v>0</v>
      </c>
      <c r="BG170" s="161">
        <f t="shared" si="16"/>
        <v>0</v>
      </c>
      <c r="BH170" s="161">
        <f t="shared" si="17"/>
        <v>0</v>
      </c>
      <c r="BI170" s="161">
        <f t="shared" si="18"/>
        <v>0</v>
      </c>
      <c r="BJ170" s="14" t="s">
        <v>158</v>
      </c>
      <c r="BK170" s="161">
        <f t="shared" si="19"/>
        <v>0</v>
      </c>
      <c r="BL170" s="14" t="s">
        <v>673</v>
      </c>
      <c r="BM170" s="160" t="s">
        <v>1650</v>
      </c>
    </row>
    <row r="171" spans="1:65" s="2" customFormat="1" ht="16.5" customHeight="1">
      <c r="A171" s="29"/>
      <c r="B171" s="147"/>
      <c r="C171" s="148" t="s">
        <v>1121</v>
      </c>
      <c r="D171" s="148" t="s">
        <v>153</v>
      </c>
      <c r="E171" s="149" t="s">
        <v>1651</v>
      </c>
      <c r="F171" s="150" t="s">
        <v>1652</v>
      </c>
      <c r="G171" s="151" t="s">
        <v>1619</v>
      </c>
      <c r="H171" s="152">
        <v>10</v>
      </c>
      <c r="I171" s="153"/>
      <c r="J171" s="154">
        <f t="shared" si="10"/>
        <v>0</v>
      </c>
      <c r="K171" s="155"/>
      <c r="L171" s="30"/>
      <c r="M171" s="156" t="s">
        <v>1</v>
      </c>
      <c r="N171" s="157" t="s">
        <v>39</v>
      </c>
      <c r="O171" s="58"/>
      <c r="P171" s="158">
        <f t="shared" si="11"/>
        <v>0</v>
      </c>
      <c r="Q171" s="158">
        <v>0</v>
      </c>
      <c r="R171" s="158">
        <f t="shared" si="12"/>
        <v>0</v>
      </c>
      <c r="S171" s="158">
        <v>0</v>
      </c>
      <c r="T171" s="159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415</v>
      </c>
      <c r="AT171" s="160" t="s">
        <v>153</v>
      </c>
      <c r="AU171" s="160" t="s">
        <v>158</v>
      </c>
      <c r="AY171" s="14" t="s">
        <v>151</v>
      </c>
      <c r="BE171" s="161">
        <f t="shared" si="14"/>
        <v>0</v>
      </c>
      <c r="BF171" s="161">
        <f t="shared" si="15"/>
        <v>0</v>
      </c>
      <c r="BG171" s="161">
        <f t="shared" si="16"/>
        <v>0</v>
      </c>
      <c r="BH171" s="161">
        <f t="shared" si="17"/>
        <v>0</v>
      </c>
      <c r="BI171" s="161">
        <f t="shared" si="18"/>
        <v>0</v>
      </c>
      <c r="BJ171" s="14" t="s">
        <v>158</v>
      </c>
      <c r="BK171" s="161">
        <f t="shared" si="19"/>
        <v>0</v>
      </c>
      <c r="BL171" s="14" t="s">
        <v>415</v>
      </c>
      <c r="BM171" s="160" t="s">
        <v>1653</v>
      </c>
    </row>
    <row r="172" spans="1:65" s="2" customFormat="1" ht="24.2" customHeight="1">
      <c r="A172" s="29"/>
      <c r="B172" s="147"/>
      <c r="C172" s="148" t="s">
        <v>1145</v>
      </c>
      <c r="D172" s="148" t="s">
        <v>153</v>
      </c>
      <c r="E172" s="149" t="s">
        <v>1654</v>
      </c>
      <c r="F172" s="150" t="s">
        <v>1655</v>
      </c>
      <c r="G172" s="151" t="s">
        <v>265</v>
      </c>
      <c r="H172" s="152">
        <v>1</v>
      </c>
      <c r="I172" s="153"/>
      <c r="J172" s="154">
        <f t="shared" si="10"/>
        <v>0</v>
      </c>
      <c r="K172" s="155"/>
      <c r="L172" s="30"/>
      <c r="M172" s="156" t="s">
        <v>1</v>
      </c>
      <c r="N172" s="157" t="s">
        <v>39</v>
      </c>
      <c r="O172" s="58"/>
      <c r="P172" s="158">
        <f t="shared" si="11"/>
        <v>0</v>
      </c>
      <c r="Q172" s="158">
        <v>0</v>
      </c>
      <c r="R172" s="158">
        <f t="shared" si="12"/>
        <v>0</v>
      </c>
      <c r="S172" s="158">
        <v>0</v>
      </c>
      <c r="T172" s="159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415</v>
      </c>
      <c r="AT172" s="160" t="s">
        <v>153</v>
      </c>
      <c r="AU172" s="160" t="s">
        <v>158</v>
      </c>
      <c r="AY172" s="14" t="s">
        <v>151</v>
      </c>
      <c r="BE172" s="161">
        <f t="shared" si="14"/>
        <v>0</v>
      </c>
      <c r="BF172" s="161">
        <f t="shared" si="15"/>
        <v>0</v>
      </c>
      <c r="BG172" s="161">
        <f t="shared" si="16"/>
        <v>0</v>
      </c>
      <c r="BH172" s="161">
        <f t="shared" si="17"/>
        <v>0</v>
      </c>
      <c r="BI172" s="161">
        <f t="shared" si="18"/>
        <v>0</v>
      </c>
      <c r="BJ172" s="14" t="s">
        <v>158</v>
      </c>
      <c r="BK172" s="161">
        <f t="shared" si="19"/>
        <v>0</v>
      </c>
      <c r="BL172" s="14" t="s">
        <v>415</v>
      </c>
      <c r="BM172" s="160" t="s">
        <v>1656</v>
      </c>
    </row>
    <row r="173" spans="1:65" s="2" customFormat="1" ht="24.2" customHeight="1">
      <c r="A173" s="29"/>
      <c r="B173" s="147"/>
      <c r="C173" s="148" t="s">
        <v>1149</v>
      </c>
      <c r="D173" s="148" t="s">
        <v>153</v>
      </c>
      <c r="E173" s="149" t="s">
        <v>1657</v>
      </c>
      <c r="F173" s="150" t="s">
        <v>1658</v>
      </c>
      <c r="G173" s="151" t="s">
        <v>753</v>
      </c>
      <c r="H173" s="173"/>
      <c r="I173" s="153"/>
      <c r="J173" s="154">
        <f t="shared" si="10"/>
        <v>0</v>
      </c>
      <c r="K173" s="155"/>
      <c r="L173" s="30"/>
      <c r="M173" s="156" t="s">
        <v>1</v>
      </c>
      <c r="N173" s="157" t="s">
        <v>39</v>
      </c>
      <c r="O173" s="58"/>
      <c r="P173" s="158">
        <f t="shared" si="11"/>
        <v>0</v>
      </c>
      <c r="Q173" s="158">
        <v>0</v>
      </c>
      <c r="R173" s="158">
        <f t="shared" si="12"/>
        <v>0</v>
      </c>
      <c r="S173" s="158">
        <v>0</v>
      </c>
      <c r="T173" s="159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415</v>
      </c>
      <c r="AT173" s="160" t="s">
        <v>153</v>
      </c>
      <c r="AU173" s="160" t="s">
        <v>158</v>
      </c>
      <c r="AY173" s="14" t="s">
        <v>151</v>
      </c>
      <c r="BE173" s="161">
        <f t="shared" si="14"/>
        <v>0</v>
      </c>
      <c r="BF173" s="161">
        <f t="shared" si="15"/>
        <v>0</v>
      </c>
      <c r="BG173" s="161">
        <f t="shared" si="16"/>
        <v>0</v>
      </c>
      <c r="BH173" s="161">
        <f t="shared" si="17"/>
        <v>0</v>
      </c>
      <c r="BI173" s="161">
        <f t="shared" si="18"/>
        <v>0</v>
      </c>
      <c r="BJ173" s="14" t="s">
        <v>158</v>
      </c>
      <c r="BK173" s="161">
        <f t="shared" si="19"/>
        <v>0</v>
      </c>
      <c r="BL173" s="14" t="s">
        <v>415</v>
      </c>
      <c r="BM173" s="160" t="s">
        <v>1659</v>
      </c>
    </row>
    <row r="174" spans="1:65" s="12" customFormat="1" ht="22.9" customHeight="1">
      <c r="B174" s="134"/>
      <c r="D174" s="135" t="s">
        <v>72</v>
      </c>
      <c r="E174" s="145" t="s">
        <v>1660</v>
      </c>
      <c r="F174" s="145" t="s">
        <v>1661</v>
      </c>
      <c r="I174" s="137"/>
      <c r="J174" s="146">
        <f>BK174</f>
        <v>0</v>
      </c>
      <c r="L174" s="134"/>
      <c r="M174" s="139"/>
      <c r="N174" s="140"/>
      <c r="O174" s="140"/>
      <c r="P174" s="141">
        <f>P175</f>
        <v>0</v>
      </c>
      <c r="Q174" s="140"/>
      <c r="R174" s="141">
        <f>R175</f>
        <v>0</v>
      </c>
      <c r="S174" s="140"/>
      <c r="T174" s="142">
        <f>T175</f>
        <v>0</v>
      </c>
      <c r="AR174" s="135" t="s">
        <v>163</v>
      </c>
      <c r="AT174" s="143" t="s">
        <v>72</v>
      </c>
      <c r="AU174" s="143" t="s">
        <v>81</v>
      </c>
      <c r="AY174" s="135" t="s">
        <v>151</v>
      </c>
      <c r="BK174" s="144">
        <f>BK175</f>
        <v>0</v>
      </c>
    </row>
    <row r="175" spans="1:65" s="2" customFormat="1" ht="24.2" customHeight="1">
      <c r="A175" s="29"/>
      <c r="B175" s="147"/>
      <c r="C175" s="148" t="s">
        <v>1153</v>
      </c>
      <c r="D175" s="148" t="s">
        <v>153</v>
      </c>
      <c r="E175" s="149" t="s">
        <v>1662</v>
      </c>
      <c r="F175" s="150" t="s">
        <v>1663</v>
      </c>
      <c r="G175" s="151" t="s">
        <v>265</v>
      </c>
      <c r="H175" s="152">
        <v>48</v>
      </c>
      <c r="I175" s="153"/>
      <c r="J175" s="154">
        <f>ROUND(I175*H175,2)</f>
        <v>0</v>
      </c>
      <c r="K175" s="155"/>
      <c r="L175" s="30"/>
      <c r="M175" s="156" t="s">
        <v>1</v>
      </c>
      <c r="N175" s="157" t="s">
        <v>39</v>
      </c>
      <c r="O175" s="58"/>
      <c r="P175" s="158">
        <f>O175*H175</f>
        <v>0</v>
      </c>
      <c r="Q175" s="158">
        <v>0</v>
      </c>
      <c r="R175" s="158">
        <f>Q175*H175</f>
        <v>0</v>
      </c>
      <c r="S175" s="158">
        <v>0</v>
      </c>
      <c r="T175" s="159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415</v>
      </c>
      <c r="AT175" s="160" t="s">
        <v>153</v>
      </c>
      <c r="AU175" s="160" t="s">
        <v>158</v>
      </c>
      <c r="AY175" s="14" t="s">
        <v>151</v>
      </c>
      <c r="BE175" s="161">
        <f>IF(N175="základná",J175,0)</f>
        <v>0</v>
      </c>
      <c r="BF175" s="161">
        <f>IF(N175="znížená",J175,0)</f>
        <v>0</v>
      </c>
      <c r="BG175" s="161">
        <f>IF(N175="zákl. prenesená",J175,0)</f>
        <v>0</v>
      </c>
      <c r="BH175" s="161">
        <f>IF(N175="zníž. prenesená",J175,0)</f>
        <v>0</v>
      </c>
      <c r="BI175" s="161">
        <f>IF(N175="nulová",J175,0)</f>
        <v>0</v>
      </c>
      <c r="BJ175" s="14" t="s">
        <v>158</v>
      </c>
      <c r="BK175" s="161">
        <f>ROUND(I175*H175,2)</f>
        <v>0</v>
      </c>
      <c r="BL175" s="14" t="s">
        <v>415</v>
      </c>
      <c r="BM175" s="160" t="s">
        <v>1664</v>
      </c>
    </row>
    <row r="176" spans="1:65" s="12" customFormat="1" ht="25.9" customHeight="1">
      <c r="B176" s="134"/>
      <c r="D176" s="135" t="s">
        <v>72</v>
      </c>
      <c r="E176" s="136" t="s">
        <v>1665</v>
      </c>
      <c r="F176" s="136" t="s">
        <v>1666</v>
      </c>
      <c r="I176" s="137"/>
      <c r="J176" s="138">
        <f>BK176</f>
        <v>0</v>
      </c>
      <c r="L176" s="134"/>
      <c r="M176" s="139"/>
      <c r="N176" s="140"/>
      <c r="O176" s="140"/>
      <c r="P176" s="141">
        <f>P177</f>
        <v>0</v>
      </c>
      <c r="Q176" s="140"/>
      <c r="R176" s="141">
        <f>R177</f>
        <v>0</v>
      </c>
      <c r="S176" s="140"/>
      <c r="T176" s="142">
        <f>T177</f>
        <v>0</v>
      </c>
      <c r="AR176" s="135" t="s">
        <v>157</v>
      </c>
      <c r="AT176" s="143" t="s">
        <v>72</v>
      </c>
      <c r="AU176" s="143" t="s">
        <v>73</v>
      </c>
      <c r="AY176" s="135" t="s">
        <v>151</v>
      </c>
      <c r="BK176" s="144">
        <f>BK177</f>
        <v>0</v>
      </c>
    </row>
    <row r="177" spans="1:65" s="12" customFormat="1" ht="22.9" customHeight="1">
      <c r="B177" s="134"/>
      <c r="D177" s="135" t="s">
        <v>72</v>
      </c>
      <c r="E177" s="145" t="s">
        <v>1667</v>
      </c>
      <c r="F177" s="145" t="s">
        <v>1666</v>
      </c>
      <c r="I177" s="137"/>
      <c r="J177" s="146">
        <f>BK177</f>
        <v>0</v>
      </c>
      <c r="L177" s="134"/>
      <c r="M177" s="139"/>
      <c r="N177" s="140"/>
      <c r="O177" s="140"/>
      <c r="P177" s="141">
        <f>SUM(P178:P181)</f>
        <v>0</v>
      </c>
      <c r="Q177" s="140"/>
      <c r="R177" s="141">
        <f>SUM(R178:R181)</f>
        <v>0</v>
      </c>
      <c r="S177" s="140"/>
      <c r="T177" s="142">
        <f>SUM(T178:T181)</f>
        <v>0</v>
      </c>
      <c r="AR177" s="135" t="s">
        <v>157</v>
      </c>
      <c r="AT177" s="143" t="s">
        <v>72</v>
      </c>
      <c r="AU177" s="143" t="s">
        <v>81</v>
      </c>
      <c r="AY177" s="135" t="s">
        <v>151</v>
      </c>
      <c r="BK177" s="144">
        <f>SUM(BK178:BK181)</f>
        <v>0</v>
      </c>
    </row>
    <row r="178" spans="1:65" s="2" customFormat="1" ht="24.2" customHeight="1">
      <c r="A178" s="29"/>
      <c r="B178" s="147"/>
      <c r="C178" s="148" t="s">
        <v>1171</v>
      </c>
      <c r="D178" s="148" t="s">
        <v>153</v>
      </c>
      <c r="E178" s="149" t="s">
        <v>1668</v>
      </c>
      <c r="F178" s="150" t="s">
        <v>1669</v>
      </c>
      <c r="G178" s="151" t="s">
        <v>753</v>
      </c>
      <c r="H178" s="173"/>
      <c r="I178" s="153"/>
      <c r="J178" s="154">
        <f>ROUND(I178*H178,2)</f>
        <v>0</v>
      </c>
      <c r="K178" s="155"/>
      <c r="L178" s="30"/>
      <c r="M178" s="156" t="s">
        <v>1</v>
      </c>
      <c r="N178" s="157" t="s">
        <v>39</v>
      </c>
      <c r="O178" s="58"/>
      <c r="P178" s="158">
        <f>O178*H178</f>
        <v>0</v>
      </c>
      <c r="Q178" s="158">
        <v>0</v>
      </c>
      <c r="R178" s="158">
        <f>Q178*H178</f>
        <v>0</v>
      </c>
      <c r="S178" s="158">
        <v>0</v>
      </c>
      <c r="T178" s="159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1670</v>
      </c>
      <c r="AT178" s="160" t="s">
        <v>153</v>
      </c>
      <c r="AU178" s="160" t="s">
        <v>158</v>
      </c>
      <c r="AY178" s="14" t="s">
        <v>151</v>
      </c>
      <c r="BE178" s="161">
        <f>IF(N178="základná",J178,0)</f>
        <v>0</v>
      </c>
      <c r="BF178" s="161">
        <f>IF(N178="znížená",J178,0)</f>
        <v>0</v>
      </c>
      <c r="BG178" s="161">
        <f>IF(N178="zákl. prenesená",J178,0)</f>
        <v>0</v>
      </c>
      <c r="BH178" s="161">
        <f>IF(N178="zníž. prenesená",J178,0)</f>
        <v>0</v>
      </c>
      <c r="BI178" s="161">
        <f>IF(N178="nulová",J178,0)</f>
        <v>0</v>
      </c>
      <c r="BJ178" s="14" t="s">
        <v>158</v>
      </c>
      <c r="BK178" s="161">
        <f>ROUND(I178*H178,2)</f>
        <v>0</v>
      </c>
      <c r="BL178" s="14" t="s">
        <v>1670</v>
      </c>
      <c r="BM178" s="160" t="s">
        <v>1671</v>
      </c>
    </row>
    <row r="179" spans="1:65" s="2" customFormat="1" ht="33" customHeight="1">
      <c r="A179" s="29"/>
      <c r="B179" s="147"/>
      <c r="C179" s="148" t="s">
        <v>1175</v>
      </c>
      <c r="D179" s="148" t="s">
        <v>153</v>
      </c>
      <c r="E179" s="149" t="s">
        <v>1672</v>
      </c>
      <c r="F179" s="150" t="s">
        <v>1673</v>
      </c>
      <c r="G179" s="151" t="s">
        <v>753</v>
      </c>
      <c r="H179" s="173"/>
      <c r="I179" s="153"/>
      <c r="J179" s="154">
        <f>ROUND(I179*H179,2)</f>
        <v>0</v>
      </c>
      <c r="K179" s="155"/>
      <c r="L179" s="30"/>
      <c r="M179" s="156" t="s">
        <v>1</v>
      </c>
      <c r="N179" s="157" t="s">
        <v>39</v>
      </c>
      <c r="O179" s="58"/>
      <c r="P179" s="158">
        <f>O179*H179</f>
        <v>0</v>
      </c>
      <c r="Q179" s="158">
        <v>0</v>
      </c>
      <c r="R179" s="158">
        <f>Q179*H179</f>
        <v>0</v>
      </c>
      <c r="S179" s="158">
        <v>0</v>
      </c>
      <c r="T179" s="159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1670</v>
      </c>
      <c r="AT179" s="160" t="s">
        <v>153</v>
      </c>
      <c r="AU179" s="160" t="s">
        <v>158</v>
      </c>
      <c r="AY179" s="14" t="s">
        <v>151</v>
      </c>
      <c r="BE179" s="161">
        <f>IF(N179="základná",J179,0)</f>
        <v>0</v>
      </c>
      <c r="BF179" s="161">
        <f>IF(N179="znížená",J179,0)</f>
        <v>0</v>
      </c>
      <c r="BG179" s="161">
        <f>IF(N179="zákl. prenesená",J179,0)</f>
        <v>0</v>
      </c>
      <c r="BH179" s="161">
        <f>IF(N179="zníž. prenesená",J179,0)</f>
        <v>0</v>
      </c>
      <c r="BI179" s="161">
        <f>IF(N179="nulová",J179,0)</f>
        <v>0</v>
      </c>
      <c r="BJ179" s="14" t="s">
        <v>158</v>
      </c>
      <c r="BK179" s="161">
        <f>ROUND(I179*H179,2)</f>
        <v>0</v>
      </c>
      <c r="BL179" s="14" t="s">
        <v>1670</v>
      </c>
      <c r="BM179" s="160" t="s">
        <v>1674</v>
      </c>
    </row>
    <row r="180" spans="1:65" s="2" customFormat="1" ht="33" customHeight="1">
      <c r="A180" s="29"/>
      <c r="B180" s="147"/>
      <c r="C180" s="148" t="s">
        <v>1179</v>
      </c>
      <c r="D180" s="148" t="s">
        <v>153</v>
      </c>
      <c r="E180" s="149" t="s">
        <v>1675</v>
      </c>
      <c r="F180" s="150" t="s">
        <v>1676</v>
      </c>
      <c r="G180" s="151" t="s">
        <v>753</v>
      </c>
      <c r="H180" s="173"/>
      <c r="I180" s="153"/>
      <c r="J180" s="154">
        <f>ROUND(I180*H180,2)</f>
        <v>0</v>
      </c>
      <c r="K180" s="155"/>
      <c r="L180" s="30"/>
      <c r="M180" s="156" t="s">
        <v>1</v>
      </c>
      <c r="N180" s="157" t="s">
        <v>39</v>
      </c>
      <c r="O180" s="58"/>
      <c r="P180" s="158">
        <f>O180*H180</f>
        <v>0</v>
      </c>
      <c r="Q180" s="158">
        <v>0</v>
      </c>
      <c r="R180" s="158">
        <f>Q180*H180</f>
        <v>0</v>
      </c>
      <c r="S180" s="158">
        <v>0</v>
      </c>
      <c r="T180" s="159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1670</v>
      </c>
      <c r="AT180" s="160" t="s">
        <v>153</v>
      </c>
      <c r="AU180" s="160" t="s">
        <v>158</v>
      </c>
      <c r="AY180" s="14" t="s">
        <v>151</v>
      </c>
      <c r="BE180" s="161">
        <f>IF(N180="základná",J180,0)</f>
        <v>0</v>
      </c>
      <c r="BF180" s="161">
        <f>IF(N180="znížená",J180,0)</f>
        <v>0</v>
      </c>
      <c r="BG180" s="161">
        <f>IF(N180="zákl. prenesená",J180,0)</f>
        <v>0</v>
      </c>
      <c r="BH180" s="161">
        <f>IF(N180="zníž. prenesená",J180,0)</f>
        <v>0</v>
      </c>
      <c r="BI180" s="161">
        <f>IF(N180="nulová",J180,0)</f>
        <v>0</v>
      </c>
      <c r="BJ180" s="14" t="s">
        <v>158</v>
      </c>
      <c r="BK180" s="161">
        <f>ROUND(I180*H180,2)</f>
        <v>0</v>
      </c>
      <c r="BL180" s="14" t="s">
        <v>1670</v>
      </c>
      <c r="BM180" s="160" t="s">
        <v>1677</v>
      </c>
    </row>
    <row r="181" spans="1:65" s="2" customFormat="1" ht="33" customHeight="1">
      <c r="A181" s="29"/>
      <c r="B181" s="147"/>
      <c r="C181" s="148" t="s">
        <v>1184</v>
      </c>
      <c r="D181" s="148" t="s">
        <v>153</v>
      </c>
      <c r="E181" s="149" t="s">
        <v>1678</v>
      </c>
      <c r="F181" s="150" t="s">
        <v>1679</v>
      </c>
      <c r="G181" s="151" t="s">
        <v>753</v>
      </c>
      <c r="H181" s="173"/>
      <c r="I181" s="153"/>
      <c r="J181" s="154">
        <f>ROUND(I181*H181,2)</f>
        <v>0</v>
      </c>
      <c r="K181" s="155"/>
      <c r="L181" s="30"/>
      <c r="M181" s="179" t="s">
        <v>1</v>
      </c>
      <c r="N181" s="180" t="s">
        <v>39</v>
      </c>
      <c r="O181" s="176"/>
      <c r="P181" s="177">
        <f>O181*H181</f>
        <v>0</v>
      </c>
      <c r="Q181" s="177">
        <v>0</v>
      </c>
      <c r="R181" s="177">
        <f>Q181*H181</f>
        <v>0</v>
      </c>
      <c r="S181" s="177">
        <v>0</v>
      </c>
      <c r="T181" s="178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1670</v>
      </c>
      <c r="AT181" s="160" t="s">
        <v>153</v>
      </c>
      <c r="AU181" s="160" t="s">
        <v>158</v>
      </c>
      <c r="AY181" s="14" t="s">
        <v>151</v>
      </c>
      <c r="BE181" s="161">
        <f>IF(N181="základná",J181,0)</f>
        <v>0</v>
      </c>
      <c r="BF181" s="161">
        <f>IF(N181="znížená",J181,0)</f>
        <v>0</v>
      </c>
      <c r="BG181" s="161">
        <f>IF(N181="zákl. prenesená",J181,0)</f>
        <v>0</v>
      </c>
      <c r="BH181" s="161">
        <f>IF(N181="zníž. prenesená",J181,0)</f>
        <v>0</v>
      </c>
      <c r="BI181" s="161">
        <f>IF(N181="nulová",J181,0)</f>
        <v>0</v>
      </c>
      <c r="BJ181" s="14" t="s">
        <v>158</v>
      </c>
      <c r="BK181" s="161">
        <f>ROUND(I181*H181,2)</f>
        <v>0</v>
      </c>
      <c r="BL181" s="14" t="s">
        <v>1670</v>
      </c>
      <c r="BM181" s="160" t="s">
        <v>1680</v>
      </c>
    </row>
    <row r="182" spans="1:65" s="2" customFormat="1" ht="6.95" customHeight="1">
      <c r="A182" s="29"/>
      <c r="B182" s="47"/>
      <c r="C182" s="48"/>
      <c r="D182" s="48"/>
      <c r="E182" s="48"/>
      <c r="F182" s="48"/>
      <c r="G182" s="48"/>
      <c r="H182" s="48"/>
      <c r="I182" s="48"/>
      <c r="J182" s="48"/>
      <c r="K182" s="48"/>
      <c r="L182" s="30"/>
      <c r="M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</row>
  </sheetData>
  <autoFilter ref="C125:K181" xr:uid="{00000000-0009-0000-0000-000004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36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3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94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104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24" t="str">
        <f>'Rekapitulácia stavby'!K6</f>
        <v>Prestavba poľnohospodárskej budovy MHD-sklad na Stajňu pre odchov a ustajnenie koní</v>
      </c>
      <c r="F7" s="225"/>
      <c r="G7" s="225"/>
      <c r="H7" s="225"/>
      <c r="L7" s="17"/>
    </row>
    <row r="8" spans="1:46" s="2" customFormat="1" ht="12" customHeight="1">
      <c r="A8" s="29"/>
      <c r="B8" s="30"/>
      <c r="C8" s="29"/>
      <c r="D8" s="24" t="s">
        <v>105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2" t="s">
        <v>1681</v>
      </c>
      <c r="F9" s="226"/>
      <c r="G9" s="226"/>
      <c r="H9" s="22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7" t="str">
        <f>'Rekapitulácia stavby'!E14</f>
        <v>Vyplň údaj</v>
      </c>
      <c r="F18" s="204"/>
      <c r="G18" s="204"/>
      <c r="H18" s="204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1479</v>
      </c>
      <c r="F21" s="29"/>
      <c r="G21" s="29"/>
      <c r="H21" s="29"/>
      <c r="I21" s="24" t="s">
        <v>25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1479</v>
      </c>
      <c r="F24" s="29"/>
      <c r="G24" s="29"/>
      <c r="H24" s="29"/>
      <c r="I24" s="24" t="s">
        <v>25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9" t="s">
        <v>1</v>
      </c>
      <c r="F27" s="209"/>
      <c r="G27" s="209"/>
      <c r="H27" s="20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33</v>
      </c>
      <c r="E30" s="29"/>
      <c r="F30" s="29"/>
      <c r="G30" s="29"/>
      <c r="H30" s="29"/>
      <c r="I30" s="29"/>
      <c r="J30" s="71">
        <f>ROUND(J124,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37</v>
      </c>
      <c r="E33" s="35" t="s">
        <v>38</v>
      </c>
      <c r="F33" s="99">
        <f>ROUND((SUM(BE124:BE362)),  2)</f>
        <v>0</v>
      </c>
      <c r="G33" s="100"/>
      <c r="H33" s="100"/>
      <c r="I33" s="101">
        <v>0.2</v>
      </c>
      <c r="J33" s="99">
        <f>ROUND(((SUM(BE124:BE362))*I33),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39</v>
      </c>
      <c r="F34" s="99">
        <f>ROUND((SUM(BF124:BF362)),  2)</f>
        <v>0</v>
      </c>
      <c r="G34" s="100"/>
      <c r="H34" s="100"/>
      <c r="I34" s="101">
        <v>0.2</v>
      </c>
      <c r="J34" s="99">
        <f>ROUND(((SUM(BF124:BF362))*I34),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102">
        <f>ROUND((SUM(BG124:BG362)),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102">
        <f>ROUND((SUM(BH124:BH362)),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42</v>
      </c>
      <c r="F37" s="99">
        <f>ROUND((SUM(BI124:BI362)),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43</v>
      </c>
      <c r="E39" s="60"/>
      <c r="F39" s="60"/>
      <c r="G39" s="106" t="s">
        <v>44</v>
      </c>
      <c r="H39" s="107" t="s">
        <v>45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48</v>
      </c>
      <c r="E61" s="32"/>
      <c r="F61" s="110" t="s">
        <v>49</v>
      </c>
      <c r="G61" s="45" t="s">
        <v>48</v>
      </c>
      <c r="H61" s="32"/>
      <c r="I61" s="32"/>
      <c r="J61" s="111" t="s">
        <v>49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48</v>
      </c>
      <c r="E76" s="32"/>
      <c r="F76" s="110" t="s">
        <v>49</v>
      </c>
      <c r="G76" s="45" t="s">
        <v>48</v>
      </c>
      <c r="H76" s="32"/>
      <c r="I76" s="32"/>
      <c r="J76" s="111" t="s">
        <v>49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24" t="str">
        <f>E7</f>
        <v>Prestavba poľnohospodárskej budovy MHD-sklad na Stajňu pre odchov a ustajnenie koní</v>
      </c>
      <c r="F85" s="225"/>
      <c r="G85" s="225"/>
      <c r="H85" s="225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2" t="str">
        <f>E9</f>
        <v>05 - Elektroinštakácia a bleskozvod</v>
      </c>
      <c r="F87" s="226"/>
      <c r="G87" s="226"/>
      <c r="H87" s="22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k.ú.Solka, Hospodársky dvor, p.č.193, 194/1, 194/7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Lucia Rovná SHR, Jilemnického 885/32, 972 13 Nitri</v>
      </c>
      <c r="G91" s="29"/>
      <c r="H91" s="29"/>
      <c r="I91" s="24" t="s">
        <v>28</v>
      </c>
      <c r="J91" s="27" t="str">
        <f>E21</f>
        <v xml:space="preserve">Ing. J. Ločei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Ing. J. Ločei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110</v>
      </c>
      <c r="D94" s="104"/>
      <c r="E94" s="104"/>
      <c r="F94" s="104"/>
      <c r="G94" s="104"/>
      <c r="H94" s="104"/>
      <c r="I94" s="104"/>
      <c r="J94" s="113" t="s">
        <v>111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112</v>
      </c>
      <c r="D96" s="29"/>
      <c r="E96" s="29"/>
      <c r="F96" s="29"/>
      <c r="G96" s="29"/>
      <c r="H96" s="29"/>
      <c r="I96" s="29"/>
      <c r="J96" s="71">
        <f>J124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113</v>
      </c>
    </row>
    <row r="97" spans="1:31" s="9" customFormat="1" ht="24.95" customHeight="1">
      <c r="B97" s="115"/>
      <c r="D97" s="116" t="s">
        <v>114</v>
      </c>
      <c r="E97" s="117"/>
      <c r="F97" s="117"/>
      <c r="G97" s="117"/>
      <c r="H97" s="117"/>
      <c r="I97" s="117"/>
      <c r="J97" s="118">
        <f>J125</f>
        <v>0</v>
      </c>
      <c r="L97" s="115"/>
    </row>
    <row r="98" spans="1:31" s="10" customFormat="1" ht="19.899999999999999" customHeight="1">
      <c r="B98" s="119"/>
      <c r="D98" s="120" t="s">
        <v>120</v>
      </c>
      <c r="E98" s="121"/>
      <c r="F98" s="121"/>
      <c r="G98" s="121"/>
      <c r="H98" s="121"/>
      <c r="I98" s="121"/>
      <c r="J98" s="122">
        <f>J126</f>
        <v>0</v>
      </c>
      <c r="L98" s="119"/>
    </row>
    <row r="99" spans="1:31" s="9" customFormat="1" ht="24.95" customHeight="1">
      <c r="B99" s="115"/>
      <c r="D99" s="116" t="s">
        <v>135</v>
      </c>
      <c r="E99" s="117"/>
      <c r="F99" s="117"/>
      <c r="G99" s="117"/>
      <c r="H99" s="117"/>
      <c r="I99" s="117"/>
      <c r="J99" s="118">
        <f>J143</f>
        <v>0</v>
      </c>
      <c r="L99" s="115"/>
    </row>
    <row r="100" spans="1:31" s="10" customFormat="1" ht="19.899999999999999" customHeight="1">
      <c r="B100" s="119"/>
      <c r="D100" s="120" t="s">
        <v>1540</v>
      </c>
      <c r="E100" s="121"/>
      <c r="F100" s="121"/>
      <c r="G100" s="121"/>
      <c r="H100" s="121"/>
      <c r="I100" s="121"/>
      <c r="J100" s="122">
        <f>J144</f>
        <v>0</v>
      </c>
      <c r="L100" s="119"/>
    </row>
    <row r="101" spans="1:31" s="10" customFormat="1" ht="19.899999999999999" customHeight="1">
      <c r="B101" s="119"/>
      <c r="D101" s="120" t="s">
        <v>1541</v>
      </c>
      <c r="E101" s="121"/>
      <c r="F101" s="121"/>
      <c r="G101" s="121"/>
      <c r="H101" s="121"/>
      <c r="I101" s="121"/>
      <c r="J101" s="122">
        <f>J353</f>
        <v>0</v>
      </c>
      <c r="L101" s="119"/>
    </row>
    <row r="102" spans="1:31" s="10" customFormat="1" ht="19.899999999999999" customHeight="1">
      <c r="B102" s="119"/>
      <c r="D102" s="120" t="s">
        <v>1483</v>
      </c>
      <c r="E102" s="121"/>
      <c r="F102" s="121"/>
      <c r="G102" s="121"/>
      <c r="H102" s="121"/>
      <c r="I102" s="121"/>
      <c r="J102" s="122">
        <f>J355</f>
        <v>0</v>
      </c>
      <c r="L102" s="119"/>
    </row>
    <row r="103" spans="1:31" s="9" customFormat="1" ht="24.95" customHeight="1">
      <c r="B103" s="115"/>
      <c r="D103" s="116" t="s">
        <v>1542</v>
      </c>
      <c r="E103" s="117"/>
      <c r="F103" s="117"/>
      <c r="G103" s="117"/>
      <c r="H103" s="117"/>
      <c r="I103" s="117"/>
      <c r="J103" s="118">
        <f>J357</f>
        <v>0</v>
      </c>
      <c r="L103" s="115"/>
    </row>
    <row r="104" spans="1:31" s="10" customFormat="1" ht="19.899999999999999" customHeight="1">
      <c r="B104" s="119"/>
      <c r="D104" s="120" t="s">
        <v>1543</v>
      </c>
      <c r="E104" s="121"/>
      <c r="F104" s="121"/>
      <c r="G104" s="121"/>
      <c r="H104" s="121"/>
      <c r="I104" s="121"/>
      <c r="J104" s="122">
        <f>J358</f>
        <v>0</v>
      </c>
      <c r="L104" s="119"/>
    </row>
    <row r="105" spans="1:31" s="2" customFormat="1" ht="21.75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customHeight="1">
      <c r="A106" s="29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10" spans="1:31" s="2" customFormat="1" ht="6.95" customHeight="1">
      <c r="A110" s="29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24.95" customHeight="1">
      <c r="A111" s="29"/>
      <c r="B111" s="30"/>
      <c r="C111" s="18" t="s">
        <v>137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15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26.25" customHeight="1">
      <c r="A114" s="29"/>
      <c r="B114" s="30"/>
      <c r="C114" s="29"/>
      <c r="D114" s="29"/>
      <c r="E114" s="224" t="str">
        <f>E7</f>
        <v>Prestavba poľnohospodárskej budovy MHD-sklad na Stajňu pre odchov a ustajnenie koní</v>
      </c>
      <c r="F114" s="225"/>
      <c r="G114" s="225"/>
      <c r="H114" s="225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105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6.5" customHeight="1">
      <c r="A116" s="29"/>
      <c r="B116" s="30"/>
      <c r="C116" s="29"/>
      <c r="D116" s="29"/>
      <c r="E116" s="182" t="str">
        <f>E9</f>
        <v>05 - Elektroinštakácia a bleskozvod</v>
      </c>
      <c r="F116" s="226"/>
      <c r="G116" s="226"/>
      <c r="H116" s="226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2" customHeight="1">
      <c r="A118" s="29"/>
      <c r="B118" s="30"/>
      <c r="C118" s="24" t="s">
        <v>19</v>
      </c>
      <c r="D118" s="29"/>
      <c r="E118" s="29"/>
      <c r="F118" s="22" t="str">
        <f>F12</f>
        <v>k.ú.Solka, Hospodársky dvor, p.č.193, 194/1, 194/7</v>
      </c>
      <c r="G118" s="29"/>
      <c r="H118" s="29"/>
      <c r="I118" s="24" t="s">
        <v>21</v>
      </c>
      <c r="J118" s="55" t="str">
        <f>IF(J12="","",J12)</f>
        <v>Vyplň údaj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4" t="s">
        <v>22</v>
      </c>
      <c r="D120" s="29"/>
      <c r="E120" s="29"/>
      <c r="F120" s="22" t="str">
        <f>E15</f>
        <v>Lucia Rovná SHR, Jilemnického 885/32, 972 13 Nitri</v>
      </c>
      <c r="G120" s="29"/>
      <c r="H120" s="29"/>
      <c r="I120" s="24" t="s">
        <v>28</v>
      </c>
      <c r="J120" s="27" t="str">
        <f>E21</f>
        <v xml:space="preserve">Ing. J. Ločei 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26</v>
      </c>
      <c r="D121" s="29"/>
      <c r="E121" s="29"/>
      <c r="F121" s="22" t="str">
        <f>IF(E18="","",E18)</f>
        <v>Vyplň údaj</v>
      </c>
      <c r="G121" s="29"/>
      <c r="H121" s="29"/>
      <c r="I121" s="24" t="s">
        <v>31</v>
      </c>
      <c r="J121" s="27" t="str">
        <f>E24</f>
        <v xml:space="preserve">Ing. J. Ločei 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0.3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11" customFormat="1" ht="29.25" customHeight="1">
      <c r="A123" s="123"/>
      <c r="B123" s="124"/>
      <c r="C123" s="125" t="s">
        <v>138</v>
      </c>
      <c r="D123" s="126" t="s">
        <v>58</v>
      </c>
      <c r="E123" s="126" t="s">
        <v>54</v>
      </c>
      <c r="F123" s="126" t="s">
        <v>55</v>
      </c>
      <c r="G123" s="126" t="s">
        <v>139</v>
      </c>
      <c r="H123" s="126" t="s">
        <v>140</v>
      </c>
      <c r="I123" s="126" t="s">
        <v>141</v>
      </c>
      <c r="J123" s="127" t="s">
        <v>111</v>
      </c>
      <c r="K123" s="128" t="s">
        <v>142</v>
      </c>
      <c r="L123" s="129"/>
      <c r="M123" s="62" t="s">
        <v>1</v>
      </c>
      <c r="N123" s="63" t="s">
        <v>37</v>
      </c>
      <c r="O123" s="63" t="s">
        <v>143</v>
      </c>
      <c r="P123" s="63" t="s">
        <v>144</v>
      </c>
      <c r="Q123" s="63" t="s">
        <v>145</v>
      </c>
      <c r="R123" s="63" t="s">
        <v>146</v>
      </c>
      <c r="S123" s="63" t="s">
        <v>147</v>
      </c>
      <c r="T123" s="64" t="s">
        <v>148</v>
      </c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</row>
    <row r="124" spans="1:65" s="2" customFormat="1" ht="22.9" customHeight="1">
      <c r="A124" s="29"/>
      <c r="B124" s="30"/>
      <c r="C124" s="69" t="s">
        <v>112</v>
      </c>
      <c r="D124" s="29"/>
      <c r="E124" s="29"/>
      <c r="F124" s="29"/>
      <c r="G124" s="29"/>
      <c r="H124" s="29"/>
      <c r="I124" s="29"/>
      <c r="J124" s="130">
        <f>BK124</f>
        <v>0</v>
      </c>
      <c r="K124" s="29"/>
      <c r="L124" s="30"/>
      <c r="M124" s="65"/>
      <c r="N124" s="56"/>
      <c r="O124" s="66"/>
      <c r="P124" s="131">
        <f>P125+P143+P357</f>
        <v>0</v>
      </c>
      <c r="Q124" s="66"/>
      <c r="R124" s="131">
        <f>R125+R143+R357</f>
        <v>1.8805045800000009</v>
      </c>
      <c r="S124" s="66"/>
      <c r="T124" s="132">
        <f>T125+T143+T357</f>
        <v>2.67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T124" s="14" t="s">
        <v>72</v>
      </c>
      <c r="AU124" s="14" t="s">
        <v>113</v>
      </c>
      <c r="BK124" s="133">
        <f>BK125+BK143+BK357</f>
        <v>0</v>
      </c>
    </row>
    <row r="125" spans="1:65" s="12" customFormat="1" ht="25.9" customHeight="1">
      <c r="B125" s="134"/>
      <c r="D125" s="135" t="s">
        <v>72</v>
      </c>
      <c r="E125" s="136" t="s">
        <v>149</v>
      </c>
      <c r="F125" s="136" t="s">
        <v>150</v>
      </c>
      <c r="I125" s="137"/>
      <c r="J125" s="138">
        <f>BK125</f>
        <v>0</v>
      </c>
      <c r="L125" s="134"/>
      <c r="M125" s="139"/>
      <c r="N125" s="140"/>
      <c r="O125" s="140"/>
      <c r="P125" s="141">
        <f>P126</f>
        <v>0</v>
      </c>
      <c r="Q125" s="140"/>
      <c r="R125" s="141">
        <f>R126</f>
        <v>0</v>
      </c>
      <c r="S125" s="140"/>
      <c r="T125" s="142">
        <f>T126</f>
        <v>2.67</v>
      </c>
      <c r="AR125" s="135" t="s">
        <v>81</v>
      </c>
      <c r="AT125" s="143" t="s">
        <v>72</v>
      </c>
      <c r="AU125" s="143" t="s">
        <v>73</v>
      </c>
      <c r="AY125" s="135" t="s">
        <v>151</v>
      </c>
      <c r="BK125" s="144">
        <f>BK126</f>
        <v>0</v>
      </c>
    </row>
    <row r="126" spans="1:65" s="12" customFormat="1" ht="22.9" customHeight="1">
      <c r="B126" s="134"/>
      <c r="D126" s="135" t="s">
        <v>72</v>
      </c>
      <c r="E126" s="145" t="s">
        <v>186</v>
      </c>
      <c r="F126" s="145" t="s">
        <v>592</v>
      </c>
      <c r="I126" s="137"/>
      <c r="J126" s="146">
        <f>BK126</f>
        <v>0</v>
      </c>
      <c r="L126" s="134"/>
      <c r="M126" s="139"/>
      <c r="N126" s="140"/>
      <c r="O126" s="140"/>
      <c r="P126" s="141">
        <f>SUM(P127:P142)</f>
        <v>0</v>
      </c>
      <c r="Q126" s="140"/>
      <c r="R126" s="141">
        <f>SUM(R127:R142)</f>
        <v>0</v>
      </c>
      <c r="S126" s="140"/>
      <c r="T126" s="142">
        <f>SUM(T127:T142)</f>
        <v>2.67</v>
      </c>
      <c r="AR126" s="135" t="s">
        <v>81</v>
      </c>
      <c r="AT126" s="143" t="s">
        <v>72</v>
      </c>
      <c r="AU126" s="143" t="s">
        <v>81</v>
      </c>
      <c r="AY126" s="135" t="s">
        <v>151</v>
      </c>
      <c r="BK126" s="144">
        <f>SUM(BK127:BK142)</f>
        <v>0</v>
      </c>
    </row>
    <row r="127" spans="1:65" s="2" customFormat="1" ht="33" customHeight="1">
      <c r="A127" s="29"/>
      <c r="B127" s="147"/>
      <c r="C127" s="148" t="s">
        <v>81</v>
      </c>
      <c r="D127" s="148" t="s">
        <v>153</v>
      </c>
      <c r="E127" s="149" t="s">
        <v>1682</v>
      </c>
      <c r="F127" s="150" t="s">
        <v>1683</v>
      </c>
      <c r="G127" s="151" t="s">
        <v>265</v>
      </c>
      <c r="H127" s="152">
        <v>5</v>
      </c>
      <c r="I127" s="153"/>
      <c r="J127" s="154">
        <f t="shared" ref="J127:J142" si="0">ROUND(I127*H127,2)</f>
        <v>0</v>
      </c>
      <c r="K127" s="155"/>
      <c r="L127" s="30"/>
      <c r="M127" s="156" t="s">
        <v>1</v>
      </c>
      <c r="N127" s="157" t="s">
        <v>39</v>
      </c>
      <c r="O127" s="58"/>
      <c r="P127" s="158">
        <f t="shared" ref="P127:P142" si="1">O127*H127</f>
        <v>0</v>
      </c>
      <c r="Q127" s="158">
        <v>0</v>
      </c>
      <c r="R127" s="158">
        <f t="shared" ref="R127:R142" si="2">Q127*H127</f>
        <v>0</v>
      </c>
      <c r="S127" s="158">
        <v>1.2999999999999999E-2</v>
      </c>
      <c r="T127" s="159">
        <f t="shared" ref="T127:T142" si="3">S127*H127</f>
        <v>6.5000000000000002E-2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157</v>
      </c>
      <c r="AT127" s="160" t="s">
        <v>153</v>
      </c>
      <c r="AU127" s="160" t="s">
        <v>158</v>
      </c>
      <c r="AY127" s="14" t="s">
        <v>151</v>
      </c>
      <c r="BE127" s="161">
        <f t="shared" ref="BE127:BE142" si="4">IF(N127="základná",J127,0)</f>
        <v>0</v>
      </c>
      <c r="BF127" s="161">
        <f t="shared" ref="BF127:BF142" si="5">IF(N127="znížená",J127,0)</f>
        <v>0</v>
      </c>
      <c r="BG127" s="161">
        <f t="shared" ref="BG127:BG142" si="6">IF(N127="zákl. prenesená",J127,0)</f>
        <v>0</v>
      </c>
      <c r="BH127" s="161">
        <f t="shared" ref="BH127:BH142" si="7">IF(N127="zníž. prenesená",J127,0)</f>
        <v>0</v>
      </c>
      <c r="BI127" s="161">
        <f t="shared" ref="BI127:BI142" si="8">IF(N127="nulová",J127,0)</f>
        <v>0</v>
      </c>
      <c r="BJ127" s="14" t="s">
        <v>158</v>
      </c>
      <c r="BK127" s="161">
        <f t="shared" ref="BK127:BK142" si="9">ROUND(I127*H127,2)</f>
        <v>0</v>
      </c>
      <c r="BL127" s="14" t="s">
        <v>157</v>
      </c>
      <c r="BM127" s="160" t="s">
        <v>1684</v>
      </c>
    </row>
    <row r="128" spans="1:65" s="2" customFormat="1" ht="24.2" customHeight="1">
      <c r="A128" s="29"/>
      <c r="B128" s="147"/>
      <c r="C128" s="148" t="s">
        <v>158</v>
      </c>
      <c r="D128" s="148" t="s">
        <v>153</v>
      </c>
      <c r="E128" s="149" t="s">
        <v>1544</v>
      </c>
      <c r="F128" s="150" t="s">
        <v>1545</v>
      </c>
      <c r="G128" s="151" t="s">
        <v>265</v>
      </c>
      <c r="H128" s="152">
        <v>15</v>
      </c>
      <c r="I128" s="153"/>
      <c r="J128" s="154">
        <f t="shared" si="0"/>
        <v>0</v>
      </c>
      <c r="K128" s="155"/>
      <c r="L128" s="30"/>
      <c r="M128" s="156" t="s">
        <v>1</v>
      </c>
      <c r="N128" s="157" t="s">
        <v>39</v>
      </c>
      <c r="O128" s="58"/>
      <c r="P128" s="158">
        <f t="shared" si="1"/>
        <v>0</v>
      </c>
      <c r="Q128" s="158">
        <v>0</v>
      </c>
      <c r="R128" s="158">
        <f t="shared" si="2"/>
        <v>0</v>
      </c>
      <c r="S128" s="158">
        <v>1E-3</v>
      </c>
      <c r="T128" s="159">
        <f t="shared" si="3"/>
        <v>1.4999999999999999E-2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157</v>
      </c>
      <c r="AT128" s="160" t="s">
        <v>153</v>
      </c>
      <c r="AU128" s="160" t="s">
        <v>158</v>
      </c>
      <c r="AY128" s="14" t="s">
        <v>151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4" t="s">
        <v>158</v>
      </c>
      <c r="BK128" s="161">
        <f t="shared" si="9"/>
        <v>0</v>
      </c>
      <c r="BL128" s="14" t="s">
        <v>157</v>
      </c>
      <c r="BM128" s="160" t="s">
        <v>1685</v>
      </c>
    </row>
    <row r="129" spans="1:65" s="2" customFormat="1" ht="24.2" customHeight="1">
      <c r="A129" s="29"/>
      <c r="B129" s="147"/>
      <c r="C129" s="148" t="s">
        <v>163</v>
      </c>
      <c r="D129" s="148" t="s">
        <v>153</v>
      </c>
      <c r="E129" s="149" t="s">
        <v>1686</v>
      </c>
      <c r="F129" s="150" t="s">
        <v>1687</v>
      </c>
      <c r="G129" s="151" t="s">
        <v>265</v>
      </c>
      <c r="H129" s="152">
        <v>10</v>
      </c>
      <c r="I129" s="153"/>
      <c r="J129" s="154">
        <f t="shared" si="0"/>
        <v>0</v>
      </c>
      <c r="K129" s="155"/>
      <c r="L129" s="30"/>
      <c r="M129" s="156" t="s">
        <v>1</v>
      </c>
      <c r="N129" s="157" t="s">
        <v>39</v>
      </c>
      <c r="O129" s="58"/>
      <c r="P129" s="158">
        <f t="shared" si="1"/>
        <v>0</v>
      </c>
      <c r="Q129" s="158">
        <v>0</v>
      </c>
      <c r="R129" s="158">
        <f t="shared" si="2"/>
        <v>0</v>
      </c>
      <c r="S129" s="158">
        <v>1E-3</v>
      </c>
      <c r="T129" s="159">
        <f t="shared" si="3"/>
        <v>0.01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157</v>
      </c>
      <c r="AT129" s="160" t="s">
        <v>153</v>
      </c>
      <c r="AU129" s="160" t="s">
        <v>158</v>
      </c>
      <c r="AY129" s="14" t="s">
        <v>151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158</v>
      </c>
      <c r="BK129" s="161">
        <f t="shared" si="9"/>
        <v>0</v>
      </c>
      <c r="BL129" s="14" t="s">
        <v>157</v>
      </c>
      <c r="BM129" s="160" t="s">
        <v>1688</v>
      </c>
    </row>
    <row r="130" spans="1:65" s="2" customFormat="1" ht="24.2" customHeight="1">
      <c r="A130" s="29"/>
      <c r="B130" s="147"/>
      <c r="C130" s="148" t="s">
        <v>157</v>
      </c>
      <c r="D130" s="148" t="s">
        <v>153</v>
      </c>
      <c r="E130" s="149" t="s">
        <v>1547</v>
      </c>
      <c r="F130" s="150" t="s">
        <v>1548</v>
      </c>
      <c r="G130" s="151" t="s">
        <v>265</v>
      </c>
      <c r="H130" s="152">
        <v>85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39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1E-3</v>
      </c>
      <c r="T130" s="159">
        <f t="shared" si="3"/>
        <v>8.5000000000000006E-2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157</v>
      </c>
      <c r="AT130" s="160" t="s">
        <v>153</v>
      </c>
      <c r="AU130" s="160" t="s">
        <v>158</v>
      </c>
      <c r="AY130" s="14" t="s">
        <v>151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158</v>
      </c>
      <c r="BK130" s="161">
        <f t="shared" si="9"/>
        <v>0</v>
      </c>
      <c r="BL130" s="14" t="s">
        <v>157</v>
      </c>
      <c r="BM130" s="160" t="s">
        <v>1689</v>
      </c>
    </row>
    <row r="131" spans="1:65" s="2" customFormat="1" ht="24.2" customHeight="1">
      <c r="A131" s="29"/>
      <c r="B131" s="147"/>
      <c r="C131" s="148" t="s">
        <v>170</v>
      </c>
      <c r="D131" s="148" t="s">
        <v>153</v>
      </c>
      <c r="E131" s="149" t="s">
        <v>1690</v>
      </c>
      <c r="F131" s="150" t="s">
        <v>1691</v>
      </c>
      <c r="G131" s="151" t="s">
        <v>265</v>
      </c>
      <c r="H131" s="152">
        <v>10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39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3.0000000000000001E-3</v>
      </c>
      <c r="T131" s="159">
        <f t="shared" si="3"/>
        <v>0.03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157</v>
      </c>
      <c r="AT131" s="160" t="s">
        <v>153</v>
      </c>
      <c r="AU131" s="160" t="s">
        <v>158</v>
      </c>
      <c r="AY131" s="14" t="s">
        <v>151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158</v>
      </c>
      <c r="BK131" s="161">
        <f t="shared" si="9"/>
        <v>0</v>
      </c>
      <c r="BL131" s="14" t="s">
        <v>157</v>
      </c>
      <c r="BM131" s="160" t="s">
        <v>1692</v>
      </c>
    </row>
    <row r="132" spans="1:65" s="2" customFormat="1" ht="37.9" customHeight="1">
      <c r="A132" s="29"/>
      <c r="B132" s="147"/>
      <c r="C132" s="148" t="s">
        <v>174</v>
      </c>
      <c r="D132" s="148" t="s">
        <v>153</v>
      </c>
      <c r="E132" s="149" t="s">
        <v>1550</v>
      </c>
      <c r="F132" s="150" t="s">
        <v>1551</v>
      </c>
      <c r="G132" s="151" t="s">
        <v>330</v>
      </c>
      <c r="H132" s="152">
        <v>65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39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2E-3</v>
      </c>
      <c r="T132" s="159">
        <f t="shared" si="3"/>
        <v>0.13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157</v>
      </c>
      <c r="AT132" s="160" t="s">
        <v>153</v>
      </c>
      <c r="AU132" s="160" t="s">
        <v>158</v>
      </c>
      <c r="AY132" s="14" t="s">
        <v>151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158</v>
      </c>
      <c r="BK132" s="161">
        <f t="shared" si="9"/>
        <v>0</v>
      </c>
      <c r="BL132" s="14" t="s">
        <v>157</v>
      </c>
      <c r="BM132" s="160" t="s">
        <v>1693</v>
      </c>
    </row>
    <row r="133" spans="1:65" s="2" customFormat="1" ht="37.9" customHeight="1">
      <c r="A133" s="29"/>
      <c r="B133" s="147"/>
      <c r="C133" s="148" t="s">
        <v>178</v>
      </c>
      <c r="D133" s="148" t="s">
        <v>153</v>
      </c>
      <c r="E133" s="149" t="s">
        <v>1273</v>
      </c>
      <c r="F133" s="150" t="s">
        <v>1274</v>
      </c>
      <c r="G133" s="151" t="s">
        <v>330</v>
      </c>
      <c r="H133" s="152">
        <v>55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39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5.0000000000000001E-3</v>
      </c>
      <c r="T133" s="159">
        <f t="shared" si="3"/>
        <v>0.27500000000000002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157</v>
      </c>
      <c r="AT133" s="160" t="s">
        <v>153</v>
      </c>
      <c r="AU133" s="160" t="s">
        <v>158</v>
      </c>
      <c r="AY133" s="14" t="s">
        <v>151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158</v>
      </c>
      <c r="BK133" s="161">
        <f t="shared" si="9"/>
        <v>0</v>
      </c>
      <c r="BL133" s="14" t="s">
        <v>157</v>
      </c>
      <c r="BM133" s="160" t="s">
        <v>1694</v>
      </c>
    </row>
    <row r="134" spans="1:65" s="2" customFormat="1" ht="37.9" customHeight="1">
      <c r="A134" s="29"/>
      <c r="B134" s="147"/>
      <c r="C134" s="148" t="s">
        <v>182</v>
      </c>
      <c r="D134" s="148" t="s">
        <v>153</v>
      </c>
      <c r="E134" s="149" t="s">
        <v>1553</v>
      </c>
      <c r="F134" s="150" t="s">
        <v>1554</v>
      </c>
      <c r="G134" s="151" t="s">
        <v>330</v>
      </c>
      <c r="H134" s="152">
        <v>65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39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1.2999999999999999E-2</v>
      </c>
      <c r="T134" s="159">
        <f t="shared" si="3"/>
        <v>0.84499999999999997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157</v>
      </c>
      <c r="AT134" s="160" t="s">
        <v>153</v>
      </c>
      <c r="AU134" s="160" t="s">
        <v>158</v>
      </c>
      <c r="AY134" s="14" t="s">
        <v>151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158</v>
      </c>
      <c r="BK134" s="161">
        <f t="shared" si="9"/>
        <v>0</v>
      </c>
      <c r="BL134" s="14" t="s">
        <v>157</v>
      </c>
      <c r="BM134" s="160" t="s">
        <v>1695</v>
      </c>
    </row>
    <row r="135" spans="1:65" s="2" customFormat="1" ht="37.9" customHeight="1">
      <c r="A135" s="29"/>
      <c r="B135" s="147"/>
      <c r="C135" s="148" t="s">
        <v>186</v>
      </c>
      <c r="D135" s="148" t="s">
        <v>153</v>
      </c>
      <c r="E135" s="149" t="s">
        <v>1696</v>
      </c>
      <c r="F135" s="150" t="s">
        <v>1697</v>
      </c>
      <c r="G135" s="151" t="s">
        <v>330</v>
      </c>
      <c r="H135" s="152">
        <v>45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39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2.7E-2</v>
      </c>
      <c r="T135" s="159">
        <f t="shared" si="3"/>
        <v>1.2150000000000001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157</v>
      </c>
      <c r="AT135" s="160" t="s">
        <v>153</v>
      </c>
      <c r="AU135" s="160" t="s">
        <v>158</v>
      </c>
      <c r="AY135" s="14" t="s">
        <v>151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158</v>
      </c>
      <c r="BK135" s="161">
        <f t="shared" si="9"/>
        <v>0</v>
      </c>
      <c r="BL135" s="14" t="s">
        <v>157</v>
      </c>
      <c r="BM135" s="160" t="s">
        <v>1698</v>
      </c>
    </row>
    <row r="136" spans="1:65" s="2" customFormat="1" ht="24.2" customHeight="1">
      <c r="A136" s="29"/>
      <c r="B136" s="147"/>
      <c r="C136" s="148" t="s">
        <v>190</v>
      </c>
      <c r="D136" s="148" t="s">
        <v>153</v>
      </c>
      <c r="E136" s="149" t="s">
        <v>1279</v>
      </c>
      <c r="F136" s="150" t="s">
        <v>1280</v>
      </c>
      <c r="G136" s="151" t="s">
        <v>211</v>
      </c>
      <c r="H136" s="152">
        <v>2.67</v>
      </c>
      <c r="I136" s="153"/>
      <c r="J136" s="154">
        <f t="shared" si="0"/>
        <v>0</v>
      </c>
      <c r="K136" s="155"/>
      <c r="L136" s="30"/>
      <c r="M136" s="156" t="s">
        <v>1</v>
      </c>
      <c r="N136" s="157" t="s">
        <v>39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157</v>
      </c>
      <c r="AT136" s="160" t="s">
        <v>153</v>
      </c>
      <c r="AU136" s="160" t="s">
        <v>158</v>
      </c>
      <c r="AY136" s="14" t="s">
        <v>151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158</v>
      </c>
      <c r="BK136" s="161">
        <f t="shared" si="9"/>
        <v>0</v>
      </c>
      <c r="BL136" s="14" t="s">
        <v>157</v>
      </c>
      <c r="BM136" s="160" t="s">
        <v>1699</v>
      </c>
    </row>
    <row r="137" spans="1:65" s="2" customFormat="1" ht="21.75" customHeight="1">
      <c r="A137" s="29"/>
      <c r="B137" s="147"/>
      <c r="C137" s="148" t="s">
        <v>195</v>
      </c>
      <c r="D137" s="148" t="s">
        <v>153</v>
      </c>
      <c r="E137" s="149" t="s">
        <v>1557</v>
      </c>
      <c r="F137" s="150" t="s">
        <v>1558</v>
      </c>
      <c r="G137" s="151" t="s">
        <v>211</v>
      </c>
      <c r="H137" s="152">
        <v>2.67</v>
      </c>
      <c r="I137" s="153"/>
      <c r="J137" s="154">
        <f t="shared" si="0"/>
        <v>0</v>
      </c>
      <c r="K137" s="155"/>
      <c r="L137" s="30"/>
      <c r="M137" s="156" t="s">
        <v>1</v>
      </c>
      <c r="N137" s="157" t="s">
        <v>39</v>
      </c>
      <c r="O137" s="58"/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157</v>
      </c>
      <c r="AT137" s="160" t="s">
        <v>153</v>
      </c>
      <c r="AU137" s="160" t="s">
        <v>158</v>
      </c>
      <c r="AY137" s="14" t="s">
        <v>151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158</v>
      </c>
      <c r="BK137" s="161">
        <f t="shared" si="9"/>
        <v>0</v>
      </c>
      <c r="BL137" s="14" t="s">
        <v>157</v>
      </c>
      <c r="BM137" s="160" t="s">
        <v>1700</v>
      </c>
    </row>
    <row r="138" spans="1:65" s="2" customFormat="1" ht="21.75" customHeight="1">
      <c r="A138" s="29"/>
      <c r="B138" s="147"/>
      <c r="C138" s="148" t="s">
        <v>200</v>
      </c>
      <c r="D138" s="148" t="s">
        <v>153</v>
      </c>
      <c r="E138" s="149" t="s">
        <v>1283</v>
      </c>
      <c r="F138" s="150" t="s">
        <v>1284</v>
      </c>
      <c r="G138" s="151" t="s">
        <v>211</v>
      </c>
      <c r="H138" s="152">
        <v>2.67</v>
      </c>
      <c r="I138" s="153"/>
      <c r="J138" s="154">
        <f t="shared" si="0"/>
        <v>0</v>
      </c>
      <c r="K138" s="155"/>
      <c r="L138" s="30"/>
      <c r="M138" s="156" t="s">
        <v>1</v>
      </c>
      <c r="N138" s="157" t="s">
        <v>39</v>
      </c>
      <c r="O138" s="58"/>
      <c r="P138" s="158">
        <f t="shared" si="1"/>
        <v>0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157</v>
      </c>
      <c r="AT138" s="160" t="s">
        <v>153</v>
      </c>
      <c r="AU138" s="160" t="s">
        <v>158</v>
      </c>
      <c r="AY138" s="14" t="s">
        <v>151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158</v>
      </c>
      <c r="BK138" s="161">
        <f t="shared" si="9"/>
        <v>0</v>
      </c>
      <c r="BL138" s="14" t="s">
        <v>157</v>
      </c>
      <c r="BM138" s="160" t="s">
        <v>1701</v>
      </c>
    </row>
    <row r="139" spans="1:65" s="2" customFormat="1" ht="24.2" customHeight="1">
      <c r="A139" s="29"/>
      <c r="B139" s="147"/>
      <c r="C139" s="148" t="s">
        <v>204</v>
      </c>
      <c r="D139" s="148" t="s">
        <v>153</v>
      </c>
      <c r="E139" s="149" t="s">
        <v>1286</v>
      </c>
      <c r="F139" s="150" t="s">
        <v>1287</v>
      </c>
      <c r="G139" s="151" t="s">
        <v>211</v>
      </c>
      <c r="H139" s="152">
        <v>2.67</v>
      </c>
      <c r="I139" s="153"/>
      <c r="J139" s="154">
        <f t="shared" si="0"/>
        <v>0</v>
      </c>
      <c r="K139" s="155"/>
      <c r="L139" s="30"/>
      <c r="M139" s="156" t="s">
        <v>1</v>
      </c>
      <c r="N139" s="157" t="s">
        <v>39</v>
      </c>
      <c r="O139" s="58"/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157</v>
      </c>
      <c r="AT139" s="160" t="s">
        <v>153</v>
      </c>
      <c r="AU139" s="160" t="s">
        <v>158</v>
      </c>
      <c r="AY139" s="14" t="s">
        <v>151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158</v>
      </c>
      <c r="BK139" s="161">
        <f t="shared" si="9"/>
        <v>0</v>
      </c>
      <c r="BL139" s="14" t="s">
        <v>157</v>
      </c>
      <c r="BM139" s="160" t="s">
        <v>1702</v>
      </c>
    </row>
    <row r="140" spans="1:65" s="2" customFormat="1" ht="24.2" customHeight="1">
      <c r="A140" s="29"/>
      <c r="B140" s="147"/>
      <c r="C140" s="148" t="s">
        <v>208</v>
      </c>
      <c r="D140" s="148" t="s">
        <v>153</v>
      </c>
      <c r="E140" s="149" t="s">
        <v>1495</v>
      </c>
      <c r="F140" s="150" t="s">
        <v>683</v>
      </c>
      <c r="G140" s="151" t="s">
        <v>211</v>
      </c>
      <c r="H140" s="152">
        <v>2.67</v>
      </c>
      <c r="I140" s="153"/>
      <c r="J140" s="154">
        <f t="shared" si="0"/>
        <v>0</v>
      </c>
      <c r="K140" s="155"/>
      <c r="L140" s="30"/>
      <c r="M140" s="156" t="s">
        <v>1</v>
      </c>
      <c r="N140" s="157" t="s">
        <v>39</v>
      </c>
      <c r="O140" s="58"/>
      <c r="P140" s="158">
        <f t="shared" si="1"/>
        <v>0</v>
      </c>
      <c r="Q140" s="158">
        <v>0</v>
      </c>
      <c r="R140" s="158">
        <f t="shared" si="2"/>
        <v>0</v>
      </c>
      <c r="S140" s="158">
        <v>0</v>
      </c>
      <c r="T140" s="15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157</v>
      </c>
      <c r="AT140" s="160" t="s">
        <v>153</v>
      </c>
      <c r="AU140" s="160" t="s">
        <v>158</v>
      </c>
      <c r="AY140" s="14" t="s">
        <v>151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4" t="s">
        <v>158</v>
      </c>
      <c r="BK140" s="161">
        <f t="shared" si="9"/>
        <v>0</v>
      </c>
      <c r="BL140" s="14" t="s">
        <v>157</v>
      </c>
      <c r="BM140" s="160" t="s">
        <v>1703</v>
      </c>
    </row>
    <row r="141" spans="1:65" s="2" customFormat="1" ht="24.2" customHeight="1">
      <c r="A141" s="29"/>
      <c r="B141" s="147"/>
      <c r="C141" s="148" t="s">
        <v>213</v>
      </c>
      <c r="D141" s="148" t="s">
        <v>153</v>
      </c>
      <c r="E141" s="149" t="s">
        <v>1497</v>
      </c>
      <c r="F141" s="150" t="s">
        <v>687</v>
      </c>
      <c r="G141" s="151" t="s">
        <v>211</v>
      </c>
      <c r="H141" s="152">
        <v>2.67</v>
      </c>
      <c r="I141" s="153"/>
      <c r="J141" s="154">
        <f t="shared" si="0"/>
        <v>0</v>
      </c>
      <c r="K141" s="155"/>
      <c r="L141" s="30"/>
      <c r="M141" s="156" t="s">
        <v>1</v>
      </c>
      <c r="N141" s="157" t="s">
        <v>39</v>
      </c>
      <c r="O141" s="58"/>
      <c r="P141" s="158">
        <f t="shared" si="1"/>
        <v>0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157</v>
      </c>
      <c r="AT141" s="160" t="s">
        <v>153</v>
      </c>
      <c r="AU141" s="160" t="s">
        <v>158</v>
      </c>
      <c r="AY141" s="14" t="s">
        <v>151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158</v>
      </c>
      <c r="BK141" s="161">
        <f t="shared" si="9"/>
        <v>0</v>
      </c>
      <c r="BL141" s="14" t="s">
        <v>157</v>
      </c>
      <c r="BM141" s="160" t="s">
        <v>1704</v>
      </c>
    </row>
    <row r="142" spans="1:65" s="2" customFormat="1" ht="24.2" customHeight="1">
      <c r="A142" s="29"/>
      <c r="B142" s="147"/>
      <c r="C142" s="148" t="s">
        <v>217</v>
      </c>
      <c r="D142" s="148" t="s">
        <v>153</v>
      </c>
      <c r="E142" s="149" t="s">
        <v>1564</v>
      </c>
      <c r="F142" s="150" t="s">
        <v>1565</v>
      </c>
      <c r="G142" s="151" t="s">
        <v>211</v>
      </c>
      <c r="H142" s="152">
        <v>2.67</v>
      </c>
      <c r="I142" s="153"/>
      <c r="J142" s="154">
        <f t="shared" si="0"/>
        <v>0</v>
      </c>
      <c r="K142" s="155"/>
      <c r="L142" s="30"/>
      <c r="M142" s="156" t="s">
        <v>1</v>
      </c>
      <c r="N142" s="157" t="s">
        <v>39</v>
      </c>
      <c r="O142" s="58"/>
      <c r="P142" s="158">
        <f t="shared" si="1"/>
        <v>0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157</v>
      </c>
      <c r="AT142" s="160" t="s">
        <v>153</v>
      </c>
      <c r="AU142" s="160" t="s">
        <v>158</v>
      </c>
      <c r="AY142" s="14" t="s">
        <v>151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4" t="s">
        <v>158</v>
      </c>
      <c r="BK142" s="161">
        <f t="shared" si="9"/>
        <v>0</v>
      </c>
      <c r="BL142" s="14" t="s">
        <v>157</v>
      </c>
      <c r="BM142" s="160" t="s">
        <v>1705</v>
      </c>
    </row>
    <row r="143" spans="1:65" s="12" customFormat="1" ht="25.9" customHeight="1">
      <c r="B143" s="134"/>
      <c r="D143" s="135" t="s">
        <v>72</v>
      </c>
      <c r="E143" s="136" t="s">
        <v>354</v>
      </c>
      <c r="F143" s="136" t="s">
        <v>1224</v>
      </c>
      <c r="I143" s="137"/>
      <c r="J143" s="138">
        <f>BK143</f>
        <v>0</v>
      </c>
      <c r="L143" s="134"/>
      <c r="M143" s="139"/>
      <c r="N143" s="140"/>
      <c r="O143" s="140"/>
      <c r="P143" s="141">
        <f>P144+P353+P355</f>
        <v>0</v>
      </c>
      <c r="Q143" s="140"/>
      <c r="R143" s="141">
        <f>R144+R353+R355</f>
        <v>1.8805045800000009</v>
      </c>
      <c r="S143" s="140"/>
      <c r="T143" s="142">
        <f>T144+T353+T355</f>
        <v>0</v>
      </c>
      <c r="AR143" s="135" t="s">
        <v>163</v>
      </c>
      <c r="AT143" s="143" t="s">
        <v>72</v>
      </c>
      <c r="AU143" s="143" t="s">
        <v>73</v>
      </c>
      <c r="AY143" s="135" t="s">
        <v>151</v>
      </c>
      <c r="BK143" s="144">
        <f>BK144+BK353+BK355</f>
        <v>0</v>
      </c>
    </row>
    <row r="144" spans="1:65" s="12" customFormat="1" ht="22.9" customHeight="1">
      <c r="B144" s="134"/>
      <c r="D144" s="135" t="s">
        <v>72</v>
      </c>
      <c r="E144" s="145" t="s">
        <v>1582</v>
      </c>
      <c r="F144" s="145" t="s">
        <v>1583</v>
      </c>
      <c r="I144" s="137"/>
      <c r="J144" s="146">
        <f>BK144</f>
        <v>0</v>
      </c>
      <c r="L144" s="134"/>
      <c r="M144" s="139"/>
      <c r="N144" s="140"/>
      <c r="O144" s="140"/>
      <c r="P144" s="141">
        <f>SUM(P145:P352)</f>
        <v>0</v>
      </c>
      <c r="Q144" s="140"/>
      <c r="R144" s="141">
        <f>SUM(R145:R352)</f>
        <v>1.8805045800000009</v>
      </c>
      <c r="S144" s="140"/>
      <c r="T144" s="142">
        <f>SUM(T145:T352)</f>
        <v>0</v>
      </c>
      <c r="AR144" s="135" t="s">
        <v>163</v>
      </c>
      <c r="AT144" s="143" t="s">
        <v>72</v>
      </c>
      <c r="AU144" s="143" t="s">
        <v>81</v>
      </c>
      <c r="AY144" s="135" t="s">
        <v>151</v>
      </c>
      <c r="BK144" s="144">
        <f>SUM(BK145:BK352)</f>
        <v>0</v>
      </c>
    </row>
    <row r="145" spans="1:65" s="2" customFormat="1" ht="24.2" customHeight="1">
      <c r="A145" s="29"/>
      <c r="B145" s="147"/>
      <c r="C145" s="148" t="s">
        <v>221</v>
      </c>
      <c r="D145" s="148" t="s">
        <v>153</v>
      </c>
      <c r="E145" s="149" t="s">
        <v>1584</v>
      </c>
      <c r="F145" s="150" t="s">
        <v>1585</v>
      </c>
      <c r="G145" s="151" t="s">
        <v>330</v>
      </c>
      <c r="H145" s="152">
        <v>35</v>
      </c>
      <c r="I145" s="153"/>
      <c r="J145" s="154">
        <f t="shared" ref="J145:J208" si="10">ROUND(I145*H145,2)</f>
        <v>0</v>
      </c>
      <c r="K145" s="155"/>
      <c r="L145" s="30"/>
      <c r="M145" s="156" t="s">
        <v>1</v>
      </c>
      <c r="N145" s="157" t="s">
        <v>39</v>
      </c>
      <c r="O145" s="58"/>
      <c r="P145" s="158">
        <f t="shared" ref="P145:P208" si="11">O145*H145</f>
        <v>0</v>
      </c>
      <c r="Q145" s="158">
        <v>0</v>
      </c>
      <c r="R145" s="158">
        <f t="shared" ref="R145:R208" si="12">Q145*H145</f>
        <v>0</v>
      </c>
      <c r="S145" s="158">
        <v>0</v>
      </c>
      <c r="T145" s="159">
        <f t="shared" ref="T145:T208" si="13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415</v>
      </c>
      <c r="AT145" s="160" t="s">
        <v>153</v>
      </c>
      <c r="AU145" s="160" t="s">
        <v>158</v>
      </c>
      <c r="AY145" s="14" t="s">
        <v>151</v>
      </c>
      <c r="BE145" s="161">
        <f t="shared" ref="BE145:BE208" si="14">IF(N145="základná",J145,0)</f>
        <v>0</v>
      </c>
      <c r="BF145" s="161">
        <f t="shared" ref="BF145:BF208" si="15">IF(N145="znížená",J145,0)</f>
        <v>0</v>
      </c>
      <c r="BG145" s="161">
        <f t="shared" ref="BG145:BG208" si="16">IF(N145="zákl. prenesená",J145,0)</f>
        <v>0</v>
      </c>
      <c r="BH145" s="161">
        <f t="shared" ref="BH145:BH208" si="17">IF(N145="zníž. prenesená",J145,0)</f>
        <v>0</v>
      </c>
      <c r="BI145" s="161">
        <f t="shared" ref="BI145:BI208" si="18">IF(N145="nulová",J145,0)</f>
        <v>0</v>
      </c>
      <c r="BJ145" s="14" t="s">
        <v>158</v>
      </c>
      <c r="BK145" s="161">
        <f t="shared" ref="BK145:BK208" si="19">ROUND(I145*H145,2)</f>
        <v>0</v>
      </c>
      <c r="BL145" s="14" t="s">
        <v>415</v>
      </c>
      <c r="BM145" s="160" t="s">
        <v>1706</v>
      </c>
    </row>
    <row r="146" spans="1:65" s="2" customFormat="1" ht="16.5" customHeight="1">
      <c r="A146" s="29"/>
      <c r="B146" s="147"/>
      <c r="C146" s="162" t="s">
        <v>229</v>
      </c>
      <c r="D146" s="162" t="s">
        <v>354</v>
      </c>
      <c r="E146" s="163" t="s">
        <v>1587</v>
      </c>
      <c r="F146" s="164" t="s">
        <v>1588</v>
      </c>
      <c r="G146" s="165" t="s">
        <v>330</v>
      </c>
      <c r="H146" s="166">
        <v>35</v>
      </c>
      <c r="I146" s="167"/>
      <c r="J146" s="168">
        <f t="shared" si="10"/>
        <v>0</v>
      </c>
      <c r="K146" s="169"/>
      <c r="L146" s="170"/>
      <c r="M146" s="171" t="s">
        <v>1</v>
      </c>
      <c r="N146" s="172" t="s">
        <v>39</v>
      </c>
      <c r="O146" s="58"/>
      <c r="P146" s="158">
        <f t="shared" si="11"/>
        <v>0</v>
      </c>
      <c r="Q146" s="158">
        <v>7.3999999999999996E-5</v>
      </c>
      <c r="R146" s="158">
        <f t="shared" si="12"/>
        <v>2.5899999999999999E-3</v>
      </c>
      <c r="S146" s="158">
        <v>0</v>
      </c>
      <c r="T146" s="159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673</v>
      </c>
      <c r="AT146" s="160" t="s">
        <v>354</v>
      </c>
      <c r="AU146" s="160" t="s">
        <v>158</v>
      </c>
      <c r="AY146" s="14" t="s">
        <v>151</v>
      </c>
      <c r="BE146" s="161">
        <f t="shared" si="14"/>
        <v>0</v>
      </c>
      <c r="BF146" s="161">
        <f t="shared" si="15"/>
        <v>0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4" t="s">
        <v>158</v>
      </c>
      <c r="BK146" s="161">
        <f t="shared" si="19"/>
        <v>0</v>
      </c>
      <c r="BL146" s="14" t="s">
        <v>673</v>
      </c>
      <c r="BM146" s="160" t="s">
        <v>1707</v>
      </c>
    </row>
    <row r="147" spans="1:65" s="2" customFormat="1" ht="16.5" customHeight="1">
      <c r="A147" s="29"/>
      <c r="B147" s="147"/>
      <c r="C147" s="162" t="s">
        <v>7</v>
      </c>
      <c r="D147" s="162" t="s">
        <v>354</v>
      </c>
      <c r="E147" s="163" t="s">
        <v>1590</v>
      </c>
      <c r="F147" s="164" t="s">
        <v>1591</v>
      </c>
      <c r="G147" s="165" t="s">
        <v>265</v>
      </c>
      <c r="H147" s="166">
        <v>7</v>
      </c>
      <c r="I147" s="167"/>
      <c r="J147" s="168">
        <f t="shared" si="10"/>
        <v>0</v>
      </c>
      <c r="K147" s="169"/>
      <c r="L147" s="170"/>
      <c r="M147" s="171" t="s">
        <v>1</v>
      </c>
      <c r="N147" s="172" t="s">
        <v>39</v>
      </c>
      <c r="O147" s="58"/>
      <c r="P147" s="158">
        <f t="shared" si="11"/>
        <v>0</v>
      </c>
      <c r="Q147" s="158">
        <v>1.0000000000000001E-5</v>
      </c>
      <c r="R147" s="158">
        <f t="shared" si="12"/>
        <v>7.0000000000000007E-5</v>
      </c>
      <c r="S147" s="158">
        <v>0</v>
      </c>
      <c r="T147" s="15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673</v>
      </c>
      <c r="AT147" s="160" t="s">
        <v>354</v>
      </c>
      <c r="AU147" s="160" t="s">
        <v>158</v>
      </c>
      <c r="AY147" s="14" t="s">
        <v>151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4" t="s">
        <v>158</v>
      </c>
      <c r="BK147" s="161">
        <f t="shared" si="19"/>
        <v>0</v>
      </c>
      <c r="BL147" s="14" t="s">
        <v>673</v>
      </c>
      <c r="BM147" s="160" t="s">
        <v>1708</v>
      </c>
    </row>
    <row r="148" spans="1:65" s="2" customFormat="1" ht="24.2" customHeight="1">
      <c r="A148" s="29"/>
      <c r="B148" s="147"/>
      <c r="C148" s="148" t="s">
        <v>236</v>
      </c>
      <c r="D148" s="148" t="s">
        <v>153</v>
      </c>
      <c r="E148" s="149" t="s">
        <v>1709</v>
      </c>
      <c r="F148" s="150" t="s">
        <v>1710</v>
      </c>
      <c r="G148" s="151" t="s">
        <v>330</v>
      </c>
      <c r="H148" s="152">
        <v>40</v>
      </c>
      <c r="I148" s="153"/>
      <c r="J148" s="154">
        <f t="shared" si="10"/>
        <v>0</v>
      </c>
      <c r="K148" s="155"/>
      <c r="L148" s="30"/>
      <c r="M148" s="156" t="s">
        <v>1</v>
      </c>
      <c r="N148" s="157" t="s">
        <v>39</v>
      </c>
      <c r="O148" s="58"/>
      <c r="P148" s="158">
        <f t="shared" si="11"/>
        <v>0</v>
      </c>
      <c r="Q148" s="158">
        <v>0</v>
      </c>
      <c r="R148" s="158">
        <f t="shared" si="12"/>
        <v>0</v>
      </c>
      <c r="S148" s="158">
        <v>0</v>
      </c>
      <c r="T148" s="15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415</v>
      </c>
      <c r="AT148" s="160" t="s">
        <v>153</v>
      </c>
      <c r="AU148" s="160" t="s">
        <v>158</v>
      </c>
      <c r="AY148" s="14" t="s">
        <v>151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4" t="s">
        <v>158</v>
      </c>
      <c r="BK148" s="161">
        <f t="shared" si="19"/>
        <v>0</v>
      </c>
      <c r="BL148" s="14" t="s">
        <v>415</v>
      </c>
      <c r="BM148" s="160" t="s">
        <v>1711</v>
      </c>
    </row>
    <row r="149" spans="1:65" s="2" customFormat="1" ht="16.5" customHeight="1">
      <c r="A149" s="29"/>
      <c r="B149" s="147"/>
      <c r="C149" s="162" t="s">
        <v>240</v>
      </c>
      <c r="D149" s="162" t="s">
        <v>354</v>
      </c>
      <c r="E149" s="163" t="s">
        <v>1712</v>
      </c>
      <c r="F149" s="164" t="s">
        <v>1713</v>
      </c>
      <c r="G149" s="165" t="s">
        <v>265</v>
      </c>
      <c r="H149" s="166">
        <v>13.333</v>
      </c>
      <c r="I149" s="167"/>
      <c r="J149" s="168">
        <f t="shared" si="10"/>
        <v>0</v>
      </c>
      <c r="K149" s="169"/>
      <c r="L149" s="170"/>
      <c r="M149" s="171" t="s">
        <v>1</v>
      </c>
      <c r="N149" s="172" t="s">
        <v>39</v>
      </c>
      <c r="O149" s="58"/>
      <c r="P149" s="158">
        <f t="shared" si="11"/>
        <v>0</v>
      </c>
      <c r="Q149" s="158">
        <v>1.0000000000000001E-5</v>
      </c>
      <c r="R149" s="158">
        <f t="shared" si="12"/>
        <v>1.3333000000000003E-4</v>
      </c>
      <c r="S149" s="158">
        <v>0</v>
      </c>
      <c r="T149" s="15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673</v>
      </c>
      <c r="AT149" s="160" t="s">
        <v>354</v>
      </c>
      <c r="AU149" s="160" t="s">
        <v>158</v>
      </c>
      <c r="AY149" s="14" t="s">
        <v>151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4" t="s">
        <v>158</v>
      </c>
      <c r="BK149" s="161">
        <f t="shared" si="19"/>
        <v>0</v>
      </c>
      <c r="BL149" s="14" t="s">
        <v>673</v>
      </c>
      <c r="BM149" s="160" t="s">
        <v>1714</v>
      </c>
    </row>
    <row r="150" spans="1:65" s="2" customFormat="1" ht="16.5" customHeight="1">
      <c r="A150" s="29"/>
      <c r="B150" s="147"/>
      <c r="C150" s="162" t="s">
        <v>245</v>
      </c>
      <c r="D150" s="162" t="s">
        <v>354</v>
      </c>
      <c r="E150" s="163" t="s">
        <v>1715</v>
      </c>
      <c r="F150" s="164" t="s">
        <v>1716</v>
      </c>
      <c r="G150" s="165" t="s">
        <v>330</v>
      </c>
      <c r="H150" s="166">
        <v>40</v>
      </c>
      <c r="I150" s="167"/>
      <c r="J150" s="168">
        <f t="shared" si="10"/>
        <v>0</v>
      </c>
      <c r="K150" s="169"/>
      <c r="L150" s="170"/>
      <c r="M150" s="171" t="s">
        <v>1</v>
      </c>
      <c r="N150" s="172" t="s">
        <v>39</v>
      </c>
      <c r="O150" s="58"/>
      <c r="P150" s="158">
        <f t="shared" si="11"/>
        <v>0</v>
      </c>
      <c r="Q150" s="158">
        <v>8.9999999999999998E-4</v>
      </c>
      <c r="R150" s="158">
        <f t="shared" si="12"/>
        <v>3.5999999999999997E-2</v>
      </c>
      <c r="S150" s="158">
        <v>0</v>
      </c>
      <c r="T150" s="15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673</v>
      </c>
      <c r="AT150" s="160" t="s">
        <v>354</v>
      </c>
      <c r="AU150" s="160" t="s">
        <v>158</v>
      </c>
      <c r="AY150" s="14" t="s">
        <v>151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158</v>
      </c>
      <c r="BK150" s="161">
        <f t="shared" si="19"/>
        <v>0</v>
      </c>
      <c r="BL150" s="14" t="s">
        <v>673</v>
      </c>
      <c r="BM150" s="160" t="s">
        <v>1717</v>
      </c>
    </row>
    <row r="151" spans="1:65" s="2" customFormat="1" ht="24.2" customHeight="1">
      <c r="A151" s="29"/>
      <c r="B151" s="147"/>
      <c r="C151" s="148" t="s">
        <v>249</v>
      </c>
      <c r="D151" s="148" t="s">
        <v>153</v>
      </c>
      <c r="E151" s="149" t="s">
        <v>1718</v>
      </c>
      <c r="F151" s="150" t="s">
        <v>1719</v>
      </c>
      <c r="G151" s="151" t="s">
        <v>330</v>
      </c>
      <c r="H151" s="152">
        <v>10</v>
      </c>
      <c r="I151" s="153"/>
      <c r="J151" s="154">
        <f t="shared" si="10"/>
        <v>0</v>
      </c>
      <c r="K151" s="155"/>
      <c r="L151" s="30"/>
      <c r="M151" s="156" t="s">
        <v>1</v>
      </c>
      <c r="N151" s="157" t="s">
        <v>39</v>
      </c>
      <c r="O151" s="58"/>
      <c r="P151" s="158">
        <f t="shared" si="11"/>
        <v>0</v>
      </c>
      <c r="Q151" s="158">
        <v>0</v>
      </c>
      <c r="R151" s="158">
        <f t="shared" si="12"/>
        <v>0</v>
      </c>
      <c r="S151" s="158">
        <v>0</v>
      </c>
      <c r="T151" s="15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415</v>
      </c>
      <c r="AT151" s="160" t="s">
        <v>153</v>
      </c>
      <c r="AU151" s="160" t="s">
        <v>158</v>
      </c>
      <c r="AY151" s="14" t="s">
        <v>151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158</v>
      </c>
      <c r="BK151" s="161">
        <f t="shared" si="19"/>
        <v>0</v>
      </c>
      <c r="BL151" s="14" t="s">
        <v>415</v>
      </c>
      <c r="BM151" s="160" t="s">
        <v>1720</v>
      </c>
    </row>
    <row r="152" spans="1:65" s="2" customFormat="1" ht="16.5" customHeight="1">
      <c r="A152" s="29"/>
      <c r="B152" s="147"/>
      <c r="C152" s="162" t="s">
        <v>253</v>
      </c>
      <c r="D152" s="162" t="s">
        <v>354</v>
      </c>
      <c r="E152" s="163" t="s">
        <v>1721</v>
      </c>
      <c r="F152" s="164" t="s">
        <v>1722</v>
      </c>
      <c r="G152" s="165" t="s">
        <v>265</v>
      </c>
      <c r="H152" s="166">
        <v>1</v>
      </c>
      <c r="I152" s="167"/>
      <c r="J152" s="168">
        <f t="shared" si="10"/>
        <v>0</v>
      </c>
      <c r="K152" s="169"/>
      <c r="L152" s="170"/>
      <c r="M152" s="171" t="s">
        <v>1</v>
      </c>
      <c r="N152" s="172" t="s">
        <v>39</v>
      </c>
      <c r="O152" s="58"/>
      <c r="P152" s="158">
        <f t="shared" si="11"/>
        <v>0</v>
      </c>
      <c r="Q152" s="158">
        <v>7.7999999999999999E-5</v>
      </c>
      <c r="R152" s="158">
        <f t="shared" si="12"/>
        <v>7.7999999999999999E-5</v>
      </c>
      <c r="S152" s="158">
        <v>0</v>
      </c>
      <c r="T152" s="15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673</v>
      </c>
      <c r="AT152" s="160" t="s">
        <v>354</v>
      </c>
      <c r="AU152" s="160" t="s">
        <v>158</v>
      </c>
      <c r="AY152" s="14" t="s">
        <v>151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158</v>
      </c>
      <c r="BK152" s="161">
        <f t="shared" si="19"/>
        <v>0</v>
      </c>
      <c r="BL152" s="14" t="s">
        <v>673</v>
      </c>
      <c r="BM152" s="160" t="s">
        <v>1723</v>
      </c>
    </row>
    <row r="153" spans="1:65" s="2" customFormat="1" ht="16.5" customHeight="1">
      <c r="A153" s="29"/>
      <c r="B153" s="147"/>
      <c r="C153" s="162" t="s">
        <v>257</v>
      </c>
      <c r="D153" s="162" t="s">
        <v>354</v>
      </c>
      <c r="E153" s="163" t="s">
        <v>1724</v>
      </c>
      <c r="F153" s="164" t="s">
        <v>1725</v>
      </c>
      <c r="G153" s="165" t="s">
        <v>330</v>
      </c>
      <c r="H153" s="166">
        <v>10</v>
      </c>
      <c r="I153" s="167"/>
      <c r="J153" s="168">
        <f t="shared" si="10"/>
        <v>0</v>
      </c>
      <c r="K153" s="169"/>
      <c r="L153" s="170"/>
      <c r="M153" s="171" t="s">
        <v>1</v>
      </c>
      <c r="N153" s="172" t="s">
        <v>39</v>
      </c>
      <c r="O153" s="58"/>
      <c r="P153" s="158">
        <f t="shared" si="11"/>
        <v>0</v>
      </c>
      <c r="Q153" s="158">
        <v>7.3320000000000004E-4</v>
      </c>
      <c r="R153" s="158">
        <f t="shared" si="12"/>
        <v>7.332E-3</v>
      </c>
      <c r="S153" s="158">
        <v>0</v>
      </c>
      <c r="T153" s="15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673</v>
      </c>
      <c r="AT153" s="160" t="s">
        <v>354</v>
      </c>
      <c r="AU153" s="160" t="s">
        <v>158</v>
      </c>
      <c r="AY153" s="14" t="s">
        <v>151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158</v>
      </c>
      <c r="BK153" s="161">
        <f t="shared" si="19"/>
        <v>0</v>
      </c>
      <c r="BL153" s="14" t="s">
        <v>673</v>
      </c>
      <c r="BM153" s="160" t="s">
        <v>1726</v>
      </c>
    </row>
    <row r="154" spans="1:65" s="2" customFormat="1" ht="24.2" customHeight="1">
      <c r="A154" s="29"/>
      <c r="B154" s="147"/>
      <c r="C154" s="148" t="s">
        <v>262</v>
      </c>
      <c r="D154" s="148" t="s">
        <v>153</v>
      </c>
      <c r="E154" s="149" t="s">
        <v>1727</v>
      </c>
      <c r="F154" s="150" t="s">
        <v>1728</v>
      </c>
      <c r="G154" s="151" t="s">
        <v>330</v>
      </c>
      <c r="H154" s="152">
        <v>25</v>
      </c>
      <c r="I154" s="153"/>
      <c r="J154" s="154">
        <f t="shared" si="10"/>
        <v>0</v>
      </c>
      <c r="K154" s="155"/>
      <c r="L154" s="30"/>
      <c r="M154" s="156" t="s">
        <v>1</v>
      </c>
      <c r="N154" s="157" t="s">
        <v>39</v>
      </c>
      <c r="O154" s="58"/>
      <c r="P154" s="158">
        <f t="shared" si="11"/>
        <v>0</v>
      </c>
      <c r="Q154" s="158">
        <v>0</v>
      </c>
      <c r="R154" s="158">
        <f t="shared" si="12"/>
        <v>0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415</v>
      </c>
      <c r="AT154" s="160" t="s">
        <v>153</v>
      </c>
      <c r="AU154" s="160" t="s">
        <v>158</v>
      </c>
      <c r="AY154" s="14" t="s">
        <v>151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158</v>
      </c>
      <c r="BK154" s="161">
        <f t="shared" si="19"/>
        <v>0</v>
      </c>
      <c r="BL154" s="14" t="s">
        <v>415</v>
      </c>
      <c r="BM154" s="160" t="s">
        <v>1729</v>
      </c>
    </row>
    <row r="155" spans="1:65" s="2" customFormat="1" ht="21.75" customHeight="1">
      <c r="A155" s="29"/>
      <c r="B155" s="147"/>
      <c r="C155" s="162" t="s">
        <v>267</v>
      </c>
      <c r="D155" s="162" t="s">
        <v>354</v>
      </c>
      <c r="E155" s="163" t="s">
        <v>1730</v>
      </c>
      <c r="F155" s="164" t="s">
        <v>1731</v>
      </c>
      <c r="G155" s="165" t="s">
        <v>330</v>
      </c>
      <c r="H155" s="166">
        <v>25</v>
      </c>
      <c r="I155" s="167"/>
      <c r="J155" s="168">
        <f t="shared" si="10"/>
        <v>0</v>
      </c>
      <c r="K155" s="169"/>
      <c r="L155" s="170"/>
      <c r="M155" s="171" t="s">
        <v>1</v>
      </c>
      <c r="N155" s="172" t="s">
        <v>39</v>
      </c>
      <c r="O155" s="58"/>
      <c r="P155" s="158">
        <f t="shared" si="11"/>
        <v>0</v>
      </c>
      <c r="Q155" s="158">
        <v>1.6000000000000001E-4</v>
      </c>
      <c r="R155" s="158">
        <f t="shared" si="12"/>
        <v>4.0000000000000001E-3</v>
      </c>
      <c r="S155" s="158">
        <v>0</v>
      </c>
      <c r="T155" s="15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673</v>
      </c>
      <c r="AT155" s="160" t="s">
        <v>354</v>
      </c>
      <c r="AU155" s="160" t="s">
        <v>158</v>
      </c>
      <c r="AY155" s="14" t="s">
        <v>151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158</v>
      </c>
      <c r="BK155" s="161">
        <f t="shared" si="19"/>
        <v>0</v>
      </c>
      <c r="BL155" s="14" t="s">
        <v>673</v>
      </c>
      <c r="BM155" s="160" t="s">
        <v>1732</v>
      </c>
    </row>
    <row r="156" spans="1:65" s="2" customFormat="1" ht="24.2" customHeight="1">
      <c r="A156" s="29"/>
      <c r="B156" s="147"/>
      <c r="C156" s="148" t="s">
        <v>271</v>
      </c>
      <c r="D156" s="148" t="s">
        <v>153</v>
      </c>
      <c r="E156" s="149" t="s">
        <v>1733</v>
      </c>
      <c r="F156" s="150" t="s">
        <v>1734</v>
      </c>
      <c r="G156" s="151" t="s">
        <v>330</v>
      </c>
      <c r="H156" s="152">
        <v>30</v>
      </c>
      <c r="I156" s="153"/>
      <c r="J156" s="154">
        <f t="shared" si="10"/>
        <v>0</v>
      </c>
      <c r="K156" s="155"/>
      <c r="L156" s="30"/>
      <c r="M156" s="156" t="s">
        <v>1</v>
      </c>
      <c r="N156" s="157" t="s">
        <v>39</v>
      </c>
      <c r="O156" s="58"/>
      <c r="P156" s="158">
        <f t="shared" si="11"/>
        <v>0</v>
      </c>
      <c r="Q156" s="158">
        <v>0</v>
      </c>
      <c r="R156" s="158">
        <f t="shared" si="12"/>
        <v>0</v>
      </c>
      <c r="S156" s="158">
        <v>0</v>
      </c>
      <c r="T156" s="15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415</v>
      </c>
      <c r="AT156" s="160" t="s">
        <v>153</v>
      </c>
      <c r="AU156" s="160" t="s">
        <v>158</v>
      </c>
      <c r="AY156" s="14" t="s">
        <v>151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158</v>
      </c>
      <c r="BK156" s="161">
        <f t="shared" si="19"/>
        <v>0</v>
      </c>
      <c r="BL156" s="14" t="s">
        <v>415</v>
      </c>
      <c r="BM156" s="160" t="s">
        <v>1735</v>
      </c>
    </row>
    <row r="157" spans="1:65" s="2" customFormat="1" ht="24.2" customHeight="1">
      <c r="A157" s="29"/>
      <c r="B157" s="147"/>
      <c r="C157" s="162" t="s">
        <v>275</v>
      </c>
      <c r="D157" s="162" t="s">
        <v>354</v>
      </c>
      <c r="E157" s="163" t="s">
        <v>1736</v>
      </c>
      <c r="F157" s="164" t="s">
        <v>1737</v>
      </c>
      <c r="G157" s="165" t="s">
        <v>330</v>
      </c>
      <c r="H157" s="166">
        <v>30</v>
      </c>
      <c r="I157" s="167"/>
      <c r="J157" s="168">
        <f t="shared" si="10"/>
        <v>0</v>
      </c>
      <c r="K157" s="169"/>
      <c r="L157" s="170"/>
      <c r="M157" s="171" t="s">
        <v>1</v>
      </c>
      <c r="N157" s="172" t="s">
        <v>39</v>
      </c>
      <c r="O157" s="58"/>
      <c r="P157" s="158">
        <f t="shared" si="11"/>
        <v>0</v>
      </c>
      <c r="Q157" s="158">
        <v>3.4000000000000002E-4</v>
      </c>
      <c r="R157" s="158">
        <f t="shared" si="12"/>
        <v>1.0200000000000001E-2</v>
      </c>
      <c r="S157" s="158">
        <v>0</v>
      </c>
      <c r="T157" s="15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673</v>
      </c>
      <c r="AT157" s="160" t="s">
        <v>354</v>
      </c>
      <c r="AU157" s="160" t="s">
        <v>158</v>
      </c>
      <c r="AY157" s="14" t="s">
        <v>151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158</v>
      </c>
      <c r="BK157" s="161">
        <f t="shared" si="19"/>
        <v>0</v>
      </c>
      <c r="BL157" s="14" t="s">
        <v>673</v>
      </c>
      <c r="BM157" s="160" t="s">
        <v>1738</v>
      </c>
    </row>
    <row r="158" spans="1:65" s="2" customFormat="1" ht="24.2" customHeight="1">
      <c r="A158" s="29"/>
      <c r="B158" s="147"/>
      <c r="C158" s="148" t="s">
        <v>279</v>
      </c>
      <c r="D158" s="148" t="s">
        <v>153</v>
      </c>
      <c r="E158" s="149" t="s">
        <v>1739</v>
      </c>
      <c r="F158" s="150" t="s">
        <v>1740</v>
      </c>
      <c r="G158" s="151" t="s">
        <v>330</v>
      </c>
      <c r="H158" s="152">
        <v>25</v>
      </c>
      <c r="I158" s="153"/>
      <c r="J158" s="154">
        <f t="shared" si="10"/>
        <v>0</v>
      </c>
      <c r="K158" s="155"/>
      <c r="L158" s="30"/>
      <c r="M158" s="156" t="s">
        <v>1</v>
      </c>
      <c r="N158" s="157" t="s">
        <v>39</v>
      </c>
      <c r="O158" s="58"/>
      <c r="P158" s="158">
        <f t="shared" si="11"/>
        <v>0</v>
      </c>
      <c r="Q158" s="158">
        <v>0</v>
      </c>
      <c r="R158" s="158">
        <f t="shared" si="12"/>
        <v>0</v>
      </c>
      <c r="S158" s="158">
        <v>0</v>
      </c>
      <c r="T158" s="15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415</v>
      </c>
      <c r="AT158" s="160" t="s">
        <v>153</v>
      </c>
      <c r="AU158" s="160" t="s">
        <v>158</v>
      </c>
      <c r="AY158" s="14" t="s">
        <v>151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4" t="s">
        <v>158</v>
      </c>
      <c r="BK158" s="161">
        <f t="shared" si="19"/>
        <v>0</v>
      </c>
      <c r="BL158" s="14" t="s">
        <v>415</v>
      </c>
      <c r="BM158" s="160" t="s">
        <v>1741</v>
      </c>
    </row>
    <row r="159" spans="1:65" s="2" customFormat="1" ht="24.2" customHeight="1">
      <c r="A159" s="29"/>
      <c r="B159" s="147"/>
      <c r="C159" s="162" t="s">
        <v>283</v>
      </c>
      <c r="D159" s="162" t="s">
        <v>354</v>
      </c>
      <c r="E159" s="163" t="s">
        <v>1742</v>
      </c>
      <c r="F159" s="164" t="s">
        <v>1743</v>
      </c>
      <c r="G159" s="165" t="s">
        <v>330</v>
      </c>
      <c r="H159" s="166">
        <v>25</v>
      </c>
      <c r="I159" s="167"/>
      <c r="J159" s="168">
        <f t="shared" si="10"/>
        <v>0</v>
      </c>
      <c r="K159" s="169"/>
      <c r="L159" s="170"/>
      <c r="M159" s="171" t="s">
        <v>1</v>
      </c>
      <c r="N159" s="172" t="s">
        <v>39</v>
      </c>
      <c r="O159" s="58"/>
      <c r="P159" s="158">
        <f t="shared" si="11"/>
        <v>0</v>
      </c>
      <c r="Q159" s="158">
        <v>7.5000000000000002E-4</v>
      </c>
      <c r="R159" s="158">
        <f t="shared" si="12"/>
        <v>1.8749999999999999E-2</v>
      </c>
      <c r="S159" s="158">
        <v>0</v>
      </c>
      <c r="T159" s="159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673</v>
      </c>
      <c r="AT159" s="160" t="s">
        <v>354</v>
      </c>
      <c r="AU159" s="160" t="s">
        <v>158</v>
      </c>
      <c r="AY159" s="14" t="s">
        <v>151</v>
      </c>
      <c r="BE159" s="161">
        <f t="shared" si="14"/>
        <v>0</v>
      </c>
      <c r="BF159" s="161">
        <f t="shared" si="15"/>
        <v>0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4" t="s">
        <v>158</v>
      </c>
      <c r="BK159" s="161">
        <f t="shared" si="19"/>
        <v>0</v>
      </c>
      <c r="BL159" s="14" t="s">
        <v>673</v>
      </c>
      <c r="BM159" s="160" t="s">
        <v>1744</v>
      </c>
    </row>
    <row r="160" spans="1:65" s="2" customFormat="1" ht="24.2" customHeight="1">
      <c r="A160" s="29"/>
      <c r="B160" s="147"/>
      <c r="C160" s="148" t="s">
        <v>287</v>
      </c>
      <c r="D160" s="148" t="s">
        <v>153</v>
      </c>
      <c r="E160" s="149" t="s">
        <v>1745</v>
      </c>
      <c r="F160" s="150" t="s">
        <v>1746</v>
      </c>
      <c r="G160" s="151" t="s">
        <v>330</v>
      </c>
      <c r="H160" s="152">
        <v>5</v>
      </c>
      <c r="I160" s="153"/>
      <c r="J160" s="154">
        <f t="shared" si="10"/>
        <v>0</v>
      </c>
      <c r="K160" s="155"/>
      <c r="L160" s="30"/>
      <c r="M160" s="156" t="s">
        <v>1</v>
      </c>
      <c r="N160" s="157" t="s">
        <v>39</v>
      </c>
      <c r="O160" s="58"/>
      <c r="P160" s="158">
        <f t="shared" si="11"/>
        <v>0</v>
      </c>
      <c r="Q160" s="158">
        <v>0</v>
      </c>
      <c r="R160" s="158">
        <f t="shared" si="12"/>
        <v>0</v>
      </c>
      <c r="S160" s="158">
        <v>0</v>
      </c>
      <c r="T160" s="159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415</v>
      </c>
      <c r="AT160" s="160" t="s">
        <v>153</v>
      </c>
      <c r="AU160" s="160" t="s">
        <v>158</v>
      </c>
      <c r="AY160" s="14" t="s">
        <v>151</v>
      </c>
      <c r="BE160" s="161">
        <f t="shared" si="14"/>
        <v>0</v>
      </c>
      <c r="BF160" s="161">
        <f t="shared" si="15"/>
        <v>0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4" t="s">
        <v>158</v>
      </c>
      <c r="BK160" s="161">
        <f t="shared" si="19"/>
        <v>0</v>
      </c>
      <c r="BL160" s="14" t="s">
        <v>415</v>
      </c>
      <c r="BM160" s="160" t="s">
        <v>1747</v>
      </c>
    </row>
    <row r="161" spans="1:65" s="2" customFormat="1" ht="16.5" customHeight="1">
      <c r="A161" s="29"/>
      <c r="B161" s="147"/>
      <c r="C161" s="162" t="s">
        <v>291</v>
      </c>
      <c r="D161" s="162" t="s">
        <v>354</v>
      </c>
      <c r="E161" s="163" t="s">
        <v>1748</v>
      </c>
      <c r="F161" s="164" t="s">
        <v>1749</v>
      </c>
      <c r="G161" s="165" t="s">
        <v>1750</v>
      </c>
      <c r="H161" s="166">
        <v>5</v>
      </c>
      <c r="I161" s="167"/>
      <c r="J161" s="168">
        <f t="shared" si="10"/>
        <v>0</v>
      </c>
      <c r="K161" s="169"/>
      <c r="L161" s="170"/>
      <c r="M161" s="171" t="s">
        <v>1</v>
      </c>
      <c r="N161" s="172" t="s">
        <v>39</v>
      </c>
      <c r="O161" s="58"/>
      <c r="P161" s="158">
        <f t="shared" si="11"/>
        <v>0</v>
      </c>
      <c r="Q161" s="158">
        <v>1.2999999999999999E-3</v>
      </c>
      <c r="R161" s="158">
        <f t="shared" si="12"/>
        <v>6.4999999999999997E-3</v>
      </c>
      <c r="S161" s="158">
        <v>0</v>
      </c>
      <c r="T161" s="159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673</v>
      </c>
      <c r="AT161" s="160" t="s">
        <v>354</v>
      </c>
      <c r="AU161" s="160" t="s">
        <v>158</v>
      </c>
      <c r="AY161" s="14" t="s">
        <v>151</v>
      </c>
      <c r="BE161" s="161">
        <f t="shared" si="14"/>
        <v>0</v>
      </c>
      <c r="BF161" s="161">
        <f t="shared" si="15"/>
        <v>0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4" t="s">
        <v>158</v>
      </c>
      <c r="BK161" s="161">
        <f t="shared" si="19"/>
        <v>0</v>
      </c>
      <c r="BL161" s="14" t="s">
        <v>673</v>
      </c>
      <c r="BM161" s="160" t="s">
        <v>1751</v>
      </c>
    </row>
    <row r="162" spans="1:65" s="2" customFormat="1" ht="16.5" customHeight="1">
      <c r="A162" s="29"/>
      <c r="B162" s="147"/>
      <c r="C162" s="148" t="s">
        <v>295</v>
      </c>
      <c r="D162" s="148" t="s">
        <v>153</v>
      </c>
      <c r="E162" s="149" t="s">
        <v>1752</v>
      </c>
      <c r="F162" s="150" t="s">
        <v>1753</v>
      </c>
      <c r="G162" s="151" t="s">
        <v>265</v>
      </c>
      <c r="H162" s="152">
        <v>10</v>
      </c>
      <c r="I162" s="153"/>
      <c r="J162" s="154">
        <f t="shared" si="10"/>
        <v>0</v>
      </c>
      <c r="K162" s="155"/>
      <c r="L162" s="30"/>
      <c r="M162" s="156" t="s">
        <v>1</v>
      </c>
      <c r="N162" s="157" t="s">
        <v>39</v>
      </c>
      <c r="O162" s="58"/>
      <c r="P162" s="158">
        <f t="shared" si="11"/>
        <v>0</v>
      </c>
      <c r="Q162" s="158">
        <v>0</v>
      </c>
      <c r="R162" s="158">
        <f t="shared" si="12"/>
        <v>0</v>
      </c>
      <c r="S162" s="158">
        <v>0</v>
      </c>
      <c r="T162" s="159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415</v>
      </c>
      <c r="AT162" s="160" t="s">
        <v>153</v>
      </c>
      <c r="AU162" s="160" t="s">
        <v>158</v>
      </c>
      <c r="AY162" s="14" t="s">
        <v>151</v>
      </c>
      <c r="BE162" s="161">
        <f t="shared" si="14"/>
        <v>0</v>
      </c>
      <c r="BF162" s="161">
        <f t="shared" si="15"/>
        <v>0</v>
      </c>
      <c r="BG162" s="161">
        <f t="shared" si="16"/>
        <v>0</v>
      </c>
      <c r="BH162" s="161">
        <f t="shared" si="17"/>
        <v>0</v>
      </c>
      <c r="BI162" s="161">
        <f t="shared" si="18"/>
        <v>0</v>
      </c>
      <c r="BJ162" s="14" t="s">
        <v>158</v>
      </c>
      <c r="BK162" s="161">
        <f t="shared" si="19"/>
        <v>0</v>
      </c>
      <c r="BL162" s="14" t="s">
        <v>415</v>
      </c>
      <c r="BM162" s="160" t="s">
        <v>1754</v>
      </c>
    </row>
    <row r="163" spans="1:65" s="2" customFormat="1" ht="16.5" customHeight="1">
      <c r="A163" s="29"/>
      <c r="B163" s="147"/>
      <c r="C163" s="162" t="s">
        <v>299</v>
      </c>
      <c r="D163" s="162" t="s">
        <v>354</v>
      </c>
      <c r="E163" s="163" t="s">
        <v>1755</v>
      </c>
      <c r="F163" s="164" t="s">
        <v>1756</v>
      </c>
      <c r="G163" s="165" t="s">
        <v>265</v>
      </c>
      <c r="H163" s="166">
        <v>10</v>
      </c>
      <c r="I163" s="167"/>
      <c r="J163" s="168">
        <f t="shared" si="10"/>
        <v>0</v>
      </c>
      <c r="K163" s="169"/>
      <c r="L163" s="170"/>
      <c r="M163" s="171" t="s">
        <v>1</v>
      </c>
      <c r="N163" s="172" t="s">
        <v>39</v>
      </c>
      <c r="O163" s="58"/>
      <c r="P163" s="158">
        <f t="shared" si="11"/>
        <v>0</v>
      </c>
      <c r="Q163" s="158">
        <v>8.0000000000000007E-5</v>
      </c>
      <c r="R163" s="158">
        <f t="shared" si="12"/>
        <v>8.0000000000000004E-4</v>
      </c>
      <c r="S163" s="158">
        <v>0</v>
      </c>
      <c r="T163" s="159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673</v>
      </c>
      <c r="AT163" s="160" t="s">
        <v>354</v>
      </c>
      <c r="AU163" s="160" t="s">
        <v>158</v>
      </c>
      <c r="AY163" s="14" t="s">
        <v>151</v>
      </c>
      <c r="BE163" s="161">
        <f t="shared" si="14"/>
        <v>0</v>
      </c>
      <c r="BF163" s="161">
        <f t="shared" si="15"/>
        <v>0</v>
      </c>
      <c r="BG163" s="161">
        <f t="shared" si="16"/>
        <v>0</v>
      </c>
      <c r="BH163" s="161">
        <f t="shared" si="17"/>
        <v>0</v>
      </c>
      <c r="BI163" s="161">
        <f t="shared" si="18"/>
        <v>0</v>
      </c>
      <c r="BJ163" s="14" t="s">
        <v>158</v>
      </c>
      <c r="BK163" s="161">
        <f t="shared" si="19"/>
        <v>0</v>
      </c>
      <c r="BL163" s="14" t="s">
        <v>673</v>
      </c>
      <c r="BM163" s="160" t="s">
        <v>1757</v>
      </c>
    </row>
    <row r="164" spans="1:65" s="2" customFormat="1" ht="16.5" customHeight="1">
      <c r="A164" s="29"/>
      <c r="B164" s="147"/>
      <c r="C164" s="162" t="s">
        <v>303</v>
      </c>
      <c r="D164" s="162" t="s">
        <v>354</v>
      </c>
      <c r="E164" s="163" t="s">
        <v>1758</v>
      </c>
      <c r="F164" s="164" t="s">
        <v>1759</v>
      </c>
      <c r="G164" s="165" t="s">
        <v>265</v>
      </c>
      <c r="H164" s="166">
        <v>20</v>
      </c>
      <c r="I164" s="167"/>
      <c r="J164" s="168">
        <f t="shared" si="10"/>
        <v>0</v>
      </c>
      <c r="K164" s="169"/>
      <c r="L164" s="170"/>
      <c r="M164" s="171" t="s">
        <v>1</v>
      </c>
      <c r="N164" s="172" t="s">
        <v>39</v>
      </c>
      <c r="O164" s="58"/>
      <c r="P164" s="158">
        <f t="shared" si="11"/>
        <v>0</v>
      </c>
      <c r="Q164" s="158">
        <v>0</v>
      </c>
      <c r="R164" s="158">
        <f t="shared" si="12"/>
        <v>0</v>
      </c>
      <c r="S164" s="158">
        <v>0</v>
      </c>
      <c r="T164" s="159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673</v>
      </c>
      <c r="AT164" s="160" t="s">
        <v>354</v>
      </c>
      <c r="AU164" s="160" t="s">
        <v>158</v>
      </c>
      <c r="AY164" s="14" t="s">
        <v>151</v>
      </c>
      <c r="BE164" s="161">
        <f t="shared" si="14"/>
        <v>0</v>
      </c>
      <c r="BF164" s="161">
        <f t="shared" si="15"/>
        <v>0</v>
      </c>
      <c r="BG164" s="161">
        <f t="shared" si="16"/>
        <v>0</v>
      </c>
      <c r="BH164" s="161">
        <f t="shared" si="17"/>
        <v>0</v>
      </c>
      <c r="BI164" s="161">
        <f t="shared" si="18"/>
        <v>0</v>
      </c>
      <c r="BJ164" s="14" t="s">
        <v>158</v>
      </c>
      <c r="BK164" s="161">
        <f t="shared" si="19"/>
        <v>0</v>
      </c>
      <c r="BL164" s="14" t="s">
        <v>673</v>
      </c>
      <c r="BM164" s="160" t="s">
        <v>1760</v>
      </c>
    </row>
    <row r="165" spans="1:65" s="2" customFormat="1" ht="21.75" customHeight="1">
      <c r="A165" s="29"/>
      <c r="B165" s="147"/>
      <c r="C165" s="148" t="s">
        <v>307</v>
      </c>
      <c r="D165" s="148" t="s">
        <v>153</v>
      </c>
      <c r="E165" s="149" t="s">
        <v>1593</v>
      </c>
      <c r="F165" s="150" t="s">
        <v>1594</v>
      </c>
      <c r="G165" s="151" t="s">
        <v>265</v>
      </c>
      <c r="H165" s="152">
        <v>45</v>
      </c>
      <c r="I165" s="153"/>
      <c r="J165" s="154">
        <f t="shared" si="10"/>
        <v>0</v>
      </c>
      <c r="K165" s="155"/>
      <c r="L165" s="30"/>
      <c r="M165" s="156" t="s">
        <v>1</v>
      </c>
      <c r="N165" s="157" t="s">
        <v>39</v>
      </c>
      <c r="O165" s="58"/>
      <c r="P165" s="158">
        <f t="shared" si="11"/>
        <v>0</v>
      </c>
      <c r="Q165" s="158">
        <v>0</v>
      </c>
      <c r="R165" s="158">
        <f t="shared" si="12"/>
        <v>0</v>
      </c>
      <c r="S165" s="158">
        <v>0</v>
      </c>
      <c r="T165" s="159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415</v>
      </c>
      <c r="AT165" s="160" t="s">
        <v>153</v>
      </c>
      <c r="AU165" s="160" t="s">
        <v>158</v>
      </c>
      <c r="AY165" s="14" t="s">
        <v>151</v>
      </c>
      <c r="BE165" s="161">
        <f t="shared" si="14"/>
        <v>0</v>
      </c>
      <c r="BF165" s="161">
        <f t="shared" si="15"/>
        <v>0</v>
      </c>
      <c r="BG165" s="161">
        <f t="shared" si="16"/>
        <v>0</v>
      </c>
      <c r="BH165" s="161">
        <f t="shared" si="17"/>
        <v>0</v>
      </c>
      <c r="BI165" s="161">
        <f t="shared" si="18"/>
        <v>0</v>
      </c>
      <c r="BJ165" s="14" t="s">
        <v>158</v>
      </c>
      <c r="BK165" s="161">
        <f t="shared" si="19"/>
        <v>0</v>
      </c>
      <c r="BL165" s="14" t="s">
        <v>415</v>
      </c>
      <c r="BM165" s="160" t="s">
        <v>1761</v>
      </c>
    </row>
    <row r="166" spans="1:65" s="2" customFormat="1" ht="16.5" customHeight="1">
      <c r="A166" s="29"/>
      <c r="B166" s="147"/>
      <c r="C166" s="162" t="s">
        <v>311</v>
      </c>
      <c r="D166" s="162" t="s">
        <v>354</v>
      </c>
      <c r="E166" s="163" t="s">
        <v>1596</v>
      </c>
      <c r="F166" s="164" t="s">
        <v>1597</v>
      </c>
      <c r="G166" s="165" t="s">
        <v>265</v>
      </c>
      <c r="H166" s="166">
        <v>45</v>
      </c>
      <c r="I166" s="167"/>
      <c r="J166" s="168">
        <f t="shared" si="10"/>
        <v>0</v>
      </c>
      <c r="K166" s="169"/>
      <c r="L166" s="170"/>
      <c r="M166" s="171" t="s">
        <v>1</v>
      </c>
      <c r="N166" s="172" t="s">
        <v>39</v>
      </c>
      <c r="O166" s="58"/>
      <c r="P166" s="158">
        <f t="shared" si="11"/>
        <v>0</v>
      </c>
      <c r="Q166" s="158">
        <v>5.5000000000000002E-5</v>
      </c>
      <c r="R166" s="158">
        <f t="shared" si="12"/>
        <v>2.4750000000000002E-3</v>
      </c>
      <c r="S166" s="158">
        <v>0</v>
      </c>
      <c r="T166" s="159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673</v>
      </c>
      <c r="AT166" s="160" t="s">
        <v>354</v>
      </c>
      <c r="AU166" s="160" t="s">
        <v>158</v>
      </c>
      <c r="AY166" s="14" t="s">
        <v>151</v>
      </c>
      <c r="BE166" s="161">
        <f t="shared" si="14"/>
        <v>0</v>
      </c>
      <c r="BF166" s="161">
        <f t="shared" si="15"/>
        <v>0</v>
      </c>
      <c r="BG166" s="161">
        <f t="shared" si="16"/>
        <v>0</v>
      </c>
      <c r="BH166" s="161">
        <f t="shared" si="17"/>
        <v>0</v>
      </c>
      <c r="BI166" s="161">
        <f t="shared" si="18"/>
        <v>0</v>
      </c>
      <c r="BJ166" s="14" t="s">
        <v>158</v>
      </c>
      <c r="BK166" s="161">
        <f t="shared" si="19"/>
        <v>0</v>
      </c>
      <c r="BL166" s="14" t="s">
        <v>673</v>
      </c>
      <c r="BM166" s="160" t="s">
        <v>1762</v>
      </c>
    </row>
    <row r="167" spans="1:65" s="2" customFormat="1" ht="24.2" customHeight="1">
      <c r="A167" s="29"/>
      <c r="B167" s="147"/>
      <c r="C167" s="148" t="s">
        <v>315</v>
      </c>
      <c r="D167" s="148" t="s">
        <v>153</v>
      </c>
      <c r="E167" s="149" t="s">
        <v>1763</v>
      </c>
      <c r="F167" s="150" t="s">
        <v>1764</v>
      </c>
      <c r="G167" s="151" t="s">
        <v>265</v>
      </c>
      <c r="H167" s="152">
        <v>15</v>
      </c>
      <c r="I167" s="153"/>
      <c r="J167" s="154">
        <f t="shared" si="10"/>
        <v>0</v>
      </c>
      <c r="K167" s="155"/>
      <c r="L167" s="30"/>
      <c r="M167" s="156" t="s">
        <v>1</v>
      </c>
      <c r="N167" s="157" t="s">
        <v>39</v>
      </c>
      <c r="O167" s="58"/>
      <c r="P167" s="158">
        <f t="shared" si="11"/>
        <v>0</v>
      </c>
      <c r="Q167" s="158">
        <v>0</v>
      </c>
      <c r="R167" s="158">
        <f t="shared" si="12"/>
        <v>0</v>
      </c>
      <c r="S167" s="158">
        <v>0</v>
      </c>
      <c r="T167" s="159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415</v>
      </c>
      <c r="AT167" s="160" t="s">
        <v>153</v>
      </c>
      <c r="AU167" s="160" t="s">
        <v>158</v>
      </c>
      <c r="AY167" s="14" t="s">
        <v>151</v>
      </c>
      <c r="BE167" s="161">
        <f t="shared" si="14"/>
        <v>0</v>
      </c>
      <c r="BF167" s="161">
        <f t="shared" si="15"/>
        <v>0</v>
      </c>
      <c r="BG167" s="161">
        <f t="shared" si="16"/>
        <v>0</v>
      </c>
      <c r="BH167" s="161">
        <f t="shared" si="17"/>
        <v>0</v>
      </c>
      <c r="BI167" s="161">
        <f t="shared" si="18"/>
        <v>0</v>
      </c>
      <c r="BJ167" s="14" t="s">
        <v>158</v>
      </c>
      <c r="BK167" s="161">
        <f t="shared" si="19"/>
        <v>0</v>
      </c>
      <c r="BL167" s="14" t="s">
        <v>415</v>
      </c>
      <c r="BM167" s="160" t="s">
        <v>1765</v>
      </c>
    </row>
    <row r="168" spans="1:65" s="2" customFormat="1" ht="16.5" customHeight="1">
      <c r="A168" s="29"/>
      <c r="B168" s="147"/>
      <c r="C168" s="162" t="s">
        <v>319</v>
      </c>
      <c r="D168" s="162" t="s">
        <v>354</v>
      </c>
      <c r="E168" s="163" t="s">
        <v>1766</v>
      </c>
      <c r="F168" s="164" t="s">
        <v>1767</v>
      </c>
      <c r="G168" s="165" t="s">
        <v>265</v>
      </c>
      <c r="H168" s="166">
        <v>15</v>
      </c>
      <c r="I168" s="167"/>
      <c r="J168" s="168">
        <f t="shared" si="10"/>
        <v>0</v>
      </c>
      <c r="K168" s="169"/>
      <c r="L168" s="170"/>
      <c r="M168" s="171" t="s">
        <v>1</v>
      </c>
      <c r="N168" s="172" t="s">
        <v>39</v>
      </c>
      <c r="O168" s="58"/>
      <c r="P168" s="158">
        <f t="shared" si="11"/>
        <v>0</v>
      </c>
      <c r="Q168" s="158">
        <v>9.5000000000000005E-5</v>
      </c>
      <c r="R168" s="158">
        <f t="shared" si="12"/>
        <v>1.4250000000000001E-3</v>
      </c>
      <c r="S168" s="158">
        <v>0</v>
      </c>
      <c r="T168" s="159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673</v>
      </c>
      <c r="AT168" s="160" t="s">
        <v>354</v>
      </c>
      <c r="AU168" s="160" t="s">
        <v>158</v>
      </c>
      <c r="AY168" s="14" t="s">
        <v>151</v>
      </c>
      <c r="BE168" s="161">
        <f t="shared" si="14"/>
        <v>0</v>
      </c>
      <c r="BF168" s="161">
        <f t="shared" si="15"/>
        <v>0</v>
      </c>
      <c r="BG168" s="161">
        <f t="shared" si="16"/>
        <v>0</v>
      </c>
      <c r="BH168" s="161">
        <f t="shared" si="17"/>
        <v>0</v>
      </c>
      <c r="BI168" s="161">
        <f t="shared" si="18"/>
        <v>0</v>
      </c>
      <c r="BJ168" s="14" t="s">
        <v>158</v>
      </c>
      <c r="BK168" s="161">
        <f t="shared" si="19"/>
        <v>0</v>
      </c>
      <c r="BL168" s="14" t="s">
        <v>673</v>
      </c>
      <c r="BM168" s="160" t="s">
        <v>1768</v>
      </c>
    </row>
    <row r="169" spans="1:65" s="2" customFormat="1" ht="24.2" customHeight="1">
      <c r="A169" s="29"/>
      <c r="B169" s="147"/>
      <c r="C169" s="148" t="s">
        <v>323</v>
      </c>
      <c r="D169" s="148" t="s">
        <v>153</v>
      </c>
      <c r="E169" s="149" t="s">
        <v>1769</v>
      </c>
      <c r="F169" s="150" t="s">
        <v>1770</v>
      </c>
      <c r="G169" s="151" t="s">
        <v>265</v>
      </c>
      <c r="H169" s="152">
        <v>3</v>
      </c>
      <c r="I169" s="153"/>
      <c r="J169" s="154">
        <f t="shared" si="10"/>
        <v>0</v>
      </c>
      <c r="K169" s="155"/>
      <c r="L169" s="30"/>
      <c r="M169" s="156" t="s">
        <v>1</v>
      </c>
      <c r="N169" s="157" t="s">
        <v>39</v>
      </c>
      <c r="O169" s="58"/>
      <c r="P169" s="158">
        <f t="shared" si="11"/>
        <v>0</v>
      </c>
      <c r="Q169" s="158">
        <v>0</v>
      </c>
      <c r="R169" s="158">
        <f t="shared" si="12"/>
        <v>0</v>
      </c>
      <c r="S169" s="158">
        <v>0</v>
      </c>
      <c r="T169" s="159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415</v>
      </c>
      <c r="AT169" s="160" t="s">
        <v>153</v>
      </c>
      <c r="AU169" s="160" t="s">
        <v>158</v>
      </c>
      <c r="AY169" s="14" t="s">
        <v>151</v>
      </c>
      <c r="BE169" s="161">
        <f t="shared" si="14"/>
        <v>0</v>
      </c>
      <c r="BF169" s="161">
        <f t="shared" si="15"/>
        <v>0</v>
      </c>
      <c r="BG169" s="161">
        <f t="shared" si="16"/>
        <v>0</v>
      </c>
      <c r="BH169" s="161">
        <f t="shared" si="17"/>
        <v>0</v>
      </c>
      <c r="BI169" s="161">
        <f t="shared" si="18"/>
        <v>0</v>
      </c>
      <c r="BJ169" s="14" t="s">
        <v>158</v>
      </c>
      <c r="BK169" s="161">
        <f t="shared" si="19"/>
        <v>0</v>
      </c>
      <c r="BL169" s="14" t="s">
        <v>415</v>
      </c>
      <c r="BM169" s="160" t="s">
        <v>1771</v>
      </c>
    </row>
    <row r="170" spans="1:65" s="2" customFormat="1" ht="16.5" customHeight="1">
      <c r="A170" s="29"/>
      <c r="B170" s="147"/>
      <c r="C170" s="162" t="s">
        <v>327</v>
      </c>
      <c r="D170" s="162" t="s">
        <v>354</v>
      </c>
      <c r="E170" s="163" t="s">
        <v>1772</v>
      </c>
      <c r="F170" s="164" t="s">
        <v>1773</v>
      </c>
      <c r="G170" s="165" t="s">
        <v>265</v>
      </c>
      <c r="H170" s="166">
        <v>3</v>
      </c>
      <c r="I170" s="167"/>
      <c r="J170" s="168">
        <f t="shared" si="10"/>
        <v>0</v>
      </c>
      <c r="K170" s="169"/>
      <c r="L170" s="170"/>
      <c r="M170" s="171" t="s">
        <v>1</v>
      </c>
      <c r="N170" s="172" t="s">
        <v>39</v>
      </c>
      <c r="O170" s="58"/>
      <c r="P170" s="158">
        <f t="shared" si="11"/>
        <v>0</v>
      </c>
      <c r="Q170" s="158">
        <v>2.0000000000000002E-5</v>
      </c>
      <c r="R170" s="158">
        <f t="shared" si="12"/>
        <v>6.0000000000000008E-5</v>
      </c>
      <c r="S170" s="158">
        <v>0</v>
      </c>
      <c r="T170" s="159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673</v>
      </c>
      <c r="AT170" s="160" t="s">
        <v>354</v>
      </c>
      <c r="AU170" s="160" t="s">
        <v>158</v>
      </c>
      <c r="AY170" s="14" t="s">
        <v>151</v>
      </c>
      <c r="BE170" s="161">
        <f t="shared" si="14"/>
        <v>0</v>
      </c>
      <c r="BF170" s="161">
        <f t="shared" si="15"/>
        <v>0</v>
      </c>
      <c r="BG170" s="161">
        <f t="shared" si="16"/>
        <v>0</v>
      </c>
      <c r="BH170" s="161">
        <f t="shared" si="17"/>
        <v>0</v>
      </c>
      <c r="BI170" s="161">
        <f t="shared" si="18"/>
        <v>0</v>
      </c>
      <c r="BJ170" s="14" t="s">
        <v>158</v>
      </c>
      <c r="BK170" s="161">
        <f t="shared" si="19"/>
        <v>0</v>
      </c>
      <c r="BL170" s="14" t="s">
        <v>673</v>
      </c>
      <c r="BM170" s="160" t="s">
        <v>1774</v>
      </c>
    </row>
    <row r="171" spans="1:65" s="2" customFormat="1" ht="16.5" customHeight="1">
      <c r="A171" s="29"/>
      <c r="B171" s="147"/>
      <c r="C171" s="162" t="s">
        <v>332</v>
      </c>
      <c r="D171" s="162" t="s">
        <v>354</v>
      </c>
      <c r="E171" s="163" t="s">
        <v>1775</v>
      </c>
      <c r="F171" s="164" t="s">
        <v>1776</v>
      </c>
      <c r="G171" s="165" t="s">
        <v>265</v>
      </c>
      <c r="H171" s="166">
        <v>3</v>
      </c>
      <c r="I171" s="167"/>
      <c r="J171" s="168">
        <f t="shared" si="10"/>
        <v>0</v>
      </c>
      <c r="K171" s="169"/>
      <c r="L171" s="170"/>
      <c r="M171" s="171" t="s">
        <v>1</v>
      </c>
      <c r="N171" s="172" t="s">
        <v>39</v>
      </c>
      <c r="O171" s="58"/>
      <c r="P171" s="158">
        <f t="shared" si="11"/>
        <v>0</v>
      </c>
      <c r="Q171" s="158">
        <v>3.2000000000000003E-4</v>
      </c>
      <c r="R171" s="158">
        <f t="shared" si="12"/>
        <v>9.6000000000000013E-4</v>
      </c>
      <c r="S171" s="158">
        <v>0</v>
      </c>
      <c r="T171" s="159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673</v>
      </c>
      <c r="AT171" s="160" t="s">
        <v>354</v>
      </c>
      <c r="AU171" s="160" t="s">
        <v>158</v>
      </c>
      <c r="AY171" s="14" t="s">
        <v>151</v>
      </c>
      <c r="BE171" s="161">
        <f t="shared" si="14"/>
        <v>0</v>
      </c>
      <c r="BF171" s="161">
        <f t="shared" si="15"/>
        <v>0</v>
      </c>
      <c r="BG171" s="161">
        <f t="shared" si="16"/>
        <v>0</v>
      </c>
      <c r="BH171" s="161">
        <f t="shared" si="17"/>
        <v>0</v>
      </c>
      <c r="BI171" s="161">
        <f t="shared" si="18"/>
        <v>0</v>
      </c>
      <c r="BJ171" s="14" t="s">
        <v>158</v>
      </c>
      <c r="BK171" s="161">
        <f t="shared" si="19"/>
        <v>0</v>
      </c>
      <c r="BL171" s="14" t="s">
        <v>673</v>
      </c>
      <c r="BM171" s="160" t="s">
        <v>1777</v>
      </c>
    </row>
    <row r="172" spans="1:65" s="2" customFormat="1" ht="24.2" customHeight="1">
      <c r="A172" s="29"/>
      <c r="B172" s="147"/>
      <c r="C172" s="148" t="s">
        <v>336</v>
      </c>
      <c r="D172" s="148" t="s">
        <v>153</v>
      </c>
      <c r="E172" s="149" t="s">
        <v>1778</v>
      </c>
      <c r="F172" s="150" t="s">
        <v>1779</v>
      </c>
      <c r="G172" s="151" t="s">
        <v>265</v>
      </c>
      <c r="H172" s="152">
        <v>10</v>
      </c>
      <c r="I172" s="153"/>
      <c r="J172" s="154">
        <f t="shared" si="10"/>
        <v>0</v>
      </c>
      <c r="K172" s="155"/>
      <c r="L172" s="30"/>
      <c r="M172" s="156" t="s">
        <v>1</v>
      </c>
      <c r="N172" s="157" t="s">
        <v>39</v>
      </c>
      <c r="O172" s="58"/>
      <c r="P172" s="158">
        <f t="shared" si="11"/>
        <v>0</v>
      </c>
      <c r="Q172" s="158">
        <v>0</v>
      </c>
      <c r="R172" s="158">
        <f t="shared" si="12"/>
        <v>0</v>
      </c>
      <c r="S172" s="158">
        <v>0</v>
      </c>
      <c r="T172" s="159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415</v>
      </c>
      <c r="AT172" s="160" t="s">
        <v>153</v>
      </c>
      <c r="AU172" s="160" t="s">
        <v>158</v>
      </c>
      <c r="AY172" s="14" t="s">
        <v>151</v>
      </c>
      <c r="BE172" s="161">
        <f t="shared" si="14"/>
        <v>0</v>
      </c>
      <c r="BF172" s="161">
        <f t="shared" si="15"/>
        <v>0</v>
      </c>
      <c r="BG172" s="161">
        <f t="shared" si="16"/>
        <v>0</v>
      </c>
      <c r="BH172" s="161">
        <f t="shared" si="17"/>
        <v>0</v>
      </c>
      <c r="BI172" s="161">
        <f t="shared" si="18"/>
        <v>0</v>
      </c>
      <c r="BJ172" s="14" t="s">
        <v>158</v>
      </c>
      <c r="BK172" s="161">
        <f t="shared" si="19"/>
        <v>0</v>
      </c>
      <c r="BL172" s="14" t="s">
        <v>415</v>
      </c>
      <c r="BM172" s="160" t="s">
        <v>1780</v>
      </c>
    </row>
    <row r="173" spans="1:65" s="2" customFormat="1" ht="16.5" customHeight="1">
      <c r="A173" s="29"/>
      <c r="B173" s="147"/>
      <c r="C173" s="162" t="s">
        <v>340</v>
      </c>
      <c r="D173" s="162" t="s">
        <v>354</v>
      </c>
      <c r="E173" s="163" t="s">
        <v>1781</v>
      </c>
      <c r="F173" s="164" t="s">
        <v>1782</v>
      </c>
      <c r="G173" s="165" t="s">
        <v>265</v>
      </c>
      <c r="H173" s="166">
        <v>10</v>
      </c>
      <c r="I173" s="167"/>
      <c r="J173" s="168">
        <f t="shared" si="10"/>
        <v>0</v>
      </c>
      <c r="K173" s="169"/>
      <c r="L173" s="170"/>
      <c r="M173" s="171" t="s">
        <v>1</v>
      </c>
      <c r="N173" s="172" t="s">
        <v>39</v>
      </c>
      <c r="O173" s="58"/>
      <c r="P173" s="158">
        <f t="shared" si="11"/>
        <v>0</v>
      </c>
      <c r="Q173" s="158">
        <v>9.7E-5</v>
      </c>
      <c r="R173" s="158">
        <f t="shared" si="12"/>
        <v>9.6999999999999994E-4</v>
      </c>
      <c r="S173" s="158">
        <v>0</v>
      </c>
      <c r="T173" s="159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673</v>
      </c>
      <c r="AT173" s="160" t="s">
        <v>354</v>
      </c>
      <c r="AU173" s="160" t="s">
        <v>158</v>
      </c>
      <c r="AY173" s="14" t="s">
        <v>151</v>
      </c>
      <c r="BE173" s="161">
        <f t="shared" si="14"/>
        <v>0</v>
      </c>
      <c r="BF173" s="161">
        <f t="shared" si="15"/>
        <v>0</v>
      </c>
      <c r="BG173" s="161">
        <f t="shared" si="16"/>
        <v>0</v>
      </c>
      <c r="BH173" s="161">
        <f t="shared" si="17"/>
        <v>0</v>
      </c>
      <c r="BI173" s="161">
        <f t="shared" si="18"/>
        <v>0</v>
      </c>
      <c r="BJ173" s="14" t="s">
        <v>158</v>
      </c>
      <c r="BK173" s="161">
        <f t="shared" si="19"/>
        <v>0</v>
      </c>
      <c r="BL173" s="14" t="s">
        <v>673</v>
      </c>
      <c r="BM173" s="160" t="s">
        <v>1783</v>
      </c>
    </row>
    <row r="174" spans="1:65" s="2" customFormat="1" ht="24.2" customHeight="1">
      <c r="A174" s="29"/>
      <c r="B174" s="147"/>
      <c r="C174" s="148" t="s">
        <v>344</v>
      </c>
      <c r="D174" s="148" t="s">
        <v>153</v>
      </c>
      <c r="E174" s="149" t="s">
        <v>1784</v>
      </c>
      <c r="F174" s="150" t="s">
        <v>1785</v>
      </c>
      <c r="G174" s="151" t="s">
        <v>265</v>
      </c>
      <c r="H174" s="152">
        <v>10</v>
      </c>
      <c r="I174" s="153"/>
      <c r="J174" s="154">
        <f t="shared" si="10"/>
        <v>0</v>
      </c>
      <c r="K174" s="155"/>
      <c r="L174" s="30"/>
      <c r="M174" s="156" t="s">
        <v>1</v>
      </c>
      <c r="N174" s="157" t="s">
        <v>39</v>
      </c>
      <c r="O174" s="58"/>
      <c r="P174" s="158">
        <f t="shared" si="11"/>
        <v>0</v>
      </c>
      <c r="Q174" s="158">
        <v>0</v>
      </c>
      <c r="R174" s="158">
        <f t="shared" si="12"/>
        <v>0</v>
      </c>
      <c r="S174" s="158">
        <v>0</v>
      </c>
      <c r="T174" s="159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415</v>
      </c>
      <c r="AT174" s="160" t="s">
        <v>153</v>
      </c>
      <c r="AU174" s="160" t="s">
        <v>158</v>
      </c>
      <c r="AY174" s="14" t="s">
        <v>151</v>
      </c>
      <c r="BE174" s="161">
        <f t="shared" si="14"/>
        <v>0</v>
      </c>
      <c r="BF174" s="161">
        <f t="shared" si="15"/>
        <v>0</v>
      </c>
      <c r="BG174" s="161">
        <f t="shared" si="16"/>
        <v>0</v>
      </c>
      <c r="BH174" s="161">
        <f t="shared" si="17"/>
        <v>0</v>
      </c>
      <c r="BI174" s="161">
        <f t="shared" si="18"/>
        <v>0</v>
      </c>
      <c r="BJ174" s="14" t="s">
        <v>158</v>
      </c>
      <c r="BK174" s="161">
        <f t="shared" si="19"/>
        <v>0</v>
      </c>
      <c r="BL174" s="14" t="s">
        <v>415</v>
      </c>
      <c r="BM174" s="160" t="s">
        <v>1786</v>
      </c>
    </row>
    <row r="175" spans="1:65" s="2" customFormat="1" ht="16.5" customHeight="1">
      <c r="A175" s="29"/>
      <c r="B175" s="147"/>
      <c r="C175" s="162" t="s">
        <v>349</v>
      </c>
      <c r="D175" s="162" t="s">
        <v>354</v>
      </c>
      <c r="E175" s="163" t="s">
        <v>1787</v>
      </c>
      <c r="F175" s="164" t="s">
        <v>1788</v>
      </c>
      <c r="G175" s="165" t="s">
        <v>265</v>
      </c>
      <c r="H175" s="166">
        <v>10</v>
      </c>
      <c r="I175" s="167"/>
      <c r="J175" s="168">
        <f t="shared" si="10"/>
        <v>0</v>
      </c>
      <c r="K175" s="169"/>
      <c r="L175" s="170"/>
      <c r="M175" s="171" t="s">
        <v>1</v>
      </c>
      <c r="N175" s="172" t="s">
        <v>39</v>
      </c>
      <c r="O175" s="58"/>
      <c r="P175" s="158">
        <f t="shared" si="11"/>
        <v>0</v>
      </c>
      <c r="Q175" s="158">
        <v>1.088E-4</v>
      </c>
      <c r="R175" s="158">
        <f t="shared" si="12"/>
        <v>1.088E-3</v>
      </c>
      <c r="S175" s="158">
        <v>0</v>
      </c>
      <c r="T175" s="159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673</v>
      </c>
      <c r="AT175" s="160" t="s">
        <v>354</v>
      </c>
      <c r="AU175" s="160" t="s">
        <v>158</v>
      </c>
      <c r="AY175" s="14" t="s">
        <v>151</v>
      </c>
      <c r="BE175" s="161">
        <f t="shared" si="14"/>
        <v>0</v>
      </c>
      <c r="BF175" s="161">
        <f t="shared" si="15"/>
        <v>0</v>
      </c>
      <c r="BG175" s="161">
        <f t="shared" si="16"/>
        <v>0</v>
      </c>
      <c r="BH175" s="161">
        <f t="shared" si="17"/>
        <v>0</v>
      </c>
      <c r="BI175" s="161">
        <f t="shared" si="18"/>
        <v>0</v>
      </c>
      <c r="BJ175" s="14" t="s">
        <v>158</v>
      </c>
      <c r="BK175" s="161">
        <f t="shared" si="19"/>
        <v>0</v>
      </c>
      <c r="BL175" s="14" t="s">
        <v>673</v>
      </c>
      <c r="BM175" s="160" t="s">
        <v>1789</v>
      </c>
    </row>
    <row r="176" spans="1:65" s="2" customFormat="1" ht="33" customHeight="1">
      <c r="A176" s="29"/>
      <c r="B176" s="147"/>
      <c r="C176" s="148" t="s">
        <v>353</v>
      </c>
      <c r="D176" s="148" t="s">
        <v>153</v>
      </c>
      <c r="E176" s="149" t="s">
        <v>1790</v>
      </c>
      <c r="F176" s="150" t="s">
        <v>1791</v>
      </c>
      <c r="G176" s="151" t="s">
        <v>265</v>
      </c>
      <c r="H176" s="152">
        <v>10</v>
      </c>
      <c r="I176" s="153"/>
      <c r="J176" s="154">
        <f t="shared" si="10"/>
        <v>0</v>
      </c>
      <c r="K176" s="155"/>
      <c r="L176" s="30"/>
      <c r="M176" s="156" t="s">
        <v>1</v>
      </c>
      <c r="N176" s="157" t="s">
        <v>39</v>
      </c>
      <c r="O176" s="58"/>
      <c r="P176" s="158">
        <f t="shared" si="11"/>
        <v>0</v>
      </c>
      <c r="Q176" s="158">
        <v>0</v>
      </c>
      <c r="R176" s="158">
        <f t="shared" si="12"/>
        <v>0</v>
      </c>
      <c r="S176" s="158">
        <v>0</v>
      </c>
      <c r="T176" s="159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415</v>
      </c>
      <c r="AT176" s="160" t="s">
        <v>153</v>
      </c>
      <c r="AU176" s="160" t="s">
        <v>158</v>
      </c>
      <c r="AY176" s="14" t="s">
        <v>151</v>
      </c>
      <c r="BE176" s="161">
        <f t="shared" si="14"/>
        <v>0</v>
      </c>
      <c r="BF176" s="161">
        <f t="shared" si="15"/>
        <v>0</v>
      </c>
      <c r="BG176" s="161">
        <f t="shared" si="16"/>
        <v>0</v>
      </c>
      <c r="BH176" s="161">
        <f t="shared" si="17"/>
        <v>0</v>
      </c>
      <c r="BI176" s="161">
        <f t="shared" si="18"/>
        <v>0</v>
      </c>
      <c r="BJ176" s="14" t="s">
        <v>158</v>
      </c>
      <c r="BK176" s="161">
        <f t="shared" si="19"/>
        <v>0</v>
      </c>
      <c r="BL176" s="14" t="s">
        <v>415</v>
      </c>
      <c r="BM176" s="160" t="s">
        <v>1792</v>
      </c>
    </row>
    <row r="177" spans="1:65" s="2" customFormat="1" ht="16.5" customHeight="1">
      <c r="A177" s="29"/>
      <c r="B177" s="147"/>
      <c r="C177" s="162" t="s">
        <v>358</v>
      </c>
      <c r="D177" s="162" t="s">
        <v>354</v>
      </c>
      <c r="E177" s="163" t="s">
        <v>1793</v>
      </c>
      <c r="F177" s="164" t="s">
        <v>1794</v>
      </c>
      <c r="G177" s="165" t="s">
        <v>265</v>
      </c>
      <c r="H177" s="166">
        <v>10</v>
      </c>
      <c r="I177" s="167"/>
      <c r="J177" s="168">
        <f t="shared" si="10"/>
        <v>0</v>
      </c>
      <c r="K177" s="169"/>
      <c r="L177" s="170"/>
      <c r="M177" s="171" t="s">
        <v>1</v>
      </c>
      <c r="N177" s="172" t="s">
        <v>39</v>
      </c>
      <c r="O177" s="58"/>
      <c r="P177" s="158">
        <f t="shared" si="11"/>
        <v>0</v>
      </c>
      <c r="Q177" s="158">
        <v>1.6000000000000001E-4</v>
      </c>
      <c r="R177" s="158">
        <f t="shared" si="12"/>
        <v>1.6000000000000001E-3</v>
      </c>
      <c r="S177" s="158">
        <v>0</v>
      </c>
      <c r="T177" s="159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673</v>
      </c>
      <c r="AT177" s="160" t="s">
        <v>354</v>
      </c>
      <c r="AU177" s="160" t="s">
        <v>158</v>
      </c>
      <c r="AY177" s="14" t="s">
        <v>151</v>
      </c>
      <c r="BE177" s="161">
        <f t="shared" si="14"/>
        <v>0</v>
      </c>
      <c r="BF177" s="161">
        <f t="shared" si="15"/>
        <v>0</v>
      </c>
      <c r="BG177" s="161">
        <f t="shared" si="16"/>
        <v>0</v>
      </c>
      <c r="BH177" s="161">
        <f t="shared" si="17"/>
        <v>0</v>
      </c>
      <c r="BI177" s="161">
        <f t="shared" si="18"/>
        <v>0</v>
      </c>
      <c r="BJ177" s="14" t="s">
        <v>158</v>
      </c>
      <c r="BK177" s="161">
        <f t="shared" si="19"/>
        <v>0</v>
      </c>
      <c r="BL177" s="14" t="s">
        <v>673</v>
      </c>
      <c r="BM177" s="160" t="s">
        <v>1795</v>
      </c>
    </row>
    <row r="178" spans="1:65" s="2" customFormat="1" ht="33" customHeight="1">
      <c r="A178" s="29"/>
      <c r="B178" s="147"/>
      <c r="C178" s="148" t="s">
        <v>362</v>
      </c>
      <c r="D178" s="148" t="s">
        <v>153</v>
      </c>
      <c r="E178" s="149" t="s">
        <v>1796</v>
      </c>
      <c r="F178" s="150" t="s">
        <v>1797</v>
      </c>
      <c r="G178" s="151" t="s">
        <v>265</v>
      </c>
      <c r="H178" s="152">
        <v>8</v>
      </c>
      <c r="I178" s="153"/>
      <c r="J178" s="154">
        <f t="shared" si="10"/>
        <v>0</v>
      </c>
      <c r="K178" s="155"/>
      <c r="L178" s="30"/>
      <c r="M178" s="156" t="s">
        <v>1</v>
      </c>
      <c r="N178" s="157" t="s">
        <v>39</v>
      </c>
      <c r="O178" s="58"/>
      <c r="P178" s="158">
        <f t="shared" si="11"/>
        <v>0</v>
      </c>
      <c r="Q178" s="158">
        <v>0</v>
      </c>
      <c r="R178" s="158">
        <f t="shared" si="12"/>
        <v>0</v>
      </c>
      <c r="S178" s="158">
        <v>0</v>
      </c>
      <c r="T178" s="159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415</v>
      </c>
      <c r="AT178" s="160" t="s">
        <v>153</v>
      </c>
      <c r="AU178" s="160" t="s">
        <v>158</v>
      </c>
      <c r="AY178" s="14" t="s">
        <v>151</v>
      </c>
      <c r="BE178" s="161">
        <f t="shared" si="14"/>
        <v>0</v>
      </c>
      <c r="BF178" s="161">
        <f t="shared" si="15"/>
        <v>0</v>
      </c>
      <c r="BG178" s="161">
        <f t="shared" si="16"/>
        <v>0</v>
      </c>
      <c r="BH178" s="161">
        <f t="shared" si="17"/>
        <v>0</v>
      </c>
      <c r="BI178" s="161">
        <f t="shared" si="18"/>
        <v>0</v>
      </c>
      <c r="BJ178" s="14" t="s">
        <v>158</v>
      </c>
      <c r="BK178" s="161">
        <f t="shared" si="19"/>
        <v>0</v>
      </c>
      <c r="BL178" s="14" t="s">
        <v>415</v>
      </c>
      <c r="BM178" s="160" t="s">
        <v>1798</v>
      </c>
    </row>
    <row r="179" spans="1:65" s="2" customFormat="1" ht="16.5" customHeight="1">
      <c r="A179" s="29"/>
      <c r="B179" s="147"/>
      <c r="C179" s="162" t="s">
        <v>366</v>
      </c>
      <c r="D179" s="162" t="s">
        <v>354</v>
      </c>
      <c r="E179" s="163" t="s">
        <v>1799</v>
      </c>
      <c r="F179" s="164" t="s">
        <v>1800</v>
      </c>
      <c r="G179" s="165" t="s">
        <v>265</v>
      </c>
      <c r="H179" s="166">
        <v>8</v>
      </c>
      <c r="I179" s="167"/>
      <c r="J179" s="168">
        <f t="shared" si="10"/>
        <v>0</v>
      </c>
      <c r="K179" s="169"/>
      <c r="L179" s="170"/>
      <c r="M179" s="171" t="s">
        <v>1</v>
      </c>
      <c r="N179" s="172" t="s">
        <v>39</v>
      </c>
      <c r="O179" s="58"/>
      <c r="P179" s="158">
        <f t="shared" si="11"/>
        <v>0</v>
      </c>
      <c r="Q179" s="158">
        <v>0</v>
      </c>
      <c r="R179" s="158">
        <f t="shared" si="12"/>
        <v>0</v>
      </c>
      <c r="S179" s="158">
        <v>0</v>
      </c>
      <c r="T179" s="159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673</v>
      </c>
      <c r="AT179" s="160" t="s">
        <v>354</v>
      </c>
      <c r="AU179" s="160" t="s">
        <v>158</v>
      </c>
      <c r="AY179" s="14" t="s">
        <v>151</v>
      </c>
      <c r="BE179" s="161">
        <f t="shared" si="14"/>
        <v>0</v>
      </c>
      <c r="BF179" s="161">
        <f t="shared" si="15"/>
        <v>0</v>
      </c>
      <c r="BG179" s="161">
        <f t="shared" si="16"/>
        <v>0</v>
      </c>
      <c r="BH179" s="161">
        <f t="shared" si="17"/>
        <v>0</v>
      </c>
      <c r="BI179" s="161">
        <f t="shared" si="18"/>
        <v>0</v>
      </c>
      <c r="BJ179" s="14" t="s">
        <v>158</v>
      </c>
      <c r="BK179" s="161">
        <f t="shared" si="19"/>
        <v>0</v>
      </c>
      <c r="BL179" s="14" t="s">
        <v>673</v>
      </c>
      <c r="BM179" s="160" t="s">
        <v>1801</v>
      </c>
    </row>
    <row r="180" spans="1:65" s="2" customFormat="1" ht="21.75" customHeight="1">
      <c r="A180" s="29"/>
      <c r="B180" s="147"/>
      <c r="C180" s="148" t="s">
        <v>370</v>
      </c>
      <c r="D180" s="148" t="s">
        <v>153</v>
      </c>
      <c r="E180" s="149" t="s">
        <v>1802</v>
      </c>
      <c r="F180" s="150" t="s">
        <v>1803</v>
      </c>
      <c r="G180" s="151" t="s">
        <v>265</v>
      </c>
      <c r="H180" s="152">
        <v>10</v>
      </c>
      <c r="I180" s="153"/>
      <c r="J180" s="154">
        <f t="shared" si="10"/>
        <v>0</v>
      </c>
      <c r="K180" s="155"/>
      <c r="L180" s="30"/>
      <c r="M180" s="156" t="s">
        <v>1</v>
      </c>
      <c r="N180" s="157" t="s">
        <v>39</v>
      </c>
      <c r="O180" s="58"/>
      <c r="P180" s="158">
        <f t="shared" si="11"/>
        <v>0</v>
      </c>
      <c r="Q180" s="158">
        <v>0</v>
      </c>
      <c r="R180" s="158">
        <f t="shared" si="12"/>
        <v>0</v>
      </c>
      <c r="S180" s="158">
        <v>0</v>
      </c>
      <c r="T180" s="159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415</v>
      </c>
      <c r="AT180" s="160" t="s">
        <v>153</v>
      </c>
      <c r="AU180" s="160" t="s">
        <v>158</v>
      </c>
      <c r="AY180" s="14" t="s">
        <v>151</v>
      </c>
      <c r="BE180" s="161">
        <f t="shared" si="14"/>
        <v>0</v>
      </c>
      <c r="BF180" s="161">
        <f t="shared" si="15"/>
        <v>0</v>
      </c>
      <c r="BG180" s="161">
        <f t="shared" si="16"/>
        <v>0</v>
      </c>
      <c r="BH180" s="161">
        <f t="shared" si="17"/>
        <v>0</v>
      </c>
      <c r="BI180" s="161">
        <f t="shared" si="18"/>
        <v>0</v>
      </c>
      <c r="BJ180" s="14" t="s">
        <v>158</v>
      </c>
      <c r="BK180" s="161">
        <f t="shared" si="19"/>
        <v>0</v>
      </c>
      <c r="BL180" s="14" t="s">
        <v>415</v>
      </c>
      <c r="BM180" s="160" t="s">
        <v>1804</v>
      </c>
    </row>
    <row r="181" spans="1:65" s="2" customFormat="1" ht="16.5" customHeight="1">
      <c r="A181" s="29"/>
      <c r="B181" s="147"/>
      <c r="C181" s="162" t="s">
        <v>374</v>
      </c>
      <c r="D181" s="162" t="s">
        <v>354</v>
      </c>
      <c r="E181" s="163" t="s">
        <v>1805</v>
      </c>
      <c r="F181" s="164" t="s">
        <v>1806</v>
      </c>
      <c r="G181" s="165" t="s">
        <v>265</v>
      </c>
      <c r="H181" s="166">
        <v>10</v>
      </c>
      <c r="I181" s="167"/>
      <c r="J181" s="168">
        <f t="shared" si="10"/>
        <v>0</v>
      </c>
      <c r="K181" s="169"/>
      <c r="L181" s="170"/>
      <c r="M181" s="171" t="s">
        <v>1</v>
      </c>
      <c r="N181" s="172" t="s">
        <v>39</v>
      </c>
      <c r="O181" s="58"/>
      <c r="P181" s="158">
        <f t="shared" si="11"/>
        <v>0</v>
      </c>
      <c r="Q181" s="158">
        <v>0</v>
      </c>
      <c r="R181" s="158">
        <f t="shared" si="12"/>
        <v>0</v>
      </c>
      <c r="S181" s="158">
        <v>0</v>
      </c>
      <c r="T181" s="159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673</v>
      </c>
      <c r="AT181" s="160" t="s">
        <v>354</v>
      </c>
      <c r="AU181" s="160" t="s">
        <v>158</v>
      </c>
      <c r="AY181" s="14" t="s">
        <v>151</v>
      </c>
      <c r="BE181" s="161">
        <f t="shared" si="14"/>
        <v>0</v>
      </c>
      <c r="BF181" s="161">
        <f t="shared" si="15"/>
        <v>0</v>
      </c>
      <c r="BG181" s="161">
        <f t="shared" si="16"/>
        <v>0</v>
      </c>
      <c r="BH181" s="161">
        <f t="shared" si="17"/>
        <v>0</v>
      </c>
      <c r="BI181" s="161">
        <f t="shared" si="18"/>
        <v>0</v>
      </c>
      <c r="BJ181" s="14" t="s">
        <v>158</v>
      </c>
      <c r="BK181" s="161">
        <f t="shared" si="19"/>
        <v>0</v>
      </c>
      <c r="BL181" s="14" t="s">
        <v>673</v>
      </c>
      <c r="BM181" s="160" t="s">
        <v>1807</v>
      </c>
    </row>
    <row r="182" spans="1:65" s="2" customFormat="1" ht="24.2" customHeight="1">
      <c r="A182" s="29"/>
      <c r="B182" s="147"/>
      <c r="C182" s="148" t="s">
        <v>378</v>
      </c>
      <c r="D182" s="148" t="s">
        <v>153</v>
      </c>
      <c r="E182" s="149" t="s">
        <v>1599</v>
      </c>
      <c r="F182" s="150" t="s">
        <v>1600</v>
      </c>
      <c r="G182" s="151" t="s">
        <v>265</v>
      </c>
      <c r="H182" s="152">
        <v>25</v>
      </c>
      <c r="I182" s="153"/>
      <c r="J182" s="154">
        <f t="shared" si="10"/>
        <v>0</v>
      </c>
      <c r="K182" s="155"/>
      <c r="L182" s="30"/>
      <c r="M182" s="156" t="s">
        <v>1</v>
      </c>
      <c r="N182" s="157" t="s">
        <v>39</v>
      </c>
      <c r="O182" s="58"/>
      <c r="P182" s="158">
        <f t="shared" si="11"/>
        <v>0</v>
      </c>
      <c r="Q182" s="158">
        <v>0</v>
      </c>
      <c r="R182" s="158">
        <f t="shared" si="12"/>
        <v>0</v>
      </c>
      <c r="S182" s="158">
        <v>0</v>
      </c>
      <c r="T182" s="159">
        <f t="shared" si="1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0" t="s">
        <v>415</v>
      </c>
      <c r="AT182" s="160" t="s">
        <v>153</v>
      </c>
      <c r="AU182" s="160" t="s">
        <v>158</v>
      </c>
      <c r="AY182" s="14" t="s">
        <v>151</v>
      </c>
      <c r="BE182" s="161">
        <f t="shared" si="14"/>
        <v>0</v>
      </c>
      <c r="BF182" s="161">
        <f t="shared" si="15"/>
        <v>0</v>
      </c>
      <c r="BG182" s="161">
        <f t="shared" si="16"/>
        <v>0</v>
      </c>
      <c r="BH182" s="161">
        <f t="shared" si="17"/>
        <v>0</v>
      </c>
      <c r="BI182" s="161">
        <f t="shared" si="18"/>
        <v>0</v>
      </c>
      <c r="BJ182" s="14" t="s">
        <v>158</v>
      </c>
      <c r="BK182" s="161">
        <f t="shared" si="19"/>
        <v>0</v>
      </c>
      <c r="BL182" s="14" t="s">
        <v>415</v>
      </c>
      <c r="BM182" s="160" t="s">
        <v>1808</v>
      </c>
    </row>
    <row r="183" spans="1:65" s="2" customFormat="1" ht="16.5" customHeight="1">
      <c r="A183" s="29"/>
      <c r="B183" s="147"/>
      <c r="C183" s="162" t="s">
        <v>382</v>
      </c>
      <c r="D183" s="162" t="s">
        <v>354</v>
      </c>
      <c r="E183" s="163" t="s">
        <v>1602</v>
      </c>
      <c r="F183" s="164" t="s">
        <v>1603</v>
      </c>
      <c r="G183" s="165" t="s">
        <v>265</v>
      </c>
      <c r="H183" s="166">
        <v>25</v>
      </c>
      <c r="I183" s="167"/>
      <c r="J183" s="168">
        <f t="shared" si="10"/>
        <v>0</v>
      </c>
      <c r="K183" s="169"/>
      <c r="L183" s="170"/>
      <c r="M183" s="171" t="s">
        <v>1</v>
      </c>
      <c r="N183" s="172" t="s">
        <v>39</v>
      </c>
      <c r="O183" s="58"/>
      <c r="P183" s="158">
        <f t="shared" si="11"/>
        <v>0</v>
      </c>
      <c r="Q183" s="158">
        <v>2.0000000000000002E-5</v>
      </c>
      <c r="R183" s="158">
        <f t="shared" si="12"/>
        <v>5.0000000000000001E-4</v>
      </c>
      <c r="S183" s="158">
        <v>0</v>
      </c>
      <c r="T183" s="159">
        <f t="shared" si="1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673</v>
      </c>
      <c r="AT183" s="160" t="s">
        <v>354</v>
      </c>
      <c r="AU183" s="160" t="s">
        <v>158</v>
      </c>
      <c r="AY183" s="14" t="s">
        <v>151</v>
      </c>
      <c r="BE183" s="161">
        <f t="shared" si="14"/>
        <v>0</v>
      </c>
      <c r="BF183" s="161">
        <f t="shared" si="15"/>
        <v>0</v>
      </c>
      <c r="BG183" s="161">
        <f t="shared" si="16"/>
        <v>0</v>
      </c>
      <c r="BH183" s="161">
        <f t="shared" si="17"/>
        <v>0</v>
      </c>
      <c r="BI183" s="161">
        <f t="shared" si="18"/>
        <v>0</v>
      </c>
      <c r="BJ183" s="14" t="s">
        <v>158</v>
      </c>
      <c r="BK183" s="161">
        <f t="shared" si="19"/>
        <v>0</v>
      </c>
      <c r="BL183" s="14" t="s">
        <v>673</v>
      </c>
      <c r="BM183" s="160" t="s">
        <v>1809</v>
      </c>
    </row>
    <row r="184" spans="1:65" s="2" customFormat="1" ht="24.2" customHeight="1">
      <c r="A184" s="29"/>
      <c r="B184" s="147"/>
      <c r="C184" s="148" t="s">
        <v>386</v>
      </c>
      <c r="D184" s="148" t="s">
        <v>153</v>
      </c>
      <c r="E184" s="149" t="s">
        <v>1810</v>
      </c>
      <c r="F184" s="150" t="s">
        <v>1811</v>
      </c>
      <c r="G184" s="151" t="s">
        <v>265</v>
      </c>
      <c r="H184" s="152">
        <v>30</v>
      </c>
      <c r="I184" s="153"/>
      <c r="J184" s="154">
        <f t="shared" si="10"/>
        <v>0</v>
      </c>
      <c r="K184" s="155"/>
      <c r="L184" s="30"/>
      <c r="M184" s="156" t="s">
        <v>1</v>
      </c>
      <c r="N184" s="157" t="s">
        <v>39</v>
      </c>
      <c r="O184" s="58"/>
      <c r="P184" s="158">
        <f t="shared" si="11"/>
        <v>0</v>
      </c>
      <c r="Q184" s="158">
        <v>0</v>
      </c>
      <c r="R184" s="158">
        <f t="shared" si="12"/>
        <v>0</v>
      </c>
      <c r="S184" s="158">
        <v>0</v>
      </c>
      <c r="T184" s="159">
        <f t="shared" si="1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415</v>
      </c>
      <c r="AT184" s="160" t="s">
        <v>153</v>
      </c>
      <c r="AU184" s="160" t="s">
        <v>158</v>
      </c>
      <c r="AY184" s="14" t="s">
        <v>151</v>
      </c>
      <c r="BE184" s="161">
        <f t="shared" si="14"/>
        <v>0</v>
      </c>
      <c r="BF184" s="161">
        <f t="shared" si="15"/>
        <v>0</v>
      </c>
      <c r="BG184" s="161">
        <f t="shared" si="16"/>
        <v>0</v>
      </c>
      <c r="BH184" s="161">
        <f t="shared" si="17"/>
        <v>0</v>
      </c>
      <c r="BI184" s="161">
        <f t="shared" si="18"/>
        <v>0</v>
      </c>
      <c r="BJ184" s="14" t="s">
        <v>158</v>
      </c>
      <c r="BK184" s="161">
        <f t="shared" si="19"/>
        <v>0</v>
      </c>
      <c r="BL184" s="14" t="s">
        <v>415</v>
      </c>
      <c r="BM184" s="160" t="s">
        <v>1812</v>
      </c>
    </row>
    <row r="185" spans="1:65" s="2" customFormat="1" ht="24.2" customHeight="1">
      <c r="A185" s="29"/>
      <c r="B185" s="147"/>
      <c r="C185" s="148" t="s">
        <v>391</v>
      </c>
      <c r="D185" s="148" t="s">
        <v>153</v>
      </c>
      <c r="E185" s="149" t="s">
        <v>1605</v>
      </c>
      <c r="F185" s="150" t="s">
        <v>1606</v>
      </c>
      <c r="G185" s="151" t="s">
        <v>265</v>
      </c>
      <c r="H185" s="152">
        <v>125</v>
      </c>
      <c r="I185" s="153"/>
      <c r="J185" s="154">
        <f t="shared" si="10"/>
        <v>0</v>
      </c>
      <c r="K185" s="155"/>
      <c r="L185" s="30"/>
      <c r="M185" s="156" t="s">
        <v>1</v>
      </c>
      <c r="N185" s="157" t="s">
        <v>39</v>
      </c>
      <c r="O185" s="58"/>
      <c r="P185" s="158">
        <f t="shared" si="11"/>
        <v>0</v>
      </c>
      <c r="Q185" s="158">
        <v>0</v>
      </c>
      <c r="R185" s="158">
        <f t="shared" si="12"/>
        <v>0</v>
      </c>
      <c r="S185" s="158">
        <v>0</v>
      </c>
      <c r="T185" s="159">
        <f t="shared" si="1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415</v>
      </c>
      <c r="AT185" s="160" t="s">
        <v>153</v>
      </c>
      <c r="AU185" s="160" t="s">
        <v>158</v>
      </c>
      <c r="AY185" s="14" t="s">
        <v>151</v>
      </c>
      <c r="BE185" s="161">
        <f t="shared" si="14"/>
        <v>0</v>
      </c>
      <c r="BF185" s="161">
        <f t="shared" si="15"/>
        <v>0</v>
      </c>
      <c r="BG185" s="161">
        <f t="shared" si="16"/>
        <v>0</v>
      </c>
      <c r="BH185" s="161">
        <f t="shared" si="17"/>
        <v>0</v>
      </c>
      <c r="BI185" s="161">
        <f t="shared" si="18"/>
        <v>0</v>
      </c>
      <c r="BJ185" s="14" t="s">
        <v>158</v>
      </c>
      <c r="BK185" s="161">
        <f t="shared" si="19"/>
        <v>0</v>
      </c>
      <c r="BL185" s="14" t="s">
        <v>415</v>
      </c>
      <c r="BM185" s="160" t="s">
        <v>1813</v>
      </c>
    </row>
    <row r="186" spans="1:65" s="2" customFormat="1" ht="16.5" customHeight="1">
      <c r="A186" s="29"/>
      <c r="B186" s="147"/>
      <c r="C186" s="162" t="s">
        <v>395</v>
      </c>
      <c r="D186" s="162" t="s">
        <v>354</v>
      </c>
      <c r="E186" s="163" t="s">
        <v>1608</v>
      </c>
      <c r="F186" s="164" t="s">
        <v>1609</v>
      </c>
      <c r="G186" s="165" t="s">
        <v>265</v>
      </c>
      <c r="H186" s="166">
        <v>125</v>
      </c>
      <c r="I186" s="167"/>
      <c r="J186" s="168">
        <f t="shared" si="10"/>
        <v>0</v>
      </c>
      <c r="K186" s="169"/>
      <c r="L186" s="170"/>
      <c r="M186" s="171" t="s">
        <v>1</v>
      </c>
      <c r="N186" s="172" t="s">
        <v>39</v>
      </c>
      <c r="O186" s="58"/>
      <c r="P186" s="158">
        <f t="shared" si="11"/>
        <v>0</v>
      </c>
      <c r="Q186" s="158">
        <v>2.0000000000000002E-5</v>
      </c>
      <c r="R186" s="158">
        <f t="shared" si="12"/>
        <v>2.5000000000000001E-3</v>
      </c>
      <c r="S186" s="158">
        <v>0</v>
      </c>
      <c r="T186" s="159">
        <f t="shared" si="1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673</v>
      </c>
      <c r="AT186" s="160" t="s">
        <v>354</v>
      </c>
      <c r="AU186" s="160" t="s">
        <v>158</v>
      </c>
      <c r="AY186" s="14" t="s">
        <v>151</v>
      </c>
      <c r="BE186" s="161">
        <f t="shared" si="14"/>
        <v>0</v>
      </c>
      <c r="BF186" s="161">
        <f t="shared" si="15"/>
        <v>0</v>
      </c>
      <c r="BG186" s="161">
        <f t="shared" si="16"/>
        <v>0</v>
      </c>
      <c r="BH186" s="161">
        <f t="shared" si="17"/>
        <v>0</v>
      </c>
      <c r="BI186" s="161">
        <f t="shared" si="18"/>
        <v>0</v>
      </c>
      <c r="BJ186" s="14" t="s">
        <v>158</v>
      </c>
      <c r="BK186" s="161">
        <f t="shared" si="19"/>
        <v>0</v>
      </c>
      <c r="BL186" s="14" t="s">
        <v>673</v>
      </c>
      <c r="BM186" s="160" t="s">
        <v>1814</v>
      </c>
    </row>
    <row r="187" spans="1:65" s="2" customFormat="1" ht="24.2" customHeight="1">
      <c r="A187" s="29"/>
      <c r="B187" s="147"/>
      <c r="C187" s="148" t="s">
        <v>399</v>
      </c>
      <c r="D187" s="148" t="s">
        <v>153</v>
      </c>
      <c r="E187" s="149" t="s">
        <v>1815</v>
      </c>
      <c r="F187" s="150" t="s">
        <v>1816</v>
      </c>
      <c r="G187" s="151" t="s">
        <v>265</v>
      </c>
      <c r="H187" s="152">
        <v>65</v>
      </c>
      <c r="I187" s="153"/>
      <c r="J187" s="154">
        <f t="shared" si="10"/>
        <v>0</v>
      </c>
      <c r="K187" s="155"/>
      <c r="L187" s="30"/>
      <c r="M187" s="156" t="s">
        <v>1</v>
      </c>
      <c r="N187" s="157" t="s">
        <v>39</v>
      </c>
      <c r="O187" s="58"/>
      <c r="P187" s="158">
        <f t="shared" si="11"/>
        <v>0</v>
      </c>
      <c r="Q187" s="158">
        <v>0</v>
      </c>
      <c r="R187" s="158">
        <f t="shared" si="12"/>
        <v>0</v>
      </c>
      <c r="S187" s="158">
        <v>0</v>
      </c>
      <c r="T187" s="159">
        <f t="shared" si="1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415</v>
      </c>
      <c r="AT187" s="160" t="s">
        <v>153</v>
      </c>
      <c r="AU187" s="160" t="s">
        <v>158</v>
      </c>
      <c r="AY187" s="14" t="s">
        <v>151</v>
      </c>
      <c r="BE187" s="161">
        <f t="shared" si="14"/>
        <v>0</v>
      </c>
      <c r="BF187" s="161">
        <f t="shared" si="15"/>
        <v>0</v>
      </c>
      <c r="BG187" s="161">
        <f t="shared" si="16"/>
        <v>0</v>
      </c>
      <c r="BH187" s="161">
        <f t="shared" si="17"/>
        <v>0</v>
      </c>
      <c r="BI187" s="161">
        <f t="shared" si="18"/>
        <v>0</v>
      </c>
      <c r="BJ187" s="14" t="s">
        <v>158</v>
      </c>
      <c r="BK187" s="161">
        <f t="shared" si="19"/>
        <v>0</v>
      </c>
      <c r="BL187" s="14" t="s">
        <v>415</v>
      </c>
      <c r="BM187" s="160" t="s">
        <v>1817</v>
      </c>
    </row>
    <row r="188" spans="1:65" s="2" customFormat="1" ht="16.5" customHeight="1">
      <c r="A188" s="29"/>
      <c r="B188" s="147"/>
      <c r="C188" s="162" t="s">
        <v>403</v>
      </c>
      <c r="D188" s="162" t="s">
        <v>354</v>
      </c>
      <c r="E188" s="163" t="s">
        <v>1818</v>
      </c>
      <c r="F188" s="164" t="s">
        <v>1819</v>
      </c>
      <c r="G188" s="165" t="s">
        <v>265</v>
      </c>
      <c r="H188" s="166">
        <v>5.4169999999999998</v>
      </c>
      <c r="I188" s="167"/>
      <c r="J188" s="168">
        <f t="shared" si="10"/>
        <v>0</v>
      </c>
      <c r="K188" s="169"/>
      <c r="L188" s="170"/>
      <c r="M188" s="171" t="s">
        <v>1</v>
      </c>
      <c r="N188" s="172" t="s">
        <v>39</v>
      </c>
      <c r="O188" s="58"/>
      <c r="P188" s="158">
        <f t="shared" si="11"/>
        <v>0</v>
      </c>
      <c r="Q188" s="158">
        <v>0</v>
      </c>
      <c r="R188" s="158">
        <f t="shared" si="12"/>
        <v>0</v>
      </c>
      <c r="S188" s="158">
        <v>0</v>
      </c>
      <c r="T188" s="159">
        <f t="shared" si="1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673</v>
      </c>
      <c r="AT188" s="160" t="s">
        <v>354</v>
      </c>
      <c r="AU188" s="160" t="s">
        <v>158</v>
      </c>
      <c r="AY188" s="14" t="s">
        <v>151</v>
      </c>
      <c r="BE188" s="161">
        <f t="shared" si="14"/>
        <v>0</v>
      </c>
      <c r="BF188" s="161">
        <f t="shared" si="15"/>
        <v>0</v>
      </c>
      <c r="BG188" s="161">
        <f t="shared" si="16"/>
        <v>0</v>
      </c>
      <c r="BH188" s="161">
        <f t="shared" si="17"/>
        <v>0</v>
      </c>
      <c r="BI188" s="161">
        <f t="shared" si="18"/>
        <v>0</v>
      </c>
      <c r="BJ188" s="14" t="s">
        <v>158</v>
      </c>
      <c r="BK188" s="161">
        <f t="shared" si="19"/>
        <v>0</v>
      </c>
      <c r="BL188" s="14" t="s">
        <v>673</v>
      </c>
      <c r="BM188" s="160" t="s">
        <v>1820</v>
      </c>
    </row>
    <row r="189" spans="1:65" s="2" customFormat="1" ht="16.5" customHeight="1">
      <c r="A189" s="29"/>
      <c r="B189" s="147"/>
      <c r="C189" s="148" t="s">
        <v>407</v>
      </c>
      <c r="D189" s="148" t="s">
        <v>153</v>
      </c>
      <c r="E189" s="149" t="s">
        <v>1821</v>
      </c>
      <c r="F189" s="150" t="s">
        <v>1822</v>
      </c>
      <c r="G189" s="151" t="s">
        <v>265</v>
      </c>
      <c r="H189" s="152">
        <v>20</v>
      </c>
      <c r="I189" s="153"/>
      <c r="J189" s="154">
        <f t="shared" si="10"/>
        <v>0</v>
      </c>
      <c r="K189" s="155"/>
      <c r="L189" s="30"/>
      <c r="M189" s="156" t="s">
        <v>1</v>
      </c>
      <c r="N189" s="157" t="s">
        <v>39</v>
      </c>
      <c r="O189" s="58"/>
      <c r="P189" s="158">
        <f t="shared" si="11"/>
        <v>0</v>
      </c>
      <c r="Q189" s="158">
        <v>0</v>
      </c>
      <c r="R189" s="158">
        <f t="shared" si="12"/>
        <v>0</v>
      </c>
      <c r="S189" s="158">
        <v>0</v>
      </c>
      <c r="T189" s="159">
        <f t="shared" si="1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0" t="s">
        <v>415</v>
      </c>
      <c r="AT189" s="160" t="s">
        <v>153</v>
      </c>
      <c r="AU189" s="160" t="s">
        <v>158</v>
      </c>
      <c r="AY189" s="14" t="s">
        <v>151</v>
      </c>
      <c r="BE189" s="161">
        <f t="shared" si="14"/>
        <v>0</v>
      </c>
      <c r="BF189" s="161">
        <f t="shared" si="15"/>
        <v>0</v>
      </c>
      <c r="BG189" s="161">
        <f t="shared" si="16"/>
        <v>0</v>
      </c>
      <c r="BH189" s="161">
        <f t="shared" si="17"/>
        <v>0</v>
      </c>
      <c r="BI189" s="161">
        <f t="shared" si="18"/>
        <v>0</v>
      </c>
      <c r="BJ189" s="14" t="s">
        <v>158</v>
      </c>
      <c r="BK189" s="161">
        <f t="shared" si="19"/>
        <v>0</v>
      </c>
      <c r="BL189" s="14" t="s">
        <v>415</v>
      </c>
      <c r="BM189" s="160" t="s">
        <v>1823</v>
      </c>
    </row>
    <row r="190" spans="1:65" s="2" customFormat="1" ht="21.75" customHeight="1">
      <c r="A190" s="29"/>
      <c r="B190" s="147"/>
      <c r="C190" s="162" t="s">
        <v>411</v>
      </c>
      <c r="D190" s="162" t="s">
        <v>354</v>
      </c>
      <c r="E190" s="163" t="s">
        <v>1824</v>
      </c>
      <c r="F190" s="164" t="s">
        <v>1825</v>
      </c>
      <c r="G190" s="165" t="s">
        <v>265</v>
      </c>
      <c r="H190" s="166">
        <v>20</v>
      </c>
      <c r="I190" s="167"/>
      <c r="J190" s="168">
        <f t="shared" si="10"/>
        <v>0</v>
      </c>
      <c r="K190" s="169"/>
      <c r="L190" s="170"/>
      <c r="M190" s="171" t="s">
        <v>1</v>
      </c>
      <c r="N190" s="172" t="s">
        <v>39</v>
      </c>
      <c r="O190" s="58"/>
      <c r="P190" s="158">
        <f t="shared" si="11"/>
        <v>0</v>
      </c>
      <c r="Q190" s="158">
        <v>0</v>
      </c>
      <c r="R190" s="158">
        <f t="shared" si="12"/>
        <v>0</v>
      </c>
      <c r="S190" s="158">
        <v>0</v>
      </c>
      <c r="T190" s="159">
        <f t="shared" si="1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0" t="s">
        <v>673</v>
      </c>
      <c r="AT190" s="160" t="s">
        <v>354</v>
      </c>
      <c r="AU190" s="160" t="s">
        <v>158</v>
      </c>
      <c r="AY190" s="14" t="s">
        <v>151</v>
      </c>
      <c r="BE190" s="161">
        <f t="shared" si="14"/>
        <v>0</v>
      </c>
      <c r="BF190" s="161">
        <f t="shared" si="15"/>
        <v>0</v>
      </c>
      <c r="BG190" s="161">
        <f t="shared" si="16"/>
        <v>0</v>
      </c>
      <c r="BH190" s="161">
        <f t="shared" si="17"/>
        <v>0</v>
      </c>
      <c r="BI190" s="161">
        <f t="shared" si="18"/>
        <v>0</v>
      </c>
      <c r="BJ190" s="14" t="s">
        <v>158</v>
      </c>
      <c r="BK190" s="161">
        <f t="shared" si="19"/>
        <v>0</v>
      </c>
      <c r="BL190" s="14" t="s">
        <v>673</v>
      </c>
      <c r="BM190" s="160" t="s">
        <v>1826</v>
      </c>
    </row>
    <row r="191" spans="1:65" s="2" customFormat="1" ht="24.2" customHeight="1">
      <c r="A191" s="29"/>
      <c r="B191" s="147"/>
      <c r="C191" s="148" t="s">
        <v>415</v>
      </c>
      <c r="D191" s="148" t="s">
        <v>153</v>
      </c>
      <c r="E191" s="149" t="s">
        <v>1827</v>
      </c>
      <c r="F191" s="150" t="s">
        <v>1828</v>
      </c>
      <c r="G191" s="151" t="s">
        <v>330</v>
      </c>
      <c r="H191" s="152">
        <v>35</v>
      </c>
      <c r="I191" s="153"/>
      <c r="J191" s="154">
        <f t="shared" si="10"/>
        <v>0</v>
      </c>
      <c r="K191" s="155"/>
      <c r="L191" s="30"/>
      <c r="M191" s="156" t="s">
        <v>1</v>
      </c>
      <c r="N191" s="157" t="s">
        <v>39</v>
      </c>
      <c r="O191" s="58"/>
      <c r="P191" s="158">
        <f t="shared" si="11"/>
        <v>0</v>
      </c>
      <c r="Q191" s="158">
        <v>0</v>
      </c>
      <c r="R191" s="158">
        <f t="shared" si="12"/>
        <v>0</v>
      </c>
      <c r="S191" s="158">
        <v>0</v>
      </c>
      <c r="T191" s="159">
        <f t="shared" si="1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0" t="s">
        <v>415</v>
      </c>
      <c r="AT191" s="160" t="s">
        <v>153</v>
      </c>
      <c r="AU191" s="160" t="s">
        <v>158</v>
      </c>
      <c r="AY191" s="14" t="s">
        <v>151</v>
      </c>
      <c r="BE191" s="161">
        <f t="shared" si="14"/>
        <v>0</v>
      </c>
      <c r="BF191" s="161">
        <f t="shared" si="15"/>
        <v>0</v>
      </c>
      <c r="BG191" s="161">
        <f t="shared" si="16"/>
        <v>0</v>
      </c>
      <c r="BH191" s="161">
        <f t="shared" si="17"/>
        <v>0</v>
      </c>
      <c r="BI191" s="161">
        <f t="shared" si="18"/>
        <v>0</v>
      </c>
      <c r="BJ191" s="14" t="s">
        <v>158</v>
      </c>
      <c r="BK191" s="161">
        <f t="shared" si="19"/>
        <v>0</v>
      </c>
      <c r="BL191" s="14" t="s">
        <v>415</v>
      </c>
      <c r="BM191" s="160" t="s">
        <v>1829</v>
      </c>
    </row>
    <row r="192" spans="1:65" s="2" customFormat="1" ht="24.2" customHeight="1">
      <c r="A192" s="29"/>
      <c r="B192" s="147"/>
      <c r="C192" s="162" t="s">
        <v>419</v>
      </c>
      <c r="D192" s="162" t="s">
        <v>354</v>
      </c>
      <c r="E192" s="163" t="s">
        <v>1830</v>
      </c>
      <c r="F192" s="164" t="s">
        <v>1831</v>
      </c>
      <c r="G192" s="165" t="s">
        <v>330</v>
      </c>
      <c r="H192" s="166">
        <v>35</v>
      </c>
      <c r="I192" s="167"/>
      <c r="J192" s="168">
        <f t="shared" si="10"/>
        <v>0</v>
      </c>
      <c r="K192" s="169"/>
      <c r="L192" s="170"/>
      <c r="M192" s="171" t="s">
        <v>1</v>
      </c>
      <c r="N192" s="172" t="s">
        <v>39</v>
      </c>
      <c r="O192" s="58"/>
      <c r="P192" s="158">
        <f t="shared" si="11"/>
        <v>0</v>
      </c>
      <c r="Q192" s="158">
        <v>2.6900000000000001E-3</v>
      </c>
      <c r="R192" s="158">
        <f t="shared" si="12"/>
        <v>9.4149999999999998E-2</v>
      </c>
      <c r="S192" s="158">
        <v>0</v>
      </c>
      <c r="T192" s="159">
        <f t="shared" si="1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0" t="s">
        <v>673</v>
      </c>
      <c r="AT192" s="160" t="s">
        <v>354</v>
      </c>
      <c r="AU192" s="160" t="s">
        <v>158</v>
      </c>
      <c r="AY192" s="14" t="s">
        <v>151</v>
      </c>
      <c r="BE192" s="161">
        <f t="shared" si="14"/>
        <v>0</v>
      </c>
      <c r="BF192" s="161">
        <f t="shared" si="15"/>
        <v>0</v>
      </c>
      <c r="BG192" s="161">
        <f t="shared" si="16"/>
        <v>0</v>
      </c>
      <c r="BH192" s="161">
        <f t="shared" si="17"/>
        <v>0</v>
      </c>
      <c r="BI192" s="161">
        <f t="shared" si="18"/>
        <v>0</v>
      </c>
      <c r="BJ192" s="14" t="s">
        <v>158</v>
      </c>
      <c r="BK192" s="161">
        <f t="shared" si="19"/>
        <v>0</v>
      </c>
      <c r="BL192" s="14" t="s">
        <v>673</v>
      </c>
      <c r="BM192" s="160" t="s">
        <v>1832</v>
      </c>
    </row>
    <row r="193" spans="1:65" s="2" customFormat="1" ht="24.2" customHeight="1">
      <c r="A193" s="29"/>
      <c r="B193" s="147"/>
      <c r="C193" s="162" t="s">
        <v>423</v>
      </c>
      <c r="D193" s="162" t="s">
        <v>354</v>
      </c>
      <c r="E193" s="163" t="s">
        <v>1833</v>
      </c>
      <c r="F193" s="164" t="s">
        <v>1834</v>
      </c>
      <c r="G193" s="165" t="s">
        <v>330</v>
      </c>
      <c r="H193" s="166">
        <v>5.8330000000000002</v>
      </c>
      <c r="I193" s="167"/>
      <c r="J193" s="168">
        <f t="shared" si="10"/>
        <v>0</v>
      </c>
      <c r="K193" s="169"/>
      <c r="L193" s="170"/>
      <c r="M193" s="171" t="s">
        <v>1</v>
      </c>
      <c r="N193" s="172" t="s">
        <v>39</v>
      </c>
      <c r="O193" s="58"/>
      <c r="P193" s="158">
        <f t="shared" si="11"/>
        <v>0</v>
      </c>
      <c r="Q193" s="158">
        <v>2.6900000000000001E-3</v>
      </c>
      <c r="R193" s="158">
        <f t="shared" si="12"/>
        <v>1.569077E-2</v>
      </c>
      <c r="S193" s="158">
        <v>0</v>
      </c>
      <c r="T193" s="159">
        <f t="shared" si="1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0" t="s">
        <v>673</v>
      </c>
      <c r="AT193" s="160" t="s">
        <v>354</v>
      </c>
      <c r="AU193" s="160" t="s">
        <v>158</v>
      </c>
      <c r="AY193" s="14" t="s">
        <v>151</v>
      </c>
      <c r="BE193" s="161">
        <f t="shared" si="14"/>
        <v>0</v>
      </c>
      <c r="BF193" s="161">
        <f t="shared" si="15"/>
        <v>0</v>
      </c>
      <c r="BG193" s="161">
        <f t="shared" si="16"/>
        <v>0</v>
      </c>
      <c r="BH193" s="161">
        <f t="shared" si="17"/>
        <v>0</v>
      </c>
      <c r="BI193" s="161">
        <f t="shared" si="18"/>
        <v>0</v>
      </c>
      <c r="BJ193" s="14" t="s">
        <v>158</v>
      </c>
      <c r="BK193" s="161">
        <f t="shared" si="19"/>
        <v>0</v>
      </c>
      <c r="BL193" s="14" t="s">
        <v>673</v>
      </c>
      <c r="BM193" s="160" t="s">
        <v>1835</v>
      </c>
    </row>
    <row r="194" spans="1:65" s="2" customFormat="1" ht="24.2" customHeight="1">
      <c r="A194" s="29"/>
      <c r="B194" s="147"/>
      <c r="C194" s="162" t="s">
        <v>427</v>
      </c>
      <c r="D194" s="162" t="s">
        <v>354</v>
      </c>
      <c r="E194" s="163" t="s">
        <v>1836</v>
      </c>
      <c r="F194" s="164" t="s">
        <v>1837</v>
      </c>
      <c r="G194" s="165" t="s">
        <v>265</v>
      </c>
      <c r="H194" s="166">
        <v>8.1669999999999998</v>
      </c>
      <c r="I194" s="167"/>
      <c r="J194" s="168">
        <f t="shared" si="10"/>
        <v>0</v>
      </c>
      <c r="K194" s="169"/>
      <c r="L194" s="170"/>
      <c r="M194" s="171" t="s">
        <v>1</v>
      </c>
      <c r="N194" s="172" t="s">
        <v>39</v>
      </c>
      <c r="O194" s="58"/>
      <c r="P194" s="158">
        <f t="shared" si="11"/>
        <v>0</v>
      </c>
      <c r="Q194" s="158">
        <v>2.3700000000000001E-3</v>
      </c>
      <c r="R194" s="158">
        <f t="shared" si="12"/>
        <v>1.9355790000000001E-2</v>
      </c>
      <c r="S194" s="158">
        <v>0</v>
      </c>
      <c r="T194" s="159">
        <f t="shared" si="1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0" t="s">
        <v>673</v>
      </c>
      <c r="AT194" s="160" t="s">
        <v>354</v>
      </c>
      <c r="AU194" s="160" t="s">
        <v>158</v>
      </c>
      <c r="AY194" s="14" t="s">
        <v>151</v>
      </c>
      <c r="BE194" s="161">
        <f t="shared" si="14"/>
        <v>0</v>
      </c>
      <c r="BF194" s="161">
        <f t="shared" si="15"/>
        <v>0</v>
      </c>
      <c r="BG194" s="161">
        <f t="shared" si="16"/>
        <v>0</v>
      </c>
      <c r="BH194" s="161">
        <f t="shared" si="17"/>
        <v>0</v>
      </c>
      <c r="BI194" s="161">
        <f t="shared" si="18"/>
        <v>0</v>
      </c>
      <c r="BJ194" s="14" t="s">
        <v>158</v>
      </c>
      <c r="BK194" s="161">
        <f t="shared" si="19"/>
        <v>0</v>
      </c>
      <c r="BL194" s="14" t="s">
        <v>673</v>
      </c>
      <c r="BM194" s="160" t="s">
        <v>1838</v>
      </c>
    </row>
    <row r="195" spans="1:65" s="2" customFormat="1" ht="24.2" customHeight="1">
      <c r="A195" s="29"/>
      <c r="B195" s="147"/>
      <c r="C195" s="162" t="s">
        <v>431</v>
      </c>
      <c r="D195" s="162" t="s">
        <v>354</v>
      </c>
      <c r="E195" s="163" t="s">
        <v>1839</v>
      </c>
      <c r="F195" s="164" t="s">
        <v>1840</v>
      </c>
      <c r="G195" s="165" t="s">
        <v>265</v>
      </c>
      <c r="H195" s="166">
        <v>5.8330000000000002</v>
      </c>
      <c r="I195" s="167"/>
      <c r="J195" s="168">
        <f t="shared" si="10"/>
        <v>0</v>
      </c>
      <c r="K195" s="169"/>
      <c r="L195" s="170"/>
      <c r="M195" s="171" t="s">
        <v>1</v>
      </c>
      <c r="N195" s="172" t="s">
        <v>39</v>
      </c>
      <c r="O195" s="58"/>
      <c r="P195" s="158">
        <f t="shared" si="11"/>
        <v>0</v>
      </c>
      <c r="Q195" s="158">
        <v>2.6900000000000001E-3</v>
      </c>
      <c r="R195" s="158">
        <f t="shared" si="12"/>
        <v>1.569077E-2</v>
      </c>
      <c r="S195" s="158">
        <v>0</v>
      </c>
      <c r="T195" s="159">
        <f t="shared" si="1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0" t="s">
        <v>673</v>
      </c>
      <c r="AT195" s="160" t="s">
        <v>354</v>
      </c>
      <c r="AU195" s="160" t="s">
        <v>158</v>
      </c>
      <c r="AY195" s="14" t="s">
        <v>151</v>
      </c>
      <c r="BE195" s="161">
        <f t="shared" si="14"/>
        <v>0</v>
      </c>
      <c r="BF195" s="161">
        <f t="shared" si="15"/>
        <v>0</v>
      </c>
      <c r="BG195" s="161">
        <f t="shared" si="16"/>
        <v>0</v>
      </c>
      <c r="BH195" s="161">
        <f t="shared" si="17"/>
        <v>0</v>
      </c>
      <c r="BI195" s="161">
        <f t="shared" si="18"/>
        <v>0</v>
      </c>
      <c r="BJ195" s="14" t="s">
        <v>158</v>
      </c>
      <c r="BK195" s="161">
        <f t="shared" si="19"/>
        <v>0</v>
      </c>
      <c r="BL195" s="14" t="s">
        <v>673</v>
      </c>
      <c r="BM195" s="160" t="s">
        <v>1841</v>
      </c>
    </row>
    <row r="196" spans="1:65" s="2" customFormat="1" ht="24.2" customHeight="1">
      <c r="A196" s="29"/>
      <c r="B196" s="147"/>
      <c r="C196" s="162" t="s">
        <v>435</v>
      </c>
      <c r="D196" s="162" t="s">
        <v>354</v>
      </c>
      <c r="E196" s="163" t="s">
        <v>1842</v>
      </c>
      <c r="F196" s="164" t="s">
        <v>1843</v>
      </c>
      <c r="G196" s="165" t="s">
        <v>265</v>
      </c>
      <c r="H196" s="166">
        <v>58.332999999999998</v>
      </c>
      <c r="I196" s="167"/>
      <c r="J196" s="168">
        <f t="shared" si="10"/>
        <v>0</v>
      </c>
      <c r="K196" s="169"/>
      <c r="L196" s="170"/>
      <c r="M196" s="171" t="s">
        <v>1</v>
      </c>
      <c r="N196" s="172" t="s">
        <v>39</v>
      </c>
      <c r="O196" s="58"/>
      <c r="P196" s="158">
        <f t="shared" si="11"/>
        <v>0</v>
      </c>
      <c r="Q196" s="158">
        <v>2.5600000000000002E-3</v>
      </c>
      <c r="R196" s="158">
        <f t="shared" si="12"/>
        <v>0.14933248000000002</v>
      </c>
      <c r="S196" s="158">
        <v>0</v>
      </c>
      <c r="T196" s="159">
        <f t="shared" si="1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0" t="s">
        <v>673</v>
      </c>
      <c r="AT196" s="160" t="s">
        <v>354</v>
      </c>
      <c r="AU196" s="160" t="s">
        <v>158</v>
      </c>
      <c r="AY196" s="14" t="s">
        <v>151</v>
      </c>
      <c r="BE196" s="161">
        <f t="shared" si="14"/>
        <v>0</v>
      </c>
      <c r="BF196" s="161">
        <f t="shared" si="15"/>
        <v>0</v>
      </c>
      <c r="BG196" s="161">
        <f t="shared" si="16"/>
        <v>0</v>
      </c>
      <c r="BH196" s="161">
        <f t="shared" si="17"/>
        <v>0</v>
      </c>
      <c r="BI196" s="161">
        <f t="shared" si="18"/>
        <v>0</v>
      </c>
      <c r="BJ196" s="14" t="s">
        <v>158</v>
      </c>
      <c r="BK196" s="161">
        <f t="shared" si="19"/>
        <v>0</v>
      </c>
      <c r="BL196" s="14" t="s">
        <v>673</v>
      </c>
      <c r="BM196" s="160" t="s">
        <v>1844</v>
      </c>
    </row>
    <row r="197" spans="1:65" s="2" customFormat="1" ht="16.5" customHeight="1">
      <c r="A197" s="29"/>
      <c r="B197" s="147"/>
      <c r="C197" s="148" t="s">
        <v>463</v>
      </c>
      <c r="D197" s="148" t="s">
        <v>153</v>
      </c>
      <c r="E197" s="149" t="s">
        <v>1845</v>
      </c>
      <c r="F197" s="150" t="s">
        <v>1846</v>
      </c>
      <c r="G197" s="151" t="s">
        <v>265</v>
      </c>
      <c r="H197" s="152">
        <v>30</v>
      </c>
      <c r="I197" s="153"/>
      <c r="J197" s="154">
        <f t="shared" si="10"/>
        <v>0</v>
      </c>
      <c r="K197" s="155"/>
      <c r="L197" s="30"/>
      <c r="M197" s="156" t="s">
        <v>1</v>
      </c>
      <c r="N197" s="157" t="s">
        <v>39</v>
      </c>
      <c r="O197" s="58"/>
      <c r="P197" s="158">
        <f t="shared" si="11"/>
        <v>0</v>
      </c>
      <c r="Q197" s="158">
        <v>0</v>
      </c>
      <c r="R197" s="158">
        <f t="shared" si="12"/>
        <v>0</v>
      </c>
      <c r="S197" s="158">
        <v>0</v>
      </c>
      <c r="T197" s="159">
        <f t="shared" si="1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0" t="s">
        <v>415</v>
      </c>
      <c r="AT197" s="160" t="s">
        <v>153</v>
      </c>
      <c r="AU197" s="160" t="s">
        <v>158</v>
      </c>
      <c r="AY197" s="14" t="s">
        <v>151</v>
      </c>
      <c r="BE197" s="161">
        <f t="shared" si="14"/>
        <v>0</v>
      </c>
      <c r="BF197" s="161">
        <f t="shared" si="15"/>
        <v>0</v>
      </c>
      <c r="BG197" s="161">
        <f t="shared" si="16"/>
        <v>0</v>
      </c>
      <c r="BH197" s="161">
        <f t="shared" si="17"/>
        <v>0</v>
      </c>
      <c r="BI197" s="161">
        <f t="shared" si="18"/>
        <v>0</v>
      </c>
      <c r="BJ197" s="14" t="s">
        <v>158</v>
      </c>
      <c r="BK197" s="161">
        <f t="shared" si="19"/>
        <v>0</v>
      </c>
      <c r="BL197" s="14" t="s">
        <v>415</v>
      </c>
      <c r="BM197" s="160" t="s">
        <v>1847</v>
      </c>
    </row>
    <row r="198" spans="1:65" s="2" customFormat="1" ht="16.5" customHeight="1">
      <c r="A198" s="29"/>
      <c r="B198" s="147"/>
      <c r="C198" s="162" t="s">
        <v>467</v>
      </c>
      <c r="D198" s="162" t="s">
        <v>354</v>
      </c>
      <c r="E198" s="163" t="s">
        <v>1848</v>
      </c>
      <c r="F198" s="164" t="s">
        <v>1849</v>
      </c>
      <c r="G198" s="165" t="s">
        <v>265</v>
      </c>
      <c r="H198" s="166">
        <v>30</v>
      </c>
      <c r="I198" s="167"/>
      <c r="J198" s="168">
        <f t="shared" si="10"/>
        <v>0</v>
      </c>
      <c r="K198" s="169"/>
      <c r="L198" s="170"/>
      <c r="M198" s="171" t="s">
        <v>1</v>
      </c>
      <c r="N198" s="172" t="s">
        <v>39</v>
      </c>
      <c r="O198" s="58"/>
      <c r="P198" s="158">
        <f t="shared" si="11"/>
        <v>0</v>
      </c>
      <c r="Q198" s="158">
        <v>0</v>
      </c>
      <c r="R198" s="158">
        <f t="shared" si="12"/>
        <v>0</v>
      </c>
      <c r="S198" s="158">
        <v>0</v>
      </c>
      <c r="T198" s="159">
        <f t="shared" si="1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0" t="s">
        <v>673</v>
      </c>
      <c r="AT198" s="160" t="s">
        <v>354</v>
      </c>
      <c r="AU198" s="160" t="s">
        <v>158</v>
      </c>
      <c r="AY198" s="14" t="s">
        <v>151</v>
      </c>
      <c r="BE198" s="161">
        <f t="shared" si="14"/>
        <v>0</v>
      </c>
      <c r="BF198" s="161">
        <f t="shared" si="15"/>
        <v>0</v>
      </c>
      <c r="BG198" s="161">
        <f t="shared" si="16"/>
        <v>0</v>
      </c>
      <c r="BH198" s="161">
        <f t="shared" si="17"/>
        <v>0</v>
      </c>
      <c r="BI198" s="161">
        <f t="shared" si="18"/>
        <v>0</v>
      </c>
      <c r="BJ198" s="14" t="s">
        <v>158</v>
      </c>
      <c r="BK198" s="161">
        <f t="shared" si="19"/>
        <v>0</v>
      </c>
      <c r="BL198" s="14" t="s">
        <v>673</v>
      </c>
      <c r="BM198" s="160" t="s">
        <v>1850</v>
      </c>
    </row>
    <row r="199" spans="1:65" s="2" customFormat="1" ht="16.5" customHeight="1">
      <c r="A199" s="29"/>
      <c r="B199" s="147"/>
      <c r="C199" s="148" t="s">
        <v>515</v>
      </c>
      <c r="D199" s="148" t="s">
        <v>153</v>
      </c>
      <c r="E199" s="149" t="s">
        <v>1851</v>
      </c>
      <c r="F199" s="150" t="s">
        <v>1852</v>
      </c>
      <c r="G199" s="151" t="s">
        <v>265</v>
      </c>
      <c r="H199" s="152">
        <v>135</v>
      </c>
      <c r="I199" s="153"/>
      <c r="J199" s="154">
        <f t="shared" si="10"/>
        <v>0</v>
      </c>
      <c r="K199" s="155"/>
      <c r="L199" s="30"/>
      <c r="M199" s="156" t="s">
        <v>1</v>
      </c>
      <c r="N199" s="157" t="s">
        <v>39</v>
      </c>
      <c r="O199" s="58"/>
      <c r="P199" s="158">
        <f t="shared" si="11"/>
        <v>0</v>
      </c>
      <c r="Q199" s="158">
        <v>0</v>
      </c>
      <c r="R199" s="158">
        <f t="shared" si="12"/>
        <v>0</v>
      </c>
      <c r="S199" s="158">
        <v>0</v>
      </c>
      <c r="T199" s="159">
        <f t="shared" si="1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0" t="s">
        <v>157</v>
      </c>
      <c r="AT199" s="160" t="s">
        <v>153</v>
      </c>
      <c r="AU199" s="160" t="s">
        <v>158</v>
      </c>
      <c r="AY199" s="14" t="s">
        <v>151</v>
      </c>
      <c r="BE199" s="161">
        <f t="shared" si="14"/>
        <v>0</v>
      </c>
      <c r="BF199" s="161">
        <f t="shared" si="15"/>
        <v>0</v>
      </c>
      <c r="BG199" s="161">
        <f t="shared" si="16"/>
        <v>0</v>
      </c>
      <c r="BH199" s="161">
        <f t="shared" si="17"/>
        <v>0</v>
      </c>
      <c r="BI199" s="161">
        <f t="shared" si="18"/>
        <v>0</v>
      </c>
      <c r="BJ199" s="14" t="s">
        <v>158</v>
      </c>
      <c r="BK199" s="161">
        <f t="shared" si="19"/>
        <v>0</v>
      </c>
      <c r="BL199" s="14" t="s">
        <v>157</v>
      </c>
      <c r="BM199" s="160" t="s">
        <v>1853</v>
      </c>
    </row>
    <row r="200" spans="1:65" s="2" customFormat="1" ht="16.5" customHeight="1">
      <c r="A200" s="29"/>
      <c r="B200" s="147"/>
      <c r="C200" s="162" t="s">
        <v>519</v>
      </c>
      <c r="D200" s="162" t="s">
        <v>354</v>
      </c>
      <c r="E200" s="163" t="s">
        <v>1854</v>
      </c>
      <c r="F200" s="164" t="s">
        <v>1855</v>
      </c>
      <c r="G200" s="165" t="s">
        <v>265</v>
      </c>
      <c r="H200" s="166">
        <v>135</v>
      </c>
      <c r="I200" s="167"/>
      <c r="J200" s="168">
        <f t="shared" si="10"/>
        <v>0</v>
      </c>
      <c r="K200" s="169"/>
      <c r="L200" s="170"/>
      <c r="M200" s="171" t="s">
        <v>1</v>
      </c>
      <c r="N200" s="172" t="s">
        <v>39</v>
      </c>
      <c r="O200" s="58"/>
      <c r="P200" s="158">
        <f t="shared" si="11"/>
        <v>0</v>
      </c>
      <c r="Q200" s="158">
        <v>1.0000000000000001E-5</v>
      </c>
      <c r="R200" s="158">
        <f t="shared" si="12"/>
        <v>1.3500000000000001E-3</v>
      </c>
      <c r="S200" s="158">
        <v>0</v>
      </c>
      <c r="T200" s="159">
        <f t="shared" si="1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0" t="s">
        <v>673</v>
      </c>
      <c r="AT200" s="160" t="s">
        <v>354</v>
      </c>
      <c r="AU200" s="160" t="s">
        <v>158</v>
      </c>
      <c r="AY200" s="14" t="s">
        <v>151</v>
      </c>
      <c r="BE200" s="161">
        <f t="shared" si="14"/>
        <v>0</v>
      </c>
      <c r="BF200" s="161">
        <f t="shared" si="15"/>
        <v>0</v>
      </c>
      <c r="BG200" s="161">
        <f t="shared" si="16"/>
        <v>0</v>
      </c>
      <c r="BH200" s="161">
        <f t="shared" si="17"/>
        <v>0</v>
      </c>
      <c r="BI200" s="161">
        <f t="shared" si="18"/>
        <v>0</v>
      </c>
      <c r="BJ200" s="14" t="s">
        <v>158</v>
      </c>
      <c r="BK200" s="161">
        <f t="shared" si="19"/>
        <v>0</v>
      </c>
      <c r="BL200" s="14" t="s">
        <v>673</v>
      </c>
      <c r="BM200" s="160" t="s">
        <v>1856</v>
      </c>
    </row>
    <row r="201" spans="1:65" s="2" customFormat="1" ht="33" customHeight="1">
      <c r="A201" s="29"/>
      <c r="B201" s="147"/>
      <c r="C201" s="148" t="s">
        <v>523</v>
      </c>
      <c r="D201" s="148" t="s">
        <v>153</v>
      </c>
      <c r="E201" s="149" t="s">
        <v>1857</v>
      </c>
      <c r="F201" s="150" t="s">
        <v>1858</v>
      </c>
      <c r="G201" s="151" t="s">
        <v>330</v>
      </c>
      <c r="H201" s="152">
        <v>15</v>
      </c>
      <c r="I201" s="153"/>
      <c r="J201" s="154">
        <f t="shared" si="10"/>
        <v>0</v>
      </c>
      <c r="K201" s="155"/>
      <c r="L201" s="30"/>
      <c r="M201" s="156" t="s">
        <v>1</v>
      </c>
      <c r="N201" s="157" t="s">
        <v>39</v>
      </c>
      <c r="O201" s="58"/>
      <c r="P201" s="158">
        <f t="shared" si="11"/>
        <v>0</v>
      </c>
      <c r="Q201" s="158">
        <v>0</v>
      </c>
      <c r="R201" s="158">
        <f t="shared" si="12"/>
        <v>0</v>
      </c>
      <c r="S201" s="158">
        <v>0</v>
      </c>
      <c r="T201" s="159">
        <f t="shared" si="1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0" t="s">
        <v>415</v>
      </c>
      <c r="AT201" s="160" t="s">
        <v>153</v>
      </c>
      <c r="AU201" s="160" t="s">
        <v>158</v>
      </c>
      <c r="AY201" s="14" t="s">
        <v>151</v>
      </c>
      <c r="BE201" s="161">
        <f t="shared" si="14"/>
        <v>0</v>
      </c>
      <c r="BF201" s="161">
        <f t="shared" si="15"/>
        <v>0</v>
      </c>
      <c r="BG201" s="161">
        <f t="shared" si="16"/>
        <v>0</v>
      </c>
      <c r="BH201" s="161">
        <f t="shared" si="17"/>
        <v>0</v>
      </c>
      <c r="BI201" s="161">
        <f t="shared" si="18"/>
        <v>0</v>
      </c>
      <c r="BJ201" s="14" t="s">
        <v>158</v>
      </c>
      <c r="BK201" s="161">
        <f t="shared" si="19"/>
        <v>0</v>
      </c>
      <c r="BL201" s="14" t="s">
        <v>415</v>
      </c>
      <c r="BM201" s="160" t="s">
        <v>1859</v>
      </c>
    </row>
    <row r="202" spans="1:65" s="2" customFormat="1" ht="16.5" customHeight="1">
      <c r="A202" s="29"/>
      <c r="B202" s="147"/>
      <c r="C202" s="162" t="s">
        <v>527</v>
      </c>
      <c r="D202" s="162" t="s">
        <v>354</v>
      </c>
      <c r="E202" s="163" t="s">
        <v>1860</v>
      </c>
      <c r="F202" s="164" t="s">
        <v>1861</v>
      </c>
      <c r="G202" s="165" t="s">
        <v>330</v>
      </c>
      <c r="H202" s="166">
        <v>15</v>
      </c>
      <c r="I202" s="167"/>
      <c r="J202" s="168">
        <f t="shared" si="10"/>
        <v>0</v>
      </c>
      <c r="K202" s="169"/>
      <c r="L202" s="170"/>
      <c r="M202" s="171" t="s">
        <v>1</v>
      </c>
      <c r="N202" s="172" t="s">
        <v>39</v>
      </c>
      <c r="O202" s="58"/>
      <c r="P202" s="158">
        <f t="shared" si="11"/>
        <v>0</v>
      </c>
      <c r="Q202" s="158">
        <v>0</v>
      </c>
      <c r="R202" s="158">
        <f t="shared" si="12"/>
        <v>0</v>
      </c>
      <c r="S202" s="158">
        <v>0</v>
      </c>
      <c r="T202" s="159">
        <f t="shared" si="1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0" t="s">
        <v>673</v>
      </c>
      <c r="AT202" s="160" t="s">
        <v>354</v>
      </c>
      <c r="AU202" s="160" t="s">
        <v>158</v>
      </c>
      <c r="AY202" s="14" t="s">
        <v>151</v>
      </c>
      <c r="BE202" s="161">
        <f t="shared" si="14"/>
        <v>0</v>
      </c>
      <c r="BF202" s="161">
        <f t="shared" si="15"/>
        <v>0</v>
      </c>
      <c r="BG202" s="161">
        <f t="shared" si="16"/>
        <v>0</v>
      </c>
      <c r="BH202" s="161">
        <f t="shared" si="17"/>
        <v>0</v>
      </c>
      <c r="BI202" s="161">
        <f t="shared" si="18"/>
        <v>0</v>
      </c>
      <c r="BJ202" s="14" t="s">
        <v>158</v>
      </c>
      <c r="BK202" s="161">
        <f t="shared" si="19"/>
        <v>0</v>
      </c>
      <c r="BL202" s="14" t="s">
        <v>673</v>
      </c>
      <c r="BM202" s="160" t="s">
        <v>1862</v>
      </c>
    </row>
    <row r="203" spans="1:65" s="2" customFormat="1" ht="16.5" customHeight="1">
      <c r="A203" s="29"/>
      <c r="B203" s="147"/>
      <c r="C203" s="162" t="s">
        <v>531</v>
      </c>
      <c r="D203" s="162" t="s">
        <v>354</v>
      </c>
      <c r="E203" s="163" t="s">
        <v>1863</v>
      </c>
      <c r="F203" s="164" t="s">
        <v>1864</v>
      </c>
      <c r="G203" s="165" t="s">
        <v>330</v>
      </c>
      <c r="H203" s="166">
        <v>25.5</v>
      </c>
      <c r="I203" s="167"/>
      <c r="J203" s="168">
        <f t="shared" si="10"/>
        <v>0</v>
      </c>
      <c r="K203" s="169"/>
      <c r="L203" s="170"/>
      <c r="M203" s="171" t="s">
        <v>1</v>
      </c>
      <c r="N203" s="172" t="s">
        <v>39</v>
      </c>
      <c r="O203" s="58"/>
      <c r="P203" s="158">
        <f t="shared" si="11"/>
        <v>0</v>
      </c>
      <c r="Q203" s="158">
        <v>0</v>
      </c>
      <c r="R203" s="158">
        <f t="shared" si="12"/>
        <v>0</v>
      </c>
      <c r="S203" s="158">
        <v>0</v>
      </c>
      <c r="T203" s="159">
        <f t="shared" si="1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0" t="s">
        <v>673</v>
      </c>
      <c r="AT203" s="160" t="s">
        <v>354</v>
      </c>
      <c r="AU203" s="160" t="s">
        <v>158</v>
      </c>
      <c r="AY203" s="14" t="s">
        <v>151</v>
      </c>
      <c r="BE203" s="161">
        <f t="shared" si="14"/>
        <v>0</v>
      </c>
      <c r="BF203" s="161">
        <f t="shared" si="15"/>
        <v>0</v>
      </c>
      <c r="BG203" s="161">
        <f t="shared" si="16"/>
        <v>0</v>
      </c>
      <c r="BH203" s="161">
        <f t="shared" si="17"/>
        <v>0</v>
      </c>
      <c r="BI203" s="161">
        <f t="shared" si="18"/>
        <v>0</v>
      </c>
      <c r="BJ203" s="14" t="s">
        <v>158</v>
      </c>
      <c r="BK203" s="161">
        <f t="shared" si="19"/>
        <v>0</v>
      </c>
      <c r="BL203" s="14" t="s">
        <v>673</v>
      </c>
      <c r="BM203" s="160" t="s">
        <v>1865</v>
      </c>
    </row>
    <row r="204" spans="1:65" s="2" customFormat="1" ht="33" customHeight="1">
      <c r="A204" s="29"/>
      <c r="B204" s="147"/>
      <c r="C204" s="148" t="s">
        <v>535</v>
      </c>
      <c r="D204" s="148" t="s">
        <v>153</v>
      </c>
      <c r="E204" s="149" t="s">
        <v>1866</v>
      </c>
      <c r="F204" s="150" t="s">
        <v>1867</v>
      </c>
      <c r="G204" s="151" t="s">
        <v>330</v>
      </c>
      <c r="H204" s="152">
        <v>15</v>
      </c>
      <c r="I204" s="153"/>
      <c r="J204" s="154">
        <f t="shared" si="10"/>
        <v>0</v>
      </c>
      <c r="K204" s="155"/>
      <c r="L204" s="30"/>
      <c r="M204" s="156" t="s">
        <v>1</v>
      </c>
      <c r="N204" s="157" t="s">
        <v>39</v>
      </c>
      <c r="O204" s="58"/>
      <c r="P204" s="158">
        <f t="shared" si="11"/>
        <v>0</v>
      </c>
      <c r="Q204" s="158">
        <v>0</v>
      </c>
      <c r="R204" s="158">
        <f t="shared" si="12"/>
        <v>0</v>
      </c>
      <c r="S204" s="158">
        <v>0</v>
      </c>
      <c r="T204" s="159">
        <f t="shared" si="1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0" t="s">
        <v>415</v>
      </c>
      <c r="AT204" s="160" t="s">
        <v>153</v>
      </c>
      <c r="AU204" s="160" t="s">
        <v>158</v>
      </c>
      <c r="AY204" s="14" t="s">
        <v>151</v>
      </c>
      <c r="BE204" s="161">
        <f t="shared" si="14"/>
        <v>0</v>
      </c>
      <c r="BF204" s="161">
        <f t="shared" si="15"/>
        <v>0</v>
      </c>
      <c r="BG204" s="161">
        <f t="shared" si="16"/>
        <v>0</v>
      </c>
      <c r="BH204" s="161">
        <f t="shared" si="17"/>
        <v>0</v>
      </c>
      <c r="BI204" s="161">
        <f t="shared" si="18"/>
        <v>0</v>
      </c>
      <c r="BJ204" s="14" t="s">
        <v>158</v>
      </c>
      <c r="BK204" s="161">
        <f t="shared" si="19"/>
        <v>0</v>
      </c>
      <c r="BL204" s="14" t="s">
        <v>415</v>
      </c>
      <c r="BM204" s="160" t="s">
        <v>1868</v>
      </c>
    </row>
    <row r="205" spans="1:65" s="2" customFormat="1" ht="16.5" customHeight="1">
      <c r="A205" s="29"/>
      <c r="B205" s="147"/>
      <c r="C205" s="148" t="s">
        <v>539</v>
      </c>
      <c r="D205" s="148" t="s">
        <v>153</v>
      </c>
      <c r="E205" s="149" t="s">
        <v>1869</v>
      </c>
      <c r="F205" s="150" t="s">
        <v>1870</v>
      </c>
      <c r="G205" s="151" t="s">
        <v>330</v>
      </c>
      <c r="H205" s="152">
        <v>35</v>
      </c>
      <c r="I205" s="153"/>
      <c r="J205" s="154">
        <f t="shared" si="10"/>
        <v>0</v>
      </c>
      <c r="K205" s="155"/>
      <c r="L205" s="30"/>
      <c r="M205" s="156" t="s">
        <v>1</v>
      </c>
      <c r="N205" s="157" t="s">
        <v>39</v>
      </c>
      <c r="O205" s="58"/>
      <c r="P205" s="158">
        <f t="shared" si="11"/>
        <v>0</v>
      </c>
      <c r="Q205" s="158">
        <v>0</v>
      </c>
      <c r="R205" s="158">
        <f t="shared" si="12"/>
        <v>0</v>
      </c>
      <c r="S205" s="158">
        <v>0</v>
      </c>
      <c r="T205" s="159">
        <f t="shared" si="1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0" t="s">
        <v>415</v>
      </c>
      <c r="AT205" s="160" t="s">
        <v>153</v>
      </c>
      <c r="AU205" s="160" t="s">
        <v>158</v>
      </c>
      <c r="AY205" s="14" t="s">
        <v>151</v>
      </c>
      <c r="BE205" s="161">
        <f t="shared" si="14"/>
        <v>0</v>
      </c>
      <c r="BF205" s="161">
        <f t="shared" si="15"/>
        <v>0</v>
      </c>
      <c r="BG205" s="161">
        <f t="shared" si="16"/>
        <v>0</v>
      </c>
      <c r="BH205" s="161">
        <f t="shared" si="17"/>
        <v>0</v>
      </c>
      <c r="BI205" s="161">
        <f t="shared" si="18"/>
        <v>0</v>
      </c>
      <c r="BJ205" s="14" t="s">
        <v>158</v>
      </c>
      <c r="BK205" s="161">
        <f t="shared" si="19"/>
        <v>0</v>
      </c>
      <c r="BL205" s="14" t="s">
        <v>415</v>
      </c>
      <c r="BM205" s="160" t="s">
        <v>1871</v>
      </c>
    </row>
    <row r="206" spans="1:65" s="2" customFormat="1" ht="24.2" customHeight="1">
      <c r="A206" s="29"/>
      <c r="B206" s="147"/>
      <c r="C206" s="148" t="s">
        <v>543</v>
      </c>
      <c r="D206" s="148" t="s">
        <v>153</v>
      </c>
      <c r="E206" s="149" t="s">
        <v>1611</v>
      </c>
      <c r="F206" s="150" t="s">
        <v>1612</v>
      </c>
      <c r="G206" s="151" t="s">
        <v>265</v>
      </c>
      <c r="H206" s="152">
        <v>680</v>
      </c>
      <c r="I206" s="153"/>
      <c r="J206" s="154">
        <f t="shared" si="10"/>
        <v>0</v>
      </c>
      <c r="K206" s="155"/>
      <c r="L206" s="30"/>
      <c r="M206" s="156" t="s">
        <v>1</v>
      </c>
      <c r="N206" s="157" t="s">
        <v>39</v>
      </c>
      <c r="O206" s="58"/>
      <c r="P206" s="158">
        <f t="shared" si="11"/>
        <v>0</v>
      </c>
      <c r="Q206" s="158">
        <v>0</v>
      </c>
      <c r="R206" s="158">
        <f t="shared" si="12"/>
        <v>0</v>
      </c>
      <c r="S206" s="158">
        <v>0</v>
      </c>
      <c r="T206" s="159">
        <f t="shared" si="1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0" t="s">
        <v>415</v>
      </c>
      <c r="AT206" s="160" t="s">
        <v>153</v>
      </c>
      <c r="AU206" s="160" t="s">
        <v>158</v>
      </c>
      <c r="AY206" s="14" t="s">
        <v>151</v>
      </c>
      <c r="BE206" s="161">
        <f t="shared" si="14"/>
        <v>0</v>
      </c>
      <c r="BF206" s="161">
        <f t="shared" si="15"/>
        <v>0</v>
      </c>
      <c r="BG206" s="161">
        <f t="shared" si="16"/>
        <v>0</v>
      </c>
      <c r="BH206" s="161">
        <f t="shared" si="17"/>
        <v>0</v>
      </c>
      <c r="BI206" s="161">
        <f t="shared" si="18"/>
        <v>0</v>
      </c>
      <c r="BJ206" s="14" t="s">
        <v>158</v>
      </c>
      <c r="BK206" s="161">
        <f t="shared" si="19"/>
        <v>0</v>
      </c>
      <c r="BL206" s="14" t="s">
        <v>415</v>
      </c>
      <c r="BM206" s="160" t="s">
        <v>1872</v>
      </c>
    </row>
    <row r="207" spans="1:65" s="2" customFormat="1" ht="16.5" customHeight="1">
      <c r="A207" s="29"/>
      <c r="B207" s="147"/>
      <c r="C207" s="162" t="s">
        <v>547</v>
      </c>
      <c r="D207" s="162" t="s">
        <v>354</v>
      </c>
      <c r="E207" s="163" t="s">
        <v>1614</v>
      </c>
      <c r="F207" s="164" t="s">
        <v>1615</v>
      </c>
      <c r="G207" s="165" t="s">
        <v>265</v>
      </c>
      <c r="H207" s="166">
        <v>680</v>
      </c>
      <c r="I207" s="167"/>
      <c r="J207" s="168">
        <f t="shared" si="10"/>
        <v>0</v>
      </c>
      <c r="K207" s="169"/>
      <c r="L207" s="170"/>
      <c r="M207" s="171" t="s">
        <v>1</v>
      </c>
      <c r="N207" s="172" t="s">
        <v>39</v>
      </c>
      <c r="O207" s="58"/>
      <c r="P207" s="158">
        <f t="shared" si="11"/>
        <v>0</v>
      </c>
      <c r="Q207" s="158">
        <v>1.9999999999999999E-6</v>
      </c>
      <c r="R207" s="158">
        <f t="shared" si="12"/>
        <v>1.3599999999999999E-3</v>
      </c>
      <c r="S207" s="158">
        <v>0</v>
      </c>
      <c r="T207" s="159">
        <f t="shared" si="1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0" t="s">
        <v>673</v>
      </c>
      <c r="AT207" s="160" t="s">
        <v>354</v>
      </c>
      <c r="AU207" s="160" t="s">
        <v>158</v>
      </c>
      <c r="AY207" s="14" t="s">
        <v>151</v>
      </c>
      <c r="BE207" s="161">
        <f t="shared" si="14"/>
        <v>0</v>
      </c>
      <c r="BF207" s="161">
        <f t="shared" si="15"/>
        <v>0</v>
      </c>
      <c r="BG207" s="161">
        <f t="shared" si="16"/>
        <v>0</v>
      </c>
      <c r="BH207" s="161">
        <f t="shared" si="17"/>
        <v>0</v>
      </c>
      <c r="BI207" s="161">
        <f t="shared" si="18"/>
        <v>0</v>
      </c>
      <c r="BJ207" s="14" t="s">
        <v>158</v>
      </c>
      <c r="BK207" s="161">
        <f t="shared" si="19"/>
        <v>0</v>
      </c>
      <c r="BL207" s="14" t="s">
        <v>673</v>
      </c>
      <c r="BM207" s="160" t="s">
        <v>1873</v>
      </c>
    </row>
    <row r="208" spans="1:65" s="2" customFormat="1" ht="24.2" customHeight="1">
      <c r="A208" s="29"/>
      <c r="B208" s="147"/>
      <c r="C208" s="148" t="s">
        <v>551</v>
      </c>
      <c r="D208" s="148" t="s">
        <v>153</v>
      </c>
      <c r="E208" s="149" t="s">
        <v>1874</v>
      </c>
      <c r="F208" s="150" t="s">
        <v>1875</v>
      </c>
      <c r="G208" s="151" t="s">
        <v>265</v>
      </c>
      <c r="H208" s="152">
        <v>45</v>
      </c>
      <c r="I208" s="153"/>
      <c r="J208" s="154">
        <f t="shared" si="10"/>
        <v>0</v>
      </c>
      <c r="K208" s="155"/>
      <c r="L208" s="30"/>
      <c r="M208" s="156" t="s">
        <v>1</v>
      </c>
      <c r="N208" s="157" t="s">
        <v>39</v>
      </c>
      <c r="O208" s="58"/>
      <c r="P208" s="158">
        <f t="shared" si="11"/>
        <v>0</v>
      </c>
      <c r="Q208" s="158">
        <v>0</v>
      </c>
      <c r="R208" s="158">
        <f t="shared" si="12"/>
        <v>0</v>
      </c>
      <c r="S208" s="158">
        <v>0</v>
      </c>
      <c r="T208" s="159">
        <f t="shared" si="1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0" t="s">
        <v>415</v>
      </c>
      <c r="AT208" s="160" t="s">
        <v>153</v>
      </c>
      <c r="AU208" s="160" t="s">
        <v>158</v>
      </c>
      <c r="AY208" s="14" t="s">
        <v>151</v>
      </c>
      <c r="BE208" s="161">
        <f t="shared" si="14"/>
        <v>0</v>
      </c>
      <c r="BF208" s="161">
        <f t="shared" si="15"/>
        <v>0</v>
      </c>
      <c r="BG208" s="161">
        <f t="shared" si="16"/>
        <v>0</v>
      </c>
      <c r="BH208" s="161">
        <f t="shared" si="17"/>
        <v>0</v>
      </c>
      <c r="BI208" s="161">
        <f t="shared" si="18"/>
        <v>0</v>
      </c>
      <c r="BJ208" s="14" t="s">
        <v>158</v>
      </c>
      <c r="BK208" s="161">
        <f t="shared" si="19"/>
        <v>0</v>
      </c>
      <c r="BL208" s="14" t="s">
        <v>415</v>
      </c>
      <c r="BM208" s="160" t="s">
        <v>1876</v>
      </c>
    </row>
    <row r="209" spans="1:65" s="2" customFormat="1" ht="16.5" customHeight="1">
      <c r="A209" s="29"/>
      <c r="B209" s="147"/>
      <c r="C209" s="162" t="s">
        <v>555</v>
      </c>
      <c r="D209" s="162" t="s">
        <v>354</v>
      </c>
      <c r="E209" s="163" t="s">
        <v>1877</v>
      </c>
      <c r="F209" s="164" t="s">
        <v>1878</v>
      </c>
      <c r="G209" s="165" t="s">
        <v>265</v>
      </c>
      <c r="H209" s="166">
        <v>45</v>
      </c>
      <c r="I209" s="167"/>
      <c r="J209" s="168">
        <f t="shared" ref="J209:J272" si="20">ROUND(I209*H209,2)</f>
        <v>0</v>
      </c>
      <c r="K209" s="169"/>
      <c r="L209" s="170"/>
      <c r="M209" s="171" t="s">
        <v>1</v>
      </c>
      <c r="N209" s="172" t="s">
        <v>39</v>
      </c>
      <c r="O209" s="58"/>
      <c r="P209" s="158">
        <f t="shared" ref="P209:P272" si="21">O209*H209</f>
        <v>0</v>
      </c>
      <c r="Q209" s="158">
        <v>0</v>
      </c>
      <c r="R209" s="158">
        <f t="shared" ref="R209:R272" si="22">Q209*H209</f>
        <v>0</v>
      </c>
      <c r="S209" s="158">
        <v>0</v>
      </c>
      <c r="T209" s="159">
        <f t="shared" ref="T209:T272" si="23"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0" t="s">
        <v>673</v>
      </c>
      <c r="AT209" s="160" t="s">
        <v>354</v>
      </c>
      <c r="AU209" s="160" t="s">
        <v>158</v>
      </c>
      <c r="AY209" s="14" t="s">
        <v>151</v>
      </c>
      <c r="BE209" s="161">
        <f t="shared" ref="BE209:BE272" si="24">IF(N209="základná",J209,0)</f>
        <v>0</v>
      </c>
      <c r="BF209" s="161">
        <f t="shared" ref="BF209:BF272" si="25">IF(N209="znížená",J209,0)</f>
        <v>0</v>
      </c>
      <c r="BG209" s="161">
        <f t="shared" ref="BG209:BG272" si="26">IF(N209="zákl. prenesená",J209,0)</f>
        <v>0</v>
      </c>
      <c r="BH209" s="161">
        <f t="shared" ref="BH209:BH272" si="27">IF(N209="zníž. prenesená",J209,0)</f>
        <v>0</v>
      </c>
      <c r="BI209" s="161">
        <f t="shared" ref="BI209:BI272" si="28">IF(N209="nulová",J209,0)</f>
        <v>0</v>
      </c>
      <c r="BJ209" s="14" t="s">
        <v>158</v>
      </c>
      <c r="BK209" s="161">
        <f t="shared" ref="BK209:BK272" si="29">ROUND(I209*H209,2)</f>
        <v>0</v>
      </c>
      <c r="BL209" s="14" t="s">
        <v>673</v>
      </c>
      <c r="BM209" s="160" t="s">
        <v>1879</v>
      </c>
    </row>
    <row r="210" spans="1:65" s="2" customFormat="1" ht="24.2" customHeight="1">
      <c r="A210" s="29"/>
      <c r="B210" s="147"/>
      <c r="C210" s="148" t="s">
        <v>560</v>
      </c>
      <c r="D210" s="148" t="s">
        <v>153</v>
      </c>
      <c r="E210" s="149" t="s">
        <v>1880</v>
      </c>
      <c r="F210" s="150" t="s">
        <v>1881</v>
      </c>
      <c r="G210" s="151" t="s">
        <v>265</v>
      </c>
      <c r="H210" s="152">
        <v>10</v>
      </c>
      <c r="I210" s="153"/>
      <c r="J210" s="154">
        <f t="shared" si="20"/>
        <v>0</v>
      </c>
      <c r="K210" s="155"/>
      <c r="L210" s="30"/>
      <c r="M210" s="156" t="s">
        <v>1</v>
      </c>
      <c r="N210" s="157" t="s">
        <v>39</v>
      </c>
      <c r="O210" s="58"/>
      <c r="P210" s="158">
        <f t="shared" si="21"/>
        <v>0</v>
      </c>
      <c r="Q210" s="158">
        <v>0</v>
      </c>
      <c r="R210" s="158">
        <f t="shared" si="22"/>
        <v>0</v>
      </c>
      <c r="S210" s="158">
        <v>0</v>
      </c>
      <c r="T210" s="159">
        <f t="shared" si="2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0" t="s">
        <v>415</v>
      </c>
      <c r="AT210" s="160" t="s">
        <v>153</v>
      </c>
      <c r="AU210" s="160" t="s">
        <v>158</v>
      </c>
      <c r="AY210" s="14" t="s">
        <v>151</v>
      </c>
      <c r="BE210" s="161">
        <f t="shared" si="24"/>
        <v>0</v>
      </c>
      <c r="BF210" s="161">
        <f t="shared" si="25"/>
        <v>0</v>
      </c>
      <c r="BG210" s="161">
        <f t="shared" si="26"/>
        <v>0</v>
      </c>
      <c r="BH210" s="161">
        <f t="shared" si="27"/>
        <v>0</v>
      </c>
      <c r="BI210" s="161">
        <f t="shared" si="28"/>
        <v>0</v>
      </c>
      <c r="BJ210" s="14" t="s">
        <v>158</v>
      </c>
      <c r="BK210" s="161">
        <f t="shared" si="29"/>
        <v>0</v>
      </c>
      <c r="BL210" s="14" t="s">
        <v>415</v>
      </c>
      <c r="BM210" s="160" t="s">
        <v>1882</v>
      </c>
    </row>
    <row r="211" spans="1:65" s="2" customFormat="1" ht="16.5" customHeight="1">
      <c r="A211" s="29"/>
      <c r="B211" s="147"/>
      <c r="C211" s="162" t="s">
        <v>564</v>
      </c>
      <c r="D211" s="162" t="s">
        <v>354</v>
      </c>
      <c r="E211" s="163" t="s">
        <v>1883</v>
      </c>
      <c r="F211" s="164" t="s">
        <v>1884</v>
      </c>
      <c r="G211" s="165" t="s">
        <v>265</v>
      </c>
      <c r="H211" s="166">
        <v>5</v>
      </c>
      <c r="I211" s="167"/>
      <c r="J211" s="168">
        <f t="shared" si="20"/>
        <v>0</v>
      </c>
      <c r="K211" s="169"/>
      <c r="L211" s="170"/>
      <c r="M211" s="171" t="s">
        <v>1</v>
      </c>
      <c r="N211" s="172" t="s">
        <v>39</v>
      </c>
      <c r="O211" s="58"/>
      <c r="P211" s="158">
        <f t="shared" si="21"/>
        <v>0</v>
      </c>
      <c r="Q211" s="158">
        <v>3.9999999999999998E-6</v>
      </c>
      <c r="R211" s="158">
        <f t="shared" si="22"/>
        <v>1.9999999999999998E-5</v>
      </c>
      <c r="S211" s="158">
        <v>0</v>
      </c>
      <c r="T211" s="159">
        <f t="shared" si="2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0" t="s">
        <v>673</v>
      </c>
      <c r="AT211" s="160" t="s">
        <v>354</v>
      </c>
      <c r="AU211" s="160" t="s">
        <v>158</v>
      </c>
      <c r="AY211" s="14" t="s">
        <v>151</v>
      </c>
      <c r="BE211" s="161">
        <f t="shared" si="24"/>
        <v>0</v>
      </c>
      <c r="BF211" s="161">
        <f t="shared" si="25"/>
        <v>0</v>
      </c>
      <c r="BG211" s="161">
        <f t="shared" si="26"/>
        <v>0</v>
      </c>
      <c r="BH211" s="161">
        <f t="shared" si="27"/>
        <v>0</v>
      </c>
      <c r="BI211" s="161">
        <f t="shared" si="28"/>
        <v>0</v>
      </c>
      <c r="BJ211" s="14" t="s">
        <v>158</v>
      </c>
      <c r="BK211" s="161">
        <f t="shared" si="29"/>
        <v>0</v>
      </c>
      <c r="BL211" s="14" t="s">
        <v>673</v>
      </c>
      <c r="BM211" s="160" t="s">
        <v>1885</v>
      </c>
    </row>
    <row r="212" spans="1:65" s="2" customFormat="1" ht="16.5" customHeight="1">
      <c r="A212" s="29"/>
      <c r="B212" s="147"/>
      <c r="C212" s="162" t="s">
        <v>568</v>
      </c>
      <c r="D212" s="162" t="s">
        <v>354</v>
      </c>
      <c r="E212" s="163" t="s">
        <v>1886</v>
      </c>
      <c r="F212" s="164" t="s">
        <v>1887</v>
      </c>
      <c r="G212" s="165" t="s">
        <v>265</v>
      </c>
      <c r="H212" s="166">
        <v>5</v>
      </c>
      <c r="I212" s="167"/>
      <c r="J212" s="168">
        <f t="shared" si="20"/>
        <v>0</v>
      </c>
      <c r="K212" s="169"/>
      <c r="L212" s="170"/>
      <c r="M212" s="171" t="s">
        <v>1</v>
      </c>
      <c r="N212" s="172" t="s">
        <v>39</v>
      </c>
      <c r="O212" s="58"/>
      <c r="P212" s="158">
        <f t="shared" si="21"/>
        <v>0</v>
      </c>
      <c r="Q212" s="158">
        <v>0</v>
      </c>
      <c r="R212" s="158">
        <f t="shared" si="22"/>
        <v>0</v>
      </c>
      <c r="S212" s="158">
        <v>0</v>
      </c>
      <c r="T212" s="159">
        <f t="shared" si="2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0" t="s">
        <v>673</v>
      </c>
      <c r="AT212" s="160" t="s">
        <v>354</v>
      </c>
      <c r="AU212" s="160" t="s">
        <v>158</v>
      </c>
      <c r="AY212" s="14" t="s">
        <v>151</v>
      </c>
      <c r="BE212" s="161">
        <f t="shared" si="24"/>
        <v>0</v>
      </c>
      <c r="BF212" s="161">
        <f t="shared" si="25"/>
        <v>0</v>
      </c>
      <c r="BG212" s="161">
        <f t="shared" si="26"/>
        <v>0</v>
      </c>
      <c r="BH212" s="161">
        <f t="shared" si="27"/>
        <v>0</v>
      </c>
      <c r="BI212" s="161">
        <f t="shared" si="28"/>
        <v>0</v>
      </c>
      <c r="BJ212" s="14" t="s">
        <v>158</v>
      </c>
      <c r="BK212" s="161">
        <f t="shared" si="29"/>
        <v>0</v>
      </c>
      <c r="BL212" s="14" t="s">
        <v>673</v>
      </c>
      <c r="BM212" s="160" t="s">
        <v>1888</v>
      </c>
    </row>
    <row r="213" spans="1:65" s="2" customFormat="1" ht="21.75" customHeight="1">
      <c r="A213" s="29"/>
      <c r="B213" s="147"/>
      <c r="C213" s="148" t="s">
        <v>593</v>
      </c>
      <c r="D213" s="148" t="s">
        <v>153</v>
      </c>
      <c r="E213" s="149" t="s">
        <v>1889</v>
      </c>
      <c r="F213" s="150" t="s">
        <v>1890</v>
      </c>
      <c r="G213" s="151" t="s">
        <v>265</v>
      </c>
      <c r="H213" s="152">
        <v>65</v>
      </c>
      <c r="I213" s="153"/>
      <c r="J213" s="154">
        <f t="shared" si="20"/>
        <v>0</v>
      </c>
      <c r="K213" s="155"/>
      <c r="L213" s="30"/>
      <c r="M213" s="156" t="s">
        <v>1</v>
      </c>
      <c r="N213" s="157" t="s">
        <v>39</v>
      </c>
      <c r="O213" s="58"/>
      <c r="P213" s="158">
        <f t="shared" si="21"/>
        <v>0</v>
      </c>
      <c r="Q213" s="158">
        <v>0</v>
      </c>
      <c r="R213" s="158">
        <f t="shared" si="22"/>
        <v>0</v>
      </c>
      <c r="S213" s="158">
        <v>0</v>
      </c>
      <c r="T213" s="159">
        <f t="shared" si="2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0" t="s">
        <v>415</v>
      </c>
      <c r="AT213" s="160" t="s">
        <v>153</v>
      </c>
      <c r="AU213" s="160" t="s">
        <v>158</v>
      </c>
      <c r="AY213" s="14" t="s">
        <v>151</v>
      </c>
      <c r="BE213" s="161">
        <f t="shared" si="24"/>
        <v>0</v>
      </c>
      <c r="BF213" s="161">
        <f t="shared" si="25"/>
        <v>0</v>
      </c>
      <c r="BG213" s="161">
        <f t="shared" si="26"/>
        <v>0</v>
      </c>
      <c r="BH213" s="161">
        <f t="shared" si="27"/>
        <v>0</v>
      </c>
      <c r="BI213" s="161">
        <f t="shared" si="28"/>
        <v>0</v>
      </c>
      <c r="BJ213" s="14" t="s">
        <v>158</v>
      </c>
      <c r="BK213" s="161">
        <f t="shared" si="29"/>
        <v>0</v>
      </c>
      <c r="BL213" s="14" t="s">
        <v>415</v>
      </c>
      <c r="BM213" s="160" t="s">
        <v>1891</v>
      </c>
    </row>
    <row r="214" spans="1:65" s="2" customFormat="1" ht="21.75" customHeight="1">
      <c r="A214" s="29"/>
      <c r="B214" s="147"/>
      <c r="C214" s="162" t="s">
        <v>597</v>
      </c>
      <c r="D214" s="162" t="s">
        <v>354</v>
      </c>
      <c r="E214" s="163" t="s">
        <v>1892</v>
      </c>
      <c r="F214" s="164" t="s">
        <v>1893</v>
      </c>
      <c r="G214" s="165" t="s">
        <v>265</v>
      </c>
      <c r="H214" s="166">
        <v>39</v>
      </c>
      <c r="I214" s="167"/>
      <c r="J214" s="168">
        <f t="shared" si="20"/>
        <v>0</v>
      </c>
      <c r="K214" s="169"/>
      <c r="L214" s="170"/>
      <c r="M214" s="171" t="s">
        <v>1</v>
      </c>
      <c r="N214" s="172" t="s">
        <v>39</v>
      </c>
      <c r="O214" s="58"/>
      <c r="P214" s="158">
        <f t="shared" si="21"/>
        <v>0</v>
      </c>
      <c r="Q214" s="158">
        <v>1.0000000000000001E-5</v>
      </c>
      <c r="R214" s="158">
        <f t="shared" si="22"/>
        <v>3.9000000000000005E-4</v>
      </c>
      <c r="S214" s="158">
        <v>0</v>
      </c>
      <c r="T214" s="159">
        <f t="shared" si="2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0" t="s">
        <v>673</v>
      </c>
      <c r="AT214" s="160" t="s">
        <v>354</v>
      </c>
      <c r="AU214" s="160" t="s">
        <v>158</v>
      </c>
      <c r="AY214" s="14" t="s">
        <v>151</v>
      </c>
      <c r="BE214" s="161">
        <f t="shared" si="24"/>
        <v>0</v>
      </c>
      <c r="BF214" s="161">
        <f t="shared" si="25"/>
        <v>0</v>
      </c>
      <c r="BG214" s="161">
        <f t="shared" si="26"/>
        <v>0</v>
      </c>
      <c r="BH214" s="161">
        <f t="shared" si="27"/>
        <v>0</v>
      </c>
      <c r="BI214" s="161">
        <f t="shared" si="28"/>
        <v>0</v>
      </c>
      <c r="BJ214" s="14" t="s">
        <v>158</v>
      </c>
      <c r="BK214" s="161">
        <f t="shared" si="29"/>
        <v>0</v>
      </c>
      <c r="BL214" s="14" t="s">
        <v>673</v>
      </c>
      <c r="BM214" s="160" t="s">
        <v>1894</v>
      </c>
    </row>
    <row r="215" spans="1:65" s="2" customFormat="1" ht="21.75" customHeight="1">
      <c r="A215" s="29"/>
      <c r="B215" s="147"/>
      <c r="C215" s="162" t="s">
        <v>601</v>
      </c>
      <c r="D215" s="162" t="s">
        <v>354</v>
      </c>
      <c r="E215" s="163" t="s">
        <v>1895</v>
      </c>
      <c r="F215" s="164" t="s">
        <v>1896</v>
      </c>
      <c r="G215" s="165" t="s">
        <v>265</v>
      </c>
      <c r="H215" s="166">
        <v>19.5</v>
      </c>
      <c r="I215" s="167"/>
      <c r="J215" s="168">
        <f t="shared" si="20"/>
        <v>0</v>
      </c>
      <c r="K215" s="169"/>
      <c r="L215" s="170"/>
      <c r="M215" s="171" t="s">
        <v>1</v>
      </c>
      <c r="N215" s="172" t="s">
        <v>39</v>
      </c>
      <c r="O215" s="58"/>
      <c r="P215" s="158">
        <f t="shared" si="21"/>
        <v>0</v>
      </c>
      <c r="Q215" s="158">
        <v>3.0000000000000001E-5</v>
      </c>
      <c r="R215" s="158">
        <f t="shared" si="22"/>
        <v>5.8500000000000002E-4</v>
      </c>
      <c r="S215" s="158">
        <v>0</v>
      </c>
      <c r="T215" s="159">
        <f t="shared" si="2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0" t="s">
        <v>673</v>
      </c>
      <c r="AT215" s="160" t="s">
        <v>354</v>
      </c>
      <c r="AU215" s="160" t="s">
        <v>158</v>
      </c>
      <c r="AY215" s="14" t="s">
        <v>151</v>
      </c>
      <c r="BE215" s="161">
        <f t="shared" si="24"/>
        <v>0</v>
      </c>
      <c r="BF215" s="161">
        <f t="shared" si="25"/>
        <v>0</v>
      </c>
      <c r="BG215" s="161">
        <f t="shared" si="26"/>
        <v>0</v>
      </c>
      <c r="BH215" s="161">
        <f t="shared" si="27"/>
        <v>0</v>
      </c>
      <c r="BI215" s="161">
        <f t="shared" si="28"/>
        <v>0</v>
      </c>
      <c r="BJ215" s="14" t="s">
        <v>158</v>
      </c>
      <c r="BK215" s="161">
        <f t="shared" si="29"/>
        <v>0</v>
      </c>
      <c r="BL215" s="14" t="s">
        <v>673</v>
      </c>
      <c r="BM215" s="160" t="s">
        <v>1897</v>
      </c>
    </row>
    <row r="216" spans="1:65" s="2" customFormat="1" ht="24.2" customHeight="1">
      <c r="A216" s="29"/>
      <c r="B216" s="147"/>
      <c r="C216" s="162" t="s">
        <v>605</v>
      </c>
      <c r="D216" s="162" t="s">
        <v>354</v>
      </c>
      <c r="E216" s="163" t="s">
        <v>1898</v>
      </c>
      <c r="F216" s="164" t="s">
        <v>1899</v>
      </c>
      <c r="G216" s="165" t="s">
        <v>265</v>
      </c>
      <c r="H216" s="166">
        <v>19.5</v>
      </c>
      <c r="I216" s="167"/>
      <c r="J216" s="168">
        <f t="shared" si="20"/>
        <v>0</v>
      </c>
      <c r="K216" s="169"/>
      <c r="L216" s="170"/>
      <c r="M216" s="171" t="s">
        <v>1</v>
      </c>
      <c r="N216" s="172" t="s">
        <v>39</v>
      </c>
      <c r="O216" s="58"/>
      <c r="P216" s="158">
        <f t="shared" si="21"/>
        <v>0</v>
      </c>
      <c r="Q216" s="158">
        <v>2.0000000000000002E-5</v>
      </c>
      <c r="R216" s="158">
        <f t="shared" si="22"/>
        <v>3.9000000000000005E-4</v>
      </c>
      <c r="S216" s="158">
        <v>0</v>
      </c>
      <c r="T216" s="159">
        <f t="shared" si="2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0" t="s">
        <v>673</v>
      </c>
      <c r="AT216" s="160" t="s">
        <v>354</v>
      </c>
      <c r="AU216" s="160" t="s">
        <v>158</v>
      </c>
      <c r="AY216" s="14" t="s">
        <v>151</v>
      </c>
      <c r="BE216" s="161">
        <f t="shared" si="24"/>
        <v>0</v>
      </c>
      <c r="BF216" s="161">
        <f t="shared" si="25"/>
        <v>0</v>
      </c>
      <c r="BG216" s="161">
        <f t="shared" si="26"/>
        <v>0</v>
      </c>
      <c r="BH216" s="161">
        <f t="shared" si="27"/>
        <v>0</v>
      </c>
      <c r="BI216" s="161">
        <f t="shared" si="28"/>
        <v>0</v>
      </c>
      <c r="BJ216" s="14" t="s">
        <v>158</v>
      </c>
      <c r="BK216" s="161">
        <f t="shared" si="29"/>
        <v>0</v>
      </c>
      <c r="BL216" s="14" t="s">
        <v>673</v>
      </c>
      <c r="BM216" s="160" t="s">
        <v>1900</v>
      </c>
    </row>
    <row r="217" spans="1:65" s="2" customFormat="1" ht="24.2" customHeight="1">
      <c r="A217" s="29"/>
      <c r="B217" s="147"/>
      <c r="C217" s="162" t="s">
        <v>609</v>
      </c>
      <c r="D217" s="162" t="s">
        <v>354</v>
      </c>
      <c r="E217" s="163" t="s">
        <v>1901</v>
      </c>
      <c r="F217" s="164" t="s">
        <v>1902</v>
      </c>
      <c r="G217" s="165" t="s">
        <v>265</v>
      </c>
      <c r="H217" s="166">
        <v>65</v>
      </c>
      <c r="I217" s="167"/>
      <c r="J217" s="168">
        <f t="shared" si="20"/>
        <v>0</v>
      </c>
      <c r="K217" s="169"/>
      <c r="L217" s="170"/>
      <c r="M217" s="171" t="s">
        <v>1</v>
      </c>
      <c r="N217" s="172" t="s">
        <v>39</v>
      </c>
      <c r="O217" s="58"/>
      <c r="P217" s="158">
        <f t="shared" si="21"/>
        <v>0</v>
      </c>
      <c r="Q217" s="158">
        <v>6.0000000000000002E-5</v>
      </c>
      <c r="R217" s="158">
        <f t="shared" si="22"/>
        <v>3.9000000000000003E-3</v>
      </c>
      <c r="S217" s="158">
        <v>0</v>
      </c>
      <c r="T217" s="159">
        <f t="shared" si="2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0" t="s">
        <v>673</v>
      </c>
      <c r="AT217" s="160" t="s">
        <v>354</v>
      </c>
      <c r="AU217" s="160" t="s">
        <v>158</v>
      </c>
      <c r="AY217" s="14" t="s">
        <v>151</v>
      </c>
      <c r="BE217" s="161">
        <f t="shared" si="24"/>
        <v>0</v>
      </c>
      <c r="BF217" s="161">
        <f t="shared" si="25"/>
        <v>0</v>
      </c>
      <c r="BG217" s="161">
        <f t="shared" si="26"/>
        <v>0</v>
      </c>
      <c r="BH217" s="161">
        <f t="shared" si="27"/>
        <v>0</v>
      </c>
      <c r="BI217" s="161">
        <f t="shared" si="28"/>
        <v>0</v>
      </c>
      <c r="BJ217" s="14" t="s">
        <v>158</v>
      </c>
      <c r="BK217" s="161">
        <f t="shared" si="29"/>
        <v>0</v>
      </c>
      <c r="BL217" s="14" t="s">
        <v>673</v>
      </c>
      <c r="BM217" s="160" t="s">
        <v>1903</v>
      </c>
    </row>
    <row r="218" spans="1:65" s="2" customFormat="1" ht="16.5" customHeight="1">
      <c r="A218" s="29"/>
      <c r="B218" s="147"/>
      <c r="C218" s="162" t="s">
        <v>613</v>
      </c>
      <c r="D218" s="162" t="s">
        <v>354</v>
      </c>
      <c r="E218" s="163" t="s">
        <v>1904</v>
      </c>
      <c r="F218" s="164" t="s">
        <v>1905</v>
      </c>
      <c r="G218" s="165" t="s">
        <v>265</v>
      </c>
      <c r="H218" s="166">
        <v>65</v>
      </c>
      <c r="I218" s="167"/>
      <c r="J218" s="168">
        <f t="shared" si="20"/>
        <v>0</v>
      </c>
      <c r="K218" s="169"/>
      <c r="L218" s="170"/>
      <c r="M218" s="171" t="s">
        <v>1</v>
      </c>
      <c r="N218" s="172" t="s">
        <v>39</v>
      </c>
      <c r="O218" s="58"/>
      <c r="P218" s="158">
        <f t="shared" si="21"/>
        <v>0</v>
      </c>
      <c r="Q218" s="158">
        <v>0</v>
      </c>
      <c r="R218" s="158">
        <f t="shared" si="22"/>
        <v>0</v>
      </c>
      <c r="S218" s="158">
        <v>0</v>
      </c>
      <c r="T218" s="159">
        <f t="shared" si="2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0" t="s">
        <v>673</v>
      </c>
      <c r="AT218" s="160" t="s">
        <v>354</v>
      </c>
      <c r="AU218" s="160" t="s">
        <v>158</v>
      </c>
      <c r="AY218" s="14" t="s">
        <v>151</v>
      </c>
      <c r="BE218" s="161">
        <f t="shared" si="24"/>
        <v>0</v>
      </c>
      <c r="BF218" s="161">
        <f t="shared" si="25"/>
        <v>0</v>
      </c>
      <c r="BG218" s="161">
        <f t="shared" si="26"/>
        <v>0</v>
      </c>
      <c r="BH218" s="161">
        <f t="shared" si="27"/>
        <v>0</v>
      </c>
      <c r="BI218" s="161">
        <f t="shared" si="28"/>
        <v>0</v>
      </c>
      <c r="BJ218" s="14" t="s">
        <v>158</v>
      </c>
      <c r="BK218" s="161">
        <f t="shared" si="29"/>
        <v>0</v>
      </c>
      <c r="BL218" s="14" t="s">
        <v>673</v>
      </c>
      <c r="BM218" s="160" t="s">
        <v>1906</v>
      </c>
    </row>
    <row r="219" spans="1:65" s="2" customFormat="1" ht="21.75" customHeight="1">
      <c r="A219" s="29"/>
      <c r="B219" s="147"/>
      <c r="C219" s="148" t="s">
        <v>617</v>
      </c>
      <c r="D219" s="148" t="s">
        <v>153</v>
      </c>
      <c r="E219" s="149" t="s">
        <v>1907</v>
      </c>
      <c r="F219" s="150" t="s">
        <v>1908</v>
      </c>
      <c r="G219" s="151" t="s">
        <v>265</v>
      </c>
      <c r="H219" s="152">
        <v>45</v>
      </c>
      <c r="I219" s="153"/>
      <c r="J219" s="154">
        <f t="shared" si="20"/>
        <v>0</v>
      </c>
      <c r="K219" s="155"/>
      <c r="L219" s="30"/>
      <c r="M219" s="156" t="s">
        <v>1</v>
      </c>
      <c r="N219" s="157" t="s">
        <v>39</v>
      </c>
      <c r="O219" s="58"/>
      <c r="P219" s="158">
        <f t="shared" si="21"/>
        <v>0</v>
      </c>
      <c r="Q219" s="158">
        <v>0</v>
      </c>
      <c r="R219" s="158">
        <f t="shared" si="22"/>
        <v>0</v>
      </c>
      <c r="S219" s="158">
        <v>0</v>
      </c>
      <c r="T219" s="159">
        <f t="shared" si="2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0" t="s">
        <v>415</v>
      </c>
      <c r="AT219" s="160" t="s">
        <v>153</v>
      </c>
      <c r="AU219" s="160" t="s">
        <v>158</v>
      </c>
      <c r="AY219" s="14" t="s">
        <v>151</v>
      </c>
      <c r="BE219" s="161">
        <f t="shared" si="24"/>
        <v>0</v>
      </c>
      <c r="BF219" s="161">
        <f t="shared" si="25"/>
        <v>0</v>
      </c>
      <c r="BG219" s="161">
        <f t="shared" si="26"/>
        <v>0</v>
      </c>
      <c r="BH219" s="161">
        <f t="shared" si="27"/>
        <v>0</v>
      </c>
      <c r="BI219" s="161">
        <f t="shared" si="28"/>
        <v>0</v>
      </c>
      <c r="BJ219" s="14" t="s">
        <v>158</v>
      </c>
      <c r="BK219" s="161">
        <f t="shared" si="29"/>
        <v>0</v>
      </c>
      <c r="BL219" s="14" t="s">
        <v>415</v>
      </c>
      <c r="BM219" s="160" t="s">
        <v>1909</v>
      </c>
    </row>
    <row r="220" spans="1:65" s="2" customFormat="1" ht="21.75" customHeight="1">
      <c r="A220" s="29"/>
      <c r="B220" s="147"/>
      <c r="C220" s="162" t="s">
        <v>621</v>
      </c>
      <c r="D220" s="162" t="s">
        <v>354</v>
      </c>
      <c r="E220" s="163" t="s">
        <v>1892</v>
      </c>
      <c r="F220" s="164" t="s">
        <v>1893</v>
      </c>
      <c r="G220" s="165" t="s">
        <v>265</v>
      </c>
      <c r="H220" s="166">
        <v>27</v>
      </c>
      <c r="I220" s="167"/>
      <c r="J220" s="168">
        <f t="shared" si="20"/>
        <v>0</v>
      </c>
      <c r="K220" s="169"/>
      <c r="L220" s="170"/>
      <c r="M220" s="171" t="s">
        <v>1</v>
      </c>
      <c r="N220" s="172" t="s">
        <v>39</v>
      </c>
      <c r="O220" s="58"/>
      <c r="P220" s="158">
        <f t="shared" si="21"/>
        <v>0</v>
      </c>
      <c r="Q220" s="158">
        <v>1.0000000000000001E-5</v>
      </c>
      <c r="R220" s="158">
        <f t="shared" si="22"/>
        <v>2.7E-4</v>
      </c>
      <c r="S220" s="158">
        <v>0</v>
      </c>
      <c r="T220" s="159">
        <f t="shared" si="2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0" t="s">
        <v>673</v>
      </c>
      <c r="AT220" s="160" t="s">
        <v>354</v>
      </c>
      <c r="AU220" s="160" t="s">
        <v>158</v>
      </c>
      <c r="AY220" s="14" t="s">
        <v>151</v>
      </c>
      <c r="BE220" s="161">
        <f t="shared" si="24"/>
        <v>0</v>
      </c>
      <c r="BF220" s="161">
        <f t="shared" si="25"/>
        <v>0</v>
      </c>
      <c r="BG220" s="161">
        <f t="shared" si="26"/>
        <v>0</v>
      </c>
      <c r="BH220" s="161">
        <f t="shared" si="27"/>
        <v>0</v>
      </c>
      <c r="BI220" s="161">
        <f t="shared" si="28"/>
        <v>0</v>
      </c>
      <c r="BJ220" s="14" t="s">
        <v>158</v>
      </c>
      <c r="BK220" s="161">
        <f t="shared" si="29"/>
        <v>0</v>
      </c>
      <c r="BL220" s="14" t="s">
        <v>673</v>
      </c>
      <c r="BM220" s="160" t="s">
        <v>1910</v>
      </c>
    </row>
    <row r="221" spans="1:65" s="2" customFormat="1" ht="21.75" customHeight="1">
      <c r="A221" s="29"/>
      <c r="B221" s="147"/>
      <c r="C221" s="162" t="s">
        <v>625</v>
      </c>
      <c r="D221" s="162" t="s">
        <v>354</v>
      </c>
      <c r="E221" s="163" t="s">
        <v>1895</v>
      </c>
      <c r="F221" s="164" t="s">
        <v>1896</v>
      </c>
      <c r="G221" s="165" t="s">
        <v>265</v>
      </c>
      <c r="H221" s="166">
        <v>13.5</v>
      </c>
      <c r="I221" s="167"/>
      <c r="J221" s="168">
        <f t="shared" si="20"/>
        <v>0</v>
      </c>
      <c r="K221" s="169"/>
      <c r="L221" s="170"/>
      <c r="M221" s="171" t="s">
        <v>1</v>
      </c>
      <c r="N221" s="172" t="s">
        <v>39</v>
      </c>
      <c r="O221" s="58"/>
      <c r="P221" s="158">
        <f t="shared" si="21"/>
        <v>0</v>
      </c>
      <c r="Q221" s="158">
        <v>3.0000000000000001E-5</v>
      </c>
      <c r="R221" s="158">
        <f t="shared" si="22"/>
        <v>4.0500000000000003E-4</v>
      </c>
      <c r="S221" s="158">
        <v>0</v>
      </c>
      <c r="T221" s="159">
        <f t="shared" si="2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0" t="s">
        <v>673</v>
      </c>
      <c r="AT221" s="160" t="s">
        <v>354</v>
      </c>
      <c r="AU221" s="160" t="s">
        <v>158</v>
      </c>
      <c r="AY221" s="14" t="s">
        <v>151</v>
      </c>
      <c r="BE221" s="161">
        <f t="shared" si="24"/>
        <v>0</v>
      </c>
      <c r="BF221" s="161">
        <f t="shared" si="25"/>
        <v>0</v>
      </c>
      <c r="BG221" s="161">
        <f t="shared" si="26"/>
        <v>0</v>
      </c>
      <c r="BH221" s="161">
        <f t="shared" si="27"/>
        <v>0</v>
      </c>
      <c r="BI221" s="161">
        <f t="shared" si="28"/>
        <v>0</v>
      </c>
      <c r="BJ221" s="14" t="s">
        <v>158</v>
      </c>
      <c r="BK221" s="161">
        <f t="shared" si="29"/>
        <v>0</v>
      </c>
      <c r="BL221" s="14" t="s">
        <v>673</v>
      </c>
      <c r="BM221" s="160" t="s">
        <v>1911</v>
      </c>
    </row>
    <row r="222" spans="1:65" s="2" customFormat="1" ht="16.5" customHeight="1">
      <c r="A222" s="29"/>
      <c r="B222" s="147"/>
      <c r="C222" s="162" t="s">
        <v>629</v>
      </c>
      <c r="D222" s="162" t="s">
        <v>354</v>
      </c>
      <c r="E222" s="163" t="s">
        <v>1912</v>
      </c>
      <c r="F222" s="164" t="s">
        <v>1913</v>
      </c>
      <c r="G222" s="165" t="s">
        <v>265</v>
      </c>
      <c r="H222" s="166">
        <v>45</v>
      </c>
      <c r="I222" s="167"/>
      <c r="J222" s="168">
        <f t="shared" si="20"/>
        <v>0</v>
      </c>
      <c r="K222" s="169"/>
      <c r="L222" s="170"/>
      <c r="M222" s="171" t="s">
        <v>1</v>
      </c>
      <c r="N222" s="172" t="s">
        <v>39</v>
      </c>
      <c r="O222" s="58"/>
      <c r="P222" s="158">
        <f t="shared" si="21"/>
        <v>0</v>
      </c>
      <c r="Q222" s="158">
        <v>0</v>
      </c>
      <c r="R222" s="158">
        <f t="shared" si="22"/>
        <v>0</v>
      </c>
      <c r="S222" s="158">
        <v>0</v>
      </c>
      <c r="T222" s="159">
        <f t="shared" si="2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0" t="s">
        <v>673</v>
      </c>
      <c r="AT222" s="160" t="s">
        <v>354</v>
      </c>
      <c r="AU222" s="160" t="s">
        <v>158</v>
      </c>
      <c r="AY222" s="14" t="s">
        <v>151</v>
      </c>
      <c r="BE222" s="161">
        <f t="shared" si="24"/>
        <v>0</v>
      </c>
      <c r="BF222" s="161">
        <f t="shared" si="25"/>
        <v>0</v>
      </c>
      <c r="BG222" s="161">
        <f t="shared" si="26"/>
        <v>0</v>
      </c>
      <c r="BH222" s="161">
        <f t="shared" si="27"/>
        <v>0</v>
      </c>
      <c r="BI222" s="161">
        <f t="shared" si="28"/>
        <v>0</v>
      </c>
      <c r="BJ222" s="14" t="s">
        <v>158</v>
      </c>
      <c r="BK222" s="161">
        <f t="shared" si="29"/>
        <v>0</v>
      </c>
      <c r="BL222" s="14" t="s">
        <v>673</v>
      </c>
      <c r="BM222" s="160" t="s">
        <v>1914</v>
      </c>
    </row>
    <row r="223" spans="1:65" s="2" customFormat="1" ht="33" customHeight="1">
      <c r="A223" s="29"/>
      <c r="B223" s="147"/>
      <c r="C223" s="148" t="s">
        <v>633</v>
      </c>
      <c r="D223" s="148" t="s">
        <v>153</v>
      </c>
      <c r="E223" s="149" t="s">
        <v>1915</v>
      </c>
      <c r="F223" s="150" t="s">
        <v>1916</v>
      </c>
      <c r="G223" s="151" t="s">
        <v>265</v>
      </c>
      <c r="H223" s="152">
        <v>4</v>
      </c>
      <c r="I223" s="153"/>
      <c r="J223" s="154">
        <f t="shared" si="20"/>
        <v>0</v>
      </c>
      <c r="K223" s="155"/>
      <c r="L223" s="30"/>
      <c r="M223" s="156" t="s">
        <v>1</v>
      </c>
      <c r="N223" s="157" t="s">
        <v>39</v>
      </c>
      <c r="O223" s="58"/>
      <c r="P223" s="158">
        <f t="shared" si="21"/>
        <v>0</v>
      </c>
      <c r="Q223" s="158">
        <v>0</v>
      </c>
      <c r="R223" s="158">
        <f t="shared" si="22"/>
        <v>0</v>
      </c>
      <c r="S223" s="158">
        <v>0</v>
      </c>
      <c r="T223" s="159">
        <f t="shared" si="2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0" t="s">
        <v>415</v>
      </c>
      <c r="AT223" s="160" t="s">
        <v>153</v>
      </c>
      <c r="AU223" s="160" t="s">
        <v>158</v>
      </c>
      <c r="AY223" s="14" t="s">
        <v>151</v>
      </c>
      <c r="BE223" s="161">
        <f t="shared" si="24"/>
        <v>0</v>
      </c>
      <c r="BF223" s="161">
        <f t="shared" si="25"/>
        <v>0</v>
      </c>
      <c r="BG223" s="161">
        <f t="shared" si="26"/>
        <v>0</v>
      </c>
      <c r="BH223" s="161">
        <f t="shared" si="27"/>
        <v>0</v>
      </c>
      <c r="BI223" s="161">
        <f t="shared" si="28"/>
        <v>0</v>
      </c>
      <c r="BJ223" s="14" t="s">
        <v>158</v>
      </c>
      <c r="BK223" s="161">
        <f t="shared" si="29"/>
        <v>0</v>
      </c>
      <c r="BL223" s="14" t="s">
        <v>415</v>
      </c>
      <c r="BM223" s="160" t="s">
        <v>1917</v>
      </c>
    </row>
    <row r="224" spans="1:65" s="2" customFormat="1" ht="16.5" customHeight="1">
      <c r="A224" s="29"/>
      <c r="B224" s="147"/>
      <c r="C224" s="162" t="s">
        <v>637</v>
      </c>
      <c r="D224" s="162" t="s">
        <v>354</v>
      </c>
      <c r="E224" s="163" t="s">
        <v>1918</v>
      </c>
      <c r="F224" s="164" t="s">
        <v>1919</v>
      </c>
      <c r="G224" s="165" t="s">
        <v>265</v>
      </c>
      <c r="H224" s="166">
        <v>4</v>
      </c>
      <c r="I224" s="167"/>
      <c r="J224" s="168">
        <f t="shared" si="20"/>
        <v>0</v>
      </c>
      <c r="K224" s="169"/>
      <c r="L224" s="170"/>
      <c r="M224" s="171" t="s">
        <v>1</v>
      </c>
      <c r="N224" s="172" t="s">
        <v>39</v>
      </c>
      <c r="O224" s="58"/>
      <c r="P224" s="158">
        <f t="shared" si="21"/>
        <v>0</v>
      </c>
      <c r="Q224" s="158">
        <v>1E-4</v>
      </c>
      <c r="R224" s="158">
        <f t="shared" si="22"/>
        <v>4.0000000000000002E-4</v>
      </c>
      <c r="S224" s="158">
        <v>0</v>
      </c>
      <c r="T224" s="159">
        <f t="shared" si="2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0" t="s">
        <v>673</v>
      </c>
      <c r="AT224" s="160" t="s">
        <v>354</v>
      </c>
      <c r="AU224" s="160" t="s">
        <v>158</v>
      </c>
      <c r="AY224" s="14" t="s">
        <v>151</v>
      </c>
      <c r="BE224" s="161">
        <f t="shared" si="24"/>
        <v>0</v>
      </c>
      <c r="BF224" s="161">
        <f t="shared" si="25"/>
        <v>0</v>
      </c>
      <c r="BG224" s="161">
        <f t="shared" si="26"/>
        <v>0</v>
      </c>
      <c r="BH224" s="161">
        <f t="shared" si="27"/>
        <v>0</v>
      </c>
      <c r="BI224" s="161">
        <f t="shared" si="28"/>
        <v>0</v>
      </c>
      <c r="BJ224" s="14" t="s">
        <v>158</v>
      </c>
      <c r="BK224" s="161">
        <f t="shared" si="29"/>
        <v>0</v>
      </c>
      <c r="BL224" s="14" t="s">
        <v>673</v>
      </c>
      <c r="BM224" s="160" t="s">
        <v>1920</v>
      </c>
    </row>
    <row r="225" spans="1:65" s="2" customFormat="1" ht="33" customHeight="1">
      <c r="A225" s="29"/>
      <c r="B225" s="147"/>
      <c r="C225" s="148" t="s">
        <v>641</v>
      </c>
      <c r="D225" s="148" t="s">
        <v>153</v>
      </c>
      <c r="E225" s="149" t="s">
        <v>1921</v>
      </c>
      <c r="F225" s="150" t="s">
        <v>1922</v>
      </c>
      <c r="G225" s="151" t="s">
        <v>265</v>
      </c>
      <c r="H225" s="152">
        <v>3</v>
      </c>
      <c r="I225" s="153"/>
      <c r="J225" s="154">
        <f t="shared" si="20"/>
        <v>0</v>
      </c>
      <c r="K225" s="155"/>
      <c r="L225" s="30"/>
      <c r="M225" s="156" t="s">
        <v>1</v>
      </c>
      <c r="N225" s="157" t="s">
        <v>39</v>
      </c>
      <c r="O225" s="58"/>
      <c r="P225" s="158">
        <f t="shared" si="21"/>
        <v>0</v>
      </c>
      <c r="Q225" s="158">
        <v>0</v>
      </c>
      <c r="R225" s="158">
        <f t="shared" si="22"/>
        <v>0</v>
      </c>
      <c r="S225" s="158">
        <v>0</v>
      </c>
      <c r="T225" s="159">
        <f t="shared" si="2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0" t="s">
        <v>415</v>
      </c>
      <c r="AT225" s="160" t="s">
        <v>153</v>
      </c>
      <c r="AU225" s="160" t="s">
        <v>158</v>
      </c>
      <c r="AY225" s="14" t="s">
        <v>151</v>
      </c>
      <c r="BE225" s="161">
        <f t="shared" si="24"/>
        <v>0</v>
      </c>
      <c r="BF225" s="161">
        <f t="shared" si="25"/>
        <v>0</v>
      </c>
      <c r="BG225" s="161">
        <f t="shared" si="26"/>
        <v>0</v>
      </c>
      <c r="BH225" s="161">
        <f t="shared" si="27"/>
        <v>0</v>
      </c>
      <c r="BI225" s="161">
        <f t="shared" si="28"/>
        <v>0</v>
      </c>
      <c r="BJ225" s="14" t="s">
        <v>158</v>
      </c>
      <c r="BK225" s="161">
        <f t="shared" si="29"/>
        <v>0</v>
      </c>
      <c r="BL225" s="14" t="s">
        <v>415</v>
      </c>
      <c r="BM225" s="160" t="s">
        <v>1923</v>
      </c>
    </row>
    <row r="226" spans="1:65" s="2" customFormat="1" ht="16.5" customHeight="1">
      <c r="A226" s="29"/>
      <c r="B226" s="147"/>
      <c r="C226" s="162" t="s">
        <v>645</v>
      </c>
      <c r="D226" s="162" t="s">
        <v>354</v>
      </c>
      <c r="E226" s="163" t="s">
        <v>1924</v>
      </c>
      <c r="F226" s="164" t="s">
        <v>1925</v>
      </c>
      <c r="G226" s="165" t="s">
        <v>265</v>
      </c>
      <c r="H226" s="166">
        <v>3</v>
      </c>
      <c r="I226" s="167"/>
      <c r="J226" s="168">
        <f t="shared" si="20"/>
        <v>0</v>
      </c>
      <c r="K226" s="169"/>
      <c r="L226" s="170"/>
      <c r="M226" s="171" t="s">
        <v>1</v>
      </c>
      <c r="N226" s="172" t="s">
        <v>39</v>
      </c>
      <c r="O226" s="58"/>
      <c r="P226" s="158">
        <f t="shared" si="21"/>
        <v>0</v>
      </c>
      <c r="Q226" s="158">
        <v>6.0000000000000002E-5</v>
      </c>
      <c r="R226" s="158">
        <f t="shared" si="22"/>
        <v>1.8000000000000001E-4</v>
      </c>
      <c r="S226" s="158">
        <v>0</v>
      </c>
      <c r="T226" s="159">
        <f t="shared" si="2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0" t="s">
        <v>673</v>
      </c>
      <c r="AT226" s="160" t="s">
        <v>354</v>
      </c>
      <c r="AU226" s="160" t="s">
        <v>158</v>
      </c>
      <c r="AY226" s="14" t="s">
        <v>151</v>
      </c>
      <c r="BE226" s="161">
        <f t="shared" si="24"/>
        <v>0</v>
      </c>
      <c r="BF226" s="161">
        <f t="shared" si="25"/>
        <v>0</v>
      </c>
      <c r="BG226" s="161">
        <f t="shared" si="26"/>
        <v>0</v>
      </c>
      <c r="BH226" s="161">
        <f t="shared" si="27"/>
        <v>0</v>
      </c>
      <c r="BI226" s="161">
        <f t="shared" si="28"/>
        <v>0</v>
      </c>
      <c r="BJ226" s="14" t="s">
        <v>158</v>
      </c>
      <c r="BK226" s="161">
        <f t="shared" si="29"/>
        <v>0</v>
      </c>
      <c r="BL226" s="14" t="s">
        <v>673</v>
      </c>
      <c r="BM226" s="160" t="s">
        <v>1926</v>
      </c>
    </row>
    <row r="227" spans="1:65" s="2" customFormat="1" ht="33" customHeight="1">
      <c r="A227" s="29"/>
      <c r="B227" s="147"/>
      <c r="C227" s="148" t="s">
        <v>649</v>
      </c>
      <c r="D227" s="148" t="s">
        <v>153</v>
      </c>
      <c r="E227" s="149" t="s">
        <v>1927</v>
      </c>
      <c r="F227" s="150" t="s">
        <v>1928</v>
      </c>
      <c r="G227" s="151" t="s">
        <v>265</v>
      </c>
      <c r="H227" s="152">
        <v>4</v>
      </c>
      <c r="I227" s="153"/>
      <c r="J227" s="154">
        <f t="shared" si="20"/>
        <v>0</v>
      </c>
      <c r="K227" s="155"/>
      <c r="L227" s="30"/>
      <c r="M227" s="156" t="s">
        <v>1</v>
      </c>
      <c r="N227" s="157" t="s">
        <v>39</v>
      </c>
      <c r="O227" s="58"/>
      <c r="P227" s="158">
        <f t="shared" si="21"/>
        <v>0</v>
      </c>
      <c r="Q227" s="158">
        <v>0</v>
      </c>
      <c r="R227" s="158">
        <f t="shared" si="22"/>
        <v>0</v>
      </c>
      <c r="S227" s="158">
        <v>0</v>
      </c>
      <c r="T227" s="159">
        <f t="shared" si="2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0" t="s">
        <v>415</v>
      </c>
      <c r="AT227" s="160" t="s">
        <v>153</v>
      </c>
      <c r="AU227" s="160" t="s">
        <v>158</v>
      </c>
      <c r="AY227" s="14" t="s">
        <v>151</v>
      </c>
      <c r="BE227" s="161">
        <f t="shared" si="24"/>
        <v>0</v>
      </c>
      <c r="BF227" s="161">
        <f t="shared" si="25"/>
        <v>0</v>
      </c>
      <c r="BG227" s="161">
        <f t="shared" si="26"/>
        <v>0</v>
      </c>
      <c r="BH227" s="161">
        <f t="shared" si="27"/>
        <v>0</v>
      </c>
      <c r="BI227" s="161">
        <f t="shared" si="28"/>
        <v>0</v>
      </c>
      <c r="BJ227" s="14" t="s">
        <v>158</v>
      </c>
      <c r="BK227" s="161">
        <f t="shared" si="29"/>
        <v>0</v>
      </c>
      <c r="BL227" s="14" t="s">
        <v>415</v>
      </c>
      <c r="BM227" s="160" t="s">
        <v>1929</v>
      </c>
    </row>
    <row r="228" spans="1:65" s="2" customFormat="1" ht="16.5" customHeight="1">
      <c r="A228" s="29"/>
      <c r="B228" s="147"/>
      <c r="C228" s="162" t="s">
        <v>653</v>
      </c>
      <c r="D228" s="162" t="s">
        <v>354</v>
      </c>
      <c r="E228" s="163" t="s">
        <v>1930</v>
      </c>
      <c r="F228" s="164" t="s">
        <v>1931</v>
      </c>
      <c r="G228" s="165" t="s">
        <v>265</v>
      </c>
      <c r="H228" s="166">
        <v>4</v>
      </c>
      <c r="I228" s="167"/>
      <c r="J228" s="168">
        <f t="shared" si="20"/>
        <v>0</v>
      </c>
      <c r="K228" s="169"/>
      <c r="L228" s="170"/>
      <c r="M228" s="171" t="s">
        <v>1</v>
      </c>
      <c r="N228" s="172" t="s">
        <v>39</v>
      </c>
      <c r="O228" s="58"/>
      <c r="P228" s="158">
        <f t="shared" si="21"/>
        <v>0</v>
      </c>
      <c r="Q228" s="158">
        <v>0</v>
      </c>
      <c r="R228" s="158">
        <f t="shared" si="22"/>
        <v>0</v>
      </c>
      <c r="S228" s="158">
        <v>0</v>
      </c>
      <c r="T228" s="159">
        <f t="shared" si="2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0" t="s">
        <v>673</v>
      </c>
      <c r="AT228" s="160" t="s">
        <v>354</v>
      </c>
      <c r="AU228" s="160" t="s">
        <v>158</v>
      </c>
      <c r="AY228" s="14" t="s">
        <v>151</v>
      </c>
      <c r="BE228" s="161">
        <f t="shared" si="24"/>
        <v>0</v>
      </c>
      <c r="BF228" s="161">
        <f t="shared" si="25"/>
        <v>0</v>
      </c>
      <c r="BG228" s="161">
        <f t="shared" si="26"/>
        <v>0</v>
      </c>
      <c r="BH228" s="161">
        <f t="shared" si="27"/>
        <v>0</v>
      </c>
      <c r="BI228" s="161">
        <f t="shared" si="28"/>
        <v>0</v>
      </c>
      <c r="BJ228" s="14" t="s">
        <v>158</v>
      </c>
      <c r="BK228" s="161">
        <f t="shared" si="29"/>
        <v>0</v>
      </c>
      <c r="BL228" s="14" t="s">
        <v>673</v>
      </c>
      <c r="BM228" s="160" t="s">
        <v>1932</v>
      </c>
    </row>
    <row r="229" spans="1:65" s="2" customFormat="1" ht="33" customHeight="1">
      <c r="A229" s="29"/>
      <c r="B229" s="147"/>
      <c r="C229" s="148" t="s">
        <v>657</v>
      </c>
      <c r="D229" s="148" t="s">
        <v>153</v>
      </c>
      <c r="E229" s="149" t="s">
        <v>1933</v>
      </c>
      <c r="F229" s="150" t="s">
        <v>1934</v>
      </c>
      <c r="G229" s="151" t="s">
        <v>265</v>
      </c>
      <c r="H229" s="152">
        <v>2</v>
      </c>
      <c r="I229" s="153"/>
      <c r="J229" s="154">
        <f t="shared" si="20"/>
        <v>0</v>
      </c>
      <c r="K229" s="155"/>
      <c r="L229" s="30"/>
      <c r="M229" s="156" t="s">
        <v>1</v>
      </c>
      <c r="N229" s="157" t="s">
        <v>39</v>
      </c>
      <c r="O229" s="58"/>
      <c r="P229" s="158">
        <f t="shared" si="21"/>
        <v>0</v>
      </c>
      <c r="Q229" s="158">
        <v>0</v>
      </c>
      <c r="R229" s="158">
        <f t="shared" si="22"/>
        <v>0</v>
      </c>
      <c r="S229" s="158">
        <v>0</v>
      </c>
      <c r="T229" s="159">
        <f t="shared" si="2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0" t="s">
        <v>415</v>
      </c>
      <c r="AT229" s="160" t="s">
        <v>153</v>
      </c>
      <c r="AU229" s="160" t="s">
        <v>158</v>
      </c>
      <c r="AY229" s="14" t="s">
        <v>151</v>
      </c>
      <c r="BE229" s="161">
        <f t="shared" si="24"/>
        <v>0</v>
      </c>
      <c r="BF229" s="161">
        <f t="shared" si="25"/>
        <v>0</v>
      </c>
      <c r="BG229" s="161">
        <f t="shared" si="26"/>
        <v>0</v>
      </c>
      <c r="BH229" s="161">
        <f t="shared" si="27"/>
        <v>0</v>
      </c>
      <c r="BI229" s="161">
        <f t="shared" si="28"/>
        <v>0</v>
      </c>
      <c r="BJ229" s="14" t="s">
        <v>158</v>
      </c>
      <c r="BK229" s="161">
        <f t="shared" si="29"/>
        <v>0</v>
      </c>
      <c r="BL229" s="14" t="s">
        <v>415</v>
      </c>
      <c r="BM229" s="160" t="s">
        <v>1935</v>
      </c>
    </row>
    <row r="230" spans="1:65" s="2" customFormat="1" ht="16.5" customHeight="1">
      <c r="A230" s="29"/>
      <c r="B230" s="147"/>
      <c r="C230" s="162" t="s">
        <v>661</v>
      </c>
      <c r="D230" s="162" t="s">
        <v>354</v>
      </c>
      <c r="E230" s="163" t="s">
        <v>1936</v>
      </c>
      <c r="F230" s="164" t="s">
        <v>1937</v>
      </c>
      <c r="G230" s="165" t="s">
        <v>265</v>
      </c>
      <c r="H230" s="166">
        <v>2</v>
      </c>
      <c r="I230" s="167"/>
      <c r="J230" s="168">
        <f t="shared" si="20"/>
        <v>0</v>
      </c>
      <c r="K230" s="169"/>
      <c r="L230" s="170"/>
      <c r="M230" s="171" t="s">
        <v>1</v>
      </c>
      <c r="N230" s="172" t="s">
        <v>39</v>
      </c>
      <c r="O230" s="58"/>
      <c r="P230" s="158">
        <f t="shared" si="21"/>
        <v>0</v>
      </c>
      <c r="Q230" s="158">
        <v>6.9999999999999994E-5</v>
      </c>
      <c r="R230" s="158">
        <f t="shared" si="22"/>
        <v>1.3999999999999999E-4</v>
      </c>
      <c r="S230" s="158">
        <v>0</v>
      </c>
      <c r="T230" s="159">
        <f t="shared" si="2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0" t="s">
        <v>673</v>
      </c>
      <c r="AT230" s="160" t="s">
        <v>354</v>
      </c>
      <c r="AU230" s="160" t="s">
        <v>158</v>
      </c>
      <c r="AY230" s="14" t="s">
        <v>151</v>
      </c>
      <c r="BE230" s="161">
        <f t="shared" si="24"/>
        <v>0</v>
      </c>
      <c r="BF230" s="161">
        <f t="shared" si="25"/>
        <v>0</v>
      </c>
      <c r="BG230" s="161">
        <f t="shared" si="26"/>
        <v>0</v>
      </c>
      <c r="BH230" s="161">
        <f t="shared" si="27"/>
        <v>0</v>
      </c>
      <c r="BI230" s="161">
        <f t="shared" si="28"/>
        <v>0</v>
      </c>
      <c r="BJ230" s="14" t="s">
        <v>158</v>
      </c>
      <c r="BK230" s="161">
        <f t="shared" si="29"/>
        <v>0</v>
      </c>
      <c r="BL230" s="14" t="s">
        <v>673</v>
      </c>
      <c r="BM230" s="160" t="s">
        <v>1938</v>
      </c>
    </row>
    <row r="231" spans="1:65" s="2" customFormat="1" ht="33" customHeight="1">
      <c r="A231" s="29"/>
      <c r="B231" s="147"/>
      <c r="C231" s="148" t="s">
        <v>665</v>
      </c>
      <c r="D231" s="148" t="s">
        <v>153</v>
      </c>
      <c r="E231" s="149" t="s">
        <v>1939</v>
      </c>
      <c r="F231" s="150" t="s">
        <v>1940</v>
      </c>
      <c r="G231" s="151" t="s">
        <v>265</v>
      </c>
      <c r="H231" s="152">
        <v>5</v>
      </c>
      <c r="I231" s="153"/>
      <c r="J231" s="154">
        <f t="shared" si="20"/>
        <v>0</v>
      </c>
      <c r="K231" s="155"/>
      <c r="L231" s="30"/>
      <c r="M231" s="156" t="s">
        <v>1</v>
      </c>
      <c r="N231" s="157" t="s">
        <v>39</v>
      </c>
      <c r="O231" s="58"/>
      <c r="P231" s="158">
        <f t="shared" si="21"/>
        <v>0</v>
      </c>
      <c r="Q231" s="158">
        <v>0</v>
      </c>
      <c r="R231" s="158">
        <f t="shared" si="22"/>
        <v>0</v>
      </c>
      <c r="S231" s="158">
        <v>0</v>
      </c>
      <c r="T231" s="159">
        <f t="shared" si="2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0" t="s">
        <v>415</v>
      </c>
      <c r="AT231" s="160" t="s">
        <v>153</v>
      </c>
      <c r="AU231" s="160" t="s">
        <v>158</v>
      </c>
      <c r="AY231" s="14" t="s">
        <v>151</v>
      </c>
      <c r="BE231" s="161">
        <f t="shared" si="24"/>
        <v>0</v>
      </c>
      <c r="BF231" s="161">
        <f t="shared" si="25"/>
        <v>0</v>
      </c>
      <c r="BG231" s="161">
        <f t="shared" si="26"/>
        <v>0</v>
      </c>
      <c r="BH231" s="161">
        <f t="shared" si="27"/>
        <v>0</v>
      </c>
      <c r="BI231" s="161">
        <f t="shared" si="28"/>
        <v>0</v>
      </c>
      <c r="BJ231" s="14" t="s">
        <v>158</v>
      </c>
      <c r="BK231" s="161">
        <f t="shared" si="29"/>
        <v>0</v>
      </c>
      <c r="BL231" s="14" t="s">
        <v>415</v>
      </c>
      <c r="BM231" s="160" t="s">
        <v>1941</v>
      </c>
    </row>
    <row r="232" spans="1:65" s="2" customFormat="1" ht="16.5" customHeight="1">
      <c r="A232" s="29"/>
      <c r="B232" s="147"/>
      <c r="C232" s="162" t="s">
        <v>669</v>
      </c>
      <c r="D232" s="162" t="s">
        <v>354</v>
      </c>
      <c r="E232" s="163" t="s">
        <v>1942</v>
      </c>
      <c r="F232" s="164" t="s">
        <v>1943</v>
      </c>
      <c r="G232" s="165" t="s">
        <v>265</v>
      </c>
      <c r="H232" s="166">
        <v>5</v>
      </c>
      <c r="I232" s="167"/>
      <c r="J232" s="168">
        <f t="shared" si="20"/>
        <v>0</v>
      </c>
      <c r="K232" s="169"/>
      <c r="L232" s="170"/>
      <c r="M232" s="171" t="s">
        <v>1</v>
      </c>
      <c r="N232" s="172" t="s">
        <v>39</v>
      </c>
      <c r="O232" s="58"/>
      <c r="P232" s="158">
        <f t="shared" si="21"/>
        <v>0</v>
      </c>
      <c r="Q232" s="158">
        <v>1E-4</v>
      </c>
      <c r="R232" s="158">
        <f t="shared" si="22"/>
        <v>5.0000000000000001E-4</v>
      </c>
      <c r="S232" s="158">
        <v>0</v>
      </c>
      <c r="T232" s="159">
        <f t="shared" si="2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0" t="s">
        <v>673</v>
      </c>
      <c r="AT232" s="160" t="s">
        <v>354</v>
      </c>
      <c r="AU232" s="160" t="s">
        <v>158</v>
      </c>
      <c r="AY232" s="14" t="s">
        <v>151</v>
      </c>
      <c r="BE232" s="161">
        <f t="shared" si="24"/>
        <v>0</v>
      </c>
      <c r="BF232" s="161">
        <f t="shared" si="25"/>
        <v>0</v>
      </c>
      <c r="BG232" s="161">
        <f t="shared" si="26"/>
        <v>0</v>
      </c>
      <c r="BH232" s="161">
        <f t="shared" si="27"/>
        <v>0</v>
      </c>
      <c r="BI232" s="161">
        <f t="shared" si="28"/>
        <v>0</v>
      </c>
      <c r="BJ232" s="14" t="s">
        <v>158</v>
      </c>
      <c r="BK232" s="161">
        <f t="shared" si="29"/>
        <v>0</v>
      </c>
      <c r="BL232" s="14" t="s">
        <v>673</v>
      </c>
      <c r="BM232" s="160" t="s">
        <v>1944</v>
      </c>
    </row>
    <row r="233" spans="1:65" s="2" customFormat="1" ht="24.2" customHeight="1">
      <c r="A233" s="29"/>
      <c r="B233" s="147"/>
      <c r="C233" s="148" t="s">
        <v>673</v>
      </c>
      <c r="D233" s="148" t="s">
        <v>153</v>
      </c>
      <c r="E233" s="149" t="s">
        <v>1945</v>
      </c>
      <c r="F233" s="150" t="s">
        <v>1946</v>
      </c>
      <c r="G233" s="151" t="s">
        <v>265</v>
      </c>
      <c r="H233" s="152">
        <v>1</v>
      </c>
      <c r="I233" s="153"/>
      <c r="J233" s="154">
        <f t="shared" si="20"/>
        <v>0</v>
      </c>
      <c r="K233" s="155"/>
      <c r="L233" s="30"/>
      <c r="M233" s="156" t="s">
        <v>1</v>
      </c>
      <c r="N233" s="157" t="s">
        <v>39</v>
      </c>
      <c r="O233" s="58"/>
      <c r="P233" s="158">
        <f t="shared" si="21"/>
        <v>0</v>
      </c>
      <c r="Q233" s="158">
        <v>0</v>
      </c>
      <c r="R233" s="158">
        <f t="shared" si="22"/>
        <v>0</v>
      </c>
      <c r="S233" s="158">
        <v>0</v>
      </c>
      <c r="T233" s="159">
        <f t="shared" si="2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0" t="s">
        <v>415</v>
      </c>
      <c r="AT233" s="160" t="s">
        <v>153</v>
      </c>
      <c r="AU233" s="160" t="s">
        <v>158</v>
      </c>
      <c r="AY233" s="14" t="s">
        <v>151</v>
      </c>
      <c r="BE233" s="161">
        <f t="shared" si="24"/>
        <v>0</v>
      </c>
      <c r="BF233" s="161">
        <f t="shared" si="25"/>
        <v>0</v>
      </c>
      <c r="BG233" s="161">
        <f t="shared" si="26"/>
        <v>0</v>
      </c>
      <c r="BH233" s="161">
        <f t="shared" si="27"/>
        <v>0</v>
      </c>
      <c r="BI233" s="161">
        <f t="shared" si="28"/>
        <v>0</v>
      </c>
      <c r="BJ233" s="14" t="s">
        <v>158</v>
      </c>
      <c r="BK233" s="161">
        <f t="shared" si="29"/>
        <v>0</v>
      </c>
      <c r="BL233" s="14" t="s">
        <v>415</v>
      </c>
      <c r="BM233" s="160" t="s">
        <v>1947</v>
      </c>
    </row>
    <row r="234" spans="1:65" s="2" customFormat="1" ht="24.2" customHeight="1">
      <c r="A234" s="29"/>
      <c r="B234" s="147"/>
      <c r="C234" s="162" t="s">
        <v>677</v>
      </c>
      <c r="D234" s="162" t="s">
        <v>354</v>
      </c>
      <c r="E234" s="163" t="s">
        <v>1948</v>
      </c>
      <c r="F234" s="164" t="s">
        <v>1949</v>
      </c>
      <c r="G234" s="165" t="s">
        <v>265</v>
      </c>
      <c r="H234" s="166">
        <v>1</v>
      </c>
      <c r="I234" s="167"/>
      <c r="J234" s="168">
        <f t="shared" si="20"/>
        <v>0</v>
      </c>
      <c r="K234" s="169"/>
      <c r="L234" s="170"/>
      <c r="M234" s="171" t="s">
        <v>1</v>
      </c>
      <c r="N234" s="172" t="s">
        <v>39</v>
      </c>
      <c r="O234" s="58"/>
      <c r="P234" s="158">
        <f t="shared" si="21"/>
        <v>0</v>
      </c>
      <c r="Q234" s="158">
        <v>1.2E-4</v>
      </c>
      <c r="R234" s="158">
        <f t="shared" si="22"/>
        <v>1.2E-4</v>
      </c>
      <c r="S234" s="158">
        <v>0</v>
      </c>
      <c r="T234" s="159">
        <f t="shared" si="2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0" t="s">
        <v>673</v>
      </c>
      <c r="AT234" s="160" t="s">
        <v>354</v>
      </c>
      <c r="AU234" s="160" t="s">
        <v>158</v>
      </c>
      <c r="AY234" s="14" t="s">
        <v>151</v>
      </c>
      <c r="BE234" s="161">
        <f t="shared" si="24"/>
        <v>0</v>
      </c>
      <c r="BF234" s="161">
        <f t="shared" si="25"/>
        <v>0</v>
      </c>
      <c r="BG234" s="161">
        <f t="shared" si="26"/>
        <v>0</v>
      </c>
      <c r="BH234" s="161">
        <f t="shared" si="27"/>
        <v>0</v>
      </c>
      <c r="BI234" s="161">
        <f t="shared" si="28"/>
        <v>0</v>
      </c>
      <c r="BJ234" s="14" t="s">
        <v>158</v>
      </c>
      <c r="BK234" s="161">
        <f t="shared" si="29"/>
        <v>0</v>
      </c>
      <c r="BL234" s="14" t="s">
        <v>673</v>
      </c>
      <c r="BM234" s="160" t="s">
        <v>1950</v>
      </c>
    </row>
    <row r="235" spans="1:65" s="2" customFormat="1" ht="24.2" customHeight="1">
      <c r="A235" s="29"/>
      <c r="B235" s="147"/>
      <c r="C235" s="148" t="s">
        <v>681</v>
      </c>
      <c r="D235" s="148" t="s">
        <v>153</v>
      </c>
      <c r="E235" s="149" t="s">
        <v>1951</v>
      </c>
      <c r="F235" s="150" t="s">
        <v>1952</v>
      </c>
      <c r="G235" s="151" t="s">
        <v>265</v>
      </c>
      <c r="H235" s="152">
        <v>6</v>
      </c>
      <c r="I235" s="153"/>
      <c r="J235" s="154">
        <f t="shared" si="20"/>
        <v>0</v>
      </c>
      <c r="K235" s="155"/>
      <c r="L235" s="30"/>
      <c r="M235" s="156" t="s">
        <v>1</v>
      </c>
      <c r="N235" s="157" t="s">
        <v>39</v>
      </c>
      <c r="O235" s="58"/>
      <c r="P235" s="158">
        <f t="shared" si="21"/>
        <v>0</v>
      </c>
      <c r="Q235" s="158">
        <v>0</v>
      </c>
      <c r="R235" s="158">
        <f t="shared" si="22"/>
        <v>0</v>
      </c>
      <c r="S235" s="158">
        <v>0</v>
      </c>
      <c r="T235" s="159">
        <f t="shared" si="2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0" t="s">
        <v>415</v>
      </c>
      <c r="AT235" s="160" t="s">
        <v>153</v>
      </c>
      <c r="AU235" s="160" t="s">
        <v>158</v>
      </c>
      <c r="AY235" s="14" t="s">
        <v>151</v>
      </c>
      <c r="BE235" s="161">
        <f t="shared" si="24"/>
        <v>0</v>
      </c>
      <c r="BF235" s="161">
        <f t="shared" si="25"/>
        <v>0</v>
      </c>
      <c r="BG235" s="161">
        <f t="shared" si="26"/>
        <v>0</v>
      </c>
      <c r="BH235" s="161">
        <f t="shared" si="27"/>
        <v>0</v>
      </c>
      <c r="BI235" s="161">
        <f t="shared" si="28"/>
        <v>0</v>
      </c>
      <c r="BJ235" s="14" t="s">
        <v>158</v>
      </c>
      <c r="BK235" s="161">
        <f t="shared" si="29"/>
        <v>0</v>
      </c>
      <c r="BL235" s="14" t="s">
        <v>415</v>
      </c>
      <c r="BM235" s="160" t="s">
        <v>1953</v>
      </c>
    </row>
    <row r="236" spans="1:65" s="2" customFormat="1" ht="24.2" customHeight="1">
      <c r="A236" s="29"/>
      <c r="B236" s="147"/>
      <c r="C236" s="162" t="s">
        <v>685</v>
      </c>
      <c r="D236" s="162" t="s">
        <v>354</v>
      </c>
      <c r="E236" s="163" t="s">
        <v>1954</v>
      </c>
      <c r="F236" s="164" t="s">
        <v>1955</v>
      </c>
      <c r="G236" s="165" t="s">
        <v>265</v>
      </c>
      <c r="H236" s="166">
        <v>6</v>
      </c>
      <c r="I236" s="167"/>
      <c r="J236" s="168">
        <f t="shared" si="20"/>
        <v>0</v>
      </c>
      <c r="K236" s="169"/>
      <c r="L236" s="170"/>
      <c r="M236" s="171" t="s">
        <v>1</v>
      </c>
      <c r="N236" s="172" t="s">
        <v>39</v>
      </c>
      <c r="O236" s="58"/>
      <c r="P236" s="158">
        <f t="shared" si="21"/>
        <v>0</v>
      </c>
      <c r="Q236" s="158">
        <v>1.2E-4</v>
      </c>
      <c r="R236" s="158">
        <f t="shared" si="22"/>
        <v>7.2000000000000005E-4</v>
      </c>
      <c r="S236" s="158">
        <v>0</v>
      </c>
      <c r="T236" s="159">
        <f t="shared" si="2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0" t="s">
        <v>673</v>
      </c>
      <c r="AT236" s="160" t="s">
        <v>354</v>
      </c>
      <c r="AU236" s="160" t="s">
        <v>158</v>
      </c>
      <c r="AY236" s="14" t="s">
        <v>151</v>
      </c>
      <c r="BE236" s="161">
        <f t="shared" si="24"/>
        <v>0</v>
      </c>
      <c r="BF236" s="161">
        <f t="shared" si="25"/>
        <v>0</v>
      </c>
      <c r="BG236" s="161">
        <f t="shared" si="26"/>
        <v>0</v>
      </c>
      <c r="BH236" s="161">
        <f t="shared" si="27"/>
        <v>0</v>
      </c>
      <c r="BI236" s="161">
        <f t="shared" si="28"/>
        <v>0</v>
      </c>
      <c r="BJ236" s="14" t="s">
        <v>158</v>
      </c>
      <c r="BK236" s="161">
        <f t="shared" si="29"/>
        <v>0</v>
      </c>
      <c r="BL236" s="14" t="s">
        <v>673</v>
      </c>
      <c r="BM236" s="160" t="s">
        <v>1956</v>
      </c>
    </row>
    <row r="237" spans="1:65" s="2" customFormat="1" ht="24.2" customHeight="1">
      <c r="A237" s="29"/>
      <c r="B237" s="147"/>
      <c r="C237" s="148" t="s">
        <v>1957</v>
      </c>
      <c r="D237" s="148" t="s">
        <v>153</v>
      </c>
      <c r="E237" s="149" t="s">
        <v>1958</v>
      </c>
      <c r="F237" s="150" t="s">
        <v>1959</v>
      </c>
      <c r="G237" s="151" t="s">
        <v>265</v>
      </c>
      <c r="H237" s="152">
        <v>1</v>
      </c>
      <c r="I237" s="153"/>
      <c r="J237" s="154">
        <f t="shared" si="20"/>
        <v>0</v>
      </c>
      <c r="K237" s="155"/>
      <c r="L237" s="30"/>
      <c r="M237" s="156" t="s">
        <v>1</v>
      </c>
      <c r="N237" s="157" t="s">
        <v>39</v>
      </c>
      <c r="O237" s="58"/>
      <c r="P237" s="158">
        <f t="shared" si="21"/>
        <v>0</v>
      </c>
      <c r="Q237" s="158">
        <v>0</v>
      </c>
      <c r="R237" s="158">
        <f t="shared" si="22"/>
        <v>0</v>
      </c>
      <c r="S237" s="158">
        <v>0</v>
      </c>
      <c r="T237" s="159">
        <f t="shared" si="2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0" t="s">
        <v>415</v>
      </c>
      <c r="AT237" s="160" t="s">
        <v>153</v>
      </c>
      <c r="AU237" s="160" t="s">
        <v>158</v>
      </c>
      <c r="AY237" s="14" t="s">
        <v>151</v>
      </c>
      <c r="BE237" s="161">
        <f t="shared" si="24"/>
        <v>0</v>
      </c>
      <c r="BF237" s="161">
        <f t="shared" si="25"/>
        <v>0</v>
      </c>
      <c r="BG237" s="161">
        <f t="shared" si="26"/>
        <v>0</v>
      </c>
      <c r="BH237" s="161">
        <f t="shared" si="27"/>
        <v>0</v>
      </c>
      <c r="BI237" s="161">
        <f t="shared" si="28"/>
        <v>0</v>
      </c>
      <c r="BJ237" s="14" t="s">
        <v>158</v>
      </c>
      <c r="BK237" s="161">
        <f t="shared" si="29"/>
        <v>0</v>
      </c>
      <c r="BL237" s="14" t="s">
        <v>415</v>
      </c>
      <c r="BM237" s="160" t="s">
        <v>1960</v>
      </c>
    </row>
    <row r="238" spans="1:65" s="2" customFormat="1" ht="16.5" customHeight="1">
      <c r="A238" s="29"/>
      <c r="B238" s="147"/>
      <c r="C238" s="162" t="s">
        <v>1961</v>
      </c>
      <c r="D238" s="162" t="s">
        <v>354</v>
      </c>
      <c r="E238" s="163" t="s">
        <v>1962</v>
      </c>
      <c r="F238" s="164" t="s">
        <v>1963</v>
      </c>
      <c r="G238" s="165" t="s">
        <v>265</v>
      </c>
      <c r="H238" s="166">
        <v>1</v>
      </c>
      <c r="I238" s="167"/>
      <c r="J238" s="168">
        <f t="shared" si="20"/>
        <v>0</v>
      </c>
      <c r="K238" s="169"/>
      <c r="L238" s="170"/>
      <c r="M238" s="171" t="s">
        <v>1</v>
      </c>
      <c r="N238" s="172" t="s">
        <v>39</v>
      </c>
      <c r="O238" s="58"/>
      <c r="P238" s="158">
        <f t="shared" si="21"/>
        <v>0</v>
      </c>
      <c r="Q238" s="158">
        <v>1.2999999999999999E-4</v>
      </c>
      <c r="R238" s="158">
        <f t="shared" si="22"/>
        <v>1.2999999999999999E-4</v>
      </c>
      <c r="S238" s="158">
        <v>0</v>
      </c>
      <c r="T238" s="159">
        <f t="shared" si="2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0" t="s">
        <v>673</v>
      </c>
      <c r="AT238" s="160" t="s">
        <v>354</v>
      </c>
      <c r="AU238" s="160" t="s">
        <v>158</v>
      </c>
      <c r="AY238" s="14" t="s">
        <v>151</v>
      </c>
      <c r="BE238" s="161">
        <f t="shared" si="24"/>
        <v>0</v>
      </c>
      <c r="BF238" s="161">
        <f t="shared" si="25"/>
        <v>0</v>
      </c>
      <c r="BG238" s="161">
        <f t="shared" si="26"/>
        <v>0</v>
      </c>
      <c r="BH238" s="161">
        <f t="shared" si="27"/>
        <v>0</v>
      </c>
      <c r="BI238" s="161">
        <f t="shared" si="28"/>
        <v>0</v>
      </c>
      <c r="BJ238" s="14" t="s">
        <v>158</v>
      </c>
      <c r="BK238" s="161">
        <f t="shared" si="29"/>
        <v>0</v>
      </c>
      <c r="BL238" s="14" t="s">
        <v>673</v>
      </c>
      <c r="BM238" s="160" t="s">
        <v>1964</v>
      </c>
    </row>
    <row r="239" spans="1:65" s="2" customFormat="1" ht="33" customHeight="1">
      <c r="A239" s="29"/>
      <c r="B239" s="147"/>
      <c r="C239" s="148" t="s">
        <v>689</v>
      </c>
      <c r="D239" s="148" t="s">
        <v>153</v>
      </c>
      <c r="E239" s="149" t="s">
        <v>1965</v>
      </c>
      <c r="F239" s="150" t="s">
        <v>1966</v>
      </c>
      <c r="G239" s="151" t="s">
        <v>265</v>
      </c>
      <c r="H239" s="152">
        <v>3</v>
      </c>
      <c r="I239" s="153"/>
      <c r="J239" s="154">
        <f t="shared" si="20"/>
        <v>0</v>
      </c>
      <c r="K239" s="155"/>
      <c r="L239" s="30"/>
      <c r="M239" s="156" t="s">
        <v>1</v>
      </c>
      <c r="N239" s="157" t="s">
        <v>39</v>
      </c>
      <c r="O239" s="58"/>
      <c r="P239" s="158">
        <f t="shared" si="21"/>
        <v>0</v>
      </c>
      <c r="Q239" s="158">
        <v>0</v>
      </c>
      <c r="R239" s="158">
        <f t="shared" si="22"/>
        <v>0</v>
      </c>
      <c r="S239" s="158">
        <v>0</v>
      </c>
      <c r="T239" s="159">
        <f t="shared" si="2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0" t="s">
        <v>415</v>
      </c>
      <c r="AT239" s="160" t="s">
        <v>153</v>
      </c>
      <c r="AU239" s="160" t="s">
        <v>158</v>
      </c>
      <c r="AY239" s="14" t="s">
        <v>151</v>
      </c>
      <c r="BE239" s="161">
        <f t="shared" si="24"/>
        <v>0</v>
      </c>
      <c r="BF239" s="161">
        <f t="shared" si="25"/>
        <v>0</v>
      </c>
      <c r="BG239" s="161">
        <f t="shared" si="26"/>
        <v>0</v>
      </c>
      <c r="BH239" s="161">
        <f t="shared" si="27"/>
        <v>0</v>
      </c>
      <c r="BI239" s="161">
        <f t="shared" si="28"/>
        <v>0</v>
      </c>
      <c r="BJ239" s="14" t="s">
        <v>158</v>
      </c>
      <c r="BK239" s="161">
        <f t="shared" si="29"/>
        <v>0</v>
      </c>
      <c r="BL239" s="14" t="s">
        <v>415</v>
      </c>
      <c r="BM239" s="160" t="s">
        <v>1967</v>
      </c>
    </row>
    <row r="240" spans="1:65" s="2" customFormat="1" ht="16.5" customHeight="1">
      <c r="A240" s="29"/>
      <c r="B240" s="147"/>
      <c r="C240" s="162" t="s">
        <v>694</v>
      </c>
      <c r="D240" s="162" t="s">
        <v>354</v>
      </c>
      <c r="E240" s="163" t="s">
        <v>1968</v>
      </c>
      <c r="F240" s="164" t="s">
        <v>1969</v>
      </c>
      <c r="G240" s="165" t="s">
        <v>265</v>
      </c>
      <c r="H240" s="166">
        <v>3</v>
      </c>
      <c r="I240" s="167"/>
      <c r="J240" s="168">
        <f t="shared" si="20"/>
        <v>0</v>
      </c>
      <c r="K240" s="169"/>
      <c r="L240" s="170"/>
      <c r="M240" s="171" t="s">
        <v>1</v>
      </c>
      <c r="N240" s="172" t="s">
        <v>39</v>
      </c>
      <c r="O240" s="58"/>
      <c r="P240" s="158">
        <f t="shared" si="21"/>
        <v>0</v>
      </c>
      <c r="Q240" s="158">
        <v>3.6999999999999999E-4</v>
      </c>
      <c r="R240" s="158">
        <f t="shared" si="22"/>
        <v>1.1099999999999999E-3</v>
      </c>
      <c r="S240" s="158">
        <v>0</v>
      </c>
      <c r="T240" s="159">
        <f t="shared" si="2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0" t="s">
        <v>673</v>
      </c>
      <c r="AT240" s="160" t="s">
        <v>354</v>
      </c>
      <c r="AU240" s="160" t="s">
        <v>158</v>
      </c>
      <c r="AY240" s="14" t="s">
        <v>151</v>
      </c>
      <c r="BE240" s="161">
        <f t="shared" si="24"/>
        <v>0</v>
      </c>
      <c r="BF240" s="161">
        <f t="shared" si="25"/>
        <v>0</v>
      </c>
      <c r="BG240" s="161">
        <f t="shared" si="26"/>
        <v>0</v>
      </c>
      <c r="BH240" s="161">
        <f t="shared" si="27"/>
        <v>0</v>
      </c>
      <c r="BI240" s="161">
        <f t="shared" si="28"/>
        <v>0</v>
      </c>
      <c r="BJ240" s="14" t="s">
        <v>158</v>
      </c>
      <c r="BK240" s="161">
        <f t="shared" si="29"/>
        <v>0</v>
      </c>
      <c r="BL240" s="14" t="s">
        <v>673</v>
      </c>
      <c r="BM240" s="160" t="s">
        <v>1970</v>
      </c>
    </row>
    <row r="241" spans="1:65" s="2" customFormat="1" ht="16.5" customHeight="1">
      <c r="A241" s="29"/>
      <c r="B241" s="147"/>
      <c r="C241" s="148" t="s">
        <v>702</v>
      </c>
      <c r="D241" s="148" t="s">
        <v>153</v>
      </c>
      <c r="E241" s="149" t="s">
        <v>1971</v>
      </c>
      <c r="F241" s="150" t="s">
        <v>1972</v>
      </c>
      <c r="G241" s="151" t="s">
        <v>265</v>
      </c>
      <c r="H241" s="152">
        <v>2</v>
      </c>
      <c r="I241" s="153"/>
      <c r="J241" s="154">
        <f t="shared" si="20"/>
        <v>0</v>
      </c>
      <c r="K241" s="155"/>
      <c r="L241" s="30"/>
      <c r="M241" s="156" t="s">
        <v>1</v>
      </c>
      <c r="N241" s="157" t="s">
        <v>39</v>
      </c>
      <c r="O241" s="58"/>
      <c r="P241" s="158">
        <f t="shared" si="21"/>
        <v>0</v>
      </c>
      <c r="Q241" s="158">
        <v>0</v>
      </c>
      <c r="R241" s="158">
        <f t="shared" si="22"/>
        <v>0</v>
      </c>
      <c r="S241" s="158">
        <v>0</v>
      </c>
      <c r="T241" s="159">
        <f t="shared" si="2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0" t="s">
        <v>415</v>
      </c>
      <c r="AT241" s="160" t="s">
        <v>153</v>
      </c>
      <c r="AU241" s="160" t="s">
        <v>158</v>
      </c>
      <c r="AY241" s="14" t="s">
        <v>151</v>
      </c>
      <c r="BE241" s="161">
        <f t="shared" si="24"/>
        <v>0</v>
      </c>
      <c r="BF241" s="161">
        <f t="shared" si="25"/>
        <v>0</v>
      </c>
      <c r="BG241" s="161">
        <f t="shared" si="26"/>
        <v>0</v>
      </c>
      <c r="BH241" s="161">
        <f t="shared" si="27"/>
        <v>0</v>
      </c>
      <c r="BI241" s="161">
        <f t="shared" si="28"/>
        <v>0</v>
      </c>
      <c r="BJ241" s="14" t="s">
        <v>158</v>
      </c>
      <c r="BK241" s="161">
        <f t="shared" si="29"/>
        <v>0</v>
      </c>
      <c r="BL241" s="14" t="s">
        <v>415</v>
      </c>
      <c r="BM241" s="160" t="s">
        <v>1973</v>
      </c>
    </row>
    <row r="242" spans="1:65" s="2" customFormat="1" ht="16.5" customHeight="1">
      <c r="A242" s="29"/>
      <c r="B242" s="147"/>
      <c r="C242" s="162" t="s">
        <v>706</v>
      </c>
      <c r="D242" s="162" t="s">
        <v>354</v>
      </c>
      <c r="E242" s="163" t="s">
        <v>1974</v>
      </c>
      <c r="F242" s="164" t="s">
        <v>1975</v>
      </c>
      <c r="G242" s="165" t="s">
        <v>265</v>
      </c>
      <c r="H242" s="166">
        <v>2</v>
      </c>
      <c r="I242" s="167"/>
      <c r="J242" s="168">
        <f t="shared" si="20"/>
        <v>0</v>
      </c>
      <c r="K242" s="169"/>
      <c r="L242" s="170"/>
      <c r="M242" s="171" t="s">
        <v>1</v>
      </c>
      <c r="N242" s="172" t="s">
        <v>39</v>
      </c>
      <c r="O242" s="58"/>
      <c r="P242" s="158">
        <f t="shared" si="21"/>
        <v>0</v>
      </c>
      <c r="Q242" s="158">
        <v>1.2E-4</v>
      </c>
      <c r="R242" s="158">
        <f t="shared" si="22"/>
        <v>2.4000000000000001E-4</v>
      </c>
      <c r="S242" s="158">
        <v>0</v>
      </c>
      <c r="T242" s="159">
        <f t="shared" si="2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0" t="s">
        <v>673</v>
      </c>
      <c r="AT242" s="160" t="s">
        <v>354</v>
      </c>
      <c r="AU242" s="160" t="s">
        <v>158</v>
      </c>
      <c r="AY242" s="14" t="s">
        <v>151</v>
      </c>
      <c r="BE242" s="161">
        <f t="shared" si="24"/>
        <v>0</v>
      </c>
      <c r="BF242" s="161">
        <f t="shared" si="25"/>
        <v>0</v>
      </c>
      <c r="BG242" s="161">
        <f t="shared" si="26"/>
        <v>0</v>
      </c>
      <c r="BH242" s="161">
        <f t="shared" si="27"/>
        <v>0</v>
      </c>
      <c r="BI242" s="161">
        <f t="shared" si="28"/>
        <v>0</v>
      </c>
      <c r="BJ242" s="14" t="s">
        <v>158</v>
      </c>
      <c r="BK242" s="161">
        <f t="shared" si="29"/>
        <v>0</v>
      </c>
      <c r="BL242" s="14" t="s">
        <v>673</v>
      </c>
      <c r="BM242" s="160" t="s">
        <v>1976</v>
      </c>
    </row>
    <row r="243" spans="1:65" s="2" customFormat="1" ht="16.5" customHeight="1">
      <c r="A243" s="29"/>
      <c r="B243" s="147"/>
      <c r="C243" s="162" t="s">
        <v>710</v>
      </c>
      <c r="D243" s="162" t="s">
        <v>354</v>
      </c>
      <c r="E243" s="163" t="s">
        <v>1977</v>
      </c>
      <c r="F243" s="164" t="s">
        <v>1978</v>
      </c>
      <c r="G243" s="165" t="s">
        <v>265</v>
      </c>
      <c r="H243" s="166">
        <v>2</v>
      </c>
      <c r="I243" s="167"/>
      <c r="J243" s="168">
        <f t="shared" si="20"/>
        <v>0</v>
      </c>
      <c r="K243" s="169"/>
      <c r="L243" s="170"/>
      <c r="M243" s="171" t="s">
        <v>1</v>
      </c>
      <c r="N243" s="172" t="s">
        <v>39</v>
      </c>
      <c r="O243" s="58"/>
      <c r="P243" s="158">
        <f t="shared" si="21"/>
        <v>0</v>
      </c>
      <c r="Q243" s="158">
        <v>5.0000000000000002E-5</v>
      </c>
      <c r="R243" s="158">
        <f t="shared" si="22"/>
        <v>1E-4</v>
      </c>
      <c r="S243" s="158">
        <v>0</v>
      </c>
      <c r="T243" s="159">
        <f t="shared" si="2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0" t="s">
        <v>673</v>
      </c>
      <c r="AT243" s="160" t="s">
        <v>354</v>
      </c>
      <c r="AU243" s="160" t="s">
        <v>158</v>
      </c>
      <c r="AY243" s="14" t="s">
        <v>151</v>
      </c>
      <c r="BE243" s="161">
        <f t="shared" si="24"/>
        <v>0</v>
      </c>
      <c r="BF243" s="161">
        <f t="shared" si="25"/>
        <v>0</v>
      </c>
      <c r="BG243" s="161">
        <f t="shared" si="26"/>
        <v>0</v>
      </c>
      <c r="BH243" s="161">
        <f t="shared" si="27"/>
        <v>0</v>
      </c>
      <c r="BI243" s="161">
        <f t="shared" si="28"/>
        <v>0</v>
      </c>
      <c r="BJ243" s="14" t="s">
        <v>158</v>
      </c>
      <c r="BK243" s="161">
        <f t="shared" si="29"/>
        <v>0</v>
      </c>
      <c r="BL243" s="14" t="s">
        <v>673</v>
      </c>
      <c r="BM243" s="160" t="s">
        <v>1979</v>
      </c>
    </row>
    <row r="244" spans="1:65" s="2" customFormat="1" ht="24.2" customHeight="1">
      <c r="A244" s="29"/>
      <c r="B244" s="147"/>
      <c r="C244" s="148" t="s">
        <v>714</v>
      </c>
      <c r="D244" s="148" t="s">
        <v>153</v>
      </c>
      <c r="E244" s="149" t="s">
        <v>1980</v>
      </c>
      <c r="F244" s="150" t="s">
        <v>1981</v>
      </c>
      <c r="G244" s="151" t="s">
        <v>265</v>
      </c>
      <c r="H244" s="152">
        <v>8</v>
      </c>
      <c r="I244" s="153"/>
      <c r="J244" s="154">
        <f t="shared" si="20"/>
        <v>0</v>
      </c>
      <c r="K244" s="155"/>
      <c r="L244" s="30"/>
      <c r="M244" s="156" t="s">
        <v>1</v>
      </c>
      <c r="N244" s="157" t="s">
        <v>39</v>
      </c>
      <c r="O244" s="58"/>
      <c r="P244" s="158">
        <f t="shared" si="21"/>
        <v>0</v>
      </c>
      <c r="Q244" s="158">
        <v>0</v>
      </c>
      <c r="R244" s="158">
        <f t="shared" si="22"/>
        <v>0</v>
      </c>
      <c r="S244" s="158">
        <v>0</v>
      </c>
      <c r="T244" s="159">
        <f t="shared" si="2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0" t="s">
        <v>415</v>
      </c>
      <c r="AT244" s="160" t="s">
        <v>153</v>
      </c>
      <c r="AU244" s="160" t="s">
        <v>158</v>
      </c>
      <c r="AY244" s="14" t="s">
        <v>151</v>
      </c>
      <c r="BE244" s="161">
        <f t="shared" si="24"/>
        <v>0</v>
      </c>
      <c r="BF244" s="161">
        <f t="shared" si="25"/>
        <v>0</v>
      </c>
      <c r="BG244" s="161">
        <f t="shared" si="26"/>
        <v>0</v>
      </c>
      <c r="BH244" s="161">
        <f t="shared" si="27"/>
        <v>0</v>
      </c>
      <c r="BI244" s="161">
        <f t="shared" si="28"/>
        <v>0</v>
      </c>
      <c r="BJ244" s="14" t="s">
        <v>158</v>
      </c>
      <c r="BK244" s="161">
        <f t="shared" si="29"/>
        <v>0</v>
      </c>
      <c r="BL244" s="14" t="s">
        <v>415</v>
      </c>
      <c r="BM244" s="160" t="s">
        <v>1982</v>
      </c>
    </row>
    <row r="245" spans="1:65" s="2" customFormat="1" ht="16.5" customHeight="1">
      <c r="A245" s="29"/>
      <c r="B245" s="147"/>
      <c r="C245" s="162" t="s">
        <v>718</v>
      </c>
      <c r="D245" s="162" t="s">
        <v>354</v>
      </c>
      <c r="E245" s="163" t="s">
        <v>1983</v>
      </c>
      <c r="F245" s="164" t="s">
        <v>1984</v>
      </c>
      <c r="G245" s="165" t="s">
        <v>265</v>
      </c>
      <c r="H245" s="166">
        <v>7</v>
      </c>
      <c r="I245" s="167"/>
      <c r="J245" s="168">
        <f t="shared" si="20"/>
        <v>0</v>
      </c>
      <c r="K245" s="169"/>
      <c r="L245" s="170"/>
      <c r="M245" s="171" t="s">
        <v>1</v>
      </c>
      <c r="N245" s="172" t="s">
        <v>39</v>
      </c>
      <c r="O245" s="58"/>
      <c r="P245" s="158">
        <f t="shared" si="21"/>
        <v>0</v>
      </c>
      <c r="Q245" s="158">
        <v>8.0000000000000007E-5</v>
      </c>
      <c r="R245" s="158">
        <f t="shared" si="22"/>
        <v>5.6000000000000006E-4</v>
      </c>
      <c r="S245" s="158">
        <v>0</v>
      </c>
      <c r="T245" s="159">
        <f t="shared" si="2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0" t="s">
        <v>673</v>
      </c>
      <c r="AT245" s="160" t="s">
        <v>354</v>
      </c>
      <c r="AU245" s="160" t="s">
        <v>158</v>
      </c>
      <c r="AY245" s="14" t="s">
        <v>151</v>
      </c>
      <c r="BE245" s="161">
        <f t="shared" si="24"/>
        <v>0</v>
      </c>
      <c r="BF245" s="161">
        <f t="shared" si="25"/>
        <v>0</v>
      </c>
      <c r="BG245" s="161">
        <f t="shared" si="26"/>
        <v>0</v>
      </c>
      <c r="BH245" s="161">
        <f t="shared" si="27"/>
        <v>0</v>
      </c>
      <c r="BI245" s="161">
        <f t="shared" si="28"/>
        <v>0</v>
      </c>
      <c r="BJ245" s="14" t="s">
        <v>158</v>
      </c>
      <c r="BK245" s="161">
        <f t="shared" si="29"/>
        <v>0</v>
      </c>
      <c r="BL245" s="14" t="s">
        <v>673</v>
      </c>
      <c r="BM245" s="160" t="s">
        <v>1985</v>
      </c>
    </row>
    <row r="246" spans="1:65" s="2" customFormat="1" ht="16.5" customHeight="1">
      <c r="A246" s="29"/>
      <c r="B246" s="147"/>
      <c r="C246" s="162" t="s">
        <v>722</v>
      </c>
      <c r="D246" s="162" t="s">
        <v>354</v>
      </c>
      <c r="E246" s="163" t="s">
        <v>1986</v>
      </c>
      <c r="F246" s="164" t="s">
        <v>1987</v>
      </c>
      <c r="G246" s="165" t="s">
        <v>265</v>
      </c>
      <c r="H246" s="166">
        <v>1</v>
      </c>
      <c r="I246" s="167"/>
      <c r="J246" s="168">
        <f t="shared" si="20"/>
        <v>0</v>
      </c>
      <c r="K246" s="169"/>
      <c r="L246" s="170"/>
      <c r="M246" s="171" t="s">
        <v>1</v>
      </c>
      <c r="N246" s="172" t="s">
        <v>39</v>
      </c>
      <c r="O246" s="58"/>
      <c r="P246" s="158">
        <f t="shared" si="21"/>
        <v>0</v>
      </c>
      <c r="Q246" s="158">
        <v>8.0000000000000007E-5</v>
      </c>
      <c r="R246" s="158">
        <f t="shared" si="22"/>
        <v>8.0000000000000007E-5</v>
      </c>
      <c r="S246" s="158">
        <v>0</v>
      </c>
      <c r="T246" s="159">
        <f t="shared" si="2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0" t="s">
        <v>673</v>
      </c>
      <c r="AT246" s="160" t="s">
        <v>354</v>
      </c>
      <c r="AU246" s="160" t="s">
        <v>158</v>
      </c>
      <c r="AY246" s="14" t="s">
        <v>151</v>
      </c>
      <c r="BE246" s="161">
        <f t="shared" si="24"/>
        <v>0</v>
      </c>
      <c r="BF246" s="161">
        <f t="shared" si="25"/>
        <v>0</v>
      </c>
      <c r="BG246" s="161">
        <f t="shared" si="26"/>
        <v>0</v>
      </c>
      <c r="BH246" s="161">
        <f t="shared" si="27"/>
        <v>0</v>
      </c>
      <c r="BI246" s="161">
        <f t="shared" si="28"/>
        <v>0</v>
      </c>
      <c r="BJ246" s="14" t="s">
        <v>158</v>
      </c>
      <c r="BK246" s="161">
        <f t="shared" si="29"/>
        <v>0</v>
      </c>
      <c r="BL246" s="14" t="s">
        <v>673</v>
      </c>
      <c r="BM246" s="160" t="s">
        <v>1988</v>
      </c>
    </row>
    <row r="247" spans="1:65" s="2" customFormat="1" ht="24.2" customHeight="1">
      <c r="A247" s="29"/>
      <c r="B247" s="147"/>
      <c r="C247" s="148" t="s">
        <v>726</v>
      </c>
      <c r="D247" s="148" t="s">
        <v>153</v>
      </c>
      <c r="E247" s="149" t="s">
        <v>1989</v>
      </c>
      <c r="F247" s="150" t="s">
        <v>1990</v>
      </c>
      <c r="G247" s="151" t="s">
        <v>265</v>
      </c>
      <c r="H247" s="152">
        <v>14</v>
      </c>
      <c r="I247" s="153"/>
      <c r="J247" s="154">
        <f t="shared" si="20"/>
        <v>0</v>
      </c>
      <c r="K247" s="155"/>
      <c r="L247" s="30"/>
      <c r="M247" s="156" t="s">
        <v>1</v>
      </c>
      <c r="N247" s="157" t="s">
        <v>39</v>
      </c>
      <c r="O247" s="58"/>
      <c r="P247" s="158">
        <f t="shared" si="21"/>
        <v>0</v>
      </c>
      <c r="Q247" s="158">
        <v>0</v>
      </c>
      <c r="R247" s="158">
        <f t="shared" si="22"/>
        <v>0</v>
      </c>
      <c r="S247" s="158">
        <v>0</v>
      </c>
      <c r="T247" s="159">
        <f t="shared" si="2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0" t="s">
        <v>415</v>
      </c>
      <c r="AT247" s="160" t="s">
        <v>153</v>
      </c>
      <c r="AU247" s="160" t="s">
        <v>158</v>
      </c>
      <c r="AY247" s="14" t="s">
        <v>151</v>
      </c>
      <c r="BE247" s="161">
        <f t="shared" si="24"/>
        <v>0</v>
      </c>
      <c r="BF247" s="161">
        <f t="shared" si="25"/>
        <v>0</v>
      </c>
      <c r="BG247" s="161">
        <f t="shared" si="26"/>
        <v>0</v>
      </c>
      <c r="BH247" s="161">
        <f t="shared" si="27"/>
        <v>0</v>
      </c>
      <c r="BI247" s="161">
        <f t="shared" si="28"/>
        <v>0</v>
      </c>
      <c r="BJ247" s="14" t="s">
        <v>158</v>
      </c>
      <c r="BK247" s="161">
        <f t="shared" si="29"/>
        <v>0</v>
      </c>
      <c r="BL247" s="14" t="s">
        <v>415</v>
      </c>
      <c r="BM247" s="160" t="s">
        <v>1991</v>
      </c>
    </row>
    <row r="248" spans="1:65" s="2" customFormat="1" ht="16.5" customHeight="1">
      <c r="A248" s="29"/>
      <c r="B248" s="147"/>
      <c r="C248" s="162" t="s">
        <v>730</v>
      </c>
      <c r="D248" s="162" t="s">
        <v>354</v>
      </c>
      <c r="E248" s="163" t="s">
        <v>1992</v>
      </c>
      <c r="F248" s="164" t="s">
        <v>1993</v>
      </c>
      <c r="G248" s="165" t="s">
        <v>265</v>
      </c>
      <c r="H248" s="166">
        <v>14</v>
      </c>
      <c r="I248" s="167"/>
      <c r="J248" s="168">
        <f t="shared" si="20"/>
        <v>0</v>
      </c>
      <c r="K248" s="169"/>
      <c r="L248" s="170"/>
      <c r="M248" s="171" t="s">
        <v>1</v>
      </c>
      <c r="N248" s="172" t="s">
        <v>39</v>
      </c>
      <c r="O248" s="58"/>
      <c r="P248" s="158">
        <f t="shared" si="21"/>
        <v>0</v>
      </c>
      <c r="Q248" s="158">
        <v>8.0000000000000007E-5</v>
      </c>
      <c r="R248" s="158">
        <f t="shared" si="22"/>
        <v>1.1200000000000001E-3</v>
      </c>
      <c r="S248" s="158">
        <v>0</v>
      </c>
      <c r="T248" s="159">
        <f t="shared" si="2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60" t="s">
        <v>673</v>
      </c>
      <c r="AT248" s="160" t="s">
        <v>354</v>
      </c>
      <c r="AU248" s="160" t="s">
        <v>158</v>
      </c>
      <c r="AY248" s="14" t="s">
        <v>151</v>
      </c>
      <c r="BE248" s="161">
        <f t="shared" si="24"/>
        <v>0</v>
      </c>
      <c r="BF248" s="161">
        <f t="shared" si="25"/>
        <v>0</v>
      </c>
      <c r="BG248" s="161">
        <f t="shared" si="26"/>
        <v>0</v>
      </c>
      <c r="BH248" s="161">
        <f t="shared" si="27"/>
        <v>0</v>
      </c>
      <c r="BI248" s="161">
        <f t="shared" si="28"/>
        <v>0</v>
      </c>
      <c r="BJ248" s="14" t="s">
        <v>158</v>
      </c>
      <c r="BK248" s="161">
        <f t="shared" si="29"/>
        <v>0</v>
      </c>
      <c r="BL248" s="14" t="s">
        <v>673</v>
      </c>
      <c r="BM248" s="160" t="s">
        <v>1994</v>
      </c>
    </row>
    <row r="249" spans="1:65" s="2" customFormat="1" ht="24.2" customHeight="1">
      <c r="A249" s="29"/>
      <c r="B249" s="147"/>
      <c r="C249" s="148" t="s">
        <v>1995</v>
      </c>
      <c r="D249" s="148" t="s">
        <v>153</v>
      </c>
      <c r="E249" s="149" t="s">
        <v>1996</v>
      </c>
      <c r="F249" s="150" t="s">
        <v>1997</v>
      </c>
      <c r="G249" s="151" t="s">
        <v>265</v>
      </c>
      <c r="H249" s="152">
        <v>4</v>
      </c>
      <c r="I249" s="153"/>
      <c r="J249" s="154">
        <f t="shared" si="20"/>
        <v>0</v>
      </c>
      <c r="K249" s="155"/>
      <c r="L249" s="30"/>
      <c r="M249" s="156" t="s">
        <v>1</v>
      </c>
      <c r="N249" s="157" t="s">
        <v>39</v>
      </c>
      <c r="O249" s="58"/>
      <c r="P249" s="158">
        <f t="shared" si="21"/>
        <v>0</v>
      </c>
      <c r="Q249" s="158">
        <v>0</v>
      </c>
      <c r="R249" s="158">
        <f t="shared" si="22"/>
        <v>0</v>
      </c>
      <c r="S249" s="158">
        <v>0</v>
      </c>
      <c r="T249" s="159">
        <f t="shared" si="23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0" t="s">
        <v>415</v>
      </c>
      <c r="AT249" s="160" t="s">
        <v>153</v>
      </c>
      <c r="AU249" s="160" t="s">
        <v>158</v>
      </c>
      <c r="AY249" s="14" t="s">
        <v>151</v>
      </c>
      <c r="BE249" s="161">
        <f t="shared" si="24"/>
        <v>0</v>
      </c>
      <c r="BF249" s="161">
        <f t="shared" si="25"/>
        <v>0</v>
      </c>
      <c r="BG249" s="161">
        <f t="shared" si="26"/>
        <v>0</v>
      </c>
      <c r="BH249" s="161">
        <f t="shared" si="27"/>
        <v>0</v>
      </c>
      <c r="BI249" s="161">
        <f t="shared" si="28"/>
        <v>0</v>
      </c>
      <c r="BJ249" s="14" t="s">
        <v>158</v>
      </c>
      <c r="BK249" s="161">
        <f t="shared" si="29"/>
        <v>0</v>
      </c>
      <c r="BL249" s="14" t="s">
        <v>415</v>
      </c>
      <c r="BM249" s="160" t="s">
        <v>1998</v>
      </c>
    </row>
    <row r="250" spans="1:65" s="2" customFormat="1" ht="24.2" customHeight="1">
      <c r="A250" s="29"/>
      <c r="B250" s="147"/>
      <c r="C250" s="162" t="s">
        <v>1999</v>
      </c>
      <c r="D250" s="162" t="s">
        <v>354</v>
      </c>
      <c r="E250" s="163" t="s">
        <v>2000</v>
      </c>
      <c r="F250" s="164" t="s">
        <v>2001</v>
      </c>
      <c r="G250" s="165" t="s">
        <v>265</v>
      </c>
      <c r="H250" s="166">
        <v>4</v>
      </c>
      <c r="I250" s="167"/>
      <c r="J250" s="168">
        <f t="shared" si="20"/>
        <v>0</v>
      </c>
      <c r="K250" s="169"/>
      <c r="L250" s="170"/>
      <c r="M250" s="171" t="s">
        <v>1</v>
      </c>
      <c r="N250" s="172" t="s">
        <v>39</v>
      </c>
      <c r="O250" s="58"/>
      <c r="P250" s="158">
        <f t="shared" si="21"/>
        <v>0</v>
      </c>
      <c r="Q250" s="158">
        <v>1E-4</v>
      </c>
      <c r="R250" s="158">
        <f t="shared" si="22"/>
        <v>4.0000000000000002E-4</v>
      </c>
      <c r="S250" s="158">
        <v>0</v>
      </c>
      <c r="T250" s="159">
        <f t="shared" si="2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0" t="s">
        <v>673</v>
      </c>
      <c r="AT250" s="160" t="s">
        <v>354</v>
      </c>
      <c r="AU250" s="160" t="s">
        <v>158</v>
      </c>
      <c r="AY250" s="14" t="s">
        <v>151</v>
      </c>
      <c r="BE250" s="161">
        <f t="shared" si="24"/>
        <v>0</v>
      </c>
      <c r="BF250" s="161">
        <f t="shared" si="25"/>
        <v>0</v>
      </c>
      <c r="BG250" s="161">
        <f t="shared" si="26"/>
        <v>0</v>
      </c>
      <c r="BH250" s="161">
        <f t="shared" si="27"/>
        <v>0</v>
      </c>
      <c r="BI250" s="161">
        <f t="shared" si="28"/>
        <v>0</v>
      </c>
      <c r="BJ250" s="14" t="s">
        <v>158</v>
      </c>
      <c r="BK250" s="161">
        <f t="shared" si="29"/>
        <v>0</v>
      </c>
      <c r="BL250" s="14" t="s">
        <v>673</v>
      </c>
      <c r="BM250" s="160" t="s">
        <v>2002</v>
      </c>
    </row>
    <row r="251" spans="1:65" s="2" customFormat="1" ht="21.75" customHeight="1">
      <c r="A251" s="29"/>
      <c r="B251" s="147"/>
      <c r="C251" s="148" t="s">
        <v>734</v>
      </c>
      <c r="D251" s="148" t="s">
        <v>153</v>
      </c>
      <c r="E251" s="149" t="s">
        <v>2003</v>
      </c>
      <c r="F251" s="150" t="s">
        <v>2004</v>
      </c>
      <c r="G251" s="151" t="s">
        <v>265</v>
      </c>
      <c r="H251" s="152">
        <v>2</v>
      </c>
      <c r="I251" s="153"/>
      <c r="J251" s="154">
        <f t="shared" si="20"/>
        <v>0</v>
      </c>
      <c r="K251" s="155"/>
      <c r="L251" s="30"/>
      <c r="M251" s="156" t="s">
        <v>1</v>
      </c>
      <c r="N251" s="157" t="s">
        <v>39</v>
      </c>
      <c r="O251" s="58"/>
      <c r="P251" s="158">
        <f t="shared" si="21"/>
        <v>0</v>
      </c>
      <c r="Q251" s="158">
        <v>0</v>
      </c>
      <c r="R251" s="158">
        <f t="shared" si="22"/>
        <v>0</v>
      </c>
      <c r="S251" s="158">
        <v>0</v>
      </c>
      <c r="T251" s="159">
        <f t="shared" si="2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60" t="s">
        <v>415</v>
      </c>
      <c r="AT251" s="160" t="s">
        <v>153</v>
      </c>
      <c r="AU251" s="160" t="s">
        <v>158</v>
      </c>
      <c r="AY251" s="14" t="s">
        <v>151</v>
      </c>
      <c r="BE251" s="161">
        <f t="shared" si="24"/>
        <v>0</v>
      </c>
      <c r="BF251" s="161">
        <f t="shared" si="25"/>
        <v>0</v>
      </c>
      <c r="BG251" s="161">
        <f t="shared" si="26"/>
        <v>0</v>
      </c>
      <c r="BH251" s="161">
        <f t="shared" si="27"/>
        <v>0</v>
      </c>
      <c r="BI251" s="161">
        <f t="shared" si="28"/>
        <v>0</v>
      </c>
      <c r="BJ251" s="14" t="s">
        <v>158</v>
      </c>
      <c r="BK251" s="161">
        <f t="shared" si="29"/>
        <v>0</v>
      </c>
      <c r="BL251" s="14" t="s">
        <v>415</v>
      </c>
      <c r="BM251" s="160" t="s">
        <v>2005</v>
      </c>
    </row>
    <row r="252" spans="1:65" s="2" customFormat="1" ht="16.5" customHeight="1">
      <c r="A252" s="29"/>
      <c r="B252" s="147"/>
      <c r="C252" s="148" t="s">
        <v>738</v>
      </c>
      <c r="D252" s="148" t="s">
        <v>153</v>
      </c>
      <c r="E252" s="149" t="s">
        <v>2006</v>
      </c>
      <c r="F252" s="150" t="s">
        <v>2007</v>
      </c>
      <c r="G252" s="151" t="s">
        <v>265</v>
      </c>
      <c r="H252" s="152">
        <v>41</v>
      </c>
      <c r="I252" s="153"/>
      <c r="J252" s="154">
        <f t="shared" si="20"/>
        <v>0</v>
      </c>
      <c r="K252" s="155"/>
      <c r="L252" s="30"/>
      <c r="M252" s="156" t="s">
        <v>1</v>
      </c>
      <c r="N252" s="157" t="s">
        <v>39</v>
      </c>
      <c r="O252" s="58"/>
      <c r="P252" s="158">
        <f t="shared" si="21"/>
        <v>0</v>
      </c>
      <c r="Q252" s="158">
        <v>0</v>
      </c>
      <c r="R252" s="158">
        <f t="shared" si="22"/>
        <v>0</v>
      </c>
      <c r="S252" s="158">
        <v>0</v>
      </c>
      <c r="T252" s="159">
        <f t="shared" si="2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60" t="s">
        <v>415</v>
      </c>
      <c r="AT252" s="160" t="s">
        <v>153</v>
      </c>
      <c r="AU252" s="160" t="s">
        <v>158</v>
      </c>
      <c r="AY252" s="14" t="s">
        <v>151</v>
      </c>
      <c r="BE252" s="161">
        <f t="shared" si="24"/>
        <v>0</v>
      </c>
      <c r="BF252" s="161">
        <f t="shared" si="25"/>
        <v>0</v>
      </c>
      <c r="BG252" s="161">
        <f t="shared" si="26"/>
        <v>0</v>
      </c>
      <c r="BH252" s="161">
        <f t="shared" si="27"/>
        <v>0</v>
      </c>
      <c r="BI252" s="161">
        <f t="shared" si="28"/>
        <v>0</v>
      </c>
      <c r="BJ252" s="14" t="s">
        <v>158</v>
      </c>
      <c r="BK252" s="161">
        <f t="shared" si="29"/>
        <v>0</v>
      </c>
      <c r="BL252" s="14" t="s">
        <v>415</v>
      </c>
      <c r="BM252" s="160" t="s">
        <v>2008</v>
      </c>
    </row>
    <row r="253" spans="1:65" s="2" customFormat="1" ht="16.5" customHeight="1">
      <c r="A253" s="29"/>
      <c r="B253" s="147"/>
      <c r="C253" s="162" t="s">
        <v>742</v>
      </c>
      <c r="D253" s="162" t="s">
        <v>354</v>
      </c>
      <c r="E253" s="163" t="s">
        <v>2009</v>
      </c>
      <c r="F253" s="164" t="s">
        <v>2010</v>
      </c>
      <c r="G253" s="165" t="s">
        <v>265</v>
      </c>
      <c r="H253" s="166">
        <v>20</v>
      </c>
      <c r="I253" s="167"/>
      <c r="J253" s="168">
        <f t="shared" si="20"/>
        <v>0</v>
      </c>
      <c r="K253" s="169"/>
      <c r="L253" s="170"/>
      <c r="M253" s="171" t="s">
        <v>1</v>
      </c>
      <c r="N253" s="172" t="s">
        <v>39</v>
      </c>
      <c r="O253" s="58"/>
      <c r="P253" s="158">
        <f t="shared" si="21"/>
        <v>0</v>
      </c>
      <c r="Q253" s="158">
        <v>1.2999999999999999E-3</v>
      </c>
      <c r="R253" s="158">
        <f t="shared" si="22"/>
        <v>2.5999999999999999E-2</v>
      </c>
      <c r="S253" s="158">
        <v>0</v>
      </c>
      <c r="T253" s="159">
        <f t="shared" si="23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60" t="s">
        <v>673</v>
      </c>
      <c r="AT253" s="160" t="s">
        <v>354</v>
      </c>
      <c r="AU253" s="160" t="s">
        <v>158</v>
      </c>
      <c r="AY253" s="14" t="s">
        <v>151</v>
      </c>
      <c r="BE253" s="161">
        <f t="shared" si="24"/>
        <v>0</v>
      </c>
      <c r="BF253" s="161">
        <f t="shared" si="25"/>
        <v>0</v>
      </c>
      <c r="BG253" s="161">
        <f t="shared" si="26"/>
        <v>0</v>
      </c>
      <c r="BH253" s="161">
        <f t="shared" si="27"/>
        <v>0</v>
      </c>
      <c r="BI253" s="161">
        <f t="shared" si="28"/>
        <v>0</v>
      </c>
      <c r="BJ253" s="14" t="s">
        <v>158</v>
      </c>
      <c r="BK253" s="161">
        <f t="shared" si="29"/>
        <v>0</v>
      </c>
      <c r="BL253" s="14" t="s">
        <v>673</v>
      </c>
      <c r="BM253" s="160" t="s">
        <v>2011</v>
      </c>
    </row>
    <row r="254" spans="1:65" s="2" customFormat="1" ht="21.75" customHeight="1">
      <c r="A254" s="29"/>
      <c r="B254" s="147"/>
      <c r="C254" s="162" t="s">
        <v>746</v>
      </c>
      <c r="D254" s="162" t="s">
        <v>354</v>
      </c>
      <c r="E254" s="163" t="s">
        <v>2012</v>
      </c>
      <c r="F254" s="164" t="s">
        <v>2013</v>
      </c>
      <c r="G254" s="165" t="s">
        <v>265</v>
      </c>
      <c r="H254" s="166">
        <v>4</v>
      </c>
      <c r="I254" s="167"/>
      <c r="J254" s="168">
        <f t="shared" si="20"/>
        <v>0</v>
      </c>
      <c r="K254" s="169"/>
      <c r="L254" s="170"/>
      <c r="M254" s="171" t="s">
        <v>1</v>
      </c>
      <c r="N254" s="172" t="s">
        <v>39</v>
      </c>
      <c r="O254" s="58"/>
      <c r="P254" s="158">
        <f t="shared" si="21"/>
        <v>0</v>
      </c>
      <c r="Q254" s="158">
        <v>1.2999999999999999E-3</v>
      </c>
      <c r="R254" s="158">
        <f t="shared" si="22"/>
        <v>5.1999999999999998E-3</v>
      </c>
      <c r="S254" s="158">
        <v>0</v>
      </c>
      <c r="T254" s="159">
        <f t="shared" si="23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60" t="s">
        <v>673</v>
      </c>
      <c r="AT254" s="160" t="s">
        <v>354</v>
      </c>
      <c r="AU254" s="160" t="s">
        <v>158</v>
      </c>
      <c r="AY254" s="14" t="s">
        <v>151</v>
      </c>
      <c r="BE254" s="161">
        <f t="shared" si="24"/>
        <v>0</v>
      </c>
      <c r="BF254" s="161">
        <f t="shared" si="25"/>
        <v>0</v>
      </c>
      <c r="BG254" s="161">
        <f t="shared" si="26"/>
        <v>0</v>
      </c>
      <c r="BH254" s="161">
        <f t="shared" si="27"/>
        <v>0</v>
      </c>
      <c r="BI254" s="161">
        <f t="shared" si="28"/>
        <v>0</v>
      </c>
      <c r="BJ254" s="14" t="s">
        <v>158</v>
      </c>
      <c r="BK254" s="161">
        <f t="shared" si="29"/>
        <v>0</v>
      </c>
      <c r="BL254" s="14" t="s">
        <v>673</v>
      </c>
      <c r="BM254" s="160" t="s">
        <v>2014</v>
      </c>
    </row>
    <row r="255" spans="1:65" s="2" customFormat="1" ht="16.5" customHeight="1">
      <c r="A255" s="29"/>
      <c r="B255" s="147"/>
      <c r="C255" s="162" t="s">
        <v>750</v>
      </c>
      <c r="D255" s="162" t="s">
        <v>354</v>
      </c>
      <c r="E255" s="163" t="s">
        <v>2015</v>
      </c>
      <c r="F255" s="164" t="s">
        <v>2016</v>
      </c>
      <c r="G255" s="165" t="s">
        <v>265</v>
      </c>
      <c r="H255" s="166">
        <v>12</v>
      </c>
      <c r="I255" s="167"/>
      <c r="J255" s="168">
        <f t="shared" si="20"/>
        <v>0</v>
      </c>
      <c r="K255" s="169"/>
      <c r="L255" s="170"/>
      <c r="M255" s="171" t="s">
        <v>1</v>
      </c>
      <c r="N255" s="172" t="s">
        <v>39</v>
      </c>
      <c r="O255" s="58"/>
      <c r="P255" s="158">
        <f t="shared" si="21"/>
        <v>0</v>
      </c>
      <c r="Q255" s="158">
        <v>1.2999999999999999E-3</v>
      </c>
      <c r="R255" s="158">
        <f t="shared" si="22"/>
        <v>1.5599999999999999E-2</v>
      </c>
      <c r="S255" s="158">
        <v>0</v>
      </c>
      <c r="T255" s="159">
        <f t="shared" si="23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60" t="s">
        <v>673</v>
      </c>
      <c r="AT255" s="160" t="s">
        <v>354</v>
      </c>
      <c r="AU255" s="160" t="s">
        <v>158</v>
      </c>
      <c r="AY255" s="14" t="s">
        <v>151</v>
      </c>
      <c r="BE255" s="161">
        <f t="shared" si="24"/>
        <v>0</v>
      </c>
      <c r="BF255" s="161">
        <f t="shared" si="25"/>
        <v>0</v>
      </c>
      <c r="BG255" s="161">
        <f t="shared" si="26"/>
        <v>0</v>
      </c>
      <c r="BH255" s="161">
        <f t="shared" si="27"/>
        <v>0</v>
      </c>
      <c r="BI255" s="161">
        <f t="shared" si="28"/>
        <v>0</v>
      </c>
      <c r="BJ255" s="14" t="s">
        <v>158</v>
      </c>
      <c r="BK255" s="161">
        <f t="shared" si="29"/>
        <v>0</v>
      </c>
      <c r="BL255" s="14" t="s">
        <v>673</v>
      </c>
      <c r="BM255" s="160" t="s">
        <v>2017</v>
      </c>
    </row>
    <row r="256" spans="1:65" s="2" customFormat="1" ht="24.2" customHeight="1">
      <c r="A256" s="29"/>
      <c r="B256" s="147"/>
      <c r="C256" s="162" t="s">
        <v>777</v>
      </c>
      <c r="D256" s="162" t="s">
        <v>354</v>
      </c>
      <c r="E256" s="163" t="s">
        <v>2018</v>
      </c>
      <c r="F256" s="164" t="s">
        <v>2019</v>
      </c>
      <c r="G256" s="165" t="s">
        <v>265</v>
      </c>
      <c r="H256" s="166">
        <v>4</v>
      </c>
      <c r="I256" s="167"/>
      <c r="J256" s="168">
        <f t="shared" si="20"/>
        <v>0</v>
      </c>
      <c r="K256" s="169"/>
      <c r="L256" s="170"/>
      <c r="M256" s="171" t="s">
        <v>1</v>
      </c>
      <c r="N256" s="172" t="s">
        <v>39</v>
      </c>
      <c r="O256" s="58"/>
      <c r="P256" s="158">
        <f t="shared" si="21"/>
        <v>0</v>
      </c>
      <c r="Q256" s="158">
        <v>2.1800000000000001E-3</v>
      </c>
      <c r="R256" s="158">
        <f t="shared" si="22"/>
        <v>8.7200000000000003E-3</v>
      </c>
      <c r="S256" s="158">
        <v>0</v>
      </c>
      <c r="T256" s="159">
        <f t="shared" si="2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0" t="s">
        <v>673</v>
      </c>
      <c r="AT256" s="160" t="s">
        <v>354</v>
      </c>
      <c r="AU256" s="160" t="s">
        <v>158</v>
      </c>
      <c r="AY256" s="14" t="s">
        <v>151</v>
      </c>
      <c r="BE256" s="161">
        <f t="shared" si="24"/>
        <v>0</v>
      </c>
      <c r="BF256" s="161">
        <f t="shared" si="25"/>
        <v>0</v>
      </c>
      <c r="BG256" s="161">
        <f t="shared" si="26"/>
        <v>0</v>
      </c>
      <c r="BH256" s="161">
        <f t="shared" si="27"/>
        <v>0</v>
      </c>
      <c r="BI256" s="161">
        <f t="shared" si="28"/>
        <v>0</v>
      </c>
      <c r="BJ256" s="14" t="s">
        <v>158</v>
      </c>
      <c r="BK256" s="161">
        <f t="shared" si="29"/>
        <v>0</v>
      </c>
      <c r="BL256" s="14" t="s">
        <v>673</v>
      </c>
      <c r="BM256" s="160" t="s">
        <v>2020</v>
      </c>
    </row>
    <row r="257" spans="1:65" s="2" customFormat="1" ht="16.5" customHeight="1">
      <c r="A257" s="29"/>
      <c r="B257" s="147"/>
      <c r="C257" s="162" t="s">
        <v>781</v>
      </c>
      <c r="D257" s="162" t="s">
        <v>354</v>
      </c>
      <c r="E257" s="163" t="s">
        <v>2021</v>
      </c>
      <c r="F257" s="164" t="s">
        <v>2022</v>
      </c>
      <c r="G257" s="165" t="s">
        <v>265</v>
      </c>
      <c r="H257" s="166">
        <v>4</v>
      </c>
      <c r="I257" s="167"/>
      <c r="J257" s="168">
        <f t="shared" si="20"/>
        <v>0</v>
      </c>
      <c r="K257" s="169"/>
      <c r="L257" s="170"/>
      <c r="M257" s="171" t="s">
        <v>1</v>
      </c>
      <c r="N257" s="172" t="s">
        <v>39</v>
      </c>
      <c r="O257" s="58"/>
      <c r="P257" s="158">
        <f t="shared" si="21"/>
        <v>0</v>
      </c>
      <c r="Q257" s="158">
        <v>1.4999999999999999E-4</v>
      </c>
      <c r="R257" s="158">
        <f t="shared" si="22"/>
        <v>5.9999999999999995E-4</v>
      </c>
      <c r="S257" s="158">
        <v>0</v>
      </c>
      <c r="T257" s="159">
        <f t="shared" si="23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60" t="s">
        <v>673</v>
      </c>
      <c r="AT257" s="160" t="s">
        <v>354</v>
      </c>
      <c r="AU257" s="160" t="s">
        <v>158</v>
      </c>
      <c r="AY257" s="14" t="s">
        <v>151</v>
      </c>
      <c r="BE257" s="161">
        <f t="shared" si="24"/>
        <v>0</v>
      </c>
      <c r="BF257" s="161">
        <f t="shared" si="25"/>
        <v>0</v>
      </c>
      <c r="BG257" s="161">
        <f t="shared" si="26"/>
        <v>0</v>
      </c>
      <c r="BH257" s="161">
        <f t="shared" si="27"/>
        <v>0</v>
      </c>
      <c r="BI257" s="161">
        <f t="shared" si="28"/>
        <v>0</v>
      </c>
      <c r="BJ257" s="14" t="s">
        <v>158</v>
      </c>
      <c r="BK257" s="161">
        <f t="shared" si="29"/>
        <v>0</v>
      </c>
      <c r="BL257" s="14" t="s">
        <v>673</v>
      </c>
      <c r="BM257" s="160" t="s">
        <v>2023</v>
      </c>
    </row>
    <row r="258" spans="1:65" s="2" customFormat="1" ht="16.5" customHeight="1">
      <c r="A258" s="29"/>
      <c r="B258" s="147"/>
      <c r="C258" s="148" t="s">
        <v>785</v>
      </c>
      <c r="D258" s="148" t="s">
        <v>153</v>
      </c>
      <c r="E258" s="149" t="s">
        <v>2024</v>
      </c>
      <c r="F258" s="150" t="s">
        <v>2025</v>
      </c>
      <c r="G258" s="151" t="s">
        <v>330</v>
      </c>
      <c r="H258" s="152">
        <v>250</v>
      </c>
      <c r="I258" s="153"/>
      <c r="J258" s="154">
        <f t="shared" si="20"/>
        <v>0</v>
      </c>
      <c r="K258" s="155"/>
      <c r="L258" s="30"/>
      <c r="M258" s="156" t="s">
        <v>1</v>
      </c>
      <c r="N258" s="157" t="s">
        <v>39</v>
      </c>
      <c r="O258" s="58"/>
      <c r="P258" s="158">
        <f t="shared" si="21"/>
        <v>0</v>
      </c>
      <c r="Q258" s="158">
        <v>0</v>
      </c>
      <c r="R258" s="158">
        <f t="shared" si="22"/>
        <v>0</v>
      </c>
      <c r="S258" s="158">
        <v>0</v>
      </c>
      <c r="T258" s="159">
        <f t="shared" si="23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0" t="s">
        <v>415</v>
      </c>
      <c r="AT258" s="160" t="s">
        <v>153</v>
      </c>
      <c r="AU258" s="160" t="s">
        <v>158</v>
      </c>
      <c r="AY258" s="14" t="s">
        <v>151</v>
      </c>
      <c r="BE258" s="161">
        <f t="shared" si="24"/>
        <v>0</v>
      </c>
      <c r="BF258" s="161">
        <f t="shared" si="25"/>
        <v>0</v>
      </c>
      <c r="BG258" s="161">
        <f t="shared" si="26"/>
        <v>0</v>
      </c>
      <c r="BH258" s="161">
        <f t="shared" si="27"/>
        <v>0</v>
      </c>
      <c r="BI258" s="161">
        <f t="shared" si="28"/>
        <v>0</v>
      </c>
      <c r="BJ258" s="14" t="s">
        <v>158</v>
      </c>
      <c r="BK258" s="161">
        <f t="shared" si="29"/>
        <v>0</v>
      </c>
      <c r="BL258" s="14" t="s">
        <v>415</v>
      </c>
      <c r="BM258" s="160" t="s">
        <v>2026</v>
      </c>
    </row>
    <row r="259" spans="1:65" s="2" customFormat="1" ht="24.2" customHeight="1">
      <c r="A259" s="29"/>
      <c r="B259" s="147"/>
      <c r="C259" s="162" t="s">
        <v>789</v>
      </c>
      <c r="D259" s="162" t="s">
        <v>354</v>
      </c>
      <c r="E259" s="163" t="s">
        <v>2027</v>
      </c>
      <c r="F259" s="164" t="s">
        <v>2028</v>
      </c>
      <c r="G259" s="165" t="s">
        <v>558</v>
      </c>
      <c r="H259" s="166">
        <v>250</v>
      </c>
      <c r="I259" s="167"/>
      <c r="J259" s="168">
        <f t="shared" si="20"/>
        <v>0</v>
      </c>
      <c r="K259" s="169"/>
      <c r="L259" s="170"/>
      <c r="M259" s="171" t="s">
        <v>1</v>
      </c>
      <c r="N259" s="172" t="s">
        <v>39</v>
      </c>
      <c r="O259" s="58"/>
      <c r="P259" s="158">
        <f t="shared" si="21"/>
        <v>0</v>
      </c>
      <c r="Q259" s="158">
        <v>1E-3</v>
      </c>
      <c r="R259" s="158">
        <f t="shared" si="22"/>
        <v>0.25</v>
      </c>
      <c r="S259" s="158">
        <v>0</v>
      </c>
      <c r="T259" s="159">
        <f t="shared" si="23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60" t="s">
        <v>673</v>
      </c>
      <c r="AT259" s="160" t="s">
        <v>354</v>
      </c>
      <c r="AU259" s="160" t="s">
        <v>158</v>
      </c>
      <c r="AY259" s="14" t="s">
        <v>151</v>
      </c>
      <c r="BE259" s="161">
        <f t="shared" si="24"/>
        <v>0</v>
      </c>
      <c r="BF259" s="161">
        <f t="shared" si="25"/>
        <v>0</v>
      </c>
      <c r="BG259" s="161">
        <f t="shared" si="26"/>
        <v>0</v>
      </c>
      <c r="BH259" s="161">
        <f t="shared" si="27"/>
        <v>0</v>
      </c>
      <c r="BI259" s="161">
        <f t="shared" si="28"/>
        <v>0</v>
      </c>
      <c r="BJ259" s="14" t="s">
        <v>158</v>
      </c>
      <c r="BK259" s="161">
        <f t="shared" si="29"/>
        <v>0</v>
      </c>
      <c r="BL259" s="14" t="s">
        <v>673</v>
      </c>
      <c r="BM259" s="160" t="s">
        <v>2029</v>
      </c>
    </row>
    <row r="260" spans="1:65" s="2" customFormat="1" ht="16.5" customHeight="1">
      <c r="A260" s="29"/>
      <c r="B260" s="147"/>
      <c r="C260" s="148" t="s">
        <v>793</v>
      </c>
      <c r="D260" s="148" t="s">
        <v>153</v>
      </c>
      <c r="E260" s="149" t="s">
        <v>2030</v>
      </c>
      <c r="F260" s="150" t="s">
        <v>2031</v>
      </c>
      <c r="G260" s="151" t="s">
        <v>330</v>
      </c>
      <c r="H260" s="152">
        <v>150</v>
      </c>
      <c r="I260" s="153"/>
      <c r="J260" s="154">
        <f t="shared" si="20"/>
        <v>0</v>
      </c>
      <c r="K260" s="155"/>
      <c r="L260" s="30"/>
      <c r="M260" s="156" t="s">
        <v>1</v>
      </c>
      <c r="N260" s="157" t="s">
        <v>39</v>
      </c>
      <c r="O260" s="58"/>
      <c r="P260" s="158">
        <f t="shared" si="21"/>
        <v>0</v>
      </c>
      <c r="Q260" s="158">
        <v>0</v>
      </c>
      <c r="R260" s="158">
        <f t="shared" si="22"/>
        <v>0</v>
      </c>
      <c r="S260" s="158">
        <v>0</v>
      </c>
      <c r="T260" s="159">
        <f t="shared" si="23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60" t="s">
        <v>415</v>
      </c>
      <c r="AT260" s="160" t="s">
        <v>153</v>
      </c>
      <c r="AU260" s="160" t="s">
        <v>158</v>
      </c>
      <c r="AY260" s="14" t="s">
        <v>151</v>
      </c>
      <c r="BE260" s="161">
        <f t="shared" si="24"/>
        <v>0</v>
      </c>
      <c r="BF260" s="161">
        <f t="shared" si="25"/>
        <v>0</v>
      </c>
      <c r="BG260" s="161">
        <f t="shared" si="26"/>
        <v>0</v>
      </c>
      <c r="BH260" s="161">
        <f t="shared" si="27"/>
        <v>0</v>
      </c>
      <c r="BI260" s="161">
        <f t="shared" si="28"/>
        <v>0</v>
      </c>
      <c r="BJ260" s="14" t="s">
        <v>158</v>
      </c>
      <c r="BK260" s="161">
        <f t="shared" si="29"/>
        <v>0</v>
      </c>
      <c r="BL260" s="14" t="s">
        <v>415</v>
      </c>
      <c r="BM260" s="160" t="s">
        <v>2032</v>
      </c>
    </row>
    <row r="261" spans="1:65" s="2" customFormat="1" ht="24.2" customHeight="1">
      <c r="A261" s="29"/>
      <c r="B261" s="147"/>
      <c r="C261" s="162" t="s">
        <v>797</v>
      </c>
      <c r="D261" s="162" t="s">
        <v>354</v>
      </c>
      <c r="E261" s="163" t="s">
        <v>2033</v>
      </c>
      <c r="F261" s="164" t="s">
        <v>2034</v>
      </c>
      <c r="G261" s="165" t="s">
        <v>558</v>
      </c>
      <c r="H261" s="166">
        <v>150</v>
      </c>
      <c r="I261" s="167"/>
      <c r="J261" s="168">
        <f t="shared" si="20"/>
        <v>0</v>
      </c>
      <c r="K261" s="169"/>
      <c r="L261" s="170"/>
      <c r="M261" s="171" t="s">
        <v>1</v>
      </c>
      <c r="N261" s="172" t="s">
        <v>39</v>
      </c>
      <c r="O261" s="58"/>
      <c r="P261" s="158">
        <f t="shared" si="21"/>
        <v>0</v>
      </c>
      <c r="Q261" s="158">
        <v>1E-3</v>
      </c>
      <c r="R261" s="158">
        <f t="shared" si="22"/>
        <v>0.15</v>
      </c>
      <c r="S261" s="158">
        <v>0</v>
      </c>
      <c r="T261" s="159">
        <f t="shared" si="23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60" t="s">
        <v>673</v>
      </c>
      <c r="AT261" s="160" t="s">
        <v>354</v>
      </c>
      <c r="AU261" s="160" t="s">
        <v>158</v>
      </c>
      <c r="AY261" s="14" t="s">
        <v>151</v>
      </c>
      <c r="BE261" s="161">
        <f t="shared" si="24"/>
        <v>0</v>
      </c>
      <c r="BF261" s="161">
        <f t="shared" si="25"/>
        <v>0</v>
      </c>
      <c r="BG261" s="161">
        <f t="shared" si="26"/>
        <v>0</v>
      </c>
      <c r="BH261" s="161">
        <f t="shared" si="27"/>
        <v>0</v>
      </c>
      <c r="BI261" s="161">
        <f t="shared" si="28"/>
        <v>0</v>
      </c>
      <c r="BJ261" s="14" t="s">
        <v>158</v>
      </c>
      <c r="BK261" s="161">
        <f t="shared" si="29"/>
        <v>0</v>
      </c>
      <c r="BL261" s="14" t="s">
        <v>673</v>
      </c>
      <c r="BM261" s="160" t="s">
        <v>2035</v>
      </c>
    </row>
    <row r="262" spans="1:65" s="2" customFormat="1" ht="24.2" customHeight="1">
      <c r="A262" s="29"/>
      <c r="B262" s="147"/>
      <c r="C262" s="148" t="s">
        <v>801</v>
      </c>
      <c r="D262" s="148" t="s">
        <v>153</v>
      </c>
      <c r="E262" s="149" t="s">
        <v>2036</v>
      </c>
      <c r="F262" s="150" t="s">
        <v>2037</v>
      </c>
      <c r="G262" s="151" t="s">
        <v>330</v>
      </c>
      <c r="H262" s="152">
        <v>55</v>
      </c>
      <c r="I262" s="153"/>
      <c r="J262" s="154">
        <f t="shared" si="20"/>
        <v>0</v>
      </c>
      <c r="K262" s="155"/>
      <c r="L262" s="30"/>
      <c r="M262" s="156" t="s">
        <v>1</v>
      </c>
      <c r="N262" s="157" t="s">
        <v>39</v>
      </c>
      <c r="O262" s="58"/>
      <c r="P262" s="158">
        <f t="shared" si="21"/>
        <v>0</v>
      </c>
      <c r="Q262" s="158">
        <v>0</v>
      </c>
      <c r="R262" s="158">
        <f t="shared" si="22"/>
        <v>0</v>
      </c>
      <c r="S262" s="158">
        <v>0</v>
      </c>
      <c r="T262" s="159">
        <f t="shared" si="23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60" t="s">
        <v>415</v>
      </c>
      <c r="AT262" s="160" t="s">
        <v>153</v>
      </c>
      <c r="AU262" s="160" t="s">
        <v>158</v>
      </c>
      <c r="AY262" s="14" t="s">
        <v>151</v>
      </c>
      <c r="BE262" s="161">
        <f t="shared" si="24"/>
        <v>0</v>
      </c>
      <c r="BF262" s="161">
        <f t="shared" si="25"/>
        <v>0</v>
      </c>
      <c r="BG262" s="161">
        <f t="shared" si="26"/>
        <v>0</v>
      </c>
      <c r="BH262" s="161">
        <f t="shared" si="27"/>
        <v>0</v>
      </c>
      <c r="BI262" s="161">
        <f t="shared" si="28"/>
        <v>0</v>
      </c>
      <c r="BJ262" s="14" t="s">
        <v>158</v>
      </c>
      <c r="BK262" s="161">
        <f t="shared" si="29"/>
        <v>0</v>
      </c>
      <c r="BL262" s="14" t="s">
        <v>415</v>
      </c>
      <c r="BM262" s="160" t="s">
        <v>2038</v>
      </c>
    </row>
    <row r="263" spans="1:65" s="2" customFormat="1" ht="24.2" customHeight="1">
      <c r="A263" s="29"/>
      <c r="B263" s="147"/>
      <c r="C263" s="162" t="s">
        <v>805</v>
      </c>
      <c r="D263" s="162" t="s">
        <v>354</v>
      </c>
      <c r="E263" s="163" t="s">
        <v>2039</v>
      </c>
      <c r="F263" s="164" t="s">
        <v>2040</v>
      </c>
      <c r="G263" s="165" t="s">
        <v>558</v>
      </c>
      <c r="H263" s="166">
        <v>55</v>
      </c>
      <c r="I263" s="167"/>
      <c r="J263" s="168">
        <f t="shared" si="20"/>
        <v>0</v>
      </c>
      <c r="K263" s="169"/>
      <c r="L263" s="170"/>
      <c r="M263" s="171" t="s">
        <v>1</v>
      </c>
      <c r="N263" s="172" t="s">
        <v>39</v>
      </c>
      <c r="O263" s="58"/>
      <c r="P263" s="158">
        <f t="shared" si="21"/>
        <v>0</v>
      </c>
      <c r="Q263" s="158">
        <v>1E-3</v>
      </c>
      <c r="R263" s="158">
        <f t="shared" si="22"/>
        <v>5.5E-2</v>
      </c>
      <c r="S263" s="158">
        <v>0</v>
      </c>
      <c r="T263" s="159">
        <f t="shared" si="23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60" t="s">
        <v>673</v>
      </c>
      <c r="AT263" s="160" t="s">
        <v>354</v>
      </c>
      <c r="AU263" s="160" t="s">
        <v>158</v>
      </c>
      <c r="AY263" s="14" t="s">
        <v>151</v>
      </c>
      <c r="BE263" s="161">
        <f t="shared" si="24"/>
        <v>0</v>
      </c>
      <c r="BF263" s="161">
        <f t="shared" si="25"/>
        <v>0</v>
      </c>
      <c r="BG263" s="161">
        <f t="shared" si="26"/>
        <v>0</v>
      </c>
      <c r="BH263" s="161">
        <f t="shared" si="27"/>
        <v>0</v>
      </c>
      <c r="BI263" s="161">
        <f t="shared" si="28"/>
        <v>0</v>
      </c>
      <c r="BJ263" s="14" t="s">
        <v>158</v>
      </c>
      <c r="BK263" s="161">
        <f t="shared" si="29"/>
        <v>0</v>
      </c>
      <c r="BL263" s="14" t="s">
        <v>673</v>
      </c>
      <c r="BM263" s="160" t="s">
        <v>2041</v>
      </c>
    </row>
    <row r="264" spans="1:65" s="2" customFormat="1" ht="24.2" customHeight="1">
      <c r="A264" s="29"/>
      <c r="B264" s="147"/>
      <c r="C264" s="148" t="s">
        <v>811</v>
      </c>
      <c r="D264" s="148" t="s">
        <v>153</v>
      </c>
      <c r="E264" s="149" t="s">
        <v>2042</v>
      </c>
      <c r="F264" s="150" t="s">
        <v>2043</v>
      </c>
      <c r="G264" s="151" t="s">
        <v>265</v>
      </c>
      <c r="H264" s="152">
        <v>14</v>
      </c>
      <c r="I264" s="153"/>
      <c r="J264" s="154">
        <f t="shared" si="20"/>
        <v>0</v>
      </c>
      <c r="K264" s="155"/>
      <c r="L264" s="30"/>
      <c r="M264" s="156" t="s">
        <v>1</v>
      </c>
      <c r="N264" s="157" t="s">
        <v>39</v>
      </c>
      <c r="O264" s="58"/>
      <c r="P264" s="158">
        <f t="shared" si="21"/>
        <v>0</v>
      </c>
      <c r="Q264" s="158">
        <v>0</v>
      </c>
      <c r="R264" s="158">
        <f t="shared" si="22"/>
        <v>0</v>
      </c>
      <c r="S264" s="158">
        <v>0</v>
      </c>
      <c r="T264" s="159">
        <f t="shared" si="23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60" t="s">
        <v>415</v>
      </c>
      <c r="AT264" s="160" t="s">
        <v>153</v>
      </c>
      <c r="AU264" s="160" t="s">
        <v>158</v>
      </c>
      <c r="AY264" s="14" t="s">
        <v>151</v>
      </c>
      <c r="BE264" s="161">
        <f t="shared" si="24"/>
        <v>0</v>
      </c>
      <c r="BF264" s="161">
        <f t="shared" si="25"/>
        <v>0</v>
      </c>
      <c r="BG264" s="161">
        <f t="shared" si="26"/>
        <v>0</v>
      </c>
      <c r="BH264" s="161">
        <f t="shared" si="27"/>
        <v>0</v>
      </c>
      <c r="BI264" s="161">
        <f t="shared" si="28"/>
        <v>0</v>
      </c>
      <c r="BJ264" s="14" t="s">
        <v>158</v>
      </c>
      <c r="BK264" s="161">
        <f t="shared" si="29"/>
        <v>0</v>
      </c>
      <c r="BL264" s="14" t="s">
        <v>415</v>
      </c>
      <c r="BM264" s="160" t="s">
        <v>2044</v>
      </c>
    </row>
    <row r="265" spans="1:65" s="2" customFormat="1" ht="16.5" customHeight="1">
      <c r="A265" s="29"/>
      <c r="B265" s="147"/>
      <c r="C265" s="148" t="s">
        <v>815</v>
      </c>
      <c r="D265" s="148" t="s">
        <v>153</v>
      </c>
      <c r="E265" s="149" t="s">
        <v>2045</v>
      </c>
      <c r="F265" s="150" t="s">
        <v>2046</v>
      </c>
      <c r="G265" s="151" t="s">
        <v>265</v>
      </c>
      <c r="H265" s="152">
        <v>160</v>
      </c>
      <c r="I265" s="153"/>
      <c r="J265" s="154">
        <f t="shared" si="20"/>
        <v>0</v>
      </c>
      <c r="K265" s="155"/>
      <c r="L265" s="30"/>
      <c r="M265" s="156" t="s">
        <v>1</v>
      </c>
      <c r="N265" s="157" t="s">
        <v>39</v>
      </c>
      <c r="O265" s="58"/>
      <c r="P265" s="158">
        <f t="shared" si="21"/>
        <v>0</v>
      </c>
      <c r="Q265" s="158">
        <v>0</v>
      </c>
      <c r="R265" s="158">
        <f t="shared" si="22"/>
        <v>0</v>
      </c>
      <c r="S265" s="158">
        <v>0</v>
      </c>
      <c r="T265" s="159">
        <f t="shared" si="23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60" t="s">
        <v>415</v>
      </c>
      <c r="AT265" s="160" t="s">
        <v>153</v>
      </c>
      <c r="AU265" s="160" t="s">
        <v>158</v>
      </c>
      <c r="AY265" s="14" t="s">
        <v>151</v>
      </c>
      <c r="BE265" s="161">
        <f t="shared" si="24"/>
        <v>0</v>
      </c>
      <c r="BF265" s="161">
        <f t="shared" si="25"/>
        <v>0</v>
      </c>
      <c r="BG265" s="161">
        <f t="shared" si="26"/>
        <v>0</v>
      </c>
      <c r="BH265" s="161">
        <f t="shared" si="27"/>
        <v>0</v>
      </c>
      <c r="BI265" s="161">
        <f t="shared" si="28"/>
        <v>0</v>
      </c>
      <c r="BJ265" s="14" t="s">
        <v>158</v>
      </c>
      <c r="BK265" s="161">
        <f t="shared" si="29"/>
        <v>0</v>
      </c>
      <c r="BL265" s="14" t="s">
        <v>415</v>
      </c>
      <c r="BM265" s="160" t="s">
        <v>2047</v>
      </c>
    </row>
    <row r="266" spans="1:65" s="2" customFormat="1" ht="24.2" customHeight="1">
      <c r="A266" s="29"/>
      <c r="B266" s="147"/>
      <c r="C266" s="162" t="s">
        <v>819</v>
      </c>
      <c r="D266" s="162" t="s">
        <v>354</v>
      </c>
      <c r="E266" s="163" t="s">
        <v>2048</v>
      </c>
      <c r="F266" s="164" t="s">
        <v>2049</v>
      </c>
      <c r="G266" s="165" t="s">
        <v>265</v>
      </c>
      <c r="H266" s="166">
        <v>160</v>
      </c>
      <c r="I266" s="167"/>
      <c r="J266" s="168">
        <f t="shared" si="20"/>
        <v>0</v>
      </c>
      <c r="K266" s="169"/>
      <c r="L266" s="170"/>
      <c r="M266" s="171" t="s">
        <v>1</v>
      </c>
      <c r="N266" s="172" t="s">
        <v>39</v>
      </c>
      <c r="O266" s="58"/>
      <c r="P266" s="158">
        <f t="shared" si="21"/>
        <v>0</v>
      </c>
      <c r="Q266" s="158">
        <v>1.9000000000000001E-4</v>
      </c>
      <c r="R266" s="158">
        <f t="shared" si="22"/>
        <v>3.0400000000000003E-2</v>
      </c>
      <c r="S266" s="158">
        <v>0</v>
      </c>
      <c r="T266" s="159">
        <f t="shared" si="23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60" t="s">
        <v>673</v>
      </c>
      <c r="AT266" s="160" t="s">
        <v>354</v>
      </c>
      <c r="AU266" s="160" t="s">
        <v>158</v>
      </c>
      <c r="AY266" s="14" t="s">
        <v>151</v>
      </c>
      <c r="BE266" s="161">
        <f t="shared" si="24"/>
        <v>0</v>
      </c>
      <c r="BF266" s="161">
        <f t="shared" si="25"/>
        <v>0</v>
      </c>
      <c r="BG266" s="161">
        <f t="shared" si="26"/>
        <v>0</v>
      </c>
      <c r="BH266" s="161">
        <f t="shared" si="27"/>
        <v>0</v>
      </c>
      <c r="BI266" s="161">
        <f t="shared" si="28"/>
        <v>0</v>
      </c>
      <c r="BJ266" s="14" t="s">
        <v>158</v>
      </c>
      <c r="BK266" s="161">
        <f t="shared" si="29"/>
        <v>0</v>
      </c>
      <c r="BL266" s="14" t="s">
        <v>673</v>
      </c>
      <c r="BM266" s="160" t="s">
        <v>2050</v>
      </c>
    </row>
    <row r="267" spans="1:65" s="2" customFormat="1" ht="24.2" customHeight="1">
      <c r="A267" s="29"/>
      <c r="B267" s="147"/>
      <c r="C267" s="148" t="s">
        <v>831</v>
      </c>
      <c r="D267" s="148" t="s">
        <v>153</v>
      </c>
      <c r="E267" s="149" t="s">
        <v>2051</v>
      </c>
      <c r="F267" s="150" t="s">
        <v>2052</v>
      </c>
      <c r="G267" s="151" t="s">
        <v>265</v>
      </c>
      <c r="H267" s="152">
        <v>18</v>
      </c>
      <c r="I267" s="153"/>
      <c r="J267" s="154">
        <f t="shared" si="20"/>
        <v>0</v>
      </c>
      <c r="K267" s="155"/>
      <c r="L267" s="30"/>
      <c r="M267" s="156" t="s">
        <v>1</v>
      </c>
      <c r="N267" s="157" t="s">
        <v>39</v>
      </c>
      <c r="O267" s="58"/>
      <c r="P267" s="158">
        <f t="shared" si="21"/>
        <v>0</v>
      </c>
      <c r="Q267" s="158">
        <v>0</v>
      </c>
      <c r="R267" s="158">
        <f t="shared" si="22"/>
        <v>0</v>
      </c>
      <c r="S267" s="158">
        <v>0</v>
      </c>
      <c r="T267" s="159">
        <f t="shared" si="23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60" t="s">
        <v>415</v>
      </c>
      <c r="AT267" s="160" t="s">
        <v>153</v>
      </c>
      <c r="AU267" s="160" t="s">
        <v>158</v>
      </c>
      <c r="AY267" s="14" t="s">
        <v>151</v>
      </c>
      <c r="BE267" s="161">
        <f t="shared" si="24"/>
        <v>0</v>
      </c>
      <c r="BF267" s="161">
        <f t="shared" si="25"/>
        <v>0</v>
      </c>
      <c r="BG267" s="161">
        <f t="shared" si="26"/>
        <v>0</v>
      </c>
      <c r="BH267" s="161">
        <f t="shared" si="27"/>
        <v>0</v>
      </c>
      <c r="BI267" s="161">
        <f t="shared" si="28"/>
        <v>0</v>
      </c>
      <c r="BJ267" s="14" t="s">
        <v>158</v>
      </c>
      <c r="BK267" s="161">
        <f t="shared" si="29"/>
        <v>0</v>
      </c>
      <c r="BL267" s="14" t="s">
        <v>415</v>
      </c>
      <c r="BM267" s="160" t="s">
        <v>2053</v>
      </c>
    </row>
    <row r="268" spans="1:65" s="2" customFormat="1" ht="24.2" customHeight="1">
      <c r="A268" s="29"/>
      <c r="B268" s="147"/>
      <c r="C268" s="162" t="s">
        <v>835</v>
      </c>
      <c r="D268" s="162" t="s">
        <v>354</v>
      </c>
      <c r="E268" s="163" t="s">
        <v>2054</v>
      </c>
      <c r="F268" s="164" t="s">
        <v>2055</v>
      </c>
      <c r="G268" s="165" t="s">
        <v>265</v>
      </c>
      <c r="H268" s="166">
        <v>18</v>
      </c>
      <c r="I268" s="167"/>
      <c r="J268" s="168">
        <f t="shared" si="20"/>
        <v>0</v>
      </c>
      <c r="K268" s="169"/>
      <c r="L268" s="170"/>
      <c r="M268" s="171" t="s">
        <v>1</v>
      </c>
      <c r="N268" s="172" t="s">
        <v>39</v>
      </c>
      <c r="O268" s="58"/>
      <c r="P268" s="158">
        <f t="shared" si="21"/>
        <v>0</v>
      </c>
      <c r="Q268" s="158">
        <v>4.1999999999999997E-3</v>
      </c>
      <c r="R268" s="158">
        <f t="shared" si="22"/>
        <v>7.5600000000000001E-2</v>
      </c>
      <c r="S268" s="158">
        <v>0</v>
      </c>
      <c r="T268" s="159">
        <f t="shared" si="23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60" t="s">
        <v>673</v>
      </c>
      <c r="AT268" s="160" t="s">
        <v>354</v>
      </c>
      <c r="AU268" s="160" t="s">
        <v>158</v>
      </c>
      <c r="AY268" s="14" t="s">
        <v>151</v>
      </c>
      <c r="BE268" s="161">
        <f t="shared" si="24"/>
        <v>0</v>
      </c>
      <c r="BF268" s="161">
        <f t="shared" si="25"/>
        <v>0</v>
      </c>
      <c r="BG268" s="161">
        <f t="shared" si="26"/>
        <v>0</v>
      </c>
      <c r="BH268" s="161">
        <f t="shared" si="27"/>
        <v>0</v>
      </c>
      <c r="BI268" s="161">
        <f t="shared" si="28"/>
        <v>0</v>
      </c>
      <c r="BJ268" s="14" t="s">
        <v>158</v>
      </c>
      <c r="BK268" s="161">
        <f t="shared" si="29"/>
        <v>0</v>
      </c>
      <c r="BL268" s="14" t="s">
        <v>673</v>
      </c>
      <c r="BM268" s="160" t="s">
        <v>2056</v>
      </c>
    </row>
    <row r="269" spans="1:65" s="2" customFormat="1" ht="16.5" customHeight="1">
      <c r="A269" s="29"/>
      <c r="B269" s="147"/>
      <c r="C269" s="148" t="s">
        <v>847</v>
      </c>
      <c r="D269" s="148" t="s">
        <v>153</v>
      </c>
      <c r="E269" s="149" t="s">
        <v>2057</v>
      </c>
      <c r="F269" s="150" t="s">
        <v>2058</v>
      </c>
      <c r="G269" s="151" t="s">
        <v>265</v>
      </c>
      <c r="H269" s="152">
        <v>18</v>
      </c>
      <c r="I269" s="153"/>
      <c r="J269" s="154">
        <f t="shared" si="20"/>
        <v>0</v>
      </c>
      <c r="K269" s="155"/>
      <c r="L269" s="30"/>
      <c r="M269" s="156" t="s">
        <v>1</v>
      </c>
      <c r="N269" s="157" t="s">
        <v>39</v>
      </c>
      <c r="O269" s="58"/>
      <c r="P269" s="158">
        <f t="shared" si="21"/>
        <v>0</v>
      </c>
      <c r="Q269" s="158">
        <v>0</v>
      </c>
      <c r="R269" s="158">
        <f t="shared" si="22"/>
        <v>0</v>
      </c>
      <c r="S269" s="158">
        <v>0</v>
      </c>
      <c r="T269" s="159">
        <f t="shared" si="23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60" t="s">
        <v>415</v>
      </c>
      <c r="AT269" s="160" t="s">
        <v>153</v>
      </c>
      <c r="AU269" s="160" t="s">
        <v>158</v>
      </c>
      <c r="AY269" s="14" t="s">
        <v>151</v>
      </c>
      <c r="BE269" s="161">
        <f t="shared" si="24"/>
        <v>0</v>
      </c>
      <c r="BF269" s="161">
        <f t="shared" si="25"/>
        <v>0</v>
      </c>
      <c r="BG269" s="161">
        <f t="shared" si="26"/>
        <v>0</v>
      </c>
      <c r="BH269" s="161">
        <f t="shared" si="27"/>
        <v>0</v>
      </c>
      <c r="BI269" s="161">
        <f t="shared" si="28"/>
        <v>0</v>
      </c>
      <c r="BJ269" s="14" t="s">
        <v>158</v>
      </c>
      <c r="BK269" s="161">
        <f t="shared" si="29"/>
        <v>0</v>
      </c>
      <c r="BL269" s="14" t="s">
        <v>415</v>
      </c>
      <c r="BM269" s="160" t="s">
        <v>2059</v>
      </c>
    </row>
    <row r="270" spans="1:65" s="2" customFormat="1" ht="24.2" customHeight="1">
      <c r="A270" s="29"/>
      <c r="B270" s="147"/>
      <c r="C270" s="162" t="s">
        <v>851</v>
      </c>
      <c r="D270" s="162" t="s">
        <v>354</v>
      </c>
      <c r="E270" s="163" t="s">
        <v>2060</v>
      </c>
      <c r="F270" s="164" t="s">
        <v>2061</v>
      </c>
      <c r="G270" s="165" t="s">
        <v>265</v>
      </c>
      <c r="H270" s="166">
        <v>18</v>
      </c>
      <c r="I270" s="167"/>
      <c r="J270" s="168">
        <f t="shared" si="20"/>
        <v>0</v>
      </c>
      <c r="K270" s="169"/>
      <c r="L270" s="170"/>
      <c r="M270" s="171" t="s">
        <v>1</v>
      </c>
      <c r="N270" s="172" t="s">
        <v>39</v>
      </c>
      <c r="O270" s="58"/>
      <c r="P270" s="158">
        <f t="shared" si="21"/>
        <v>0</v>
      </c>
      <c r="Q270" s="158">
        <v>3.2000000000000003E-4</v>
      </c>
      <c r="R270" s="158">
        <f t="shared" si="22"/>
        <v>5.7600000000000004E-3</v>
      </c>
      <c r="S270" s="158">
        <v>0</v>
      </c>
      <c r="T270" s="159">
        <f t="shared" si="23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60" t="s">
        <v>673</v>
      </c>
      <c r="AT270" s="160" t="s">
        <v>354</v>
      </c>
      <c r="AU270" s="160" t="s">
        <v>158</v>
      </c>
      <c r="AY270" s="14" t="s">
        <v>151</v>
      </c>
      <c r="BE270" s="161">
        <f t="shared" si="24"/>
        <v>0</v>
      </c>
      <c r="BF270" s="161">
        <f t="shared" si="25"/>
        <v>0</v>
      </c>
      <c r="BG270" s="161">
        <f t="shared" si="26"/>
        <v>0</v>
      </c>
      <c r="BH270" s="161">
        <f t="shared" si="27"/>
        <v>0</v>
      </c>
      <c r="BI270" s="161">
        <f t="shared" si="28"/>
        <v>0</v>
      </c>
      <c r="BJ270" s="14" t="s">
        <v>158</v>
      </c>
      <c r="BK270" s="161">
        <f t="shared" si="29"/>
        <v>0</v>
      </c>
      <c r="BL270" s="14" t="s">
        <v>673</v>
      </c>
      <c r="BM270" s="160" t="s">
        <v>2062</v>
      </c>
    </row>
    <row r="271" spans="1:65" s="2" customFormat="1" ht="16.5" customHeight="1">
      <c r="A271" s="29"/>
      <c r="B271" s="147"/>
      <c r="C271" s="148" t="s">
        <v>855</v>
      </c>
      <c r="D271" s="148" t="s">
        <v>153</v>
      </c>
      <c r="E271" s="149" t="s">
        <v>2063</v>
      </c>
      <c r="F271" s="150" t="s">
        <v>2064</v>
      </c>
      <c r="G271" s="151" t="s">
        <v>265</v>
      </c>
      <c r="H271" s="152">
        <v>18</v>
      </c>
      <c r="I271" s="153"/>
      <c r="J271" s="154">
        <f t="shared" si="20"/>
        <v>0</v>
      </c>
      <c r="K271" s="155"/>
      <c r="L271" s="30"/>
      <c r="M271" s="156" t="s">
        <v>1</v>
      </c>
      <c r="N271" s="157" t="s">
        <v>39</v>
      </c>
      <c r="O271" s="58"/>
      <c r="P271" s="158">
        <f t="shared" si="21"/>
        <v>0</v>
      </c>
      <c r="Q271" s="158">
        <v>0</v>
      </c>
      <c r="R271" s="158">
        <f t="shared" si="22"/>
        <v>0</v>
      </c>
      <c r="S271" s="158">
        <v>0</v>
      </c>
      <c r="T271" s="159">
        <f t="shared" si="23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60" t="s">
        <v>415</v>
      </c>
      <c r="AT271" s="160" t="s">
        <v>153</v>
      </c>
      <c r="AU271" s="160" t="s">
        <v>158</v>
      </c>
      <c r="AY271" s="14" t="s">
        <v>151</v>
      </c>
      <c r="BE271" s="161">
        <f t="shared" si="24"/>
        <v>0</v>
      </c>
      <c r="BF271" s="161">
        <f t="shared" si="25"/>
        <v>0</v>
      </c>
      <c r="BG271" s="161">
        <f t="shared" si="26"/>
        <v>0</v>
      </c>
      <c r="BH271" s="161">
        <f t="shared" si="27"/>
        <v>0</v>
      </c>
      <c r="BI271" s="161">
        <f t="shared" si="28"/>
        <v>0</v>
      </c>
      <c r="BJ271" s="14" t="s">
        <v>158</v>
      </c>
      <c r="BK271" s="161">
        <f t="shared" si="29"/>
        <v>0</v>
      </c>
      <c r="BL271" s="14" t="s">
        <v>415</v>
      </c>
      <c r="BM271" s="160" t="s">
        <v>2065</v>
      </c>
    </row>
    <row r="272" spans="1:65" s="2" customFormat="1" ht="16.5" customHeight="1">
      <c r="A272" s="29"/>
      <c r="B272" s="147"/>
      <c r="C272" s="162" t="s">
        <v>859</v>
      </c>
      <c r="D272" s="162" t="s">
        <v>354</v>
      </c>
      <c r="E272" s="163" t="s">
        <v>2066</v>
      </c>
      <c r="F272" s="164" t="s">
        <v>2067</v>
      </c>
      <c r="G272" s="165" t="s">
        <v>265</v>
      </c>
      <c r="H272" s="166">
        <v>18</v>
      </c>
      <c r="I272" s="167"/>
      <c r="J272" s="168">
        <f t="shared" si="20"/>
        <v>0</v>
      </c>
      <c r="K272" s="169"/>
      <c r="L272" s="170"/>
      <c r="M272" s="171" t="s">
        <v>1</v>
      </c>
      <c r="N272" s="172" t="s">
        <v>39</v>
      </c>
      <c r="O272" s="58"/>
      <c r="P272" s="158">
        <f t="shared" si="21"/>
        <v>0</v>
      </c>
      <c r="Q272" s="158">
        <v>1.7000000000000001E-4</v>
      </c>
      <c r="R272" s="158">
        <f t="shared" si="22"/>
        <v>3.0600000000000002E-3</v>
      </c>
      <c r="S272" s="158">
        <v>0</v>
      </c>
      <c r="T272" s="159">
        <f t="shared" si="23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60" t="s">
        <v>673</v>
      </c>
      <c r="AT272" s="160" t="s">
        <v>354</v>
      </c>
      <c r="AU272" s="160" t="s">
        <v>158</v>
      </c>
      <c r="AY272" s="14" t="s">
        <v>151</v>
      </c>
      <c r="BE272" s="161">
        <f t="shared" si="24"/>
        <v>0</v>
      </c>
      <c r="BF272" s="161">
        <f t="shared" si="25"/>
        <v>0</v>
      </c>
      <c r="BG272" s="161">
        <f t="shared" si="26"/>
        <v>0</v>
      </c>
      <c r="BH272" s="161">
        <f t="shared" si="27"/>
        <v>0</v>
      </c>
      <c r="BI272" s="161">
        <f t="shared" si="28"/>
        <v>0</v>
      </c>
      <c r="BJ272" s="14" t="s">
        <v>158</v>
      </c>
      <c r="BK272" s="161">
        <f t="shared" si="29"/>
        <v>0</v>
      </c>
      <c r="BL272" s="14" t="s">
        <v>673</v>
      </c>
      <c r="BM272" s="160" t="s">
        <v>2068</v>
      </c>
    </row>
    <row r="273" spans="1:65" s="2" customFormat="1" ht="21.75" customHeight="1">
      <c r="A273" s="29"/>
      <c r="B273" s="147"/>
      <c r="C273" s="162" t="s">
        <v>863</v>
      </c>
      <c r="D273" s="162" t="s">
        <v>354</v>
      </c>
      <c r="E273" s="163" t="s">
        <v>2069</v>
      </c>
      <c r="F273" s="164" t="s">
        <v>2070</v>
      </c>
      <c r="G273" s="165" t="s">
        <v>265</v>
      </c>
      <c r="H273" s="166">
        <v>18</v>
      </c>
      <c r="I273" s="167"/>
      <c r="J273" s="168">
        <f t="shared" ref="J273:J336" si="30">ROUND(I273*H273,2)</f>
        <v>0</v>
      </c>
      <c r="K273" s="169"/>
      <c r="L273" s="170"/>
      <c r="M273" s="171" t="s">
        <v>1</v>
      </c>
      <c r="N273" s="172" t="s">
        <v>39</v>
      </c>
      <c r="O273" s="58"/>
      <c r="P273" s="158">
        <f t="shared" ref="P273:P336" si="31">O273*H273</f>
        <v>0</v>
      </c>
      <c r="Q273" s="158">
        <v>3.3E-4</v>
      </c>
      <c r="R273" s="158">
        <f t="shared" ref="R273:R336" si="32">Q273*H273</f>
        <v>5.94E-3</v>
      </c>
      <c r="S273" s="158">
        <v>0</v>
      </c>
      <c r="T273" s="159">
        <f t="shared" ref="T273:T336" si="33">S273*H273</f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60" t="s">
        <v>673</v>
      </c>
      <c r="AT273" s="160" t="s">
        <v>354</v>
      </c>
      <c r="AU273" s="160" t="s">
        <v>158</v>
      </c>
      <c r="AY273" s="14" t="s">
        <v>151</v>
      </c>
      <c r="BE273" s="161">
        <f t="shared" ref="BE273:BE336" si="34">IF(N273="základná",J273,0)</f>
        <v>0</v>
      </c>
      <c r="BF273" s="161">
        <f t="shared" ref="BF273:BF336" si="35">IF(N273="znížená",J273,0)</f>
        <v>0</v>
      </c>
      <c r="BG273" s="161">
        <f t="shared" ref="BG273:BG336" si="36">IF(N273="zákl. prenesená",J273,0)</f>
        <v>0</v>
      </c>
      <c r="BH273" s="161">
        <f t="shared" ref="BH273:BH336" si="37">IF(N273="zníž. prenesená",J273,0)</f>
        <v>0</v>
      </c>
      <c r="BI273" s="161">
        <f t="shared" ref="BI273:BI336" si="38">IF(N273="nulová",J273,0)</f>
        <v>0</v>
      </c>
      <c r="BJ273" s="14" t="s">
        <v>158</v>
      </c>
      <c r="BK273" s="161">
        <f t="shared" ref="BK273:BK336" si="39">ROUND(I273*H273,2)</f>
        <v>0</v>
      </c>
      <c r="BL273" s="14" t="s">
        <v>673</v>
      </c>
      <c r="BM273" s="160" t="s">
        <v>2071</v>
      </c>
    </row>
    <row r="274" spans="1:65" s="2" customFormat="1" ht="21.75" customHeight="1">
      <c r="A274" s="29"/>
      <c r="B274" s="147"/>
      <c r="C274" s="148" t="s">
        <v>867</v>
      </c>
      <c r="D274" s="148" t="s">
        <v>153</v>
      </c>
      <c r="E274" s="149" t="s">
        <v>2072</v>
      </c>
      <c r="F274" s="150" t="s">
        <v>2073</v>
      </c>
      <c r="G274" s="151" t="s">
        <v>265</v>
      </c>
      <c r="H274" s="152">
        <v>17</v>
      </c>
      <c r="I274" s="153"/>
      <c r="J274" s="154">
        <f t="shared" si="30"/>
        <v>0</v>
      </c>
      <c r="K274" s="155"/>
      <c r="L274" s="30"/>
      <c r="M274" s="156" t="s">
        <v>1</v>
      </c>
      <c r="N274" s="157" t="s">
        <v>39</v>
      </c>
      <c r="O274" s="58"/>
      <c r="P274" s="158">
        <f t="shared" si="31"/>
        <v>0</v>
      </c>
      <c r="Q274" s="158">
        <v>0</v>
      </c>
      <c r="R274" s="158">
        <f t="shared" si="32"/>
        <v>0</v>
      </c>
      <c r="S274" s="158">
        <v>0</v>
      </c>
      <c r="T274" s="159">
        <f t="shared" si="33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60" t="s">
        <v>415</v>
      </c>
      <c r="AT274" s="160" t="s">
        <v>153</v>
      </c>
      <c r="AU274" s="160" t="s">
        <v>158</v>
      </c>
      <c r="AY274" s="14" t="s">
        <v>151</v>
      </c>
      <c r="BE274" s="161">
        <f t="shared" si="34"/>
        <v>0</v>
      </c>
      <c r="BF274" s="161">
        <f t="shared" si="35"/>
        <v>0</v>
      </c>
      <c r="BG274" s="161">
        <f t="shared" si="36"/>
        <v>0</v>
      </c>
      <c r="BH274" s="161">
        <f t="shared" si="37"/>
        <v>0</v>
      </c>
      <c r="BI274" s="161">
        <f t="shared" si="38"/>
        <v>0</v>
      </c>
      <c r="BJ274" s="14" t="s">
        <v>158</v>
      </c>
      <c r="BK274" s="161">
        <f t="shared" si="39"/>
        <v>0</v>
      </c>
      <c r="BL274" s="14" t="s">
        <v>415</v>
      </c>
      <c r="BM274" s="160" t="s">
        <v>2074</v>
      </c>
    </row>
    <row r="275" spans="1:65" s="2" customFormat="1" ht="24.2" customHeight="1">
      <c r="A275" s="29"/>
      <c r="B275" s="147"/>
      <c r="C275" s="162" t="s">
        <v>871</v>
      </c>
      <c r="D275" s="162" t="s">
        <v>354</v>
      </c>
      <c r="E275" s="163" t="s">
        <v>2075</v>
      </c>
      <c r="F275" s="164" t="s">
        <v>2076</v>
      </c>
      <c r="G275" s="165" t="s">
        <v>265</v>
      </c>
      <c r="H275" s="166">
        <v>17</v>
      </c>
      <c r="I275" s="167"/>
      <c r="J275" s="168">
        <f t="shared" si="30"/>
        <v>0</v>
      </c>
      <c r="K275" s="169"/>
      <c r="L275" s="170"/>
      <c r="M275" s="171" t="s">
        <v>1</v>
      </c>
      <c r="N275" s="172" t="s">
        <v>39</v>
      </c>
      <c r="O275" s="58"/>
      <c r="P275" s="158">
        <f t="shared" si="31"/>
        <v>0</v>
      </c>
      <c r="Q275" s="158">
        <v>2.1000000000000001E-4</v>
      </c>
      <c r="R275" s="158">
        <f t="shared" si="32"/>
        <v>3.5700000000000003E-3</v>
      </c>
      <c r="S275" s="158">
        <v>0</v>
      </c>
      <c r="T275" s="159">
        <f t="shared" si="33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60" t="s">
        <v>673</v>
      </c>
      <c r="AT275" s="160" t="s">
        <v>354</v>
      </c>
      <c r="AU275" s="160" t="s">
        <v>158</v>
      </c>
      <c r="AY275" s="14" t="s">
        <v>151</v>
      </c>
      <c r="BE275" s="161">
        <f t="shared" si="34"/>
        <v>0</v>
      </c>
      <c r="BF275" s="161">
        <f t="shared" si="35"/>
        <v>0</v>
      </c>
      <c r="BG275" s="161">
        <f t="shared" si="36"/>
        <v>0</v>
      </c>
      <c r="BH275" s="161">
        <f t="shared" si="37"/>
        <v>0</v>
      </c>
      <c r="BI275" s="161">
        <f t="shared" si="38"/>
        <v>0</v>
      </c>
      <c r="BJ275" s="14" t="s">
        <v>158</v>
      </c>
      <c r="BK275" s="161">
        <f t="shared" si="39"/>
        <v>0</v>
      </c>
      <c r="BL275" s="14" t="s">
        <v>673</v>
      </c>
      <c r="BM275" s="160" t="s">
        <v>2077</v>
      </c>
    </row>
    <row r="276" spans="1:65" s="2" customFormat="1" ht="16.5" customHeight="1">
      <c r="A276" s="29"/>
      <c r="B276" s="147"/>
      <c r="C276" s="148" t="s">
        <v>877</v>
      </c>
      <c r="D276" s="148" t="s">
        <v>153</v>
      </c>
      <c r="E276" s="149" t="s">
        <v>2078</v>
      </c>
      <c r="F276" s="150" t="s">
        <v>2079</v>
      </c>
      <c r="G276" s="151" t="s">
        <v>265</v>
      </c>
      <c r="H276" s="152">
        <v>48</v>
      </c>
      <c r="I276" s="153"/>
      <c r="J276" s="154">
        <f t="shared" si="30"/>
        <v>0</v>
      </c>
      <c r="K276" s="155"/>
      <c r="L276" s="30"/>
      <c r="M276" s="156" t="s">
        <v>1</v>
      </c>
      <c r="N276" s="157" t="s">
        <v>39</v>
      </c>
      <c r="O276" s="58"/>
      <c r="P276" s="158">
        <f t="shared" si="31"/>
        <v>0</v>
      </c>
      <c r="Q276" s="158">
        <v>0</v>
      </c>
      <c r="R276" s="158">
        <f t="shared" si="32"/>
        <v>0</v>
      </c>
      <c r="S276" s="158">
        <v>0</v>
      </c>
      <c r="T276" s="159">
        <f t="shared" si="33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60" t="s">
        <v>415</v>
      </c>
      <c r="AT276" s="160" t="s">
        <v>153</v>
      </c>
      <c r="AU276" s="160" t="s">
        <v>158</v>
      </c>
      <c r="AY276" s="14" t="s">
        <v>151</v>
      </c>
      <c r="BE276" s="161">
        <f t="shared" si="34"/>
        <v>0</v>
      </c>
      <c r="BF276" s="161">
        <f t="shared" si="35"/>
        <v>0</v>
      </c>
      <c r="BG276" s="161">
        <f t="shared" si="36"/>
        <v>0</v>
      </c>
      <c r="BH276" s="161">
        <f t="shared" si="37"/>
        <v>0</v>
      </c>
      <c r="BI276" s="161">
        <f t="shared" si="38"/>
        <v>0</v>
      </c>
      <c r="BJ276" s="14" t="s">
        <v>158</v>
      </c>
      <c r="BK276" s="161">
        <f t="shared" si="39"/>
        <v>0</v>
      </c>
      <c r="BL276" s="14" t="s">
        <v>415</v>
      </c>
      <c r="BM276" s="160" t="s">
        <v>2080</v>
      </c>
    </row>
    <row r="277" spans="1:65" s="2" customFormat="1" ht="24.2" customHeight="1">
      <c r="A277" s="29"/>
      <c r="B277" s="147"/>
      <c r="C277" s="162" t="s">
        <v>881</v>
      </c>
      <c r="D277" s="162" t="s">
        <v>354</v>
      </c>
      <c r="E277" s="163" t="s">
        <v>2081</v>
      </c>
      <c r="F277" s="164" t="s">
        <v>2082</v>
      </c>
      <c r="G277" s="165" t="s">
        <v>265</v>
      </c>
      <c r="H277" s="166">
        <v>48</v>
      </c>
      <c r="I277" s="167"/>
      <c r="J277" s="168">
        <f t="shared" si="30"/>
        <v>0</v>
      </c>
      <c r="K277" s="169"/>
      <c r="L277" s="170"/>
      <c r="M277" s="171" t="s">
        <v>1</v>
      </c>
      <c r="N277" s="172" t="s">
        <v>39</v>
      </c>
      <c r="O277" s="58"/>
      <c r="P277" s="158">
        <f t="shared" si="31"/>
        <v>0</v>
      </c>
      <c r="Q277" s="158">
        <v>1.3999999999999999E-4</v>
      </c>
      <c r="R277" s="158">
        <f t="shared" si="32"/>
        <v>6.7199999999999994E-3</v>
      </c>
      <c r="S277" s="158">
        <v>0</v>
      </c>
      <c r="T277" s="159">
        <f t="shared" si="33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60" t="s">
        <v>673</v>
      </c>
      <c r="AT277" s="160" t="s">
        <v>354</v>
      </c>
      <c r="AU277" s="160" t="s">
        <v>158</v>
      </c>
      <c r="AY277" s="14" t="s">
        <v>151</v>
      </c>
      <c r="BE277" s="161">
        <f t="shared" si="34"/>
        <v>0</v>
      </c>
      <c r="BF277" s="161">
        <f t="shared" si="35"/>
        <v>0</v>
      </c>
      <c r="BG277" s="161">
        <f t="shared" si="36"/>
        <v>0</v>
      </c>
      <c r="BH277" s="161">
        <f t="shared" si="37"/>
        <v>0</v>
      </c>
      <c r="BI277" s="161">
        <f t="shared" si="38"/>
        <v>0</v>
      </c>
      <c r="BJ277" s="14" t="s">
        <v>158</v>
      </c>
      <c r="BK277" s="161">
        <f t="shared" si="39"/>
        <v>0</v>
      </c>
      <c r="BL277" s="14" t="s">
        <v>673</v>
      </c>
      <c r="BM277" s="160" t="s">
        <v>2083</v>
      </c>
    </row>
    <row r="278" spans="1:65" s="2" customFormat="1" ht="16.5" customHeight="1">
      <c r="A278" s="29"/>
      <c r="B278" s="147"/>
      <c r="C278" s="148" t="s">
        <v>885</v>
      </c>
      <c r="D278" s="148" t="s">
        <v>153</v>
      </c>
      <c r="E278" s="149" t="s">
        <v>2084</v>
      </c>
      <c r="F278" s="150" t="s">
        <v>2085</v>
      </c>
      <c r="G278" s="151" t="s">
        <v>265</v>
      </c>
      <c r="H278" s="152">
        <v>42</v>
      </c>
      <c r="I278" s="153"/>
      <c r="J278" s="154">
        <f t="shared" si="30"/>
        <v>0</v>
      </c>
      <c r="K278" s="155"/>
      <c r="L278" s="30"/>
      <c r="M278" s="156" t="s">
        <v>1</v>
      </c>
      <c r="N278" s="157" t="s">
        <v>39</v>
      </c>
      <c r="O278" s="58"/>
      <c r="P278" s="158">
        <f t="shared" si="31"/>
        <v>0</v>
      </c>
      <c r="Q278" s="158">
        <v>0</v>
      </c>
      <c r="R278" s="158">
        <f t="shared" si="32"/>
        <v>0</v>
      </c>
      <c r="S278" s="158">
        <v>0</v>
      </c>
      <c r="T278" s="159">
        <f t="shared" si="33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60" t="s">
        <v>415</v>
      </c>
      <c r="AT278" s="160" t="s">
        <v>153</v>
      </c>
      <c r="AU278" s="160" t="s">
        <v>158</v>
      </c>
      <c r="AY278" s="14" t="s">
        <v>151</v>
      </c>
      <c r="BE278" s="161">
        <f t="shared" si="34"/>
        <v>0</v>
      </c>
      <c r="BF278" s="161">
        <f t="shared" si="35"/>
        <v>0</v>
      </c>
      <c r="BG278" s="161">
        <f t="shared" si="36"/>
        <v>0</v>
      </c>
      <c r="BH278" s="161">
        <f t="shared" si="37"/>
        <v>0</v>
      </c>
      <c r="BI278" s="161">
        <f t="shared" si="38"/>
        <v>0</v>
      </c>
      <c r="BJ278" s="14" t="s">
        <v>158</v>
      </c>
      <c r="BK278" s="161">
        <f t="shared" si="39"/>
        <v>0</v>
      </c>
      <c r="BL278" s="14" t="s">
        <v>415</v>
      </c>
      <c r="BM278" s="160" t="s">
        <v>2086</v>
      </c>
    </row>
    <row r="279" spans="1:65" s="2" customFormat="1" ht="24.2" customHeight="1">
      <c r="A279" s="29"/>
      <c r="B279" s="147"/>
      <c r="C279" s="162" t="s">
        <v>891</v>
      </c>
      <c r="D279" s="162" t="s">
        <v>354</v>
      </c>
      <c r="E279" s="163" t="s">
        <v>2087</v>
      </c>
      <c r="F279" s="164" t="s">
        <v>2088</v>
      </c>
      <c r="G279" s="165" t="s">
        <v>265</v>
      </c>
      <c r="H279" s="166">
        <v>42</v>
      </c>
      <c r="I279" s="167"/>
      <c r="J279" s="168">
        <f t="shared" si="30"/>
        <v>0</v>
      </c>
      <c r="K279" s="169"/>
      <c r="L279" s="170"/>
      <c r="M279" s="171" t="s">
        <v>1</v>
      </c>
      <c r="N279" s="172" t="s">
        <v>39</v>
      </c>
      <c r="O279" s="58"/>
      <c r="P279" s="158">
        <f t="shared" si="31"/>
        <v>0</v>
      </c>
      <c r="Q279" s="158">
        <v>2.5999999999999998E-4</v>
      </c>
      <c r="R279" s="158">
        <f t="shared" si="32"/>
        <v>1.0919999999999999E-2</v>
      </c>
      <c r="S279" s="158">
        <v>0</v>
      </c>
      <c r="T279" s="159">
        <f t="shared" si="33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60" t="s">
        <v>673</v>
      </c>
      <c r="AT279" s="160" t="s">
        <v>354</v>
      </c>
      <c r="AU279" s="160" t="s">
        <v>158</v>
      </c>
      <c r="AY279" s="14" t="s">
        <v>151</v>
      </c>
      <c r="BE279" s="161">
        <f t="shared" si="34"/>
        <v>0</v>
      </c>
      <c r="BF279" s="161">
        <f t="shared" si="35"/>
        <v>0</v>
      </c>
      <c r="BG279" s="161">
        <f t="shared" si="36"/>
        <v>0</v>
      </c>
      <c r="BH279" s="161">
        <f t="shared" si="37"/>
        <v>0</v>
      </c>
      <c r="BI279" s="161">
        <f t="shared" si="38"/>
        <v>0</v>
      </c>
      <c r="BJ279" s="14" t="s">
        <v>158</v>
      </c>
      <c r="BK279" s="161">
        <f t="shared" si="39"/>
        <v>0</v>
      </c>
      <c r="BL279" s="14" t="s">
        <v>673</v>
      </c>
      <c r="BM279" s="160" t="s">
        <v>2089</v>
      </c>
    </row>
    <row r="280" spans="1:65" s="2" customFormat="1" ht="16.5" customHeight="1">
      <c r="A280" s="29"/>
      <c r="B280" s="147"/>
      <c r="C280" s="148" t="s">
        <v>895</v>
      </c>
      <c r="D280" s="148" t="s">
        <v>153</v>
      </c>
      <c r="E280" s="149" t="s">
        <v>2090</v>
      </c>
      <c r="F280" s="150" t="s">
        <v>2091</v>
      </c>
      <c r="G280" s="151" t="s">
        <v>265</v>
      </c>
      <c r="H280" s="152">
        <v>14</v>
      </c>
      <c r="I280" s="153"/>
      <c r="J280" s="154">
        <f t="shared" si="30"/>
        <v>0</v>
      </c>
      <c r="K280" s="155"/>
      <c r="L280" s="30"/>
      <c r="M280" s="156" t="s">
        <v>1</v>
      </c>
      <c r="N280" s="157" t="s">
        <v>39</v>
      </c>
      <c r="O280" s="58"/>
      <c r="P280" s="158">
        <f t="shared" si="31"/>
        <v>0</v>
      </c>
      <c r="Q280" s="158">
        <v>0</v>
      </c>
      <c r="R280" s="158">
        <f t="shared" si="32"/>
        <v>0</v>
      </c>
      <c r="S280" s="158">
        <v>0</v>
      </c>
      <c r="T280" s="159">
        <f t="shared" si="33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60" t="s">
        <v>415</v>
      </c>
      <c r="AT280" s="160" t="s">
        <v>153</v>
      </c>
      <c r="AU280" s="160" t="s">
        <v>158</v>
      </c>
      <c r="AY280" s="14" t="s">
        <v>151</v>
      </c>
      <c r="BE280" s="161">
        <f t="shared" si="34"/>
        <v>0</v>
      </c>
      <c r="BF280" s="161">
        <f t="shared" si="35"/>
        <v>0</v>
      </c>
      <c r="BG280" s="161">
        <f t="shared" si="36"/>
        <v>0</v>
      </c>
      <c r="BH280" s="161">
        <f t="shared" si="37"/>
        <v>0</v>
      </c>
      <c r="BI280" s="161">
        <f t="shared" si="38"/>
        <v>0</v>
      </c>
      <c r="BJ280" s="14" t="s">
        <v>158</v>
      </c>
      <c r="BK280" s="161">
        <f t="shared" si="39"/>
        <v>0</v>
      </c>
      <c r="BL280" s="14" t="s">
        <v>415</v>
      </c>
      <c r="BM280" s="160" t="s">
        <v>2092</v>
      </c>
    </row>
    <row r="281" spans="1:65" s="2" customFormat="1" ht="24.2" customHeight="1">
      <c r="A281" s="29"/>
      <c r="B281" s="147"/>
      <c r="C281" s="162" t="s">
        <v>899</v>
      </c>
      <c r="D281" s="162" t="s">
        <v>354</v>
      </c>
      <c r="E281" s="163" t="s">
        <v>2093</v>
      </c>
      <c r="F281" s="164" t="s">
        <v>2094</v>
      </c>
      <c r="G281" s="165" t="s">
        <v>265</v>
      </c>
      <c r="H281" s="166">
        <v>14</v>
      </c>
      <c r="I281" s="167"/>
      <c r="J281" s="168">
        <f t="shared" si="30"/>
        <v>0</v>
      </c>
      <c r="K281" s="169"/>
      <c r="L281" s="170"/>
      <c r="M281" s="171" t="s">
        <v>1</v>
      </c>
      <c r="N281" s="172" t="s">
        <v>39</v>
      </c>
      <c r="O281" s="58"/>
      <c r="P281" s="158">
        <f t="shared" si="31"/>
        <v>0</v>
      </c>
      <c r="Q281" s="158">
        <v>3.2000000000000003E-4</v>
      </c>
      <c r="R281" s="158">
        <f t="shared" si="32"/>
        <v>4.4800000000000005E-3</v>
      </c>
      <c r="S281" s="158">
        <v>0</v>
      </c>
      <c r="T281" s="159">
        <f t="shared" si="33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60" t="s">
        <v>673</v>
      </c>
      <c r="AT281" s="160" t="s">
        <v>354</v>
      </c>
      <c r="AU281" s="160" t="s">
        <v>158</v>
      </c>
      <c r="AY281" s="14" t="s">
        <v>151</v>
      </c>
      <c r="BE281" s="161">
        <f t="shared" si="34"/>
        <v>0</v>
      </c>
      <c r="BF281" s="161">
        <f t="shared" si="35"/>
        <v>0</v>
      </c>
      <c r="BG281" s="161">
        <f t="shared" si="36"/>
        <v>0</v>
      </c>
      <c r="BH281" s="161">
        <f t="shared" si="37"/>
        <v>0</v>
      </c>
      <c r="BI281" s="161">
        <f t="shared" si="38"/>
        <v>0</v>
      </c>
      <c r="BJ281" s="14" t="s">
        <v>158</v>
      </c>
      <c r="BK281" s="161">
        <f t="shared" si="39"/>
        <v>0</v>
      </c>
      <c r="BL281" s="14" t="s">
        <v>673</v>
      </c>
      <c r="BM281" s="160" t="s">
        <v>2095</v>
      </c>
    </row>
    <row r="282" spans="1:65" s="2" customFormat="1" ht="16.5" customHeight="1">
      <c r="A282" s="29"/>
      <c r="B282" s="147"/>
      <c r="C282" s="148" t="s">
        <v>903</v>
      </c>
      <c r="D282" s="148" t="s">
        <v>153</v>
      </c>
      <c r="E282" s="149" t="s">
        <v>2096</v>
      </c>
      <c r="F282" s="150" t="s">
        <v>2097</v>
      </c>
      <c r="G282" s="151" t="s">
        <v>265</v>
      </c>
      <c r="H282" s="152">
        <v>14</v>
      </c>
      <c r="I282" s="153"/>
      <c r="J282" s="154">
        <f t="shared" si="30"/>
        <v>0</v>
      </c>
      <c r="K282" s="155"/>
      <c r="L282" s="30"/>
      <c r="M282" s="156" t="s">
        <v>1</v>
      </c>
      <c r="N282" s="157" t="s">
        <v>39</v>
      </c>
      <c r="O282" s="58"/>
      <c r="P282" s="158">
        <f t="shared" si="31"/>
        <v>0</v>
      </c>
      <c r="Q282" s="158">
        <v>0</v>
      </c>
      <c r="R282" s="158">
        <f t="shared" si="32"/>
        <v>0</v>
      </c>
      <c r="S282" s="158">
        <v>0</v>
      </c>
      <c r="T282" s="159">
        <f t="shared" si="33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60" t="s">
        <v>415</v>
      </c>
      <c r="AT282" s="160" t="s">
        <v>153</v>
      </c>
      <c r="AU282" s="160" t="s">
        <v>158</v>
      </c>
      <c r="AY282" s="14" t="s">
        <v>151</v>
      </c>
      <c r="BE282" s="161">
        <f t="shared" si="34"/>
        <v>0</v>
      </c>
      <c r="BF282" s="161">
        <f t="shared" si="35"/>
        <v>0</v>
      </c>
      <c r="BG282" s="161">
        <f t="shared" si="36"/>
        <v>0</v>
      </c>
      <c r="BH282" s="161">
        <f t="shared" si="37"/>
        <v>0</v>
      </c>
      <c r="BI282" s="161">
        <f t="shared" si="38"/>
        <v>0</v>
      </c>
      <c r="BJ282" s="14" t="s">
        <v>158</v>
      </c>
      <c r="BK282" s="161">
        <f t="shared" si="39"/>
        <v>0</v>
      </c>
      <c r="BL282" s="14" t="s">
        <v>415</v>
      </c>
      <c r="BM282" s="160" t="s">
        <v>2098</v>
      </c>
    </row>
    <row r="283" spans="1:65" s="2" customFormat="1" ht="24.2" customHeight="1">
      <c r="A283" s="29"/>
      <c r="B283" s="147"/>
      <c r="C283" s="162" t="s">
        <v>907</v>
      </c>
      <c r="D283" s="162" t="s">
        <v>354</v>
      </c>
      <c r="E283" s="163" t="s">
        <v>2099</v>
      </c>
      <c r="F283" s="164" t="s">
        <v>2100</v>
      </c>
      <c r="G283" s="165" t="s">
        <v>265</v>
      </c>
      <c r="H283" s="166">
        <v>14</v>
      </c>
      <c r="I283" s="167"/>
      <c r="J283" s="168">
        <f t="shared" si="30"/>
        <v>0</v>
      </c>
      <c r="K283" s="169"/>
      <c r="L283" s="170"/>
      <c r="M283" s="171" t="s">
        <v>1</v>
      </c>
      <c r="N283" s="172" t="s">
        <v>39</v>
      </c>
      <c r="O283" s="58"/>
      <c r="P283" s="158">
        <f t="shared" si="31"/>
        <v>0</v>
      </c>
      <c r="Q283" s="158">
        <v>3.8999999999999999E-4</v>
      </c>
      <c r="R283" s="158">
        <f t="shared" si="32"/>
        <v>5.4599999999999996E-3</v>
      </c>
      <c r="S283" s="158">
        <v>0</v>
      </c>
      <c r="T283" s="159">
        <f t="shared" si="33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60" t="s">
        <v>673</v>
      </c>
      <c r="AT283" s="160" t="s">
        <v>354</v>
      </c>
      <c r="AU283" s="160" t="s">
        <v>158</v>
      </c>
      <c r="AY283" s="14" t="s">
        <v>151</v>
      </c>
      <c r="BE283" s="161">
        <f t="shared" si="34"/>
        <v>0</v>
      </c>
      <c r="BF283" s="161">
        <f t="shared" si="35"/>
        <v>0</v>
      </c>
      <c r="BG283" s="161">
        <f t="shared" si="36"/>
        <v>0</v>
      </c>
      <c r="BH283" s="161">
        <f t="shared" si="37"/>
        <v>0</v>
      </c>
      <c r="BI283" s="161">
        <f t="shared" si="38"/>
        <v>0</v>
      </c>
      <c r="BJ283" s="14" t="s">
        <v>158</v>
      </c>
      <c r="BK283" s="161">
        <f t="shared" si="39"/>
        <v>0</v>
      </c>
      <c r="BL283" s="14" t="s">
        <v>673</v>
      </c>
      <c r="BM283" s="160" t="s">
        <v>2101</v>
      </c>
    </row>
    <row r="284" spans="1:65" s="2" customFormat="1" ht="16.5" customHeight="1">
      <c r="A284" s="29"/>
      <c r="B284" s="147"/>
      <c r="C284" s="148" t="s">
        <v>911</v>
      </c>
      <c r="D284" s="148" t="s">
        <v>153</v>
      </c>
      <c r="E284" s="149" t="s">
        <v>2102</v>
      </c>
      <c r="F284" s="150" t="s">
        <v>2103</v>
      </c>
      <c r="G284" s="151" t="s">
        <v>265</v>
      </c>
      <c r="H284" s="152">
        <v>250</v>
      </c>
      <c r="I284" s="153"/>
      <c r="J284" s="154">
        <f t="shared" si="30"/>
        <v>0</v>
      </c>
      <c r="K284" s="155"/>
      <c r="L284" s="30"/>
      <c r="M284" s="156" t="s">
        <v>1</v>
      </c>
      <c r="N284" s="157" t="s">
        <v>39</v>
      </c>
      <c r="O284" s="58"/>
      <c r="P284" s="158">
        <f t="shared" si="31"/>
        <v>0</v>
      </c>
      <c r="Q284" s="158">
        <v>0</v>
      </c>
      <c r="R284" s="158">
        <f t="shared" si="32"/>
        <v>0</v>
      </c>
      <c r="S284" s="158">
        <v>0</v>
      </c>
      <c r="T284" s="159">
        <f t="shared" si="33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60" t="s">
        <v>415</v>
      </c>
      <c r="AT284" s="160" t="s">
        <v>153</v>
      </c>
      <c r="AU284" s="160" t="s">
        <v>158</v>
      </c>
      <c r="AY284" s="14" t="s">
        <v>151</v>
      </c>
      <c r="BE284" s="161">
        <f t="shared" si="34"/>
        <v>0</v>
      </c>
      <c r="BF284" s="161">
        <f t="shared" si="35"/>
        <v>0</v>
      </c>
      <c r="BG284" s="161">
        <f t="shared" si="36"/>
        <v>0</v>
      </c>
      <c r="BH284" s="161">
        <f t="shared" si="37"/>
        <v>0</v>
      </c>
      <c r="BI284" s="161">
        <f t="shared" si="38"/>
        <v>0</v>
      </c>
      <c r="BJ284" s="14" t="s">
        <v>158</v>
      </c>
      <c r="BK284" s="161">
        <f t="shared" si="39"/>
        <v>0</v>
      </c>
      <c r="BL284" s="14" t="s">
        <v>415</v>
      </c>
      <c r="BM284" s="160" t="s">
        <v>2104</v>
      </c>
    </row>
    <row r="285" spans="1:65" s="2" customFormat="1" ht="24.2" customHeight="1">
      <c r="A285" s="29"/>
      <c r="B285" s="147"/>
      <c r="C285" s="162" t="s">
        <v>915</v>
      </c>
      <c r="D285" s="162" t="s">
        <v>354</v>
      </c>
      <c r="E285" s="163" t="s">
        <v>2105</v>
      </c>
      <c r="F285" s="164" t="s">
        <v>2106</v>
      </c>
      <c r="G285" s="165" t="s">
        <v>265</v>
      </c>
      <c r="H285" s="166">
        <v>250</v>
      </c>
      <c r="I285" s="167"/>
      <c r="J285" s="168">
        <f t="shared" si="30"/>
        <v>0</v>
      </c>
      <c r="K285" s="169"/>
      <c r="L285" s="170"/>
      <c r="M285" s="171" t="s">
        <v>1</v>
      </c>
      <c r="N285" s="172" t="s">
        <v>39</v>
      </c>
      <c r="O285" s="58"/>
      <c r="P285" s="158">
        <f t="shared" si="31"/>
        <v>0</v>
      </c>
      <c r="Q285" s="158">
        <v>2.7E-4</v>
      </c>
      <c r="R285" s="158">
        <f t="shared" si="32"/>
        <v>6.7500000000000004E-2</v>
      </c>
      <c r="S285" s="158">
        <v>0</v>
      </c>
      <c r="T285" s="159">
        <f t="shared" si="33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60" t="s">
        <v>673</v>
      </c>
      <c r="AT285" s="160" t="s">
        <v>354</v>
      </c>
      <c r="AU285" s="160" t="s">
        <v>158</v>
      </c>
      <c r="AY285" s="14" t="s">
        <v>151</v>
      </c>
      <c r="BE285" s="161">
        <f t="shared" si="34"/>
        <v>0</v>
      </c>
      <c r="BF285" s="161">
        <f t="shared" si="35"/>
        <v>0</v>
      </c>
      <c r="BG285" s="161">
        <f t="shared" si="36"/>
        <v>0</v>
      </c>
      <c r="BH285" s="161">
        <f t="shared" si="37"/>
        <v>0</v>
      </c>
      <c r="BI285" s="161">
        <f t="shared" si="38"/>
        <v>0</v>
      </c>
      <c r="BJ285" s="14" t="s">
        <v>158</v>
      </c>
      <c r="BK285" s="161">
        <f t="shared" si="39"/>
        <v>0</v>
      </c>
      <c r="BL285" s="14" t="s">
        <v>673</v>
      </c>
      <c r="BM285" s="160" t="s">
        <v>2107</v>
      </c>
    </row>
    <row r="286" spans="1:65" s="2" customFormat="1" ht="16.5" customHeight="1">
      <c r="A286" s="29"/>
      <c r="B286" s="147"/>
      <c r="C286" s="148" t="s">
        <v>919</v>
      </c>
      <c r="D286" s="148" t="s">
        <v>153</v>
      </c>
      <c r="E286" s="149" t="s">
        <v>2108</v>
      </c>
      <c r="F286" s="150" t="s">
        <v>2109</v>
      </c>
      <c r="G286" s="151" t="s">
        <v>265</v>
      </c>
      <c r="H286" s="152">
        <v>9</v>
      </c>
      <c r="I286" s="153"/>
      <c r="J286" s="154">
        <f t="shared" si="30"/>
        <v>0</v>
      </c>
      <c r="K286" s="155"/>
      <c r="L286" s="30"/>
      <c r="M286" s="156" t="s">
        <v>1</v>
      </c>
      <c r="N286" s="157" t="s">
        <v>39</v>
      </c>
      <c r="O286" s="58"/>
      <c r="P286" s="158">
        <f t="shared" si="31"/>
        <v>0</v>
      </c>
      <c r="Q286" s="158">
        <v>0</v>
      </c>
      <c r="R286" s="158">
        <f t="shared" si="32"/>
        <v>0</v>
      </c>
      <c r="S286" s="158">
        <v>0</v>
      </c>
      <c r="T286" s="159">
        <f t="shared" si="33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60" t="s">
        <v>415</v>
      </c>
      <c r="AT286" s="160" t="s">
        <v>153</v>
      </c>
      <c r="AU286" s="160" t="s">
        <v>158</v>
      </c>
      <c r="AY286" s="14" t="s">
        <v>151</v>
      </c>
      <c r="BE286" s="161">
        <f t="shared" si="34"/>
        <v>0</v>
      </c>
      <c r="BF286" s="161">
        <f t="shared" si="35"/>
        <v>0</v>
      </c>
      <c r="BG286" s="161">
        <f t="shared" si="36"/>
        <v>0</v>
      </c>
      <c r="BH286" s="161">
        <f t="shared" si="37"/>
        <v>0</v>
      </c>
      <c r="BI286" s="161">
        <f t="shared" si="38"/>
        <v>0</v>
      </c>
      <c r="BJ286" s="14" t="s">
        <v>158</v>
      </c>
      <c r="BK286" s="161">
        <f t="shared" si="39"/>
        <v>0</v>
      </c>
      <c r="BL286" s="14" t="s">
        <v>415</v>
      </c>
      <c r="BM286" s="160" t="s">
        <v>2110</v>
      </c>
    </row>
    <row r="287" spans="1:65" s="2" customFormat="1" ht="24.2" customHeight="1">
      <c r="A287" s="29"/>
      <c r="B287" s="147"/>
      <c r="C287" s="162" t="s">
        <v>923</v>
      </c>
      <c r="D287" s="162" t="s">
        <v>354</v>
      </c>
      <c r="E287" s="163" t="s">
        <v>2111</v>
      </c>
      <c r="F287" s="164" t="s">
        <v>2112</v>
      </c>
      <c r="G287" s="165" t="s">
        <v>265</v>
      </c>
      <c r="H287" s="166">
        <v>9</v>
      </c>
      <c r="I287" s="167"/>
      <c r="J287" s="168">
        <f t="shared" si="30"/>
        <v>0</v>
      </c>
      <c r="K287" s="169"/>
      <c r="L287" s="170"/>
      <c r="M287" s="171" t="s">
        <v>1</v>
      </c>
      <c r="N287" s="172" t="s">
        <v>39</v>
      </c>
      <c r="O287" s="58"/>
      <c r="P287" s="158">
        <f t="shared" si="31"/>
        <v>0</v>
      </c>
      <c r="Q287" s="158">
        <v>1.6000000000000001E-4</v>
      </c>
      <c r="R287" s="158">
        <f t="shared" si="32"/>
        <v>1.4400000000000001E-3</v>
      </c>
      <c r="S287" s="158">
        <v>0</v>
      </c>
      <c r="T287" s="159">
        <f t="shared" si="33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60" t="s">
        <v>673</v>
      </c>
      <c r="AT287" s="160" t="s">
        <v>354</v>
      </c>
      <c r="AU287" s="160" t="s">
        <v>158</v>
      </c>
      <c r="AY287" s="14" t="s">
        <v>151</v>
      </c>
      <c r="BE287" s="161">
        <f t="shared" si="34"/>
        <v>0</v>
      </c>
      <c r="BF287" s="161">
        <f t="shared" si="35"/>
        <v>0</v>
      </c>
      <c r="BG287" s="161">
        <f t="shared" si="36"/>
        <v>0</v>
      </c>
      <c r="BH287" s="161">
        <f t="shared" si="37"/>
        <v>0</v>
      </c>
      <c r="BI287" s="161">
        <f t="shared" si="38"/>
        <v>0</v>
      </c>
      <c r="BJ287" s="14" t="s">
        <v>158</v>
      </c>
      <c r="BK287" s="161">
        <f t="shared" si="39"/>
        <v>0</v>
      </c>
      <c r="BL287" s="14" t="s">
        <v>673</v>
      </c>
      <c r="BM287" s="160" t="s">
        <v>2113</v>
      </c>
    </row>
    <row r="288" spans="1:65" s="2" customFormat="1" ht="16.5" customHeight="1">
      <c r="A288" s="29"/>
      <c r="B288" s="147"/>
      <c r="C288" s="148" t="s">
        <v>2114</v>
      </c>
      <c r="D288" s="148" t="s">
        <v>153</v>
      </c>
      <c r="E288" s="149" t="s">
        <v>2115</v>
      </c>
      <c r="F288" s="150" t="s">
        <v>2116</v>
      </c>
      <c r="G288" s="151" t="s">
        <v>265</v>
      </c>
      <c r="H288" s="152">
        <v>26</v>
      </c>
      <c r="I288" s="153"/>
      <c r="J288" s="154">
        <f t="shared" si="30"/>
        <v>0</v>
      </c>
      <c r="K288" s="155"/>
      <c r="L288" s="30"/>
      <c r="M288" s="156" t="s">
        <v>1</v>
      </c>
      <c r="N288" s="157" t="s">
        <v>39</v>
      </c>
      <c r="O288" s="58"/>
      <c r="P288" s="158">
        <f t="shared" si="31"/>
        <v>0</v>
      </c>
      <c r="Q288" s="158">
        <v>0</v>
      </c>
      <c r="R288" s="158">
        <f t="shared" si="32"/>
        <v>0</v>
      </c>
      <c r="S288" s="158">
        <v>0</v>
      </c>
      <c r="T288" s="159">
        <f t="shared" si="33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60" t="s">
        <v>415</v>
      </c>
      <c r="AT288" s="160" t="s">
        <v>153</v>
      </c>
      <c r="AU288" s="160" t="s">
        <v>158</v>
      </c>
      <c r="AY288" s="14" t="s">
        <v>151</v>
      </c>
      <c r="BE288" s="161">
        <f t="shared" si="34"/>
        <v>0</v>
      </c>
      <c r="BF288" s="161">
        <f t="shared" si="35"/>
        <v>0</v>
      </c>
      <c r="BG288" s="161">
        <f t="shared" si="36"/>
        <v>0</v>
      </c>
      <c r="BH288" s="161">
        <f t="shared" si="37"/>
        <v>0</v>
      </c>
      <c r="BI288" s="161">
        <f t="shared" si="38"/>
        <v>0</v>
      </c>
      <c r="BJ288" s="14" t="s">
        <v>158</v>
      </c>
      <c r="BK288" s="161">
        <f t="shared" si="39"/>
        <v>0</v>
      </c>
      <c r="BL288" s="14" t="s">
        <v>415</v>
      </c>
      <c r="BM288" s="160" t="s">
        <v>2117</v>
      </c>
    </row>
    <row r="289" spans="1:65" s="2" customFormat="1" ht="16.5" customHeight="1">
      <c r="A289" s="29"/>
      <c r="B289" s="147"/>
      <c r="C289" s="162" t="s">
        <v>2118</v>
      </c>
      <c r="D289" s="162" t="s">
        <v>354</v>
      </c>
      <c r="E289" s="163" t="s">
        <v>2119</v>
      </c>
      <c r="F289" s="164" t="s">
        <v>2120</v>
      </c>
      <c r="G289" s="165" t="s">
        <v>265</v>
      </c>
      <c r="H289" s="166">
        <v>26</v>
      </c>
      <c r="I289" s="167"/>
      <c r="J289" s="168">
        <f t="shared" si="30"/>
        <v>0</v>
      </c>
      <c r="K289" s="169"/>
      <c r="L289" s="170"/>
      <c r="M289" s="171" t="s">
        <v>1</v>
      </c>
      <c r="N289" s="172" t="s">
        <v>39</v>
      </c>
      <c r="O289" s="58"/>
      <c r="P289" s="158">
        <f t="shared" si="31"/>
        <v>0</v>
      </c>
      <c r="Q289" s="158">
        <v>2.1000000000000001E-4</v>
      </c>
      <c r="R289" s="158">
        <f t="shared" si="32"/>
        <v>5.4600000000000004E-3</v>
      </c>
      <c r="S289" s="158">
        <v>0</v>
      </c>
      <c r="T289" s="159">
        <f t="shared" si="33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60" t="s">
        <v>673</v>
      </c>
      <c r="AT289" s="160" t="s">
        <v>354</v>
      </c>
      <c r="AU289" s="160" t="s">
        <v>158</v>
      </c>
      <c r="AY289" s="14" t="s">
        <v>151</v>
      </c>
      <c r="BE289" s="161">
        <f t="shared" si="34"/>
        <v>0</v>
      </c>
      <c r="BF289" s="161">
        <f t="shared" si="35"/>
        <v>0</v>
      </c>
      <c r="BG289" s="161">
        <f t="shared" si="36"/>
        <v>0</v>
      </c>
      <c r="BH289" s="161">
        <f t="shared" si="37"/>
        <v>0</v>
      </c>
      <c r="BI289" s="161">
        <f t="shared" si="38"/>
        <v>0</v>
      </c>
      <c r="BJ289" s="14" t="s">
        <v>158</v>
      </c>
      <c r="BK289" s="161">
        <f t="shared" si="39"/>
        <v>0</v>
      </c>
      <c r="BL289" s="14" t="s">
        <v>673</v>
      </c>
      <c r="BM289" s="160" t="s">
        <v>2121</v>
      </c>
    </row>
    <row r="290" spans="1:65" s="2" customFormat="1" ht="24.2" customHeight="1">
      <c r="A290" s="29"/>
      <c r="B290" s="147"/>
      <c r="C290" s="148" t="s">
        <v>2122</v>
      </c>
      <c r="D290" s="148" t="s">
        <v>153</v>
      </c>
      <c r="E290" s="149" t="s">
        <v>2123</v>
      </c>
      <c r="F290" s="150" t="s">
        <v>2124</v>
      </c>
      <c r="G290" s="151" t="s">
        <v>265</v>
      </c>
      <c r="H290" s="152">
        <v>28</v>
      </c>
      <c r="I290" s="153"/>
      <c r="J290" s="154">
        <f t="shared" si="30"/>
        <v>0</v>
      </c>
      <c r="K290" s="155"/>
      <c r="L290" s="30"/>
      <c r="M290" s="156" t="s">
        <v>1</v>
      </c>
      <c r="N290" s="157" t="s">
        <v>39</v>
      </c>
      <c r="O290" s="58"/>
      <c r="P290" s="158">
        <f t="shared" si="31"/>
        <v>0</v>
      </c>
      <c r="Q290" s="158">
        <v>0</v>
      </c>
      <c r="R290" s="158">
        <f t="shared" si="32"/>
        <v>0</v>
      </c>
      <c r="S290" s="158">
        <v>0</v>
      </c>
      <c r="T290" s="159">
        <f t="shared" si="33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60" t="s">
        <v>415</v>
      </c>
      <c r="AT290" s="160" t="s">
        <v>153</v>
      </c>
      <c r="AU290" s="160" t="s">
        <v>158</v>
      </c>
      <c r="AY290" s="14" t="s">
        <v>151</v>
      </c>
      <c r="BE290" s="161">
        <f t="shared" si="34"/>
        <v>0</v>
      </c>
      <c r="BF290" s="161">
        <f t="shared" si="35"/>
        <v>0</v>
      </c>
      <c r="BG290" s="161">
        <f t="shared" si="36"/>
        <v>0</v>
      </c>
      <c r="BH290" s="161">
        <f t="shared" si="37"/>
        <v>0</v>
      </c>
      <c r="BI290" s="161">
        <f t="shared" si="38"/>
        <v>0</v>
      </c>
      <c r="BJ290" s="14" t="s">
        <v>158</v>
      </c>
      <c r="BK290" s="161">
        <f t="shared" si="39"/>
        <v>0</v>
      </c>
      <c r="BL290" s="14" t="s">
        <v>415</v>
      </c>
      <c r="BM290" s="160" t="s">
        <v>2125</v>
      </c>
    </row>
    <row r="291" spans="1:65" s="2" customFormat="1" ht="16.5" customHeight="1">
      <c r="A291" s="29"/>
      <c r="B291" s="147"/>
      <c r="C291" s="162" t="s">
        <v>2126</v>
      </c>
      <c r="D291" s="162" t="s">
        <v>354</v>
      </c>
      <c r="E291" s="163" t="s">
        <v>2127</v>
      </c>
      <c r="F291" s="164" t="s">
        <v>2128</v>
      </c>
      <c r="G291" s="165" t="s">
        <v>265</v>
      </c>
      <c r="H291" s="166">
        <v>28</v>
      </c>
      <c r="I291" s="167"/>
      <c r="J291" s="168">
        <f t="shared" si="30"/>
        <v>0</v>
      </c>
      <c r="K291" s="169"/>
      <c r="L291" s="170"/>
      <c r="M291" s="171" t="s">
        <v>1</v>
      </c>
      <c r="N291" s="172" t="s">
        <v>39</v>
      </c>
      <c r="O291" s="58"/>
      <c r="P291" s="158">
        <f t="shared" si="31"/>
        <v>0</v>
      </c>
      <c r="Q291" s="158">
        <v>5.5999999999999995E-4</v>
      </c>
      <c r="R291" s="158">
        <f t="shared" si="32"/>
        <v>1.5679999999999999E-2</v>
      </c>
      <c r="S291" s="158">
        <v>0</v>
      </c>
      <c r="T291" s="159">
        <f t="shared" si="33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60" t="s">
        <v>673</v>
      </c>
      <c r="AT291" s="160" t="s">
        <v>354</v>
      </c>
      <c r="AU291" s="160" t="s">
        <v>158</v>
      </c>
      <c r="AY291" s="14" t="s">
        <v>151</v>
      </c>
      <c r="BE291" s="161">
        <f t="shared" si="34"/>
        <v>0</v>
      </c>
      <c r="BF291" s="161">
        <f t="shared" si="35"/>
        <v>0</v>
      </c>
      <c r="BG291" s="161">
        <f t="shared" si="36"/>
        <v>0</v>
      </c>
      <c r="BH291" s="161">
        <f t="shared" si="37"/>
        <v>0</v>
      </c>
      <c r="BI291" s="161">
        <f t="shared" si="38"/>
        <v>0</v>
      </c>
      <c r="BJ291" s="14" t="s">
        <v>158</v>
      </c>
      <c r="BK291" s="161">
        <f t="shared" si="39"/>
        <v>0</v>
      </c>
      <c r="BL291" s="14" t="s">
        <v>673</v>
      </c>
      <c r="BM291" s="160" t="s">
        <v>2129</v>
      </c>
    </row>
    <row r="292" spans="1:65" s="2" customFormat="1" ht="16.5" customHeight="1">
      <c r="A292" s="29"/>
      <c r="B292" s="147"/>
      <c r="C292" s="148" t="s">
        <v>2130</v>
      </c>
      <c r="D292" s="148" t="s">
        <v>153</v>
      </c>
      <c r="E292" s="149" t="s">
        <v>2131</v>
      </c>
      <c r="F292" s="150" t="s">
        <v>2132</v>
      </c>
      <c r="G292" s="151" t="s">
        <v>265</v>
      </c>
      <c r="H292" s="152">
        <v>14</v>
      </c>
      <c r="I292" s="153"/>
      <c r="J292" s="154">
        <f t="shared" si="30"/>
        <v>0</v>
      </c>
      <c r="K292" s="155"/>
      <c r="L292" s="30"/>
      <c r="M292" s="156" t="s">
        <v>1</v>
      </c>
      <c r="N292" s="157" t="s">
        <v>39</v>
      </c>
      <c r="O292" s="58"/>
      <c r="P292" s="158">
        <f t="shared" si="31"/>
        <v>0</v>
      </c>
      <c r="Q292" s="158">
        <v>0</v>
      </c>
      <c r="R292" s="158">
        <f t="shared" si="32"/>
        <v>0</v>
      </c>
      <c r="S292" s="158">
        <v>0</v>
      </c>
      <c r="T292" s="159">
        <f t="shared" si="33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60" t="s">
        <v>415</v>
      </c>
      <c r="AT292" s="160" t="s">
        <v>153</v>
      </c>
      <c r="AU292" s="160" t="s">
        <v>158</v>
      </c>
      <c r="AY292" s="14" t="s">
        <v>151</v>
      </c>
      <c r="BE292" s="161">
        <f t="shared" si="34"/>
        <v>0</v>
      </c>
      <c r="BF292" s="161">
        <f t="shared" si="35"/>
        <v>0</v>
      </c>
      <c r="BG292" s="161">
        <f t="shared" si="36"/>
        <v>0</v>
      </c>
      <c r="BH292" s="161">
        <f t="shared" si="37"/>
        <v>0</v>
      </c>
      <c r="BI292" s="161">
        <f t="shared" si="38"/>
        <v>0</v>
      </c>
      <c r="BJ292" s="14" t="s">
        <v>158</v>
      </c>
      <c r="BK292" s="161">
        <f t="shared" si="39"/>
        <v>0</v>
      </c>
      <c r="BL292" s="14" t="s">
        <v>415</v>
      </c>
      <c r="BM292" s="160" t="s">
        <v>2133</v>
      </c>
    </row>
    <row r="293" spans="1:65" s="2" customFormat="1" ht="16.5" customHeight="1">
      <c r="A293" s="29"/>
      <c r="B293" s="147"/>
      <c r="C293" s="162" t="s">
        <v>2134</v>
      </c>
      <c r="D293" s="162" t="s">
        <v>354</v>
      </c>
      <c r="E293" s="163" t="s">
        <v>2135</v>
      </c>
      <c r="F293" s="164" t="s">
        <v>2136</v>
      </c>
      <c r="G293" s="165" t="s">
        <v>265</v>
      </c>
      <c r="H293" s="166">
        <v>14</v>
      </c>
      <c r="I293" s="167"/>
      <c r="J293" s="168">
        <f t="shared" si="30"/>
        <v>0</v>
      </c>
      <c r="K293" s="169"/>
      <c r="L293" s="170"/>
      <c r="M293" s="171" t="s">
        <v>1</v>
      </c>
      <c r="N293" s="172" t="s">
        <v>39</v>
      </c>
      <c r="O293" s="58"/>
      <c r="P293" s="158">
        <f t="shared" si="31"/>
        <v>0</v>
      </c>
      <c r="Q293" s="158">
        <v>1.7700000000000001E-3</v>
      </c>
      <c r="R293" s="158">
        <f t="shared" si="32"/>
        <v>2.478E-2</v>
      </c>
      <c r="S293" s="158">
        <v>0</v>
      </c>
      <c r="T293" s="159">
        <f t="shared" si="33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60" t="s">
        <v>673</v>
      </c>
      <c r="AT293" s="160" t="s">
        <v>354</v>
      </c>
      <c r="AU293" s="160" t="s">
        <v>158</v>
      </c>
      <c r="AY293" s="14" t="s">
        <v>151</v>
      </c>
      <c r="BE293" s="161">
        <f t="shared" si="34"/>
        <v>0</v>
      </c>
      <c r="BF293" s="161">
        <f t="shared" si="35"/>
        <v>0</v>
      </c>
      <c r="BG293" s="161">
        <f t="shared" si="36"/>
        <v>0</v>
      </c>
      <c r="BH293" s="161">
        <f t="shared" si="37"/>
        <v>0</v>
      </c>
      <c r="BI293" s="161">
        <f t="shared" si="38"/>
        <v>0</v>
      </c>
      <c r="BJ293" s="14" t="s">
        <v>158</v>
      </c>
      <c r="BK293" s="161">
        <f t="shared" si="39"/>
        <v>0</v>
      </c>
      <c r="BL293" s="14" t="s">
        <v>673</v>
      </c>
      <c r="BM293" s="160" t="s">
        <v>2137</v>
      </c>
    </row>
    <row r="294" spans="1:65" s="2" customFormat="1" ht="21.75" customHeight="1">
      <c r="A294" s="29"/>
      <c r="B294" s="147"/>
      <c r="C294" s="148" t="s">
        <v>2138</v>
      </c>
      <c r="D294" s="148" t="s">
        <v>153</v>
      </c>
      <c r="E294" s="149" t="s">
        <v>2139</v>
      </c>
      <c r="F294" s="150" t="s">
        <v>2140</v>
      </c>
      <c r="G294" s="151" t="s">
        <v>265</v>
      </c>
      <c r="H294" s="152">
        <v>28</v>
      </c>
      <c r="I294" s="153"/>
      <c r="J294" s="154">
        <f t="shared" si="30"/>
        <v>0</v>
      </c>
      <c r="K294" s="155"/>
      <c r="L294" s="30"/>
      <c r="M294" s="156" t="s">
        <v>1</v>
      </c>
      <c r="N294" s="157" t="s">
        <v>39</v>
      </c>
      <c r="O294" s="58"/>
      <c r="P294" s="158">
        <f t="shared" si="31"/>
        <v>0</v>
      </c>
      <c r="Q294" s="158">
        <v>0</v>
      </c>
      <c r="R294" s="158">
        <f t="shared" si="32"/>
        <v>0</v>
      </c>
      <c r="S294" s="158">
        <v>0</v>
      </c>
      <c r="T294" s="159">
        <f t="shared" si="33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60" t="s">
        <v>415</v>
      </c>
      <c r="AT294" s="160" t="s">
        <v>153</v>
      </c>
      <c r="AU294" s="160" t="s">
        <v>158</v>
      </c>
      <c r="AY294" s="14" t="s">
        <v>151</v>
      </c>
      <c r="BE294" s="161">
        <f t="shared" si="34"/>
        <v>0</v>
      </c>
      <c r="BF294" s="161">
        <f t="shared" si="35"/>
        <v>0</v>
      </c>
      <c r="BG294" s="161">
        <f t="shared" si="36"/>
        <v>0</v>
      </c>
      <c r="BH294" s="161">
        <f t="shared" si="37"/>
        <v>0</v>
      </c>
      <c r="BI294" s="161">
        <f t="shared" si="38"/>
        <v>0</v>
      </c>
      <c r="BJ294" s="14" t="s">
        <v>158</v>
      </c>
      <c r="BK294" s="161">
        <f t="shared" si="39"/>
        <v>0</v>
      </c>
      <c r="BL294" s="14" t="s">
        <v>415</v>
      </c>
      <c r="BM294" s="160" t="s">
        <v>2141</v>
      </c>
    </row>
    <row r="295" spans="1:65" s="2" customFormat="1" ht="24.2" customHeight="1">
      <c r="A295" s="29"/>
      <c r="B295" s="147"/>
      <c r="C295" s="162" t="s">
        <v>2142</v>
      </c>
      <c r="D295" s="162" t="s">
        <v>354</v>
      </c>
      <c r="E295" s="163" t="s">
        <v>2143</v>
      </c>
      <c r="F295" s="164" t="s">
        <v>2144</v>
      </c>
      <c r="G295" s="165" t="s">
        <v>265</v>
      </c>
      <c r="H295" s="166">
        <v>28</v>
      </c>
      <c r="I295" s="167"/>
      <c r="J295" s="168">
        <f t="shared" si="30"/>
        <v>0</v>
      </c>
      <c r="K295" s="169"/>
      <c r="L295" s="170"/>
      <c r="M295" s="171" t="s">
        <v>1</v>
      </c>
      <c r="N295" s="172" t="s">
        <v>39</v>
      </c>
      <c r="O295" s="58"/>
      <c r="P295" s="158">
        <f t="shared" si="31"/>
        <v>0</v>
      </c>
      <c r="Q295" s="158">
        <v>2.4000000000000001E-4</v>
      </c>
      <c r="R295" s="158">
        <f t="shared" si="32"/>
        <v>6.7200000000000003E-3</v>
      </c>
      <c r="S295" s="158">
        <v>0</v>
      </c>
      <c r="T295" s="159">
        <f t="shared" si="33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60" t="s">
        <v>673</v>
      </c>
      <c r="AT295" s="160" t="s">
        <v>354</v>
      </c>
      <c r="AU295" s="160" t="s">
        <v>158</v>
      </c>
      <c r="AY295" s="14" t="s">
        <v>151</v>
      </c>
      <c r="BE295" s="161">
        <f t="shared" si="34"/>
        <v>0</v>
      </c>
      <c r="BF295" s="161">
        <f t="shared" si="35"/>
        <v>0</v>
      </c>
      <c r="BG295" s="161">
        <f t="shared" si="36"/>
        <v>0</v>
      </c>
      <c r="BH295" s="161">
        <f t="shared" si="37"/>
        <v>0</v>
      </c>
      <c r="BI295" s="161">
        <f t="shared" si="38"/>
        <v>0</v>
      </c>
      <c r="BJ295" s="14" t="s">
        <v>158</v>
      </c>
      <c r="BK295" s="161">
        <f t="shared" si="39"/>
        <v>0</v>
      </c>
      <c r="BL295" s="14" t="s">
        <v>673</v>
      </c>
      <c r="BM295" s="160" t="s">
        <v>2145</v>
      </c>
    </row>
    <row r="296" spans="1:65" s="2" customFormat="1" ht="21.75" customHeight="1">
      <c r="A296" s="29"/>
      <c r="B296" s="147"/>
      <c r="C296" s="148" t="s">
        <v>927</v>
      </c>
      <c r="D296" s="148" t="s">
        <v>153</v>
      </c>
      <c r="E296" s="149" t="s">
        <v>2146</v>
      </c>
      <c r="F296" s="150" t="s">
        <v>2147</v>
      </c>
      <c r="G296" s="151" t="s">
        <v>265</v>
      </c>
      <c r="H296" s="152">
        <v>10</v>
      </c>
      <c r="I296" s="153"/>
      <c r="J296" s="154">
        <f t="shared" si="30"/>
        <v>0</v>
      </c>
      <c r="K296" s="155"/>
      <c r="L296" s="30"/>
      <c r="M296" s="156" t="s">
        <v>1</v>
      </c>
      <c r="N296" s="157" t="s">
        <v>39</v>
      </c>
      <c r="O296" s="58"/>
      <c r="P296" s="158">
        <f t="shared" si="31"/>
        <v>0</v>
      </c>
      <c r="Q296" s="158">
        <v>0</v>
      </c>
      <c r="R296" s="158">
        <f t="shared" si="32"/>
        <v>0</v>
      </c>
      <c r="S296" s="158">
        <v>0</v>
      </c>
      <c r="T296" s="159">
        <f t="shared" si="33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60" t="s">
        <v>415</v>
      </c>
      <c r="AT296" s="160" t="s">
        <v>153</v>
      </c>
      <c r="AU296" s="160" t="s">
        <v>158</v>
      </c>
      <c r="AY296" s="14" t="s">
        <v>151</v>
      </c>
      <c r="BE296" s="161">
        <f t="shared" si="34"/>
        <v>0</v>
      </c>
      <c r="BF296" s="161">
        <f t="shared" si="35"/>
        <v>0</v>
      </c>
      <c r="BG296" s="161">
        <f t="shared" si="36"/>
        <v>0</v>
      </c>
      <c r="BH296" s="161">
        <f t="shared" si="37"/>
        <v>0</v>
      </c>
      <c r="BI296" s="161">
        <f t="shared" si="38"/>
        <v>0</v>
      </c>
      <c r="BJ296" s="14" t="s">
        <v>158</v>
      </c>
      <c r="BK296" s="161">
        <f t="shared" si="39"/>
        <v>0</v>
      </c>
      <c r="BL296" s="14" t="s">
        <v>415</v>
      </c>
      <c r="BM296" s="160" t="s">
        <v>2148</v>
      </c>
    </row>
    <row r="297" spans="1:65" s="2" customFormat="1" ht="37.9" customHeight="1">
      <c r="A297" s="29"/>
      <c r="B297" s="147"/>
      <c r="C297" s="162" t="s">
        <v>931</v>
      </c>
      <c r="D297" s="162" t="s">
        <v>354</v>
      </c>
      <c r="E297" s="163" t="s">
        <v>2149</v>
      </c>
      <c r="F297" s="164" t="s">
        <v>2150</v>
      </c>
      <c r="G297" s="165" t="s">
        <v>558</v>
      </c>
      <c r="H297" s="166">
        <v>0.78800000000000003</v>
      </c>
      <c r="I297" s="167"/>
      <c r="J297" s="168">
        <f t="shared" si="30"/>
        <v>0</v>
      </c>
      <c r="K297" s="169"/>
      <c r="L297" s="170"/>
      <c r="M297" s="171" t="s">
        <v>1</v>
      </c>
      <c r="N297" s="172" t="s">
        <v>39</v>
      </c>
      <c r="O297" s="58"/>
      <c r="P297" s="158">
        <f t="shared" si="31"/>
        <v>0</v>
      </c>
      <c r="Q297" s="158">
        <v>1E-3</v>
      </c>
      <c r="R297" s="158">
        <f t="shared" si="32"/>
        <v>7.8800000000000007E-4</v>
      </c>
      <c r="S297" s="158">
        <v>0</v>
      </c>
      <c r="T297" s="159">
        <f t="shared" si="33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60" t="s">
        <v>673</v>
      </c>
      <c r="AT297" s="160" t="s">
        <v>354</v>
      </c>
      <c r="AU297" s="160" t="s">
        <v>158</v>
      </c>
      <c r="AY297" s="14" t="s">
        <v>151</v>
      </c>
      <c r="BE297" s="161">
        <f t="shared" si="34"/>
        <v>0</v>
      </c>
      <c r="BF297" s="161">
        <f t="shared" si="35"/>
        <v>0</v>
      </c>
      <c r="BG297" s="161">
        <f t="shared" si="36"/>
        <v>0</v>
      </c>
      <c r="BH297" s="161">
        <f t="shared" si="37"/>
        <v>0</v>
      </c>
      <c r="BI297" s="161">
        <f t="shared" si="38"/>
        <v>0</v>
      </c>
      <c r="BJ297" s="14" t="s">
        <v>158</v>
      </c>
      <c r="BK297" s="161">
        <f t="shared" si="39"/>
        <v>0</v>
      </c>
      <c r="BL297" s="14" t="s">
        <v>673</v>
      </c>
      <c r="BM297" s="160" t="s">
        <v>2151</v>
      </c>
    </row>
    <row r="298" spans="1:65" s="2" customFormat="1" ht="16.5" customHeight="1">
      <c r="A298" s="29"/>
      <c r="B298" s="147"/>
      <c r="C298" s="148" t="s">
        <v>935</v>
      </c>
      <c r="D298" s="148" t="s">
        <v>153</v>
      </c>
      <c r="E298" s="149" t="s">
        <v>2152</v>
      </c>
      <c r="F298" s="150" t="s">
        <v>2153</v>
      </c>
      <c r="G298" s="151" t="s">
        <v>265</v>
      </c>
      <c r="H298" s="152">
        <v>1</v>
      </c>
      <c r="I298" s="153"/>
      <c r="J298" s="154">
        <f t="shared" si="30"/>
        <v>0</v>
      </c>
      <c r="K298" s="155"/>
      <c r="L298" s="30"/>
      <c r="M298" s="156" t="s">
        <v>1</v>
      </c>
      <c r="N298" s="157" t="s">
        <v>39</v>
      </c>
      <c r="O298" s="58"/>
      <c r="P298" s="158">
        <f t="shared" si="31"/>
        <v>0</v>
      </c>
      <c r="Q298" s="158">
        <v>0</v>
      </c>
      <c r="R298" s="158">
        <f t="shared" si="32"/>
        <v>0</v>
      </c>
      <c r="S298" s="158">
        <v>0</v>
      </c>
      <c r="T298" s="159">
        <f t="shared" si="33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60" t="s">
        <v>415</v>
      </c>
      <c r="AT298" s="160" t="s">
        <v>153</v>
      </c>
      <c r="AU298" s="160" t="s">
        <v>158</v>
      </c>
      <c r="AY298" s="14" t="s">
        <v>151</v>
      </c>
      <c r="BE298" s="161">
        <f t="shared" si="34"/>
        <v>0</v>
      </c>
      <c r="BF298" s="161">
        <f t="shared" si="35"/>
        <v>0</v>
      </c>
      <c r="BG298" s="161">
        <f t="shared" si="36"/>
        <v>0</v>
      </c>
      <c r="BH298" s="161">
        <f t="shared" si="37"/>
        <v>0</v>
      </c>
      <c r="BI298" s="161">
        <f t="shared" si="38"/>
        <v>0</v>
      </c>
      <c r="BJ298" s="14" t="s">
        <v>158</v>
      </c>
      <c r="BK298" s="161">
        <f t="shared" si="39"/>
        <v>0</v>
      </c>
      <c r="BL298" s="14" t="s">
        <v>415</v>
      </c>
      <c r="BM298" s="160" t="s">
        <v>2154</v>
      </c>
    </row>
    <row r="299" spans="1:65" s="2" customFormat="1" ht="16.5" customHeight="1">
      <c r="A299" s="29"/>
      <c r="B299" s="147"/>
      <c r="C299" s="162" t="s">
        <v>939</v>
      </c>
      <c r="D299" s="162" t="s">
        <v>354</v>
      </c>
      <c r="E299" s="163" t="s">
        <v>2155</v>
      </c>
      <c r="F299" s="164" t="s">
        <v>2156</v>
      </c>
      <c r="G299" s="165" t="s">
        <v>265</v>
      </c>
      <c r="H299" s="166">
        <v>1</v>
      </c>
      <c r="I299" s="167"/>
      <c r="J299" s="168">
        <f t="shared" si="30"/>
        <v>0</v>
      </c>
      <c r="K299" s="169"/>
      <c r="L299" s="170"/>
      <c r="M299" s="171" t="s">
        <v>1</v>
      </c>
      <c r="N299" s="172" t="s">
        <v>39</v>
      </c>
      <c r="O299" s="58"/>
      <c r="P299" s="158">
        <f t="shared" si="31"/>
        <v>0</v>
      </c>
      <c r="Q299" s="158">
        <v>4.0999999999999999E-4</v>
      </c>
      <c r="R299" s="158">
        <f t="shared" si="32"/>
        <v>4.0999999999999999E-4</v>
      </c>
      <c r="S299" s="158">
        <v>0</v>
      </c>
      <c r="T299" s="159">
        <f t="shared" si="33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60" t="s">
        <v>673</v>
      </c>
      <c r="AT299" s="160" t="s">
        <v>354</v>
      </c>
      <c r="AU299" s="160" t="s">
        <v>158</v>
      </c>
      <c r="AY299" s="14" t="s">
        <v>151</v>
      </c>
      <c r="BE299" s="161">
        <f t="shared" si="34"/>
        <v>0</v>
      </c>
      <c r="BF299" s="161">
        <f t="shared" si="35"/>
        <v>0</v>
      </c>
      <c r="BG299" s="161">
        <f t="shared" si="36"/>
        <v>0</v>
      </c>
      <c r="BH299" s="161">
        <f t="shared" si="37"/>
        <v>0</v>
      </c>
      <c r="BI299" s="161">
        <f t="shared" si="38"/>
        <v>0</v>
      </c>
      <c r="BJ299" s="14" t="s">
        <v>158</v>
      </c>
      <c r="BK299" s="161">
        <f t="shared" si="39"/>
        <v>0</v>
      </c>
      <c r="BL299" s="14" t="s">
        <v>673</v>
      </c>
      <c r="BM299" s="160" t="s">
        <v>2157</v>
      </c>
    </row>
    <row r="300" spans="1:65" s="2" customFormat="1" ht="16.5" customHeight="1">
      <c r="A300" s="29"/>
      <c r="B300" s="147"/>
      <c r="C300" s="148" t="s">
        <v>943</v>
      </c>
      <c r="D300" s="148" t="s">
        <v>153</v>
      </c>
      <c r="E300" s="149" t="s">
        <v>2158</v>
      </c>
      <c r="F300" s="150" t="s">
        <v>2159</v>
      </c>
      <c r="G300" s="151" t="s">
        <v>265</v>
      </c>
      <c r="H300" s="152">
        <v>150</v>
      </c>
      <c r="I300" s="153"/>
      <c r="J300" s="154">
        <f t="shared" si="30"/>
        <v>0</v>
      </c>
      <c r="K300" s="155"/>
      <c r="L300" s="30"/>
      <c r="M300" s="156" t="s">
        <v>1</v>
      </c>
      <c r="N300" s="157" t="s">
        <v>39</v>
      </c>
      <c r="O300" s="58"/>
      <c r="P300" s="158">
        <f t="shared" si="31"/>
        <v>0</v>
      </c>
      <c r="Q300" s="158">
        <v>0</v>
      </c>
      <c r="R300" s="158">
        <f t="shared" si="32"/>
        <v>0</v>
      </c>
      <c r="S300" s="158">
        <v>0</v>
      </c>
      <c r="T300" s="159">
        <f t="shared" si="33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60" t="s">
        <v>415</v>
      </c>
      <c r="AT300" s="160" t="s">
        <v>153</v>
      </c>
      <c r="AU300" s="160" t="s">
        <v>158</v>
      </c>
      <c r="AY300" s="14" t="s">
        <v>151</v>
      </c>
      <c r="BE300" s="161">
        <f t="shared" si="34"/>
        <v>0</v>
      </c>
      <c r="BF300" s="161">
        <f t="shared" si="35"/>
        <v>0</v>
      </c>
      <c r="BG300" s="161">
        <f t="shared" si="36"/>
        <v>0</v>
      </c>
      <c r="BH300" s="161">
        <f t="shared" si="37"/>
        <v>0</v>
      </c>
      <c r="BI300" s="161">
        <f t="shared" si="38"/>
        <v>0</v>
      </c>
      <c r="BJ300" s="14" t="s">
        <v>158</v>
      </c>
      <c r="BK300" s="161">
        <f t="shared" si="39"/>
        <v>0</v>
      </c>
      <c r="BL300" s="14" t="s">
        <v>415</v>
      </c>
      <c r="BM300" s="160" t="s">
        <v>2160</v>
      </c>
    </row>
    <row r="301" spans="1:65" s="2" customFormat="1" ht="16.5" customHeight="1">
      <c r="A301" s="29"/>
      <c r="B301" s="147"/>
      <c r="C301" s="148" t="s">
        <v>947</v>
      </c>
      <c r="D301" s="148" t="s">
        <v>153</v>
      </c>
      <c r="E301" s="149" t="s">
        <v>1617</v>
      </c>
      <c r="F301" s="150" t="s">
        <v>1618</v>
      </c>
      <c r="G301" s="151" t="s">
        <v>1619</v>
      </c>
      <c r="H301" s="152">
        <v>45</v>
      </c>
      <c r="I301" s="153"/>
      <c r="J301" s="154">
        <f t="shared" si="30"/>
        <v>0</v>
      </c>
      <c r="K301" s="155"/>
      <c r="L301" s="30"/>
      <c r="M301" s="156" t="s">
        <v>1</v>
      </c>
      <c r="N301" s="157" t="s">
        <v>39</v>
      </c>
      <c r="O301" s="58"/>
      <c r="P301" s="158">
        <f t="shared" si="31"/>
        <v>0</v>
      </c>
      <c r="Q301" s="158">
        <v>0</v>
      </c>
      <c r="R301" s="158">
        <f t="shared" si="32"/>
        <v>0</v>
      </c>
      <c r="S301" s="158">
        <v>0</v>
      </c>
      <c r="T301" s="159">
        <f t="shared" si="33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60" t="s">
        <v>415</v>
      </c>
      <c r="AT301" s="160" t="s">
        <v>153</v>
      </c>
      <c r="AU301" s="160" t="s">
        <v>158</v>
      </c>
      <c r="AY301" s="14" t="s">
        <v>151</v>
      </c>
      <c r="BE301" s="161">
        <f t="shared" si="34"/>
        <v>0</v>
      </c>
      <c r="BF301" s="161">
        <f t="shared" si="35"/>
        <v>0</v>
      </c>
      <c r="BG301" s="161">
        <f t="shared" si="36"/>
        <v>0</v>
      </c>
      <c r="BH301" s="161">
        <f t="shared" si="37"/>
        <v>0</v>
      </c>
      <c r="BI301" s="161">
        <f t="shared" si="38"/>
        <v>0</v>
      </c>
      <c r="BJ301" s="14" t="s">
        <v>158</v>
      </c>
      <c r="BK301" s="161">
        <f t="shared" si="39"/>
        <v>0</v>
      </c>
      <c r="BL301" s="14" t="s">
        <v>415</v>
      </c>
      <c r="BM301" s="160" t="s">
        <v>2161</v>
      </c>
    </row>
    <row r="302" spans="1:65" s="2" customFormat="1" ht="16.5" customHeight="1">
      <c r="A302" s="29"/>
      <c r="B302" s="147"/>
      <c r="C302" s="148" t="s">
        <v>951</v>
      </c>
      <c r="D302" s="148" t="s">
        <v>153</v>
      </c>
      <c r="E302" s="149" t="s">
        <v>2162</v>
      </c>
      <c r="F302" s="150" t="s">
        <v>2163</v>
      </c>
      <c r="G302" s="151" t="s">
        <v>265</v>
      </c>
      <c r="H302" s="152">
        <v>350</v>
      </c>
      <c r="I302" s="153"/>
      <c r="J302" s="154">
        <f t="shared" si="30"/>
        <v>0</v>
      </c>
      <c r="K302" s="155"/>
      <c r="L302" s="30"/>
      <c r="M302" s="156" t="s">
        <v>1</v>
      </c>
      <c r="N302" s="157" t="s">
        <v>39</v>
      </c>
      <c r="O302" s="58"/>
      <c r="P302" s="158">
        <f t="shared" si="31"/>
        <v>0</v>
      </c>
      <c r="Q302" s="158">
        <v>0</v>
      </c>
      <c r="R302" s="158">
        <f t="shared" si="32"/>
        <v>0</v>
      </c>
      <c r="S302" s="158">
        <v>0</v>
      </c>
      <c r="T302" s="159">
        <f t="shared" si="33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60" t="s">
        <v>415</v>
      </c>
      <c r="AT302" s="160" t="s">
        <v>153</v>
      </c>
      <c r="AU302" s="160" t="s">
        <v>158</v>
      </c>
      <c r="AY302" s="14" t="s">
        <v>151</v>
      </c>
      <c r="BE302" s="161">
        <f t="shared" si="34"/>
        <v>0</v>
      </c>
      <c r="BF302" s="161">
        <f t="shared" si="35"/>
        <v>0</v>
      </c>
      <c r="BG302" s="161">
        <f t="shared" si="36"/>
        <v>0</v>
      </c>
      <c r="BH302" s="161">
        <f t="shared" si="37"/>
        <v>0</v>
      </c>
      <c r="BI302" s="161">
        <f t="shared" si="38"/>
        <v>0</v>
      </c>
      <c r="BJ302" s="14" t="s">
        <v>158</v>
      </c>
      <c r="BK302" s="161">
        <f t="shared" si="39"/>
        <v>0</v>
      </c>
      <c r="BL302" s="14" t="s">
        <v>415</v>
      </c>
      <c r="BM302" s="160" t="s">
        <v>2164</v>
      </c>
    </row>
    <row r="303" spans="1:65" s="2" customFormat="1" ht="37.9" customHeight="1">
      <c r="A303" s="29"/>
      <c r="B303" s="147"/>
      <c r="C303" s="148" t="s">
        <v>955</v>
      </c>
      <c r="D303" s="148" t="s">
        <v>153</v>
      </c>
      <c r="E303" s="149" t="s">
        <v>1621</v>
      </c>
      <c r="F303" s="150" t="s">
        <v>1622</v>
      </c>
      <c r="G303" s="151" t="s">
        <v>265</v>
      </c>
      <c r="H303" s="152">
        <v>35</v>
      </c>
      <c r="I303" s="153"/>
      <c r="J303" s="154">
        <f t="shared" si="30"/>
        <v>0</v>
      </c>
      <c r="K303" s="155"/>
      <c r="L303" s="30"/>
      <c r="M303" s="156" t="s">
        <v>1</v>
      </c>
      <c r="N303" s="157" t="s">
        <v>39</v>
      </c>
      <c r="O303" s="58"/>
      <c r="P303" s="158">
        <f t="shared" si="31"/>
        <v>0</v>
      </c>
      <c r="Q303" s="158">
        <v>0</v>
      </c>
      <c r="R303" s="158">
        <f t="shared" si="32"/>
        <v>0</v>
      </c>
      <c r="S303" s="158">
        <v>0</v>
      </c>
      <c r="T303" s="159">
        <f t="shared" si="33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60" t="s">
        <v>415</v>
      </c>
      <c r="AT303" s="160" t="s">
        <v>153</v>
      </c>
      <c r="AU303" s="160" t="s">
        <v>158</v>
      </c>
      <c r="AY303" s="14" t="s">
        <v>151</v>
      </c>
      <c r="BE303" s="161">
        <f t="shared" si="34"/>
        <v>0</v>
      </c>
      <c r="BF303" s="161">
        <f t="shared" si="35"/>
        <v>0</v>
      </c>
      <c r="BG303" s="161">
        <f t="shared" si="36"/>
        <v>0</v>
      </c>
      <c r="BH303" s="161">
        <f t="shared" si="37"/>
        <v>0</v>
      </c>
      <c r="BI303" s="161">
        <f t="shared" si="38"/>
        <v>0</v>
      </c>
      <c r="BJ303" s="14" t="s">
        <v>158</v>
      </c>
      <c r="BK303" s="161">
        <f t="shared" si="39"/>
        <v>0</v>
      </c>
      <c r="BL303" s="14" t="s">
        <v>415</v>
      </c>
      <c r="BM303" s="160" t="s">
        <v>2165</v>
      </c>
    </row>
    <row r="304" spans="1:65" s="2" customFormat="1" ht="16.5" customHeight="1">
      <c r="A304" s="29"/>
      <c r="B304" s="147"/>
      <c r="C304" s="148" t="s">
        <v>959</v>
      </c>
      <c r="D304" s="148" t="s">
        <v>153</v>
      </c>
      <c r="E304" s="149" t="s">
        <v>1624</v>
      </c>
      <c r="F304" s="150" t="s">
        <v>1625</v>
      </c>
      <c r="G304" s="151" t="s">
        <v>265</v>
      </c>
      <c r="H304" s="152">
        <v>25</v>
      </c>
      <c r="I304" s="153"/>
      <c r="J304" s="154">
        <f t="shared" si="30"/>
        <v>0</v>
      </c>
      <c r="K304" s="155"/>
      <c r="L304" s="30"/>
      <c r="M304" s="156" t="s">
        <v>1</v>
      </c>
      <c r="N304" s="157" t="s">
        <v>39</v>
      </c>
      <c r="O304" s="58"/>
      <c r="P304" s="158">
        <f t="shared" si="31"/>
        <v>0</v>
      </c>
      <c r="Q304" s="158">
        <v>0</v>
      </c>
      <c r="R304" s="158">
        <f t="shared" si="32"/>
        <v>0</v>
      </c>
      <c r="S304" s="158">
        <v>0</v>
      </c>
      <c r="T304" s="159">
        <f t="shared" si="33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60" t="s">
        <v>415</v>
      </c>
      <c r="AT304" s="160" t="s">
        <v>153</v>
      </c>
      <c r="AU304" s="160" t="s">
        <v>158</v>
      </c>
      <c r="AY304" s="14" t="s">
        <v>151</v>
      </c>
      <c r="BE304" s="161">
        <f t="shared" si="34"/>
        <v>0</v>
      </c>
      <c r="BF304" s="161">
        <f t="shared" si="35"/>
        <v>0</v>
      </c>
      <c r="BG304" s="161">
        <f t="shared" si="36"/>
        <v>0</v>
      </c>
      <c r="BH304" s="161">
        <f t="shared" si="37"/>
        <v>0</v>
      </c>
      <c r="BI304" s="161">
        <f t="shared" si="38"/>
        <v>0</v>
      </c>
      <c r="BJ304" s="14" t="s">
        <v>158</v>
      </c>
      <c r="BK304" s="161">
        <f t="shared" si="39"/>
        <v>0</v>
      </c>
      <c r="BL304" s="14" t="s">
        <v>415</v>
      </c>
      <c r="BM304" s="160" t="s">
        <v>2166</v>
      </c>
    </row>
    <row r="305" spans="1:65" s="2" customFormat="1" ht="24.2" customHeight="1">
      <c r="A305" s="29"/>
      <c r="B305" s="147"/>
      <c r="C305" s="148" t="s">
        <v>963</v>
      </c>
      <c r="D305" s="148" t="s">
        <v>153</v>
      </c>
      <c r="E305" s="149" t="s">
        <v>2167</v>
      </c>
      <c r="F305" s="150" t="s">
        <v>2168</v>
      </c>
      <c r="G305" s="151" t="s">
        <v>265</v>
      </c>
      <c r="H305" s="152">
        <v>15</v>
      </c>
      <c r="I305" s="153"/>
      <c r="J305" s="154">
        <f t="shared" si="30"/>
        <v>0</v>
      </c>
      <c r="K305" s="155"/>
      <c r="L305" s="30"/>
      <c r="M305" s="156" t="s">
        <v>1</v>
      </c>
      <c r="N305" s="157" t="s">
        <v>39</v>
      </c>
      <c r="O305" s="58"/>
      <c r="P305" s="158">
        <f t="shared" si="31"/>
        <v>0</v>
      </c>
      <c r="Q305" s="158">
        <v>0</v>
      </c>
      <c r="R305" s="158">
        <f t="shared" si="32"/>
        <v>0</v>
      </c>
      <c r="S305" s="158">
        <v>0</v>
      </c>
      <c r="T305" s="159">
        <f t="shared" si="33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60" t="s">
        <v>415</v>
      </c>
      <c r="AT305" s="160" t="s">
        <v>153</v>
      </c>
      <c r="AU305" s="160" t="s">
        <v>158</v>
      </c>
      <c r="AY305" s="14" t="s">
        <v>151</v>
      </c>
      <c r="BE305" s="161">
        <f t="shared" si="34"/>
        <v>0</v>
      </c>
      <c r="BF305" s="161">
        <f t="shared" si="35"/>
        <v>0</v>
      </c>
      <c r="BG305" s="161">
        <f t="shared" si="36"/>
        <v>0</v>
      </c>
      <c r="BH305" s="161">
        <f t="shared" si="37"/>
        <v>0</v>
      </c>
      <c r="BI305" s="161">
        <f t="shared" si="38"/>
        <v>0</v>
      </c>
      <c r="BJ305" s="14" t="s">
        <v>158</v>
      </c>
      <c r="BK305" s="161">
        <f t="shared" si="39"/>
        <v>0</v>
      </c>
      <c r="BL305" s="14" t="s">
        <v>415</v>
      </c>
      <c r="BM305" s="160" t="s">
        <v>2169</v>
      </c>
    </row>
    <row r="306" spans="1:65" s="2" customFormat="1" ht="21.75" customHeight="1">
      <c r="A306" s="29"/>
      <c r="B306" s="147"/>
      <c r="C306" s="148" t="s">
        <v>967</v>
      </c>
      <c r="D306" s="148" t="s">
        <v>153</v>
      </c>
      <c r="E306" s="149" t="s">
        <v>2170</v>
      </c>
      <c r="F306" s="150" t="s">
        <v>2171</v>
      </c>
      <c r="G306" s="151" t="s">
        <v>330</v>
      </c>
      <c r="H306" s="152">
        <v>150</v>
      </c>
      <c r="I306" s="153"/>
      <c r="J306" s="154">
        <f t="shared" si="30"/>
        <v>0</v>
      </c>
      <c r="K306" s="155"/>
      <c r="L306" s="30"/>
      <c r="M306" s="156" t="s">
        <v>1</v>
      </c>
      <c r="N306" s="157" t="s">
        <v>39</v>
      </c>
      <c r="O306" s="58"/>
      <c r="P306" s="158">
        <f t="shared" si="31"/>
        <v>0</v>
      </c>
      <c r="Q306" s="158">
        <v>0</v>
      </c>
      <c r="R306" s="158">
        <f t="shared" si="32"/>
        <v>0</v>
      </c>
      <c r="S306" s="158">
        <v>0</v>
      </c>
      <c r="T306" s="159">
        <f t="shared" si="33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60" t="s">
        <v>415</v>
      </c>
      <c r="AT306" s="160" t="s">
        <v>153</v>
      </c>
      <c r="AU306" s="160" t="s">
        <v>158</v>
      </c>
      <c r="AY306" s="14" t="s">
        <v>151</v>
      </c>
      <c r="BE306" s="161">
        <f t="shared" si="34"/>
        <v>0</v>
      </c>
      <c r="BF306" s="161">
        <f t="shared" si="35"/>
        <v>0</v>
      </c>
      <c r="BG306" s="161">
        <f t="shared" si="36"/>
        <v>0</v>
      </c>
      <c r="BH306" s="161">
        <f t="shared" si="37"/>
        <v>0</v>
      </c>
      <c r="BI306" s="161">
        <f t="shared" si="38"/>
        <v>0</v>
      </c>
      <c r="BJ306" s="14" t="s">
        <v>158</v>
      </c>
      <c r="BK306" s="161">
        <f t="shared" si="39"/>
        <v>0</v>
      </c>
      <c r="BL306" s="14" t="s">
        <v>415</v>
      </c>
      <c r="BM306" s="160" t="s">
        <v>2172</v>
      </c>
    </row>
    <row r="307" spans="1:65" s="2" customFormat="1" ht="21.75" customHeight="1">
      <c r="A307" s="29"/>
      <c r="B307" s="147"/>
      <c r="C307" s="162" t="s">
        <v>971</v>
      </c>
      <c r="D307" s="162" t="s">
        <v>354</v>
      </c>
      <c r="E307" s="163" t="s">
        <v>2173</v>
      </c>
      <c r="F307" s="164" t="s">
        <v>2174</v>
      </c>
      <c r="G307" s="165" t="s">
        <v>330</v>
      </c>
      <c r="H307" s="166">
        <v>150</v>
      </c>
      <c r="I307" s="167"/>
      <c r="J307" s="168">
        <f t="shared" si="30"/>
        <v>0</v>
      </c>
      <c r="K307" s="169"/>
      <c r="L307" s="170"/>
      <c r="M307" s="171" t="s">
        <v>1</v>
      </c>
      <c r="N307" s="172" t="s">
        <v>39</v>
      </c>
      <c r="O307" s="58"/>
      <c r="P307" s="158">
        <f t="shared" si="31"/>
        <v>0</v>
      </c>
      <c r="Q307" s="158">
        <v>0</v>
      </c>
      <c r="R307" s="158">
        <f t="shared" si="32"/>
        <v>0</v>
      </c>
      <c r="S307" s="158">
        <v>0</v>
      </c>
      <c r="T307" s="159">
        <f t="shared" si="33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60" t="s">
        <v>673</v>
      </c>
      <c r="AT307" s="160" t="s">
        <v>354</v>
      </c>
      <c r="AU307" s="160" t="s">
        <v>158</v>
      </c>
      <c r="AY307" s="14" t="s">
        <v>151</v>
      </c>
      <c r="BE307" s="161">
        <f t="shared" si="34"/>
        <v>0</v>
      </c>
      <c r="BF307" s="161">
        <f t="shared" si="35"/>
        <v>0</v>
      </c>
      <c r="BG307" s="161">
        <f t="shared" si="36"/>
        <v>0</v>
      </c>
      <c r="BH307" s="161">
        <f t="shared" si="37"/>
        <v>0</v>
      </c>
      <c r="BI307" s="161">
        <f t="shared" si="38"/>
        <v>0</v>
      </c>
      <c r="BJ307" s="14" t="s">
        <v>158</v>
      </c>
      <c r="BK307" s="161">
        <f t="shared" si="39"/>
        <v>0</v>
      </c>
      <c r="BL307" s="14" t="s">
        <v>673</v>
      </c>
      <c r="BM307" s="160" t="s">
        <v>2175</v>
      </c>
    </row>
    <row r="308" spans="1:65" s="2" customFormat="1" ht="24.2" customHeight="1">
      <c r="A308" s="29"/>
      <c r="B308" s="147"/>
      <c r="C308" s="162" t="s">
        <v>975</v>
      </c>
      <c r="D308" s="162" t="s">
        <v>354</v>
      </c>
      <c r="E308" s="163" t="s">
        <v>2176</v>
      </c>
      <c r="F308" s="164" t="s">
        <v>2177</v>
      </c>
      <c r="G308" s="165" t="s">
        <v>330</v>
      </c>
      <c r="H308" s="166">
        <v>150</v>
      </c>
      <c r="I308" s="167"/>
      <c r="J308" s="168">
        <f t="shared" si="30"/>
        <v>0</v>
      </c>
      <c r="K308" s="169"/>
      <c r="L308" s="170"/>
      <c r="M308" s="171" t="s">
        <v>1</v>
      </c>
      <c r="N308" s="172" t="s">
        <v>39</v>
      </c>
      <c r="O308" s="58"/>
      <c r="P308" s="158">
        <f t="shared" si="31"/>
        <v>0</v>
      </c>
      <c r="Q308" s="158">
        <v>0</v>
      </c>
      <c r="R308" s="158">
        <f t="shared" si="32"/>
        <v>0</v>
      </c>
      <c r="S308" s="158">
        <v>0</v>
      </c>
      <c r="T308" s="159">
        <f t="shared" si="33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60" t="s">
        <v>673</v>
      </c>
      <c r="AT308" s="160" t="s">
        <v>354</v>
      </c>
      <c r="AU308" s="160" t="s">
        <v>158</v>
      </c>
      <c r="AY308" s="14" t="s">
        <v>151</v>
      </c>
      <c r="BE308" s="161">
        <f t="shared" si="34"/>
        <v>0</v>
      </c>
      <c r="BF308" s="161">
        <f t="shared" si="35"/>
        <v>0</v>
      </c>
      <c r="BG308" s="161">
        <f t="shared" si="36"/>
        <v>0</v>
      </c>
      <c r="BH308" s="161">
        <f t="shared" si="37"/>
        <v>0</v>
      </c>
      <c r="BI308" s="161">
        <f t="shared" si="38"/>
        <v>0</v>
      </c>
      <c r="BJ308" s="14" t="s">
        <v>158</v>
      </c>
      <c r="BK308" s="161">
        <f t="shared" si="39"/>
        <v>0</v>
      </c>
      <c r="BL308" s="14" t="s">
        <v>673</v>
      </c>
      <c r="BM308" s="160" t="s">
        <v>2178</v>
      </c>
    </row>
    <row r="309" spans="1:65" s="2" customFormat="1" ht="21.75" customHeight="1">
      <c r="A309" s="29"/>
      <c r="B309" s="147"/>
      <c r="C309" s="148" t="s">
        <v>979</v>
      </c>
      <c r="D309" s="148" t="s">
        <v>153</v>
      </c>
      <c r="E309" s="149" t="s">
        <v>2179</v>
      </c>
      <c r="F309" s="150" t="s">
        <v>2180</v>
      </c>
      <c r="G309" s="151" t="s">
        <v>330</v>
      </c>
      <c r="H309" s="152">
        <v>650</v>
      </c>
      <c r="I309" s="153"/>
      <c r="J309" s="154">
        <f t="shared" si="30"/>
        <v>0</v>
      </c>
      <c r="K309" s="155"/>
      <c r="L309" s="30"/>
      <c r="M309" s="156" t="s">
        <v>1</v>
      </c>
      <c r="N309" s="157" t="s">
        <v>39</v>
      </c>
      <c r="O309" s="58"/>
      <c r="P309" s="158">
        <f t="shared" si="31"/>
        <v>0</v>
      </c>
      <c r="Q309" s="158">
        <v>0</v>
      </c>
      <c r="R309" s="158">
        <f t="shared" si="32"/>
        <v>0</v>
      </c>
      <c r="S309" s="158">
        <v>0</v>
      </c>
      <c r="T309" s="159">
        <f t="shared" si="33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60" t="s">
        <v>415</v>
      </c>
      <c r="AT309" s="160" t="s">
        <v>153</v>
      </c>
      <c r="AU309" s="160" t="s">
        <v>158</v>
      </c>
      <c r="AY309" s="14" t="s">
        <v>151</v>
      </c>
      <c r="BE309" s="161">
        <f t="shared" si="34"/>
        <v>0</v>
      </c>
      <c r="BF309" s="161">
        <f t="shared" si="35"/>
        <v>0</v>
      </c>
      <c r="BG309" s="161">
        <f t="shared" si="36"/>
        <v>0</v>
      </c>
      <c r="BH309" s="161">
        <f t="shared" si="37"/>
        <v>0</v>
      </c>
      <c r="BI309" s="161">
        <f t="shared" si="38"/>
        <v>0</v>
      </c>
      <c r="BJ309" s="14" t="s">
        <v>158</v>
      </c>
      <c r="BK309" s="161">
        <f t="shared" si="39"/>
        <v>0</v>
      </c>
      <c r="BL309" s="14" t="s">
        <v>415</v>
      </c>
      <c r="BM309" s="160" t="s">
        <v>2181</v>
      </c>
    </row>
    <row r="310" spans="1:65" s="2" customFormat="1" ht="24.2" customHeight="1">
      <c r="A310" s="29"/>
      <c r="B310" s="147"/>
      <c r="C310" s="162" t="s">
        <v>983</v>
      </c>
      <c r="D310" s="162" t="s">
        <v>354</v>
      </c>
      <c r="E310" s="163" t="s">
        <v>2182</v>
      </c>
      <c r="F310" s="164" t="s">
        <v>2183</v>
      </c>
      <c r="G310" s="165" t="s">
        <v>330</v>
      </c>
      <c r="H310" s="166">
        <v>650</v>
      </c>
      <c r="I310" s="167"/>
      <c r="J310" s="168">
        <f t="shared" si="30"/>
        <v>0</v>
      </c>
      <c r="K310" s="169"/>
      <c r="L310" s="170"/>
      <c r="M310" s="171" t="s">
        <v>1</v>
      </c>
      <c r="N310" s="172" t="s">
        <v>39</v>
      </c>
      <c r="O310" s="58"/>
      <c r="P310" s="158">
        <f t="shared" si="31"/>
        <v>0</v>
      </c>
      <c r="Q310" s="158">
        <v>0</v>
      </c>
      <c r="R310" s="158">
        <f t="shared" si="32"/>
        <v>0</v>
      </c>
      <c r="S310" s="158">
        <v>0</v>
      </c>
      <c r="T310" s="159">
        <f t="shared" si="33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60" t="s">
        <v>673</v>
      </c>
      <c r="AT310" s="160" t="s">
        <v>354</v>
      </c>
      <c r="AU310" s="160" t="s">
        <v>158</v>
      </c>
      <c r="AY310" s="14" t="s">
        <v>151</v>
      </c>
      <c r="BE310" s="161">
        <f t="shared" si="34"/>
        <v>0</v>
      </c>
      <c r="BF310" s="161">
        <f t="shared" si="35"/>
        <v>0</v>
      </c>
      <c r="BG310" s="161">
        <f t="shared" si="36"/>
        <v>0</v>
      </c>
      <c r="BH310" s="161">
        <f t="shared" si="37"/>
        <v>0</v>
      </c>
      <c r="BI310" s="161">
        <f t="shared" si="38"/>
        <v>0</v>
      </c>
      <c r="BJ310" s="14" t="s">
        <v>158</v>
      </c>
      <c r="BK310" s="161">
        <f t="shared" si="39"/>
        <v>0</v>
      </c>
      <c r="BL310" s="14" t="s">
        <v>673</v>
      </c>
      <c r="BM310" s="160" t="s">
        <v>2184</v>
      </c>
    </row>
    <row r="311" spans="1:65" s="2" customFormat="1" ht="21.75" customHeight="1">
      <c r="A311" s="29"/>
      <c r="B311" s="147"/>
      <c r="C311" s="148" t="s">
        <v>987</v>
      </c>
      <c r="D311" s="148" t="s">
        <v>153</v>
      </c>
      <c r="E311" s="149" t="s">
        <v>2185</v>
      </c>
      <c r="F311" s="150" t="s">
        <v>2186</v>
      </c>
      <c r="G311" s="151" t="s">
        <v>330</v>
      </c>
      <c r="H311" s="152">
        <v>250</v>
      </c>
      <c r="I311" s="153"/>
      <c r="J311" s="154">
        <f t="shared" si="30"/>
        <v>0</v>
      </c>
      <c r="K311" s="155"/>
      <c r="L311" s="30"/>
      <c r="M311" s="156" t="s">
        <v>1</v>
      </c>
      <c r="N311" s="157" t="s">
        <v>39</v>
      </c>
      <c r="O311" s="58"/>
      <c r="P311" s="158">
        <f t="shared" si="31"/>
        <v>0</v>
      </c>
      <c r="Q311" s="158">
        <v>0</v>
      </c>
      <c r="R311" s="158">
        <f t="shared" si="32"/>
        <v>0</v>
      </c>
      <c r="S311" s="158">
        <v>0</v>
      </c>
      <c r="T311" s="159">
        <f t="shared" si="33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60" t="s">
        <v>415</v>
      </c>
      <c r="AT311" s="160" t="s">
        <v>153</v>
      </c>
      <c r="AU311" s="160" t="s">
        <v>158</v>
      </c>
      <c r="AY311" s="14" t="s">
        <v>151</v>
      </c>
      <c r="BE311" s="161">
        <f t="shared" si="34"/>
        <v>0</v>
      </c>
      <c r="BF311" s="161">
        <f t="shared" si="35"/>
        <v>0</v>
      </c>
      <c r="BG311" s="161">
        <f t="shared" si="36"/>
        <v>0</v>
      </c>
      <c r="BH311" s="161">
        <f t="shared" si="37"/>
        <v>0</v>
      </c>
      <c r="BI311" s="161">
        <f t="shared" si="38"/>
        <v>0</v>
      </c>
      <c r="BJ311" s="14" t="s">
        <v>158</v>
      </c>
      <c r="BK311" s="161">
        <f t="shared" si="39"/>
        <v>0</v>
      </c>
      <c r="BL311" s="14" t="s">
        <v>415</v>
      </c>
      <c r="BM311" s="160" t="s">
        <v>2187</v>
      </c>
    </row>
    <row r="312" spans="1:65" s="2" customFormat="1" ht="24.2" customHeight="1">
      <c r="A312" s="29"/>
      <c r="B312" s="147"/>
      <c r="C312" s="162" t="s">
        <v>991</v>
      </c>
      <c r="D312" s="162" t="s">
        <v>354</v>
      </c>
      <c r="E312" s="163" t="s">
        <v>2188</v>
      </c>
      <c r="F312" s="164" t="s">
        <v>2189</v>
      </c>
      <c r="G312" s="165" t="s">
        <v>330</v>
      </c>
      <c r="H312" s="166">
        <v>250</v>
      </c>
      <c r="I312" s="167"/>
      <c r="J312" s="168">
        <f t="shared" si="30"/>
        <v>0</v>
      </c>
      <c r="K312" s="169"/>
      <c r="L312" s="170"/>
      <c r="M312" s="171" t="s">
        <v>1</v>
      </c>
      <c r="N312" s="172" t="s">
        <v>39</v>
      </c>
      <c r="O312" s="58"/>
      <c r="P312" s="158">
        <f t="shared" si="31"/>
        <v>0</v>
      </c>
      <c r="Q312" s="158">
        <v>0</v>
      </c>
      <c r="R312" s="158">
        <f t="shared" si="32"/>
        <v>0</v>
      </c>
      <c r="S312" s="158">
        <v>0</v>
      </c>
      <c r="T312" s="159">
        <f t="shared" si="33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60" t="s">
        <v>673</v>
      </c>
      <c r="AT312" s="160" t="s">
        <v>354</v>
      </c>
      <c r="AU312" s="160" t="s">
        <v>158</v>
      </c>
      <c r="AY312" s="14" t="s">
        <v>151</v>
      </c>
      <c r="BE312" s="161">
        <f t="shared" si="34"/>
        <v>0</v>
      </c>
      <c r="BF312" s="161">
        <f t="shared" si="35"/>
        <v>0</v>
      </c>
      <c r="BG312" s="161">
        <f t="shared" si="36"/>
        <v>0</v>
      </c>
      <c r="BH312" s="161">
        <f t="shared" si="37"/>
        <v>0</v>
      </c>
      <c r="BI312" s="161">
        <f t="shared" si="38"/>
        <v>0</v>
      </c>
      <c r="BJ312" s="14" t="s">
        <v>158</v>
      </c>
      <c r="BK312" s="161">
        <f t="shared" si="39"/>
        <v>0</v>
      </c>
      <c r="BL312" s="14" t="s">
        <v>673</v>
      </c>
      <c r="BM312" s="160" t="s">
        <v>2190</v>
      </c>
    </row>
    <row r="313" spans="1:65" s="2" customFormat="1" ht="24.2" customHeight="1">
      <c r="A313" s="29"/>
      <c r="B313" s="147"/>
      <c r="C313" s="162" t="s">
        <v>995</v>
      </c>
      <c r="D313" s="162" t="s">
        <v>354</v>
      </c>
      <c r="E313" s="163" t="s">
        <v>2191</v>
      </c>
      <c r="F313" s="164" t="s">
        <v>2192</v>
      </c>
      <c r="G313" s="165" t="s">
        <v>330</v>
      </c>
      <c r="H313" s="166">
        <v>250</v>
      </c>
      <c r="I313" s="167"/>
      <c r="J313" s="168">
        <f t="shared" si="30"/>
        <v>0</v>
      </c>
      <c r="K313" s="169"/>
      <c r="L313" s="170"/>
      <c r="M313" s="171" t="s">
        <v>1</v>
      </c>
      <c r="N313" s="172" t="s">
        <v>39</v>
      </c>
      <c r="O313" s="58"/>
      <c r="P313" s="158">
        <f t="shared" si="31"/>
        <v>0</v>
      </c>
      <c r="Q313" s="158">
        <v>0</v>
      </c>
      <c r="R313" s="158">
        <f t="shared" si="32"/>
        <v>0</v>
      </c>
      <c r="S313" s="158">
        <v>0</v>
      </c>
      <c r="T313" s="159">
        <f t="shared" si="33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60" t="s">
        <v>673</v>
      </c>
      <c r="AT313" s="160" t="s">
        <v>354</v>
      </c>
      <c r="AU313" s="160" t="s">
        <v>158</v>
      </c>
      <c r="AY313" s="14" t="s">
        <v>151</v>
      </c>
      <c r="BE313" s="161">
        <f t="shared" si="34"/>
        <v>0</v>
      </c>
      <c r="BF313" s="161">
        <f t="shared" si="35"/>
        <v>0</v>
      </c>
      <c r="BG313" s="161">
        <f t="shared" si="36"/>
        <v>0</v>
      </c>
      <c r="BH313" s="161">
        <f t="shared" si="37"/>
        <v>0</v>
      </c>
      <c r="BI313" s="161">
        <f t="shared" si="38"/>
        <v>0</v>
      </c>
      <c r="BJ313" s="14" t="s">
        <v>158</v>
      </c>
      <c r="BK313" s="161">
        <f t="shared" si="39"/>
        <v>0</v>
      </c>
      <c r="BL313" s="14" t="s">
        <v>673</v>
      </c>
      <c r="BM313" s="160" t="s">
        <v>2193</v>
      </c>
    </row>
    <row r="314" spans="1:65" s="2" customFormat="1" ht="24.2" customHeight="1">
      <c r="A314" s="29"/>
      <c r="B314" s="147"/>
      <c r="C314" s="162" t="s">
        <v>1001</v>
      </c>
      <c r="D314" s="162" t="s">
        <v>354</v>
      </c>
      <c r="E314" s="163" t="s">
        <v>2194</v>
      </c>
      <c r="F314" s="164" t="s">
        <v>2195</v>
      </c>
      <c r="G314" s="165" t="s">
        <v>330</v>
      </c>
      <c r="H314" s="166">
        <v>250</v>
      </c>
      <c r="I314" s="167"/>
      <c r="J314" s="168">
        <f t="shared" si="30"/>
        <v>0</v>
      </c>
      <c r="K314" s="169"/>
      <c r="L314" s="170"/>
      <c r="M314" s="171" t="s">
        <v>1</v>
      </c>
      <c r="N314" s="172" t="s">
        <v>39</v>
      </c>
      <c r="O314" s="58"/>
      <c r="P314" s="158">
        <f t="shared" si="31"/>
        <v>0</v>
      </c>
      <c r="Q314" s="158">
        <v>0</v>
      </c>
      <c r="R314" s="158">
        <f t="shared" si="32"/>
        <v>0</v>
      </c>
      <c r="S314" s="158">
        <v>0</v>
      </c>
      <c r="T314" s="159">
        <f t="shared" si="33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60" t="s">
        <v>673</v>
      </c>
      <c r="AT314" s="160" t="s">
        <v>354</v>
      </c>
      <c r="AU314" s="160" t="s">
        <v>158</v>
      </c>
      <c r="AY314" s="14" t="s">
        <v>151</v>
      </c>
      <c r="BE314" s="161">
        <f t="shared" si="34"/>
        <v>0</v>
      </c>
      <c r="BF314" s="161">
        <f t="shared" si="35"/>
        <v>0</v>
      </c>
      <c r="BG314" s="161">
        <f t="shared" si="36"/>
        <v>0</v>
      </c>
      <c r="BH314" s="161">
        <f t="shared" si="37"/>
        <v>0</v>
      </c>
      <c r="BI314" s="161">
        <f t="shared" si="38"/>
        <v>0</v>
      </c>
      <c r="BJ314" s="14" t="s">
        <v>158</v>
      </c>
      <c r="BK314" s="161">
        <f t="shared" si="39"/>
        <v>0</v>
      </c>
      <c r="BL314" s="14" t="s">
        <v>673</v>
      </c>
      <c r="BM314" s="160" t="s">
        <v>2196</v>
      </c>
    </row>
    <row r="315" spans="1:65" s="2" customFormat="1" ht="16.5" customHeight="1">
      <c r="A315" s="29"/>
      <c r="B315" s="147"/>
      <c r="C315" s="148" t="s">
        <v>1005</v>
      </c>
      <c r="D315" s="148" t="s">
        <v>153</v>
      </c>
      <c r="E315" s="149" t="s">
        <v>2197</v>
      </c>
      <c r="F315" s="150" t="s">
        <v>2198</v>
      </c>
      <c r="G315" s="151" t="s">
        <v>330</v>
      </c>
      <c r="H315" s="152">
        <v>150</v>
      </c>
      <c r="I315" s="153"/>
      <c r="J315" s="154">
        <f t="shared" si="30"/>
        <v>0</v>
      </c>
      <c r="K315" s="155"/>
      <c r="L315" s="30"/>
      <c r="M315" s="156" t="s">
        <v>1</v>
      </c>
      <c r="N315" s="157" t="s">
        <v>39</v>
      </c>
      <c r="O315" s="58"/>
      <c r="P315" s="158">
        <f t="shared" si="31"/>
        <v>0</v>
      </c>
      <c r="Q315" s="158">
        <v>0</v>
      </c>
      <c r="R315" s="158">
        <f t="shared" si="32"/>
        <v>0</v>
      </c>
      <c r="S315" s="158">
        <v>0</v>
      </c>
      <c r="T315" s="159">
        <f t="shared" si="33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60" t="s">
        <v>415</v>
      </c>
      <c r="AT315" s="160" t="s">
        <v>153</v>
      </c>
      <c r="AU315" s="160" t="s">
        <v>158</v>
      </c>
      <c r="AY315" s="14" t="s">
        <v>151</v>
      </c>
      <c r="BE315" s="161">
        <f t="shared" si="34"/>
        <v>0</v>
      </c>
      <c r="BF315" s="161">
        <f t="shared" si="35"/>
        <v>0</v>
      </c>
      <c r="BG315" s="161">
        <f t="shared" si="36"/>
        <v>0</v>
      </c>
      <c r="BH315" s="161">
        <f t="shared" si="37"/>
        <v>0</v>
      </c>
      <c r="BI315" s="161">
        <f t="shared" si="38"/>
        <v>0</v>
      </c>
      <c r="BJ315" s="14" t="s">
        <v>158</v>
      </c>
      <c r="BK315" s="161">
        <f t="shared" si="39"/>
        <v>0</v>
      </c>
      <c r="BL315" s="14" t="s">
        <v>415</v>
      </c>
      <c r="BM315" s="160" t="s">
        <v>2199</v>
      </c>
    </row>
    <row r="316" spans="1:65" s="2" customFormat="1" ht="24.2" customHeight="1">
      <c r="A316" s="29"/>
      <c r="B316" s="147"/>
      <c r="C316" s="162" t="s">
        <v>1009</v>
      </c>
      <c r="D316" s="162" t="s">
        <v>354</v>
      </c>
      <c r="E316" s="163" t="s">
        <v>2200</v>
      </c>
      <c r="F316" s="164" t="s">
        <v>2201</v>
      </c>
      <c r="G316" s="165" t="s">
        <v>330</v>
      </c>
      <c r="H316" s="166">
        <v>150</v>
      </c>
      <c r="I316" s="167"/>
      <c r="J316" s="168">
        <f t="shared" si="30"/>
        <v>0</v>
      </c>
      <c r="K316" s="169"/>
      <c r="L316" s="170"/>
      <c r="M316" s="171" t="s">
        <v>1</v>
      </c>
      <c r="N316" s="172" t="s">
        <v>39</v>
      </c>
      <c r="O316" s="58"/>
      <c r="P316" s="158">
        <f t="shared" si="31"/>
        <v>0</v>
      </c>
      <c r="Q316" s="158">
        <v>0</v>
      </c>
      <c r="R316" s="158">
        <f t="shared" si="32"/>
        <v>0</v>
      </c>
      <c r="S316" s="158">
        <v>0</v>
      </c>
      <c r="T316" s="159">
        <f t="shared" si="33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60" t="s">
        <v>673</v>
      </c>
      <c r="AT316" s="160" t="s">
        <v>354</v>
      </c>
      <c r="AU316" s="160" t="s">
        <v>158</v>
      </c>
      <c r="AY316" s="14" t="s">
        <v>151</v>
      </c>
      <c r="BE316" s="161">
        <f t="shared" si="34"/>
        <v>0</v>
      </c>
      <c r="BF316" s="161">
        <f t="shared" si="35"/>
        <v>0</v>
      </c>
      <c r="BG316" s="161">
        <f t="shared" si="36"/>
        <v>0</v>
      </c>
      <c r="BH316" s="161">
        <f t="shared" si="37"/>
        <v>0</v>
      </c>
      <c r="BI316" s="161">
        <f t="shared" si="38"/>
        <v>0</v>
      </c>
      <c r="BJ316" s="14" t="s">
        <v>158</v>
      </c>
      <c r="BK316" s="161">
        <f t="shared" si="39"/>
        <v>0</v>
      </c>
      <c r="BL316" s="14" t="s">
        <v>673</v>
      </c>
      <c r="BM316" s="160" t="s">
        <v>2202</v>
      </c>
    </row>
    <row r="317" spans="1:65" s="2" customFormat="1" ht="21.75" customHeight="1">
      <c r="A317" s="29"/>
      <c r="B317" s="147"/>
      <c r="C317" s="148" t="s">
        <v>1013</v>
      </c>
      <c r="D317" s="148" t="s">
        <v>153</v>
      </c>
      <c r="E317" s="149" t="s">
        <v>2203</v>
      </c>
      <c r="F317" s="150" t="s">
        <v>2204</v>
      </c>
      <c r="G317" s="151" t="s">
        <v>330</v>
      </c>
      <c r="H317" s="152">
        <v>250</v>
      </c>
      <c r="I317" s="153"/>
      <c r="J317" s="154">
        <f t="shared" si="30"/>
        <v>0</v>
      </c>
      <c r="K317" s="155"/>
      <c r="L317" s="30"/>
      <c r="M317" s="156" t="s">
        <v>1</v>
      </c>
      <c r="N317" s="157" t="s">
        <v>39</v>
      </c>
      <c r="O317" s="58"/>
      <c r="P317" s="158">
        <f t="shared" si="31"/>
        <v>0</v>
      </c>
      <c r="Q317" s="158">
        <v>0</v>
      </c>
      <c r="R317" s="158">
        <f t="shared" si="32"/>
        <v>0</v>
      </c>
      <c r="S317" s="158">
        <v>0</v>
      </c>
      <c r="T317" s="159">
        <f t="shared" si="33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60" t="s">
        <v>1670</v>
      </c>
      <c r="AT317" s="160" t="s">
        <v>153</v>
      </c>
      <c r="AU317" s="160" t="s">
        <v>158</v>
      </c>
      <c r="AY317" s="14" t="s">
        <v>151</v>
      </c>
      <c r="BE317" s="161">
        <f t="shared" si="34"/>
        <v>0</v>
      </c>
      <c r="BF317" s="161">
        <f t="shared" si="35"/>
        <v>0</v>
      </c>
      <c r="BG317" s="161">
        <f t="shared" si="36"/>
        <v>0</v>
      </c>
      <c r="BH317" s="161">
        <f t="shared" si="37"/>
        <v>0</v>
      </c>
      <c r="BI317" s="161">
        <f t="shared" si="38"/>
        <v>0</v>
      </c>
      <c r="BJ317" s="14" t="s">
        <v>158</v>
      </c>
      <c r="BK317" s="161">
        <f t="shared" si="39"/>
        <v>0</v>
      </c>
      <c r="BL317" s="14" t="s">
        <v>1670</v>
      </c>
      <c r="BM317" s="160" t="s">
        <v>2205</v>
      </c>
    </row>
    <row r="318" spans="1:65" s="2" customFormat="1" ht="21.75" customHeight="1">
      <c r="A318" s="29"/>
      <c r="B318" s="147"/>
      <c r="C318" s="148" t="s">
        <v>1017</v>
      </c>
      <c r="D318" s="148" t="s">
        <v>153</v>
      </c>
      <c r="E318" s="149" t="s">
        <v>2203</v>
      </c>
      <c r="F318" s="150" t="s">
        <v>2204</v>
      </c>
      <c r="G318" s="151" t="s">
        <v>330</v>
      </c>
      <c r="H318" s="152">
        <v>1050</v>
      </c>
      <c r="I318" s="153"/>
      <c r="J318" s="154">
        <f t="shared" si="30"/>
        <v>0</v>
      </c>
      <c r="K318" s="155"/>
      <c r="L318" s="30"/>
      <c r="M318" s="156" t="s">
        <v>1</v>
      </c>
      <c r="N318" s="157" t="s">
        <v>39</v>
      </c>
      <c r="O318" s="58"/>
      <c r="P318" s="158">
        <f t="shared" si="31"/>
        <v>0</v>
      </c>
      <c r="Q318" s="158">
        <v>0</v>
      </c>
      <c r="R318" s="158">
        <f t="shared" si="32"/>
        <v>0</v>
      </c>
      <c r="S318" s="158">
        <v>0</v>
      </c>
      <c r="T318" s="159">
        <f t="shared" si="33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60" t="s">
        <v>415</v>
      </c>
      <c r="AT318" s="160" t="s">
        <v>153</v>
      </c>
      <c r="AU318" s="160" t="s">
        <v>158</v>
      </c>
      <c r="AY318" s="14" t="s">
        <v>151</v>
      </c>
      <c r="BE318" s="161">
        <f t="shared" si="34"/>
        <v>0</v>
      </c>
      <c r="BF318" s="161">
        <f t="shared" si="35"/>
        <v>0</v>
      </c>
      <c r="BG318" s="161">
        <f t="shared" si="36"/>
        <v>0</v>
      </c>
      <c r="BH318" s="161">
        <f t="shared" si="37"/>
        <v>0</v>
      </c>
      <c r="BI318" s="161">
        <f t="shared" si="38"/>
        <v>0</v>
      </c>
      <c r="BJ318" s="14" t="s">
        <v>158</v>
      </c>
      <c r="BK318" s="161">
        <f t="shared" si="39"/>
        <v>0</v>
      </c>
      <c r="BL318" s="14" t="s">
        <v>415</v>
      </c>
      <c r="BM318" s="160" t="s">
        <v>2206</v>
      </c>
    </row>
    <row r="319" spans="1:65" s="2" customFormat="1" ht="24.2" customHeight="1">
      <c r="A319" s="29"/>
      <c r="B319" s="147"/>
      <c r="C319" s="162" t="s">
        <v>1021</v>
      </c>
      <c r="D319" s="162" t="s">
        <v>354</v>
      </c>
      <c r="E319" s="163" t="s">
        <v>2207</v>
      </c>
      <c r="F319" s="164" t="s">
        <v>2208</v>
      </c>
      <c r="G319" s="165" t="s">
        <v>330</v>
      </c>
      <c r="H319" s="166">
        <v>181.03399999999999</v>
      </c>
      <c r="I319" s="167"/>
      <c r="J319" s="168">
        <f t="shared" si="30"/>
        <v>0</v>
      </c>
      <c r="K319" s="169"/>
      <c r="L319" s="170"/>
      <c r="M319" s="171" t="s">
        <v>1</v>
      </c>
      <c r="N319" s="172" t="s">
        <v>39</v>
      </c>
      <c r="O319" s="58"/>
      <c r="P319" s="158">
        <f t="shared" si="31"/>
        <v>0</v>
      </c>
      <c r="Q319" s="158">
        <v>1.6000000000000001E-4</v>
      </c>
      <c r="R319" s="158">
        <f t="shared" si="32"/>
        <v>2.8965440000000002E-2</v>
      </c>
      <c r="S319" s="158">
        <v>0</v>
      </c>
      <c r="T319" s="159">
        <f t="shared" si="33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60" t="s">
        <v>673</v>
      </c>
      <c r="AT319" s="160" t="s">
        <v>354</v>
      </c>
      <c r="AU319" s="160" t="s">
        <v>158</v>
      </c>
      <c r="AY319" s="14" t="s">
        <v>151</v>
      </c>
      <c r="BE319" s="161">
        <f t="shared" si="34"/>
        <v>0</v>
      </c>
      <c r="BF319" s="161">
        <f t="shared" si="35"/>
        <v>0</v>
      </c>
      <c r="BG319" s="161">
        <f t="shared" si="36"/>
        <v>0</v>
      </c>
      <c r="BH319" s="161">
        <f t="shared" si="37"/>
        <v>0</v>
      </c>
      <c r="BI319" s="161">
        <f t="shared" si="38"/>
        <v>0</v>
      </c>
      <c r="BJ319" s="14" t="s">
        <v>158</v>
      </c>
      <c r="BK319" s="161">
        <f t="shared" si="39"/>
        <v>0</v>
      </c>
      <c r="BL319" s="14" t="s">
        <v>673</v>
      </c>
      <c r="BM319" s="160" t="s">
        <v>2209</v>
      </c>
    </row>
    <row r="320" spans="1:65" s="2" customFormat="1" ht="24.2" customHeight="1">
      <c r="A320" s="29"/>
      <c r="B320" s="147"/>
      <c r="C320" s="162" t="s">
        <v>1025</v>
      </c>
      <c r="D320" s="162" t="s">
        <v>354</v>
      </c>
      <c r="E320" s="163" t="s">
        <v>2210</v>
      </c>
      <c r="F320" s="164" t="s">
        <v>2211</v>
      </c>
      <c r="G320" s="165" t="s">
        <v>330</v>
      </c>
      <c r="H320" s="166">
        <v>1050</v>
      </c>
      <c r="I320" s="167"/>
      <c r="J320" s="168">
        <f t="shared" si="30"/>
        <v>0</v>
      </c>
      <c r="K320" s="169"/>
      <c r="L320" s="170"/>
      <c r="M320" s="171" t="s">
        <v>1</v>
      </c>
      <c r="N320" s="172" t="s">
        <v>39</v>
      </c>
      <c r="O320" s="58"/>
      <c r="P320" s="158">
        <f t="shared" si="31"/>
        <v>0</v>
      </c>
      <c r="Q320" s="158">
        <v>1E-4</v>
      </c>
      <c r="R320" s="158">
        <f t="shared" si="32"/>
        <v>0.10500000000000001</v>
      </c>
      <c r="S320" s="158">
        <v>0</v>
      </c>
      <c r="T320" s="159">
        <f t="shared" si="33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60" t="s">
        <v>673</v>
      </c>
      <c r="AT320" s="160" t="s">
        <v>354</v>
      </c>
      <c r="AU320" s="160" t="s">
        <v>158</v>
      </c>
      <c r="AY320" s="14" t="s">
        <v>151</v>
      </c>
      <c r="BE320" s="161">
        <f t="shared" si="34"/>
        <v>0</v>
      </c>
      <c r="BF320" s="161">
        <f t="shared" si="35"/>
        <v>0</v>
      </c>
      <c r="BG320" s="161">
        <f t="shared" si="36"/>
        <v>0</v>
      </c>
      <c r="BH320" s="161">
        <f t="shared" si="37"/>
        <v>0</v>
      </c>
      <c r="BI320" s="161">
        <f t="shared" si="38"/>
        <v>0</v>
      </c>
      <c r="BJ320" s="14" t="s">
        <v>158</v>
      </c>
      <c r="BK320" s="161">
        <f t="shared" si="39"/>
        <v>0</v>
      </c>
      <c r="BL320" s="14" t="s">
        <v>673</v>
      </c>
      <c r="BM320" s="160" t="s">
        <v>2212</v>
      </c>
    </row>
    <row r="321" spans="1:65" s="2" customFormat="1" ht="21.75" customHeight="1">
      <c r="A321" s="29"/>
      <c r="B321" s="147"/>
      <c r="C321" s="148" t="s">
        <v>1029</v>
      </c>
      <c r="D321" s="148" t="s">
        <v>153</v>
      </c>
      <c r="E321" s="149" t="s">
        <v>1645</v>
      </c>
      <c r="F321" s="150" t="s">
        <v>1646</v>
      </c>
      <c r="G321" s="151" t="s">
        <v>330</v>
      </c>
      <c r="H321" s="152">
        <v>850</v>
      </c>
      <c r="I321" s="153"/>
      <c r="J321" s="154">
        <f t="shared" si="30"/>
        <v>0</v>
      </c>
      <c r="K321" s="155"/>
      <c r="L321" s="30"/>
      <c r="M321" s="156" t="s">
        <v>1</v>
      </c>
      <c r="N321" s="157" t="s">
        <v>39</v>
      </c>
      <c r="O321" s="58"/>
      <c r="P321" s="158">
        <f t="shared" si="31"/>
        <v>0</v>
      </c>
      <c r="Q321" s="158">
        <v>0</v>
      </c>
      <c r="R321" s="158">
        <f t="shared" si="32"/>
        <v>0</v>
      </c>
      <c r="S321" s="158">
        <v>0</v>
      </c>
      <c r="T321" s="159">
        <f t="shared" si="33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60" t="s">
        <v>415</v>
      </c>
      <c r="AT321" s="160" t="s">
        <v>153</v>
      </c>
      <c r="AU321" s="160" t="s">
        <v>158</v>
      </c>
      <c r="AY321" s="14" t="s">
        <v>151</v>
      </c>
      <c r="BE321" s="161">
        <f t="shared" si="34"/>
        <v>0</v>
      </c>
      <c r="BF321" s="161">
        <f t="shared" si="35"/>
        <v>0</v>
      </c>
      <c r="BG321" s="161">
        <f t="shared" si="36"/>
        <v>0</v>
      </c>
      <c r="BH321" s="161">
        <f t="shared" si="37"/>
        <v>0</v>
      </c>
      <c r="BI321" s="161">
        <f t="shared" si="38"/>
        <v>0</v>
      </c>
      <c r="BJ321" s="14" t="s">
        <v>158</v>
      </c>
      <c r="BK321" s="161">
        <f t="shared" si="39"/>
        <v>0</v>
      </c>
      <c r="BL321" s="14" t="s">
        <v>415</v>
      </c>
      <c r="BM321" s="160" t="s">
        <v>2213</v>
      </c>
    </row>
    <row r="322" spans="1:65" s="2" customFormat="1" ht="24.2" customHeight="1">
      <c r="A322" s="29"/>
      <c r="B322" s="147"/>
      <c r="C322" s="162" t="s">
        <v>1033</v>
      </c>
      <c r="D322" s="162" t="s">
        <v>354</v>
      </c>
      <c r="E322" s="163" t="s">
        <v>1648</v>
      </c>
      <c r="F322" s="164" t="s">
        <v>1649</v>
      </c>
      <c r="G322" s="165" t="s">
        <v>330</v>
      </c>
      <c r="H322" s="166">
        <v>850</v>
      </c>
      <c r="I322" s="167"/>
      <c r="J322" s="168">
        <f t="shared" si="30"/>
        <v>0</v>
      </c>
      <c r="K322" s="169"/>
      <c r="L322" s="170"/>
      <c r="M322" s="171" t="s">
        <v>1</v>
      </c>
      <c r="N322" s="172" t="s">
        <v>39</v>
      </c>
      <c r="O322" s="58"/>
      <c r="P322" s="158">
        <f t="shared" si="31"/>
        <v>0</v>
      </c>
      <c r="Q322" s="158">
        <v>1.4999999999999999E-4</v>
      </c>
      <c r="R322" s="158">
        <f t="shared" si="32"/>
        <v>0.1275</v>
      </c>
      <c r="S322" s="158">
        <v>0</v>
      </c>
      <c r="T322" s="159">
        <f t="shared" si="33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60" t="s">
        <v>673</v>
      </c>
      <c r="AT322" s="160" t="s">
        <v>354</v>
      </c>
      <c r="AU322" s="160" t="s">
        <v>158</v>
      </c>
      <c r="AY322" s="14" t="s">
        <v>151</v>
      </c>
      <c r="BE322" s="161">
        <f t="shared" si="34"/>
        <v>0</v>
      </c>
      <c r="BF322" s="161">
        <f t="shared" si="35"/>
        <v>0</v>
      </c>
      <c r="BG322" s="161">
        <f t="shared" si="36"/>
        <v>0</v>
      </c>
      <c r="BH322" s="161">
        <f t="shared" si="37"/>
        <v>0</v>
      </c>
      <c r="BI322" s="161">
        <f t="shared" si="38"/>
        <v>0</v>
      </c>
      <c r="BJ322" s="14" t="s">
        <v>158</v>
      </c>
      <c r="BK322" s="161">
        <f t="shared" si="39"/>
        <v>0</v>
      </c>
      <c r="BL322" s="14" t="s">
        <v>673</v>
      </c>
      <c r="BM322" s="160" t="s">
        <v>2214</v>
      </c>
    </row>
    <row r="323" spans="1:65" s="2" customFormat="1" ht="21.75" customHeight="1">
      <c r="A323" s="29"/>
      <c r="B323" s="147"/>
      <c r="C323" s="148" t="s">
        <v>1037</v>
      </c>
      <c r="D323" s="148" t="s">
        <v>153</v>
      </c>
      <c r="E323" s="149" t="s">
        <v>2215</v>
      </c>
      <c r="F323" s="150" t="s">
        <v>2216</v>
      </c>
      <c r="G323" s="151" t="s">
        <v>330</v>
      </c>
      <c r="H323" s="152">
        <v>35</v>
      </c>
      <c r="I323" s="153"/>
      <c r="J323" s="154">
        <f t="shared" si="30"/>
        <v>0</v>
      </c>
      <c r="K323" s="155"/>
      <c r="L323" s="30"/>
      <c r="M323" s="156" t="s">
        <v>1</v>
      </c>
      <c r="N323" s="157" t="s">
        <v>39</v>
      </c>
      <c r="O323" s="58"/>
      <c r="P323" s="158">
        <f t="shared" si="31"/>
        <v>0</v>
      </c>
      <c r="Q323" s="158">
        <v>0</v>
      </c>
      <c r="R323" s="158">
        <f t="shared" si="32"/>
        <v>0</v>
      </c>
      <c r="S323" s="158">
        <v>0</v>
      </c>
      <c r="T323" s="159">
        <f t="shared" si="33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60" t="s">
        <v>415</v>
      </c>
      <c r="AT323" s="160" t="s">
        <v>153</v>
      </c>
      <c r="AU323" s="160" t="s">
        <v>158</v>
      </c>
      <c r="AY323" s="14" t="s">
        <v>151</v>
      </c>
      <c r="BE323" s="161">
        <f t="shared" si="34"/>
        <v>0</v>
      </c>
      <c r="BF323" s="161">
        <f t="shared" si="35"/>
        <v>0</v>
      </c>
      <c r="BG323" s="161">
        <f t="shared" si="36"/>
        <v>0</v>
      </c>
      <c r="BH323" s="161">
        <f t="shared" si="37"/>
        <v>0</v>
      </c>
      <c r="BI323" s="161">
        <f t="shared" si="38"/>
        <v>0</v>
      </c>
      <c r="BJ323" s="14" t="s">
        <v>158</v>
      </c>
      <c r="BK323" s="161">
        <f t="shared" si="39"/>
        <v>0</v>
      </c>
      <c r="BL323" s="14" t="s">
        <v>415</v>
      </c>
      <c r="BM323" s="160" t="s">
        <v>2217</v>
      </c>
    </row>
    <row r="324" spans="1:65" s="2" customFormat="1" ht="21.75" customHeight="1">
      <c r="A324" s="29"/>
      <c r="B324" s="147"/>
      <c r="C324" s="162" t="s">
        <v>1041</v>
      </c>
      <c r="D324" s="162" t="s">
        <v>354</v>
      </c>
      <c r="E324" s="163" t="s">
        <v>2218</v>
      </c>
      <c r="F324" s="164" t="s">
        <v>2219</v>
      </c>
      <c r="G324" s="165" t="s">
        <v>330</v>
      </c>
      <c r="H324" s="166">
        <v>35</v>
      </c>
      <c r="I324" s="167"/>
      <c r="J324" s="168">
        <f t="shared" si="30"/>
        <v>0</v>
      </c>
      <c r="K324" s="169"/>
      <c r="L324" s="170"/>
      <c r="M324" s="171" t="s">
        <v>1</v>
      </c>
      <c r="N324" s="172" t="s">
        <v>39</v>
      </c>
      <c r="O324" s="58"/>
      <c r="P324" s="158">
        <f t="shared" si="31"/>
        <v>0</v>
      </c>
      <c r="Q324" s="158">
        <v>5.5000000000000003E-4</v>
      </c>
      <c r="R324" s="158">
        <f t="shared" si="32"/>
        <v>1.925E-2</v>
      </c>
      <c r="S324" s="158">
        <v>0</v>
      </c>
      <c r="T324" s="159">
        <f t="shared" si="33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60" t="s">
        <v>673</v>
      </c>
      <c r="AT324" s="160" t="s">
        <v>354</v>
      </c>
      <c r="AU324" s="160" t="s">
        <v>158</v>
      </c>
      <c r="AY324" s="14" t="s">
        <v>151</v>
      </c>
      <c r="BE324" s="161">
        <f t="shared" si="34"/>
        <v>0</v>
      </c>
      <c r="BF324" s="161">
        <f t="shared" si="35"/>
        <v>0</v>
      </c>
      <c r="BG324" s="161">
        <f t="shared" si="36"/>
        <v>0</v>
      </c>
      <c r="BH324" s="161">
        <f t="shared" si="37"/>
        <v>0</v>
      </c>
      <c r="BI324" s="161">
        <f t="shared" si="38"/>
        <v>0</v>
      </c>
      <c r="BJ324" s="14" t="s">
        <v>158</v>
      </c>
      <c r="BK324" s="161">
        <f t="shared" si="39"/>
        <v>0</v>
      </c>
      <c r="BL324" s="14" t="s">
        <v>673</v>
      </c>
      <c r="BM324" s="160" t="s">
        <v>2220</v>
      </c>
    </row>
    <row r="325" spans="1:65" s="2" customFormat="1" ht="21.75" customHeight="1">
      <c r="A325" s="29"/>
      <c r="B325" s="147"/>
      <c r="C325" s="148" t="s">
        <v>1053</v>
      </c>
      <c r="D325" s="148" t="s">
        <v>153</v>
      </c>
      <c r="E325" s="149" t="s">
        <v>2221</v>
      </c>
      <c r="F325" s="150" t="s">
        <v>2222</v>
      </c>
      <c r="G325" s="151" t="s">
        <v>330</v>
      </c>
      <c r="H325" s="152">
        <v>650</v>
      </c>
      <c r="I325" s="153"/>
      <c r="J325" s="154">
        <f t="shared" si="30"/>
        <v>0</v>
      </c>
      <c r="K325" s="155"/>
      <c r="L325" s="30"/>
      <c r="M325" s="156" t="s">
        <v>1</v>
      </c>
      <c r="N325" s="157" t="s">
        <v>39</v>
      </c>
      <c r="O325" s="58"/>
      <c r="P325" s="158">
        <f t="shared" si="31"/>
        <v>0</v>
      </c>
      <c r="Q325" s="158">
        <v>0</v>
      </c>
      <c r="R325" s="158">
        <f t="shared" si="32"/>
        <v>0</v>
      </c>
      <c r="S325" s="158">
        <v>0</v>
      </c>
      <c r="T325" s="159">
        <f t="shared" si="33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60" t="s">
        <v>415</v>
      </c>
      <c r="AT325" s="160" t="s">
        <v>153</v>
      </c>
      <c r="AU325" s="160" t="s">
        <v>158</v>
      </c>
      <c r="AY325" s="14" t="s">
        <v>151</v>
      </c>
      <c r="BE325" s="161">
        <f t="shared" si="34"/>
        <v>0</v>
      </c>
      <c r="BF325" s="161">
        <f t="shared" si="35"/>
        <v>0</v>
      </c>
      <c r="BG325" s="161">
        <f t="shared" si="36"/>
        <v>0</v>
      </c>
      <c r="BH325" s="161">
        <f t="shared" si="37"/>
        <v>0</v>
      </c>
      <c r="BI325" s="161">
        <f t="shared" si="38"/>
        <v>0</v>
      </c>
      <c r="BJ325" s="14" t="s">
        <v>158</v>
      </c>
      <c r="BK325" s="161">
        <f t="shared" si="39"/>
        <v>0</v>
      </c>
      <c r="BL325" s="14" t="s">
        <v>415</v>
      </c>
      <c r="BM325" s="160" t="s">
        <v>2223</v>
      </c>
    </row>
    <row r="326" spans="1:65" s="2" customFormat="1" ht="24.2" customHeight="1">
      <c r="A326" s="29"/>
      <c r="B326" s="147"/>
      <c r="C326" s="162" t="s">
        <v>1057</v>
      </c>
      <c r="D326" s="162" t="s">
        <v>354</v>
      </c>
      <c r="E326" s="163" t="s">
        <v>2224</v>
      </c>
      <c r="F326" s="164" t="s">
        <v>2225</v>
      </c>
      <c r="G326" s="165" t="s">
        <v>330</v>
      </c>
      <c r="H326" s="166">
        <v>650</v>
      </c>
      <c r="I326" s="167"/>
      <c r="J326" s="168">
        <f t="shared" si="30"/>
        <v>0</v>
      </c>
      <c r="K326" s="169"/>
      <c r="L326" s="170"/>
      <c r="M326" s="171" t="s">
        <v>1</v>
      </c>
      <c r="N326" s="172" t="s">
        <v>39</v>
      </c>
      <c r="O326" s="58"/>
      <c r="P326" s="158">
        <f t="shared" si="31"/>
        <v>0</v>
      </c>
      <c r="Q326" s="158">
        <v>2.9E-4</v>
      </c>
      <c r="R326" s="158">
        <f t="shared" si="32"/>
        <v>0.1885</v>
      </c>
      <c r="S326" s="158">
        <v>0</v>
      </c>
      <c r="T326" s="159">
        <f t="shared" si="33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60" t="s">
        <v>673</v>
      </c>
      <c r="AT326" s="160" t="s">
        <v>354</v>
      </c>
      <c r="AU326" s="160" t="s">
        <v>158</v>
      </c>
      <c r="AY326" s="14" t="s">
        <v>151</v>
      </c>
      <c r="BE326" s="161">
        <f t="shared" si="34"/>
        <v>0</v>
      </c>
      <c r="BF326" s="161">
        <f t="shared" si="35"/>
        <v>0</v>
      </c>
      <c r="BG326" s="161">
        <f t="shared" si="36"/>
        <v>0</v>
      </c>
      <c r="BH326" s="161">
        <f t="shared" si="37"/>
        <v>0</v>
      </c>
      <c r="BI326" s="161">
        <f t="shared" si="38"/>
        <v>0</v>
      </c>
      <c r="BJ326" s="14" t="s">
        <v>158</v>
      </c>
      <c r="BK326" s="161">
        <f t="shared" si="39"/>
        <v>0</v>
      </c>
      <c r="BL326" s="14" t="s">
        <v>673</v>
      </c>
      <c r="BM326" s="160" t="s">
        <v>2226</v>
      </c>
    </row>
    <row r="327" spans="1:65" s="2" customFormat="1" ht="21.75" customHeight="1">
      <c r="A327" s="29"/>
      <c r="B327" s="147"/>
      <c r="C327" s="148" t="s">
        <v>1061</v>
      </c>
      <c r="D327" s="148" t="s">
        <v>153</v>
      </c>
      <c r="E327" s="149" t="s">
        <v>2227</v>
      </c>
      <c r="F327" s="150" t="s">
        <v>2228</v>
      </c>
      <c r="G327" s="151" t="s">
        <v>330</v>
      </c>
      <c r="H327" s="152">
        <v>350</v>
      </c>
      <c r="I327" s="153"/>
      <c r="J327" s="154">
        <f t="shared" si="30"/>
        <v>0</v>
      </c>
      <c r="K327" s="155"/>
      <c r="L327" s="30"/>
      <c r="M327" s="156" t="s">
        <v>1</v>
      </c>
      <c r="N327" s="157" t="s">
        <v>39</v>
      </c>
      <c r="O327" s="58"/>
      <c r="P327" s="158">
        <f t="shared" si="31"/>
        <v>0</v>
      </c>
      <c r="Q327" s="158">
        <v>0</v>
      </c>
      <c r="R327" s="158">
        <f t="shared" si="32"/>
        <v>0</v>
      </c>
      <c r="S327" s="158">
        <v>0</v>
      </c>
      <c r="T327" s="159">
        <f t="shared" si="33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60" t="s">
        <v>415</v>
      </c>
      <c r="AT327" s="160" t="s">
        <v>153</v>
      </c>
      <c r="AU327" s="160" t="s">
        <v>158</v>
      </c>
      <c r="AY327" s="14" t="s">
        <v>151</v>
      </c>
      <c r="BE327" s="161">
        <f t="shared" si="34"/>
        <v>0</v>
      </c>
      <c r="BF327" s="161">
        <f t="shared" si="35"/>
        <v>0</v>
      </c>
      <c r="BG327" s="161">
        <f t="shared" si="36"/>
        <v>0</v>
      </c>
      <c r="BH327" s="161">
        <f t="shared" si="37"/>
        <v>0</v>
      </c>
      <c r="BI327" s="161">
        <f t="shared" si="38"/>
        <v>0</v>
      </c>
      <c r="BJ327" s="14" t="s">
        <v>158</v>
      </c>
      <c r="BK327" s="161">
        <f t="shared" si="39"/>
        <v>0</v>
      </c>
      <c r="BL327" s="14" t="s">
        <v>415</v>
      </c>
      <c r="BM327" s="160" t="s">
        <v>2229</v>
      </c>
    </row>
    <row r="328" spans="1:65" s="2" customFormat="1" ht="21.75" customHeight="1">
      <c r="A328" s="29"/>
      <c r="B328" s="147"/>
      <c r="C328" s="162" t="s">
        <v>1066</v>
      </c>
      <c r="D328" s="162" t="s">
        <v>354</v>
      </c>
      <c r="E328" s="163" t="s">
        <v>2230</v>
      </c>
      <c r="F328" s="164" t="s">
        <v>2231</v>
      </c>
      <c r="G328" s="165" t="s">
        <v>330</v>
      </c>
      <c r="H328" s="166">
        <v>350</v>
      </c>
      <c r="I328" s="167"/>
      <c r="J328" s="168">
        <f t="shared" si="30"/>
        <v>0</v>
      </c>
      <c r="K328" s="169"/>
      <c r="L328" s="170"/>
      <c r="M328" s="171" t="s">
        <v>1</v>
      </c>
      <c r="N328" s="172" t="s">
        <v>39</v>
      </c>
      <c r="O328" s="58"/>
      <c r="P328" s="158">
        <f t="shared" si="31"/>
        <v>0</v>
      </c>
      <c r="Q328" s="158">
        <v>1.9000000000000001E-4</v>
      </c>
      <c r="R328" s="158">
        <f t="shared" si="32"/>
        <v>6.6500000000000004E-2</v>
      </c>
      <c r="S328" s="158">
        <v>0</v>
      </c>
      <c r="T328" s="159">
        <f t="shared" si="33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60" t="s">
        <v>673</v>
      </c>
      <c r="AT328" s="160" t="s">
        <v>354</v>
      </c>
      <c r="AU328" s="160" t="s">
        <v>158</v>
      </c>
      <c r="AY328" s="14" t="s">
        <v>151</v>
      </c>
      <c r="BE328" s="161">
        <f t="shared" si="34"/>
        <v>0</v>
      </c>
      <c r="BF328" s="161">
        <f t="shared" si="35"/>
        <v>0</v>
      </c>
      <c r="BG328" s="161">
        <f t="shared" si="36"/>
        <v>0</v>
      </c>
      <c r="BH328" s="161">
        <f t="shared" si="37"/>
        <v>0</v>
      </c>
      <c r="BI328" s="161">
        <f t="shared" si="38"/>
        <v>0</v>
      </c>
      <c r="BJ328" s="14" t="s">
        <v>158</v>
      </c>
      <c r="BK328" s="161">
        <f t="shared" si="39"/>
        <v>0</v>
      </c>
      <c r="BL328" s="14" t="s">
        <v>673</v>
      </c>
      <c r="BM328" s="160" t="s">
        <v>2232</v>
      </c>
    </row>
    <row r="329" spans="1:65" s="2" customFormat="1" ht="21.75" customHeight="1">
      <c r="A329" s="29"/>
      <c r="B329" s="147"/>
      <c r="C329" s="148" t="s">
        <v>1070</v>
      </c>
      <c r="D329" s="148" t="s">
        <v>153</v>
      </c>
      <c r="E329" s="149" t="s">
        <v>2233</v>
      </c>
      <c r="F329" s="150" t="s">
        <v>2234</v>
      </c>
      <c r="G329" s="151" t="s">
        <v>330</v>
      </c>
      <c r="H329" s="152">
        <v>40</v>
      </c>
      <c r="I329" s="153"/>
      <c r="J329" s="154">
        <f t="shared" si="30"/>
        <v>0</v>
      </c>
      <c r="K329" s="155"/>
      <c r="L329" s="30"/>
      <c r="M329" s="156" t="s">
        <v>1</v>
      </c>
      <c r="N329" s="157" t="s">
        <v>39</v>
      </c>
      <c r="O329" s="58"/>
      <c r="P329" s="158">
        <f t="shared" si="31"/>
        <v>0</v>
      </c>
      <c r="Q329" s="158">
        <v>0</v>
      </c>
      <c r="R329" s="158">
        <f t="shared" si="32"/>
        <v>0</v>
      </c>
      <c r="S329" s="158">
        <v>0</v>
      </c>
      <c r="T329" s="159">
        <f t="shared" si="33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60" t="s">
        <v>415</v>
      </c>
      <c r="AT329" s="160" t="s">
        <v>153</v>
      </c>
      <c r="AU329" s="160" t="s">
        <v>158</v>
      </c>
      <c r="AY329" s="14" t="s">
        <v>151</v>
      </c>
      <c r="BE329" s="161">
        <f t="shared" si="34"/>
        <v>0</v>
      </c>
      <c r="BF329" s="161">
        <f t="shared" si="35"/>
        <v>0</v>
      </c>
      <c r="BG329" s="161">
        <f t="shared" si="36"/>
        <v>0</v>
      </c>
      <c r="BH329" s="161">
        <f t="shared" si="37"/>
        <v>0</v>
      </c>
      <c r="BI329" s="161">
        <f t="shared" si="38"/>
        <v>0</v>
      </c>
      <c r="BJ329" s="14" t="s">
        <v>158</v>
      </c>
      <c r="BK329" s="161">
        <f t="shared" si="39"/>
        <v>0</v>
      </c>
      <c r="BL329" s="14" t="s">
        <v>415</v>
      </c>
      <c r="BM329" s="160" t="s">
        <v>2235</v>
      </c>
    </row>
    <row r="330" spans="1:65" s="2" customFormat="1" ht="21.75" customHeight="1">
      <c r="A330" s="29"/>
      <c r="B330" s="147"/>
      <c r="C330" s="162" t="s">
        <v>1084</v>
      </c>
      <c r="D330" s="162" t="s">
        <v>354</v>
      </c>
      <c r="E330" s="163" t="s">
        <v>2236</v>
      </c>
      <c r="F330" s="164" t="s">
        <v>2237</v>
      </c>
      <c r="G330" s="165" t="s">
        <v>330</v>
      </c>
      <c r="H330" s="166">
        <v>40</v>
      </c>
      <c r="I330" s="167"/>
      <c r="J330" s="168">
        <f t="shared" si="30"/>
        <v>0</v>
      </c>
      <c r="K330" s="169"/>
      <c r="L330" s="170"/>
      <c r="M330" s="171" t="s">
        <v>1</v>
      </c>
      <c r="N330" s="172" t="s">
        <v>39</v>
      </c>
      <c r="O330" s="58"/>
      <c r="P330" s="158">
        <f t="shared" si="31"/>
        <v>0</v>
      </c>
      <c r="Q330" s="158">
        <v>7.3999999999999999E-4</v>
      </c>
      <c r="R330" s="158">
        <f t="shared" si="32"/>
        <v>2.9600000000000001E-2</v>
      </c>
      <c r="S330" s="158">
        <v>0</v>
      </c>
      <c r="T330" s="159">
        <f t="shared" si="33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60" t="s">
        <v>673</v>
      </c>
      <c r="AT330" s="160" t="s">
        <v>354</v>
      </c>
      <c r="AU330" s="160" t="s">
        <v>158</v>
      </c>
      <c r="AY330" s="14" t="s">
        <v>151</v>
      </c>
      <c r="BE330" s="161">
        <f t="shared" si="34"/>
        <v>0</v>
      </c>
      <c r="BF330" s="161">
        <f t="shared" si="35"/>
        <v>0</v>
      </c>
      <c r="BG330" s="161">
        <f t="shared" si="36"/>
        <v>0</v>
      </c>
      <c r="BH330" s="161">
        <f t="shared" si="37"/>
        <v>0</v>
      </c>
      <c r="BI330" s="161">
        <f t="shared" si="38"/>
        <v>0</v>
      </c>
      <c r="BJ330" s="14" t="s">
        <v>158</v>
      </c>
      <c r="BK330" s="161">
        <f t="shared" si="39"/>
        <v>0</v>
      </c>
      <c r="BL330" s="14" t="s">
        <v>673</v>
      </c>
      <c r="BM330" s="160" t="s">
        <v>2238</v>
      </c>
    </row>
    <row r="331" spans="1:65" s="2" customFormat="1" ht="24.2" customHeight="1">
      <c r="A331" s="29"/>
      <c r="B331" s="147"/>
      <c r="C331" s="148" t="s">
        <v>1088</v>
      </c>
      <c r="D331" s="148" t="s">
        <v>153</v>
      </c>
      <c r="E331" s="149" t="s">
        <v>2239</v>
      </c>
      <c r="F331" s="150" t="s">
        <v>2240</v>
      </c>
      <c r="G331" s="151" t="s">
        <v>330</v>
      </c>
      <c r="H331" s="152">
        <v>35</v>
      </c>
      <c r="I331" s="153"/>
      <c r="J331" s="154">
        <f t="shared" si="30"/>
        <v>0</v>
      </c>
      <c r="K331" s="155"/>
      <c r="L331" s="30"/>
      <c r="M331" s="156" t="s">
        <v>1</v>
      </c>
      <c r="N331" s="157" t="s">
        <v>39</v>
      </c>
      <c r="O331" s="58"/>
      <c r="P331" s="158">
        <f t="shared" si="31"/>
        <v>0</v>
      </c>
      <c r="Q331" s="158">
        <v>0</v>
      </c>
      <c r="R331" s="158">
        <f t="shared" si="32"/>
        <v>0</v>
      </c>
      <c r="S331" s="158">
        <v>0</v>
      </c>
      <c r="T331" s="159">
        <f t="shared" si="33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60" t="s">
        <v>415</v>
      </c>
      <c r="AT331" s="160" t="s">
        <v>153</v>
      </c>
      <c r="AU331" s="160" t="s">
        <v>158</v>
      </c>
      <c r="AY331" s="14" t="s">
        <v>151</v>
      </c>
      <c r="BE331" s="161">
        <f t="shared" si="34"/>
        <v>0</v>
      </c>
      <c r="BF331" s="161">
        <f t="shared" si="35"/>
        <v>0</v>
      </c>
      <c r="BG331" s="161">
        <f t="shared" si="36"/>
        <v>0</v>
      </c>
      <c r="BH331" s="161">
        <f t="shared" si="37"/>
        <v>0</v>
      </c>
      <c r="BI331" s="161">
        <f t="shared" si="38"/>
        <v>0</v>
      </c>
      <c r="BJ331" s="14" t="s">
        <v>158</v>
      </c>
      <c r="BK331" s="161">
        <f t="shared" si="39"/>
        <v>0</v>
      </c>
      <c r="BL331" s="14" t="s">
        <v>415</v>
      </c>
      <c r="BM331" s="160" t="s">
        <v>2241</v>
      </c>
    </row>
    <row r="332" spans="1:65" s="2" customFormat="1" ht="16.5" customHeight="1">
      <c r="A332" s="29"/>
      <c r="B332" s="147"/>
      <c r="C332" s="162" t="s">
        <v>1092</v>
      </c>
      <c r="D332" s="162" t="s">
        <v>354</v>
      </c>
      <c r="E332" s="163" t="s">
        <v>2242</v>
      </c>
      <c r="F332" s="164" t="s">
        <v>2243</v>
      </c>
      <c r="G332" s="165" t="s">
        <v>330</v>
      </c>
      <c r="H332" s="166">
        <v>35</v>
      </c>
      <c r="I332" s="167"/>
      <c r="J332" s="168">
        <f t="shared" si="30"/>
        <v>0</v>
      </c>
      <c r="K332" s="169"/>
      <c r="L332" s="170"/>
      <c r="M332" s="171" t="s">
        <v>1</v>
      </c>
      <c r="N332" s="172" t="s">
        <v>39</v>
      </c>
      <c r="O332" s="58"/>
      <c r="P332" s="158">
        <f t="shared" si="31"/>
        <v>0</v>
      </c>
      <c r="Q332" s="158">
        <v>0</v>
      </c>
      <c r="R332" s="158">
        <f t="shared" si="32"/>
        <v>0</v>
      </c>
      <c r="S332" s="158">
        <v>0</v>
      </c>
      <c r="T332" s="159">
        <f t="shared" si="33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60" t="s">
        <v>673</v>
      </c>
      <c r="AT332" s="160" t="s">
        <v>354</v>
      </c>
      <c r="AU332" s="160" t="s">
        <v>158</v>
      </c>
      <c r="AY332" s="14" t="s">
        <v>151</v>
      </c>
      <c r="BE332" s="161">
        <f t="shared" si="34"/>
        <v>0</v>
      </c>
      <c r="BF332" s="161">
        <f t="shared" si="35"/>
        <v>0</v>
      </c>
      <c r="BG332" s="161">
        <f t="shared" si="36"/>
        <v>0</v>
      </c>
      <c r="BH332" s="161">
        <f t="shared" si="37"/>
        <v>0</v>
      </c>
      <c r="BI332" s="161">
        <f t="shared" si="38"/>
        <v>0</v>
      </c>
      <c r="BJ332" s="14" t="s">
        <v>158</v>
      </c>
      <c r="BK332" s="161">
        <f t="shared" si="39"/>
        <v>0</v>
      </c>
      <c r="BL332" s="14" t="s">
        <v>673</v>
      </c>
      <c r="BM332" s="160" t="s">
        <v>2244</v>
      </c>
    </row>
    <row r="333" spans="1:65" s="2" customFormat="1" ht="24.2" customHeight="1">
      <c r="A333" s="29"/>
      <c r="B333" s="147"/>
      <c r="C333" s="148" t="s">
        <v>1097</v>
      </c>
      <c r="D333" s="148" t="s">
        <v>153</v>
      </c>
      <c r="E333" s="149" t="s">
        <v>2245</v>
      </c>
      <c r="F333" s="150" t="s">
        <v>2246</v>
      </c>
      <c r="G333" s="151" t="s">
        <v>330</v>
      </c>
      <c r="H333" s="152">
        <v>65</v>
      </c>
      <c r="I333" s="153"/>
      <c r="J333" s="154">
        <f t="shared" si="30"/>
        <v>0</v>
      </c>
      <c r="K333" s="155"/>
      <c r="L333" s="30"/>
      <c r="M333" s="156" t="s">
        <v>1</v>
      </c>
      <c r="N333" s="157" t="s">
        <v>39</v>
      </c>
      <c r="O333" s="58"/>
      <c r="P333" s="158">
        <f t="shared" si="31"/>
        <v>0</v>
      </c>
      <c r="Q333" s="158">
        <v>0</v>
      </c>
      <c r="R333" s="158">
        <f t="shared" si="32"/>
        <v>0</v>
      </c>
      <c r="S333" s="158">
        <v>0</v>
      </c>
      <c r="T333" s="159">
        <f t="shared" si="33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60" t="s">
        <v>415</v>
      </c>
      <c r="AT333" s="160" t="s">
        <v>153</v>
      </c>
      <c r="AU333" s="160" t="s">
        <v>158</v>
      </c>
      <c r="AY333" s="14" t="s">
        <v>151</v>
      </c>
      <c r="BE333" s="161">
        <f t="shared" si="34"/>
        <v>0</v>
      </c>
      <c r="BF333" s="161">
        <f t="shared" si="35"/>
        <v>0</v>
      </c>
      <c r="BG333" s="161">
        <f t="shared" si="36"/>
        <v>0</v>
      </c>
      <c r="BH333" s="161">
        <f t="shared" si="37"/>
        <v>0</v>
      </c>
      <c r="BI333" s="161">
        <f t="shared" si="38"/>
        <v>0</v>
      </c>
      <c r="BJ333" s="14" t="s">
        <v>158</v>
      </c>
      <c r="BK333" s="161">
        <f t="shared" si="39"/>
        <v>0</v>
      </c>
      <c r="BL333" s="14" t="s">
        <v>415</v>
      </c>
      <c r="BM333" s="160" t="s">
        <v>2247</v>
      </c>
    </row>
    <row r="334" spans="1:65" s="2" customFormat="1" ht="16.5" customHeight="1">
      <c r="A334" s="29"/>
      <c r="B334" s="147"/>
      <c r="C334" s="162" t="s">
        <v>1103</v>
      </c>
      <c r="D334" s="162" t="s">
        <v>354</v>
      </c>
      <c r="E334" s="163" t="s">
        <v>2248</v>
      </c>
      <c r="F334" s="164" t="s">
        <v>2249</v>
      </c>
      <c r="G334" s="165" t="s">
        <v>330</v>
      </c>
      <c r="H334" s="166">
        <v>65</v>
      </c>
      <c r="I334" s="167"/>
      <c r="J334" s="168">
        <f t="shared" si="30"/>
        <v>0</v>
      </c>
      <c r="K334" s="169"/>
      <c r="L334" s="170"/>
      <c r="M334" s="171" t="s">
        <v>1</v>
      </c>
      <c r="N334" s="172" t="s">
        <v>39</v>
      </c>
      <c r="O334" s="58"/>
      <c r="P334" s="158">
        <f t="shared" si="31"/>
        <v>0</v>
      </c>
      <c r="Q334" s="158">
        <v>0</v>
      </c>
      <c r="R334" s="158">
        <f t="shared" si="32"/>
        <v>0</v>
      </c>
      <c r="S334" s="158">
        <v>0</v>
      </c>
      <c r="T334" s="159">
        <f t="shared" si="33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60" t="s">
        <v>673</v>
      </c>
      <c r="AT334" s="160" t="s">
        <v>354</v>
      </c>
      <c r="AU334" s="160" t="s">
        <v>158</v>
      </c>
      <c r="AY334" s="14" t="s">
        <v>151</v>
      </c>
      <c r="BE334" s="161">
        <f t="shared" si="34"/>
        <v>0</v>
      </c>
      <c r="BF334" s="161">
        <f t="shared" si="35"/>
        <v>0</v>
      </c>
      <c r="BG334" s="161">
        <f t="shared" si="36"/>
        <v>0</v>
      </c>
      <c r="BH334" s="161">
        <f t="shared" si="37"/>
        <v>0</v>
      </c>
      <c r="BI334" s="161">
        <f t="shared" si="38"/>
        <v>0</v>
      </c>
      <c r="BJ334" s="14" t="s">
        <v>158</v>
      </c>
      <c r="BK334" s="161">
        <f t="shared" si="39"/>
        <v>0</v>
      </c>
      <c r="BL334" s="14" t="s">
        <v>673</v>
      </c>
      <c r="BM334" s="160" t="s">
        <v>2250</v>
      </c>
    </row>
    <row r="335" spans="1:65" s="2" customFormat="1" ht="24.2" customHeight="1">
      <c r="A335" s="29"/>
      <c r="B335" s="147"/>
      <c r="C335" s="148" t="s">
        <v>1107</v>
      </c>
      <c r="D335" s="148" t="s">
        <v>153</v>
      </c>
      <c r="E335" s="149" t="s">
        <v>2251</v>
      </c>
      <c r="F335" s="150" t="s">
        <v>2252</v>
      </c>
      <c r="G335" s="151" t="s">
        <v>330</v>
      </c>
      <c r="H335" s="152">
        <v>45</v>
      </c>
      <c r="I335" s="153"/>
      <c r="J335" s="154">
        <f t="shared" si="30"/>
        <v>0</v>
      </c>
      <c r="K335" s="155"/>
      <c r="L335" s="30"/>
      <c r="M335" s="156" t="s">
        <v>1</v>
      </c>
      <c r="N335" s="157" t="s">
        <v>39</v>
      </c>
      <c r="O335" s="58"/>
      <c r="P335" s="158">
        <f t="shared" si="31"/>
        <v>0</v>
      </c>
      <c r="Q335" s="158">
        <v>0</v>
      </c>
      <c r="R335" s="158">
        <f t="shared" si="32"/>
        <v>0</v>
      </c>
      <c r="S335" s="158">
        <v>0</v>
      </c>
      <c r="T335" s="159">
        <f t="shared" si="33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60" t="s">
        <v>415</v>
      </c>
      <c r="AT335" s="160" t="s">
        <v>153</v>
      </c>
      <c r="AU335" s="160" t="s">
        <v>158</v>
      </c>
      <c r="AY335" s="14" t="s">
        <v>151</v>
      </c>
      <c r="BE335" s="161">
        <f t="shared" si="34"/>
        <v>0</v>
      </c>
      <c r="BF335" s="161">
        <f t="shared" si="35"/>
        <v>0</v>
      </c>
      <c r="BG335" s="161">
        <f t="shared" si="36"/>
        <v>0</v>
      </c>
      <c r="BH335" s="161">
        <f t="shared" si="37"/>
        <v>0</v>
      </c>
      <c r="BI335" s="161">
        <f t="shared" si="38"/>
        <v>0</v>
      </c>
      <c r="BJ335" s="14" t="s">
        <v>158</v>
      </c>
      <c r="BK335" s="161">
        <f t="shared" si="39"/>
        <v>0</v>
      </c>
      <c r="BL335" s="14" t="s">
        <v>415</v>
      </c>
      <c r="BM335" s="160" t="s">
        <v>2253</v>
      </c>
    </row>
    <row r="336" spans="1:65" s="2" customFormat="1" ht="16.5" customHeight="1">
      <c r="A336" s="29"/>
      <c r="B336" s="147"/>
      <c r="C336" s="162" t="s">
        <v>1111</v>
      </c>
      <c r="D336" s="162" t="s">
        <v>354</v>
      </c>
      <c r="E336" s="163" t="s">
        <v>2254</v>
      </c>
      <c r="F336" s="164" t="s">
        <v>2255</v>
      </c>
      <c r="G336" s="165" t="s">
        <v>330</v>
      </c>
      <c r="H336" s="166">
        <v>45</v>
      </c>
      <c r="I336" s="167"/>
      <c r="J336" s="168">
        <f t="shared" si="30"/>
        <v>0</v>
      </c>
      <c r="K336" s="169"/>
      <c r="L336" s="170"/>
      <c r="M336" s="171" t="s">
        <v>1</v>
      </c>
      <c r="N336" s="172" t="s">
        <v>39</v>
      </c>
      <c r="O336" s="58"/>
      <c r="P336" s="158">
        <f t="shared" si="31"/>
        <v>0</v>
      </c>
      <c r="Q336" s="158">
        <v>0</v>
      </c>
      <c r="R336" s="158">
        <f t="shared" si="32"/>
        <v>0</v>
      </c>
      <c r="S336" s="158">
        <v>0</v>
      </c>
      <c r="T336" s="159">
        <f t="shared" si="33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60" t="s">
        <v>673</v>
      </c>
      <c r="AT336" s="160" t="s">
        <v>354</v>
      </c>
      <c r="AU336" s="160" t="s">
        <v>158</v>
      </c>
      <c r="AY336" s="14" t="s">
        <v>151</v>
      </c>
      <c r="BE336" s="161">
        <f t="shared" si="34"/>
        <v>0</v>
      </c>
      <c r="BF336" s="161">
        <f t="shared" si="35"/>
        <v>0</v>
      </c>
      <c r="BG336" s="161">
        <f t="shared" si="36"/>
        <v>0</v>
      </c>
      <c r="BH336" s="161">
        <f t="shared" si="37"/>
        <v>0</v>
      </c>
      <c r="BI336" s="161">
        <f t="shared" si="38"/>
        <v>0</v>
      </c>
      <c r="BJ336" s="14" t="s">
        <v>158</v>
      </c>
      <c r="BK336" s="161">
        <f t="shared" si="39"/>
        <v>0</v>
      </c>
      <c r="BL336" s="14" t="s">
        <v>673</v>
      </c>
      <c r="BM336" s="160" t="s">
        <v>2256</v>
      </c>
    </row>
    <row r="337" spans="1:65" s="2" customFormat="1" ht="24.2" customHeight="1">
      <c r="A337" s="29"/>
      <c r="B337" s="147"/>
      <c r="C337" s="148" t="s">
        <v>1115</v>
      </c>
      <c r="D337" s="148" t="s">
        <v>153</v>
      </c>
      <c r="E337" s="149" t="s">
        <v>2257</v>
      </c>
      <c r="F337" s="150" t="s">
        <v>2258</v>
      </c>
      <c r="G337" s="151" t="s">
        <v>330</v>
      </c>
      <c r="H337" s="152">
        <v>60</v>
      </c>
      <c r="I337" s="153"/>
      <c r="J337" s="154">
        <f t="shared" ref="J337:J400" si="40">ROUND(I337*H337,2)</f>
        <v>0</v>
      </c>
      <c r="K337" s="155"/>
      <c r="L337" s="30"/>
      <c r="M337" s="156" t="s">
        <v>1</v>
      </c>
      <c r="N337" s="157" t="s">
        <v>39</v>
      </c>
      <c r="O337" s="58"/>
      <c r="P337" s="158">
        <f t="shared" ref="P337:P400" si="41">O337*H337</f>
        <v>0</v>
      </c>
      <c r="Q337" s="158">
        <v>0</v>
      </c>
      <c r="R337" s="158">
        <f t="shared" ref="R337:R400" si="42">Q337*H337</f>
        <v>0</v>
      </c>
      <c r="S337" s="158">
        <v>0</v>
      </c>
      <c r="T337" s="159">
        <f t="shared" ref="T337:T400" si="43">S337*H337</f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60" t="s">
        <v>415</v>
      </c>
      <c r="AT337" s="160" t="s">
        <v>153</v>
      </c>
      <c r="AU337" s="160" t="s">
        <v>158</v>
      </c>
      <c r="AY337" s="14" t="s">
        <v>151</v>
      </c>
      <c r="BE337" s="161">
        <f t="shared" ref="BE337:BE352" si="44">IF(N337="základná",J337,0)</f>
        <v>0</v>
      </c>
      <c r="BF337" s="161">
        <f t="shared" ref="BF337:BF352" si="45">IF(N337="znížená",J337,0)</f>
        <v>0</v>
      </c>
      <c r="BG337" s="161">
        <f t="shared" ref="BG337:BG352" si="46">IF(N337="zákl. prenesená",J337,0)</f>
        <v>0</v>
      </c>
      <c r="BH337" s="161">
        <f t="shared" ref="BH337:BH352" si="47">IF(N337="zníž. prenesená",J337,0)</f>
        <v>0</v>
      </c>
      <c r="BI337" s="161">
        <f t="shared" ref="BI337:BI352" si="48">IF(N337="nulová",J337,0)</f>
        <v>0</v>
      </c>
      <c r="BJ337" s="14" t="s">
        <v>158</v>
      </c>
      <c r="BK337" s="161">
        <f t="shared" ref="BK337:BK352" si="49">ROUND(I337*H337,2)</f>
        <v>0</v>
      </c>
      <c r="BL337" s="14" t="s">
        <v>415</v>
      </c>
      <c r="BM337" s="160" t="s">
        <v>2259</v>
      </c>
    </row>
    <row r="338" spans="1:65" s="2" customFormat="1" ht="21.75" customHeight="1">
      <c r="A338" s="29"/>
      <c r="B338" s="147"/>
      <c r="C338" s="162" t="s">
        <v>1121</v>
      </c>
      <c r="D338" s="162" t="s">
        <v>354</v>
      </c>
      <c r="E338" s="163" t="s">
        <v>2260</v>
      </c>
      <c r="F338" s="164" t="s">
        <v>2261</v>
      </c>
      <c r="G338" s="165" t="s">
        <v>330</v>
      </c>
      <c r="H338" s="166">
        <v>60</v>
      </c>
      <c r="I338" s="167"/>
      <c r="J338" s="168">
        <f t="shared" si="40"/>
        <v>0</v>
      </c>
      <c r="K338" s="169"/>
      <c r="L338" s="170"/>
      <c r="M338" s="171" t="s">
        <v>1</v>
      </c>
      <c r="N338" s="172" t="s">
        <v>39</v>
      </c>
      <c r="O338" s="58"/>
      <c r="P338" s="158">
        <f t="shared" si="41"/>
        <v>0</v>
      </c>
      <c r="Q338" s="158">
        <v>0</v>
      </c>
      <c r="R338" s="158">
        <f t="shared" si="42"/>
        <v>0</v>
      </c>
      <c r="S338" s="158">
        <v>0</v>
      </c>
      <c r="T338" s="159">
        <f t="shared" si="43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60" t="s">
        <v>673</v>
      </c>
      <c r="AT338" s="160" t="s">
        <v>354</v>
      </c>
      <c r="AU338" s="160" t="s">
        <v>158</v>
      </c>
      <c r="AY338" s="14" t="s">
        <v>151</v>
      </c>
      <c r="BE338" s="161">
        <f t="shared" si="44"/>
        <v>0</v>
      </c>
      <c r="BF338" s="161">
        <f t="shared" si="45"/>
        <v>0</v>
      </c>
      <c r="BG338" s="161">
        <f t="shared" si="46"/>
        <v>0</v>
      </c>
      <c r="BH338" s="161">
        <f t="shared" si="47"/>
        <v>0</v>
      </c>
      <c r="BI338" s="161">
        <f t="shared" si="48"/>
        <v>0</v>
      </c>
      <c r="BJ338" s="14" t="s">
        <v>158</v>
      </c>
      <c r="BK338" s="161">
        <f t="shared" si="49"/>
        <v>0</v>
      </c>
      <c r="BL338" s="14" t="s">
        <v>673</v>
      </c>
      <c r="BM338" s="160" t="s">
        <v>2262</v>
      </c>
    </row>
    <row r="339" spans="1:65" s="2" customFormat="1" ht="24.2" customHeight="1">
      <c r="A339" s="29"/>
      <c r="B339" s="147"/>
      <c r="C339" s="148" t="s">
        <v>1125</v>
      </c>
      <c r="D339" s="148" t="s">
        <v>153</v>
      </c>
      <c r="E339" s="149" t="s">
        <v>2263</v>
      </c>
      <c r="F339" s="150" t="s">
        <v>2264</v>
      </c>
      <c r="G339" s="151" t="s">
        <v>330</v>
      </c>
      <c r="H339" s="152">
        <v>250</v>
      </c>
      <c r="I339" s="153"/>
      <c r="J339" s="154">
        <f t="shared" si="40"/>
        <v>0</v>
      </c>
      <c r="K339" s="155"/>
      <c r="L339" s="30"/>
      <c r="M339" s="156" t="s">
        <v>1</v>
      </c>
      <c r="N339" s="157" t="s">
        <v>39</v>
      </c>
      <c r="O339" s="58"/>
      <c r="P339" s="158">
        <f t="shared" si="41"/>
        <v>0</v>
      </c>
      <c r="Q339" s="158">
        <v>0</v>
      </c>
      <c r="R339" s="158">
        <f t="shared" si="42"/>
        <v>0</v>
      </c>
      <c r="S339" s="158">
        <v>0</v>
      </c>
      <c r="T339" s="159">
        <f t="shared" si="43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60" t="s">
        <v>415</v>
      </c>
      <c r="AT339" s="160" t="s">
        <v>153</v>
      </c>
      <c r="AU339" s="160" t="s">
        <v>158</v>
      </c>
      <c r="AY339" s="14" t="s">
        <v>151</v>
      </c>
      <c r="BE339" s="161">
        <f t="shared" si="44"/>
        <v>0</v>
      </c>
      <c r="BF339" s="161">
        <f t="shared" si="45"/>
        <v>0</v>
      </c>
      <c r="BG339" s="161">
        <f t="shared" si="46"/>
        <v>0</v>
      </c>
      <c r="BH339" s="161">
        <f t="shared" si="47"/>
        <v>0</v>
      </c>
      <c r="BI339" s="161">
        <f t="shared" si="48"/>
        <v>0</v>
      </c>
      <c r="BJ339" s="14" t="s">
        <v>158</v>
      </c>
      <c r="BK339" s="161">
        <f t="shared" si="49"/>
        <v>0</v>
      </c>
      <c r="BL339" s="14" t="s">
        <v>415</v>
      </c>
      <c r="BM339" s="160" t="s">
        <v>2265</v>
      </c>
    </row>
    <row r="340" spans="1:65" s="2" customFormat="1" ht="21.75" customHeight="1">
      <c r="A340" s="29"/>
      <c r="B340" s="147"/>
      <c r="C340" s="162" t="s">
        <v>1129</v>
      </c>
      <c r="D340" s="162" t="s">
        <v>354</v>
      </c>
      <c r="E340" s="163" t="s">
        <v>2266</v>
      </c>
      <c r="F340" s="164" t="s">
        <v>2267</v>
      </c>
      <c r="G340" s="165" t="s">
        <v>330</v>
      </c>
      <c r="H340" s="166">
        <v>250</v>
      </c>
      <c r="I340" s="167"/>
      <c r="J340" s="168">
        <f t="shared" si="40"/>
        <v>0</v>
      </c>
      <c r="K340" s="169"/>
      <c r="L340" s="170"/>
      <c r="M340" s="171" t="s">
        <v>1</v>
      </c>
      <c r="N340" s="172" t="s">
        <v>39</v>
      </c>
      <c r="O340" s="58"/>
      <c r="P340" s="158">
        <f t="shared" si="41"/>
        <v>0</v>
      </c>
      <c r="Q340" s="158">
        <v>4.8000000000000001E-4</v>
      </c>
      <c r="R340" s="158">
        <f t="shared" si="42"/>
        <v>0.12000000000000001</v>
      </c>
      <c r="S340" s="158">
        <v>0</v>
      </c>
      <c r="T340" s="159">
        <f t="shared" si="43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60" t="s">
        <v>673</v>
      </c>
      <c r="AT340" s="160" t="s">
        <v>354</v>
      </c>
      <c r="AU340" s="160" t="s">
        <v>158</v>
      </c>
      <c r="AY340" s="14" t="s">
        <v>151</v>
      </c>
      <c r="BE340" s="161">
        <f t="shared" si="44"/>
        <v>0</v>
      </c>
      <c r="BF340" s="161">
        <f t="shared" si="45"/>
        <v>0</v>
      </c>
      <c r="BG340" s="161">
        <f t="shared" si="46"/>
        <v>0</v>
      </c>
      <c r="BH340" s="161">
        <f t="shared" si="47"/>
        <v>0</v>
      </c>
      <c r="BI340" s="161">
        <f t="shared" si="48"/>
        <v>0</v>
      </c>
      <c r="BJ340" s="14" t="s">
        <v>158</v>
      </c>
      <c r="BK340" s="161">
        <f t="shared" si="49"/>
        <v>0</v>
      </c>
      <c r="BL340" s="14" t="s">
        <v>673</v>
      </c>
      <c r="BM340" s="160" t="s">
        <v>2268</v>
      </c>
    </row>
    <row r="341" spans="1:65" s="2" customFormat="1" ht="16.5" customHeight="1">
      <c r="A341" s="29"/>
      <c r="B341" s="147"/>
      <c r="C341" s="148" t="s">
        <v>1141</v>
      </c>
      <c r="D341" s="148" t="s">
        <v>153</v>
      </c>
      <c r="E341" s="149" t="s">
        <v>2269</v>
      </c>
      <c r="F341" s="150" t="s">
        <v>2270</v>
      </c>
      <c r="G341" s="151" t="s">
        <v>265</v>
      </c>
      <c r="H341" s="152">
        <v>35</v>
      </c>
      <c r="I341" s="153"/>
      <c r="J341" s="154">
        <f t="shared" si="40"/>
        <v>0</v>
      </c>
      <c r="K341" s="155"/>
      <c r="L341" s="30"/>
      <c r="M341" s="156" t="s">
        <v>1</v>
      </c>
      <c r="N341" s="157" t="s">
        <v>39</v>
      </c>
      <c r="O341" s="58"/>
      <c r="P341" s="158">
        <f t="shared" si="41"/>
        <v>0</v>
      </c>
      <c r="Q341" s="158">
        <v>0</v>
      </c>
      <c r="R341" s="158">
        <f t="shared" si="42"/>
        <v>0</v>
      </c>
      <c r="S341" s="158">
        <v>0</v>
      </c>
      <c r="T341" s="159">
        <f t="shared" si="43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60" t="s">
        <v>415</v>
      </c>
      <c r="AT341" s="160" t="s">
        <v>153</v>
      </c>
      <c r="AU341" s="160" t="s">
        <v>158</v>
      </c>
      <c r="AY341" s="14" t="s">
        <v>151</v>
      </c>
      <c r="BE341" s="161">
        <f t="shared" si="44"/>
        <v>0</v>
      </c>
      <c r="BF341" s="161">
        <f t="shared" si="45"/>
        <v>0</v>
      </c>
      <c r="BG341" s="161">
        <f t="shared" si="46"/>
        <v>0</v>
      </c>
      <c r="BH341" s="161">
        <f t="shared" si="47"/>
        <v>0</v>
      </c>
      <c r="BI341" s="161">
        <f t="shared" si="48"/>
        <v>0</v>
      </c>
      <c r="BJ341" s="14" t="s">
        <v>158</v>
      </c>
      <c r="BK341" s="161">
        <f t="shared" si="49"/>
        <v>0</v>
      </c>
      <c r="BL341" s="14" t="s">
        <v>415</v>
      </c>
      <c r="BM341" s="160" t="s">
        <v>2271</v>
      </c>
    </row>
    <row r="342" spans="1:65" s="2" customFormat="1" ht="21.75" customHeight="1">
      <c r="A342" s="29"/>
      <c r="B342" s="147"/>
      <c r="C342" s="162" t="s">
        <v>1145</v>
      </c>
      <c r="D342" s="162" t="s">
        <v>354</v>
      </c>
      <c r="E342" s="163" t="s">
        <v>2272</v>
      </c>
      <c r="F342" s="164" t="s">
        <v>2273</v>
      </c>
      <c r="G342" s="165" t="s">
        <v>265</v>
      </c>
      <c r="H342" s="166">
        <v>35</v>
      </c>
      <c r="I342" s="167"/>
      <c r="J342" s="168">
        <f t="shared" si="40"/>
        <v>0</v>
      </c>
      <c r="K342" s="169"/>
      <c r="L342" s="170"/>
      <c r="M342" s="171" t="s">
        <v>1</v>
      </c>
      <c r="N342" s="172" t="s">
        <v>39</v>
      </c>
      <c r="O342" s="58"/>
      <c r="P342" s="158">
        <f t="shared" si="41"/>
        <v>0</v>
      </c>
      <c r="Q342" s="158">
        <v>1.0000000000000001E-5</v>
      </c>
      <c r="R342" s="158">
        <f t="shared" si="42"/>
        <v>3.5000000000000005E-4</v>
      </c>
      <c r="S342" s="158">
        <v>0</v>
      </c>
      <c r="T342" s="159">
        <f t="shared" si="43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60" t="s">
        <v>673</v>
      </c>
      <c r="AT342" s="160" t="s">
        <v>354</v>
      </c>
      <c r="AU342" s="160" t="s">
        <v>158</v>
      </c>
      <c r="AY342" s="14" t="s">
        <v>151</v>
      </c>
      <c r="BE342" s="161">
        <f t="shared" si="44"/>
        <v>0</v>
      </c>
      <c r="BF342" s="161">
        <f t="shared" si="45"/>
        <v>0</v>
      </c>
      <c r="BG342" s="161">
        <f t="shared" si="46"/>
        <v>0</v>
      </c>
      <c r="BH342" s="161">
        <f t="shared" si="47"/>
        <v>0</v>
      </c>
      <c r="BI342" s="161">
        <f t="shared" si="48"/>
        <v>0</v>
      </c>
      <c r="BJ342" s="14" t="s">
        <v>158</v>
      </c>
      <c r="BK342" s="161">
        <f t="shared" si="49"/>
        <v>0</v>
      </c>
      <c r="BL342" s="14" t="s">
        <v>673</v>
      </c>
      <c r="BM342" s="160" t="s">
        <v>2274</v>
      </c>
    </row>
    <row r="343" spans="1:65" s="2" customFormat="1" ht="16.5" customHeight="1">
      <c r="A343" s="29"/>
      <c r="B343" s="147"/>
      <c r="C343" s="162" t="s">
        <v>1149</v>
      </c>
      <c r="D343" s="162" t="s">
        <v>354</v>
      </c>
      <c r="E343" s="163" t="s">
        <v>2275</v>
      </c>
      <c r="F343" s="164" t="s">
        <v>2276</v>
      </c>
      <c r="G343" s="165" t="s">
        <v>265</v>
      </c>
      <c r="H343" s="166">
        <v>8.4</v>
      </c>
      <c r="I343" s="167"/>
      <c r="J343" s="168">
        <f t="shared" si="40"/>
        <v>0</v>
      </c>
      <c r="K343" s="169"/>
      <c r="L343" s="170"/>
      <c r="M343" s="171" t="s">
        <v>1</v>
      </c>
      <c r="N343" s="172" t="s">
        <v>39</v>
      </c>
      <c r="O343" s="58"/>
      <c r="P343" s="158">
        <f t="shared" si="41"/>
        <v>0</v>
      </c>
      <c r="Q343" s="158">
        <v>1.4999999999999999E-4</v>
      </c>
      <c r="R343" s="158">
        <f t="shared" si="42"/>
        <v>1.2599999999999998E-3</v>
      </c>
      <c r="S343" s="158">
        <v>0</v>
      </c>
      <c r="T343" s="159">
        <f t="shared" si="43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60" t="s">
        <v>673</v>
      </c>
      <c r="AT343" s="160" t="s">
        <v>354</v>
      </c>
      <c r="AU343" s="160" t="s">
        <v>158</v>
      </c>
      <c r="AY343" s="14" t="s">
        <v>151</v>
      </c>
      <c r="BE343" s="161">
        <f t="shared" si="44"/>
        <v>0</v>
      </c>
      <c r="BF343" s="161">
        <f t="shared" si="45"/>
        <v>0</v>
      </c>
      <c r="BG343" s="161">
        <f t="shared" si="46"/>
        <v>0</v>
      </c>
      <c r="BH343" s="161">
        <f t="shared" si="47"/>
        <v>0</v>
      </c>
      <c r="BI343" s="161">
        <f t="shared" si="48"/>
        <v>0</v>
      </c>
      <c r="BJ343" s="14" t="s">
        <v>158</v>
      </c>
      <c r="BK343" s="161">
        <f t="shared" si="49"/>
        <v>0</v>
      </c>
      <c r="BL343" s="14" t="s">
        <v>673</v>
      </c>
      <c r="BM343" s="160" t="s">
        <v>2277</v>
      </c>
    </row>
    <row r="344" spans="1:65" s="2" customFormat="1" ht="16.5" customHeight="1">
      <c r="A344" s="29"/>
      <c r="B344" s="147"/>
      <c r="C344" s="148" t="s">
        <v>1153</v>
      </c>
      <c r="D344" s="148" t="s">
        <v>153</v>
      </c>
      <c r="E344" s="149" t="s">
        <v>2278</v>
      </c>
      <c r="F344" s="150" t="s">
        <v>2279</v>
      </c>
      <c r="G344" s="151" t="s">
        <v>265</v>
      </c>
      <c r="H344" s="152">
        <v>35</v>
      </c>
      <c r="I344" s="153"/>
      <c r="J344" s="154">
        <f t="shared" si="40"/>
        <v>0</v>
      </c>
      <c r="K344" s="155"/>
      <c r="L344" s="30"/>
      <c r="M344" s="156" t="s">
        <v>1</v>
      </c>
      <c r="N344" s="157" t="s">
        <v>39</v>
      </c>
      <c r="O344" s="58"/>
      <c r="P344" s="158">
        <f t="shared" si="41"/>
        <v>0</v>
      </c>
      <c r="Q344" s="158">
        <v>0</v>
      </c>
      <c r="R344" s="158">
        <f t="shared" si="42"/>
        <v>0</v>
      </c>
      <c r="S344" s="158">
        <v>0</v>
      </c>
      <c r="T344" s="159">
        <f t="shared" si="43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60" t="s">
        <v>415</v>
      </c>
      <c r="AT344" s="160" t="s">
        <v>153</v>
      </c>
      <c r="AU344" s="160" t="s">
        <v>158</v>
      </c>
      <c r="AY344" s="14" t="s">
        <v>151</v>
      </c>
      <c r="BE344" s="161">
        <f t="shared" si="44"/>
        <v>0</v>
      </c>
      <c r="BF344" s="161">
        <f t="shared" si="45"/>
        <v>0</v>
      </c>
      <c r="BG344" s="161">
        <f t="shared" si="46"/>
        <v>0</v>
      </c>
      <c r="BH344" s="161">
        <f t="shared" si="47"/>
        <v>0</v>
      </c>
      <c r="BI344" s="161">
        <f t="shared" si="48"/>
        <v>0</v>
      </c>
      <c r="BJ344" s="14" t="s">
        <v>158</v>
      </c>
      <c r="BK344" s="161">
        <f t="shared" si="49"/>
        <v>0</v>
      </c>
      <c r="BL344" s="14" t="s">
        <v>415</v>
      </c>
      <c r="BM344" s="160" t="s">
        <v>2280</v>
      </c>
    </row>
    <row r="345" spans="1:65" s="2" customFormat="1" ht="16.5" customHeight="1">
      <c r="A345" s="29"/>
      <c r="B345" s="147"/>
      <c r="C345" s="162" t="s">
        <v>1157</v>
      </c>
      <c r="D345" s="162" t="s">
        <v>354</v>
      </c>
      <c r="E345" s="163" t="s">
        <v>2281</v>
      </c>
      <c r="F345" s="164" t="s">
        <v>2282</v>
      </c>
      <c r="G345" s="165" t="s">
        <v>265</v>
      </c>
      <c r="H345" s="166">
        <v>35</v>
      </c>
      <c r="I345" s="167"/>
      <c r="J345" s="168">
        <f t="shared" si="40"/>
        <v>0</v>
      </c>
      <c r="K345" s="169"/>
      <c r="L345" s="170"/>
      <c r="M345" s="171" t="s">
        <v>1</v>
      </c>
      <c r="N345" s="172" t="s">
        <v>39</v>
      </c>
      <c r="O345" s="58"/>
      <c r="P345" s="158">
        <f t="shared" si="41"/>
        <v>0</v>
      </c>
      <c r="Q345" s="158">
        <v>3.0000000000000001E-5</v>
      </c>
      <c r="R345" s="158">
        <f t="shared" si="42"/>
        <v>1.0499999999999999E-3</v>
      </c>
      <c r="S345" s="158">
        <v>0</v>
      </c>
      <c r="T345" s="159">
        <f t="shared" si="43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60" t="s">
        <v>673</v>
      </c>
      <c r="AT345" s="160" t="s">
        <v>354</v>
      </c>
      <c r="AU345" s="160" t="s">
        <v>158</v>
      </c>
      <c r="AY345" s="14" t="s">
        <v>151</v>
      </c>
      <c r="BE345" s="161">
        <f t="shared" si="44"/>
        <v>0</v>
      </c>
      <c r="BF345" s="161">
        <f t="shared" si="45"/>
        <v>0</v>
      </c>
      <c r="BG345" s="161">
        <f t="shared" si="46"/>
        <v>0</v>
      </c>
      <c r="BH345" s="161">
        <f t="shared" si="47"/>
        <v>0</v>
      </c>
      <c r="BI345" s="161">
        <f t="shared" si="48"/>
        <v>0</v>
      </c>
      <c r="BJ345" s="14" t="s">
        <v>158</v>
      </c>
      <c r="BK345" s="161">
        <f t="shared" si="49"/>
        <v>0</v>
      </c>
      <c r="BL345" s="14" t="s">
        <v>673</v>
      </c>
      <c r="BM345" s="160" t="s">
        <v>2283</v>
      </c>
    </row>
    <row r="346" spans="1:65" s="2" customFormat="1" ht="16.5" customHeight="1">
      <c r="A346" s="29"/>
      <c r="B346" s="147"/>
      <c r="C346" s="148" t="s">
        <v>1161</v>
      </c>
      <c r="D346" s="148" t="s">
        <v>153</v>
      </c>
      <c r="E346" s="149" t="s">
        <v>1651</v>
      </c>
      <c r="F346" s="150" t="s">
        <v>1652</v>
      </c>
      <c r="G346" s="151" t="s">
        <v>1619</v>
      </c>
      <c r="H346" s="152">
        <v>35</v>
      </c>
      <c r="I346" s="153"/>
      <c r="J346" s="154">
        <f t="shared" si="40"/>
        <v>0</v>
      </c>
      <c r="K346" s="155"/>
      <c r="L346" s="30"/>
      <c r="M346" s="156" t="s">
        <v>1</v>
      </c>
      <c r="N346" s="157" t="s">
        <v>39</v>
      </c>
      <c r="O346" s="58"/>
      <c r="P346" s="158">
        <f t="shared" si="41"/>
        <v>0</v>
      </c>
      <c r="Q346" s="158">
        <v>0</v>
      </c>
      <c r="R346" s="158">
        <f t="shared" si="42"/>
        <v>0</v>
      </c>
      <c r="S346" s="158">
        <v>0</v>
      </c>
      <c r="T346" s="159">
        <f t="shared" si="43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60" t="s">
        <v>415</v>
      </c>
      <c r="AT346" s="160" t="s">
        <v>153</v>
      </c>
      <c r="AU346" s="160" t="s">
        <v>158</v>
      </c>
      <c r="AY346" s="14" t="s">
        <v>151</v>
      </c>
      <c r="BE346" s="161">
        <f t="shared" si="44"/>
        <v>0</v>
      </c>
      <c r="BF346" s="161">
        <f t="shared" si="45"/>
        <v>0</v>
      </c>
      <c r="BG346" s="161">
        <f t="shared" si="46"/>
        <v>0</v>
      </c>
      <c r="BH346" s="161">
        <f t="shared" si="47"/>
        <v>0</v>
      </c>
      <c r="BI346" s="161">
        <f t="shared" si="48"/>
        <v>0</v>
      </c>
      <c r="BJ346" s="14" t="s">
        <v>158</v>
      </c>
      <c r="BK346" s="161">
        <f t="shared" si="49"/>
        <v>0</v>
      </c>
      <c r="BL346" s="14" t="s">
        <v>415</v>
      </c>
      <c r="BM346" s="160" t="s">
        <v>2284</v>
      </c>
    </row>
    <row r="347" spans="1:65" s="2" customFormat="1" ht="16.5" customHeight="1">
      <c r="A347" s="29"/>
      <c r="B347" s="147"/>
      <c r="C347" s="148" t="s">
        <v>1167</v>
      </c>
      <c r="D347" s="148" t="s">
        <v>153</v>
      </c>
      <c r="E347" s="149" t="s">
        <v>2285</v>
      </c>
      <c r="F347" s="150" t="s">
        <v>2286</v>
      </c>
      <c r="G347" s="151" t="s">
        <v>265</v>
      </c>
      <c r="H347" s="152">
        <v>1</v>
      </c>
      <c r="I347" s="153"/>
      <c r="J347" s="154">
        <f t="shared" si="40"/>
        <v>0</v>
      </c>
      <c r="K347" s="155"/>
      <c r="L347" s="30"/>
      <c r="M347" s="156" t="s">
        <v>1</v>
      </c>
      <c r="N347" s="157" t="s">
        <v>39</v>
      </c>
      <c r="O347" s="58"/>
      <c r="P347" s="158">
        <f t="shared" si="41"/>
        <v>0</v>
      </c>
      <c r="Q347" s="158">
        <v>0</v>
      </c>
      <c r="R347" s="158">
        <f t="shared" si="42"/>
        <v>0</v>
      </c>
      <c r="S347" s="158">
        <v>0</v>
      </c>
      <c r="T347" s="159">
        <f t="shared" si="43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60" t="s">
        <v>415</v>
      </c>
      <c r="AT347" s="160" t="s">
        <v>153</v>
      </c>
      <c r="AU347" s="160" t="s">
        <v>158</v>
      </c>
      <c r="AY347" s="14" t="s">
        <v>151</v>
      </c>
      <c r="BE347" s="161">
        <f t="shared" si="44"/>
        <v>0</v>
      </c>
      <c r="BF347" s="161">
        <f t="shared" si="45"/>
        <v>0</v>
      </c>
      <c r="BG347" s="161">
        <f t="shared" si="46"/>
        <v>0</v>
      </c>
      <c r="BH347" s="161">
        <f t="shared" si="47"/>
        <v>0</v>
      </c>
      <c r="BI347" s="161">
        <f t="shared" si="48"/>
        <v>0</v>
      </c>
      <c r="BJ347" s="14" t="s">
        <v>158</v>
      </c>
      <c r="BK347" s="161">
        <f t="shared" si="49"/>
        <v>0</v>
      </c>
      <c r="BL347" s="14" t="s">
        <v>415</v>
      </c>
      <c r="BM347" s="160" t="s">
        <v>2287</v>
      </c>
    </row>
    <row r="348" spans="1:65" s="2" customFormat="1" ht="16.5" customHeight="1">
      <c r="A348" s="29"/>
      <c r="B348" s="147"/>
      <c r="C348" s="148" t="s">
        <v>1171</v>
      </c>
      <c r="D348" s="148" t="s">
        <v>153</v>
      </c>
      <c r="E348" s="149" t="s">
        <v>2288</v>
      </c>
      <c r="F348" s="150" t="s">
        <v>2289</v>
      </c>
      <c r="G348" s="151" t="s">
        <v>265</v>
      </c>
      <c r="H348" s="152">
        <v>10</v>
      </c>
      <c r="I348" s="153"/>
      <c r="J348" s="154">
        <f t="shared" si="40"/>
        <v>0</v>
      </c>
      <c r="K348" s="155"/>
      <c r="L348" s="30"/>
      <c r="M348" s="156" t="s">
        <v>1</v>
      </c>
      <c r="N348" s="157" t="s">
        <v>39</v>
      </c>
      <c r="O348" s="58"/>
      <c r="P348" s="158">
        <f t="shared" si="41"/>
        <v>0</v>
      </c>
      <c r="Q348" s="158">
        <v>0</v>
      </c>
      <c r="R348" s="158">
        <f t="shared" si="42"/>
        <v>0</v>
      </c>
      <c r="S348" s="158">
        <v>0</v>
      </c>
      <c r="T348" s="159">
        <f t="shared" si="43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60" t="s">
        <v>415</v>
      </c>
      <c r="AT348" s="160" t="s">
        <v>153</v>
      </c>
      <c r="AU348" s="160" t="s">
        <v>158</v>
      </c>
      <c r="AY348" s="14" t="s">
        <v>151</v>
      </c>
      <c r="BE348" s="161">
        <f t="shared" si="44"/>
        <v>0</v>
      </c>
      <c r="BF348" s="161">
        <f t="shared" si="45"/>
        <v>0</v>
      </c>
      <c r="BG348" s="161">
        <f t="shared" si="46"/>
        <v>0</v>
      </c>
      <c r="BH348" s="161">
        <f t="shared" si="47"/>
        <v>0</v>
      </c>
      <c r="BI348" s="161">
        <f t="shared" si="48"/>
        <v>0</v>
      </c>
      <c r="BJ348" s="14" t="s">
        <v>158</v>
      </c>
      <c r="BK348" s="161">
        <f t="shared" si="49"/>
        <v>0</v>
      </c>
      <c r="BL348" s="14" t="s">
        <v>415</v>
      </c>
      <c r="BM348" s="160" t="s">
        <v>2290</v>
      </c>
    </row>
    <row r="349" spans="1:65" s="2" customFormat="1" ht="16.5" customHeight="1">
      <c r="A349" s="29"/>
      <c r="B349" s="147"/>
      <c r="C349" s="148" t="s">
        <v>1175</v>
      </c>
      <c r="D349" s="148" t="s">
        <v>153</v>
      </c>
      <c r="E349" s="149" t="s">
        <v>2291</v>
      </c>
      <c r="F349" s="150" t="s">
        <v>2292</v>
      </c>
      <c r="G349" s="151" t="s">
        <v>265</v>
      </c>
      <c r="H349" s="152">
        <v>1</v>
      </c>
      <c r="I349" s="153"/>
      <c r="J349" s="154">
        <f t="shared" si="40"/>
        <v>0</v>
      </c>
      <c r="K349" s="155"/>
      <c r="L349" s="30"/>
      <c r="M349" s="156" t="s">
        <v>1</v>
      </c>
      <c r="N349" s="157" t="s">
        <v>39</v>
      </c>
      <c r="O349" s="58"/>
      <c r="P349" s="158">
        <f t="shared" si="41"/>
        <v>0</v>
      </c>
      <c r="Q349" s="158">
        <v>0</v>
      </c>
      <c r="R349" s="158">
        <f t="shared" si="42"/>
        <v>0</v>
      </c>
      <c r="S349" s="158">
        <v>0</v>
      </c>
      <c r="T349" s="159">
        <f t="shared" si="43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60" t="s">
        <v>415</v>
      </c>
      <c r="AT349" s="160" t="s">
        <v>153</v>
      </c>
      <c r="AU349" s="160" t="s">
        <v>158</v>
      </c>
      <c r="AY349" s="14" t="s">
        <v>151</v>
      </c>
      <c r="BE349" s="161">
        <f t="shared" si="44"/>
        <v>0</v>
      </c>
      <c r="BF349" s="161">
        <f t="shared" si="45"/>
        <v>0</v>
      </c>
      <c r="BG349" s="161">
        <f t="shared" si="46"/>
        <v>0</v>
      </c>
      <c r="BH349" s="161">
        <f t="shared" si="47"/>
        <v>0</v>
      </c>
      <c r="BI349" s="161">
        <f t="shared" si="48"/>
        <v>0</v>
      </c>
      <c r="BJ349" s="14" t="s">
        <v>158</v>
      </c>
      <c r="BK349" s="161">
        <f t="shared" si="49"/>
        <v>0</v>
      </c>
      <c r="BL349" s="14" t="s">
        <v>415</v>
      </c>
      <c r="BM349" s="160" t="s">
        <v>2293</v>
      </c>
    </row>
    <row r="350" spans="1:65" s="2" customFormat="1" ht="16.5" customHeight="1">
      <c r="A350" s="29"/>
      <c r="B350" s="147"/>
      <c r="C350" s="148" t="s">
        <v>1184</v>
      </c>
      <c r="D350" s="148" t="s">
        <v>153</v>
      </c>
      <c r="E350" s="149" t="s">
        <v>2294</v>
      </c>
      <c r="F350" s="150" t="s">
        <v>2295</v>
      </c>
      <c r="G350" s="151" t="s">
        <v>265</v>
      </c>
      <c r="H350" s="152">
        <v>1</v>
      </c>
      <c r="I350" s="153"/>
      <c r="J350" s="154">
        <f t="shared" si="40"/>
        <v>0</v>
      </c>
      <c r="K350" s="155"/>
      <c r="L350" s="30"/>
      <c r="M350" s="156" t="s">
        <v>1</v>
      </c>
      <c r="N350" s="157" t="s">
        <v>39</v>
      </c>
      <c r="O350" s="58"/>
      <c r="P350" s="158">
        <f t="shared" si="41"/>
        <v>0</v>
      </c>
      <c r="Q350" s="158">
        <v>0</v>
      </c>
      <c r="R350" s="158">
        <f t="shared" si="42"/>
        <v>0</v>
      </c>
      <c r="S350" s="158">
        <v>0</v>
      </c>
      <c r="T350" s="159">
        <f t="shared" si="43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60" t="s">
        <v>415</v>
      </c>
      <c r="AT350" s="160" t="s">
        <v>153</v>
      </c>
      <c r="AU350" s="160" t="s">
        <v>158</v>
      </c>
      <c r="AY350" s="14" t="s">
        <v>151</v>
      </c>
      <c r="BE350" s="161">
        <f t="shared" si="44"/>
        <v>0</v>
      </c>
      <c r="BF350" s="161">
        <f t="shared" si="45"/>
        <v>0</v>
      </c>
      <c r="BG350" s="161">
        <f t="shared" si="46"/>
        <v>0</v>
      </c>
      <c r="BH350" s="161">
        <f t="shared" si="47"/>
        <v>0</v>
      </c>
      <c r="BI350" s="161">
        <f t="shared" si="48"/>
        <v>0</v>
      </c>
      <c r="BJ350" s="14" t="s">
        <v>158</v>
      </c>
      <c r="BK350" s="161">
        <f t="shared" si="49"/>
        <v>0</v>
      </c>
      <c r="BL350" s="14" t="s">
        <v>415</v>
      </c>
      <c r="BM350" s="160" t="s">
        <v>2296</v>
      </c>
    </row>
    <row r="351" spans="1:65" s="2" customFormat="1" ht="24.2" customHeight="1">
      <c r="A351" s="29"/>
      <c r="B351" s="147"/>
      <c r="C351" s="148" t="s">
        <v>1194</v>
      </c>
      <c r="D351" s="148" t="s">
        <v>153</v>
      </c>
      <c r="E351" s="149" t="s">
        <v>1654</v>
      </c>
      <c r="F351" s="150" t="s">
        <v>1655</v>
      </c>
      <c r="G351" s="151" t="s">
        <v>265</v>
      </c>
      <c r="H351" s="152">
        <v>1</v>
      </c>
      <c r="I351" s="153"/>
      <c r="J351" s="154">
        <f t="shared" si="40"/>
        <v>0</v>
      </c>
      <c r="K351" s="155"/>
      <c r="L351" s="30"/>
      <c r="M351" s="156" t="s">
        <v>1</v>
      </c>
      <c r="N351" s="157" t="s">
        <v>39</v>
      </c>
      <c r="O351" s="58"/>
      <c r="P351" s="158">
        <f t="shared" si="41"/>
        <v>0</v>
      </c>
      <c r="Q351" s="158">
        <v>0</v>
      </c>
      <c r="R351" s="158">
        <f t="shared" si="42"/>
        <v>0</v>
      </c>
      <c r="S351" s="158">
        <v>0</v>
      </c>
      <c r="T351" s="159">
        <f t="shared" si="43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60" t="s">
        <v>415</v>
      </c>
      <c r="AT351" s="160" t="s">
        <v>153</v>
      </c>
      <c r="AU351" s="160" t="s">
        <v>158</v>
      </c>
      <c r="AY351" s="14" t="s">
        <v>151</v>
      </c>
      <c r="BE351" s="161">
        <f t="shared" si="44"/>
        <v>0</v>
      </c>
      <c r="BF351" s="161">
        <f t="shared" si="45"/>
        <v>0</v>
      </c>
      <c r="BG351" s="161">
        <f t="shared" si="46"/>
        <v>0</v>
      </c>
      <c r="BH351" s="161">
        <f t="shared" si="47"/>
        <v>0</v>
      </c>
      <c r="BI351" s="161">
        <f t="shared" si="48"/>
        <v>0</v>
      </c>
      <c r="BJ351" s="14" t="s">
        <v>158</v>
      </c>
      <c r="BK351" s="161">
        <f t="shared" si="49"/>
        <v>0</v>
      </c>
      <c r="BL351" s="14" t="s">
        <v>415</v>
      </c>
      <c r="BM351" s="160" t="s">
        <v>2297</v>
      </c>
    </row>
    <row r="352" spans="1:65" s="2" customFormat="1" ht="16.5" customHeight="1">
      <c r="A352" s="29"/>
      <c r="B352" s="147"/>
      <c r="C352" s="148" t="s">
        <v>1198</v>
      </c>
      <c r="D352" s="148" t="s">
        <v>153</v>
      </c>
      <c r="E352" s="149" t="s">
        <v>1657</v>
      </c>
      <c r="F352" s="150" t="s">
        <v>2298</v>
      </c>
      <c r="G352" s="151" t="s">
        <v>1372</v>
      </c>
      <c r="H352" s="152">
        <v>1</v>
      </c>
      <c r="I352" s="153"/>
      <c r="J352" s="154">
        <f t="shared" si="40"/>
        <v>0</v>
      </c>
      <c r="K352" s="155"/>
      <c r="L352" s="30"/>
      <c r="M352" s="156" t="s">
        <v>1</v>
      </c>
      <c r="N352" s="157" t="s">
        <v>39</v>
      </c>
      <c r="O352" s="58"/>
      <c r="P352" s="158">
        <f t="shared" si="41"/>
        <v>0</v>
      </c>
      <c r="Q352" s="158">
        <v>0</v>
      </c>
      <c r="R352" s="158">
        <f t="shared" si="42"/>
        <v>0</v>
      </c>
      <c r="S352" s="158">
        <v>0</v>
      </c>
      <c r="T352" s="159">
        <f t="shared" si="43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60" t="s">
        <v>415</v>
      </c>
      <c r="AT352" s="160" t="s">
        <v>153</v>
      </c>
      <c r="AU352" s="160" t="s">
        <v>158</v>
      </c>
      <c r="AY352" s="14" t="s">
        <v>151</v>
      </c>
      <c r="BE352" s="161">
        <f t="shared" si="44"/>
        <v>0</v>
      </c>
      <c r="BF352" s="161">
        <f t="shared" si="45"/>
        <v>0</v>
      </c>
      <c r="BG352" s="161">
        <f t="shared" si="46"/>
        <v>0</v>
      </c>
      <c r="BH352" s="161">
        <f t="shared" si="47"/>
        <v>0</v>
      </c>
      <c r="BI352" s="161">
        <f t="shared" si="48"/>
        <v>0</v>
      </c>
      <c r="BJ352" s="14" t="s">
        <v>158</v>
      </c>
      <c r="BK352" s="161">
        <f t="shared" si="49"/>
        <v>0</v>
      </c>
      <c r="BL352" s="14" t="s">
        <v>415</v>
      </c>
      <c r="BM352" s="160" t="s">
        <v>2299</v>
      </c>
    </row>
    <row r="353" spans="1:65" s="12" customFormat="1" ht="22.9" customHeight="1">
      <c r="B353" s="134"/>
      <c r="D353" s="135" t="s">
        <v>72</v>
      </c>
      <c r="E353" s="145" t="s">
        <v>1660</v>
      </c>
      <c r="F353" s="145" t="s">
        <v>1661</v>
      </c>
      <c r="I353" s="137"/>
      <c r="J353" s="146">
        <f>BK353</f>
        <v>0</v>
      </c>
      <c r="L353" s="134"/>
      <c r="M353" s="139"/>
      <c r="N353" s="140"/>
      <c r="O353" s="140"/>
      <c r="P353" s="141">
        <f>P354</f>
        <v>0</v>
      </c>
      <c r="Q353" s="140"/>
      <c r="R353" s="141">
        <f>R354</f>
        <v>0</v>
      </c>
      <c r="S353" s="140"/>
      <c r="T353" s="142">
        <f>T354</f>
        <v>0</v>
      </c>
      <c r="AR353" s="135" t="s">
        <v>163</v>
      </c>
      <c r="AT353" s="143" t="s">
        <v>72</v>
      </c>
      <c r="AU353" s="143" t="s">
        <v>81</v>
      </c>
      <c r="AY353" s="135" t="s">
        <v>151</v>
      </c>
      <c r="BK353" s="144">
        <f>BK354</f>
        <v>0</v>
      </c>
    </row>
    <row r="354" spans="1:65" s="2" customFormat="1" ht="24.2" customHeight="1">
      <c r="A354" s="29"/>
      <c r="B354" s="147"/>
      <c r="C354" s="148" t="s">
        <v>1202</v>
      </c>
      <c r="D354" s="148" t="s">
        <v>153</v>
      </c>
      <c r="E354" s="149" t="s">
        <v>1662</v>
      </c>
      <c r="F354" s="150" t="s">
        <v>1663</v>
      </c>
      <c r="G354" s="151" t="s">
        <v>265</v>
      </c>
      <c r="H354" s="152">
        <v>350</v>
      </c>
      <c r="I354" s="153"/>
      <c r="J354" s="154">
        <f>ROUND(I354*H354,2)</f>
        <v>0</v>
      </c>
      <c r="K354" s="155"/>
      <c r="L354" s="30"/>
      <c r="M354" s="156" t="s">
        <v>1</v>
      </c>
      <c r="N354" s="157" t="s">
        <v>39</v>
      </c>
      <c r="O354" s="58"/>
      <c r="P354" s="158">
        <f>O354*H354</f>
        <v>0</v>
      </c>
      <c r="Q354" s="158">
        <v>0</v>
      </c>
      <c r="R354" s="158">
        <f>Q354*H354</f>
        <v>0</v>
      </c>
      <c r="S354" s="158">
        <v>0</v>
      </c>
      <c r="T354" s="159">
        <f>S354*H354</f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60" t="s">
        <v>415</v>
      </c>
      <c r="AT354" s="160" t="s">
        <v>153</v>
      </c>
      <c r="AU354" s="160" t="s">
        <v>158</v>
      </c>
      <c r="AY354" s="14" t="s">
        <v>151</v>
      </c>
      <c r="BE354" s="161">
        <f>IF(N354="základná",J354,0)</f>
        <v>0</v>
      </c>
      <c r="BF354" s="161">
        <f>IF(N354="znížená",J354,0)</f>
        <v>0</v>
      </c>
      <c r="BG354" s="161">
        <f>IF(N354="zákl. prenesená",J354,0)</f>
        <v>0</v>
      </c>
      <c r="BH354" s="161">
        <f>IF(N354="zníž. prenesená",J354,0)</f>
        <v>0</v>
      </c>
      <c r="BI354" s="161">
        <f>IF(N354="nulová",J354,0)</f>
        <v>0</v>
      </c>
      <c r="BJ354" s="14" t="s">
        <v>158</v>
      </c>
      <c r="BK354" s="161">
        <f>ROUND(I354*H354,2)</f>
        <v>0</v>
      </c>
      <c r="BL354" s="14" t="s">
        <v>415</v>
      </c>
      <c r="BM354" s="160" t="s">
        <v>2300</v>
      </c>
    </row>
    <row r="355" spans="1:65" s="12" customFormat="1" ht="22.9" customHeight="1">
      <c r="B355" s="134"/>
      <c r="D355" s="135" t="s">
        <v>72</v>
      </c>
      <c r="E355" s="145" t="s">
        <v>1525</v>
      </c>
      <c r="F355" s="145" t="s">
        <v>1526</v>
      </c>
      <c r="I355" s="137"/>
      <c r="J355" s="146">
        <f>BK355</f>
        <v>0</v>
      </c>
      <c r="L355" s="134"/>
      <c r="M355" s="139"/>
      <c r="N355" s="140"/>
      <c r="O355" s="140"/>
      <c r="P355" s="141">
        <f>P356</f>
        <v>0</v>
      </c>
      <c r="Q355" s="140"/>
      <c r="R355" s="141">
        <f>R356</f>
        <v>0</v>
      </c>
      <c r="S355" s="140"/>
      <c r="T355" s="142">
        <f>T356</f>
        <v>0</v>
      </c>
      <c r="AR355" s="135" t="s">
        <v>163</v>
      </c>
      <c r="AT355" s="143" t="s">
        <v>72</v>
      </c>
      <c r="AU355" s="143" t="s">
        <v>81</v>
      </c>
      <c r="AY355" s="135" t="s">
        <v>151</v>
      </c>
      <c r="BK355" s="144">
        <f>BK356</f>
        <v>0</v>
      </c>
    </row>
    <row r="356" spans="1:65" s="2" customFormat="1" ht="24.2" customHeight="1">
      <c r="A356" s="29"/>
      <c r="B356" s="147"/>
      <c r="C356" s="148" t="s">
        <v>1220</v>
      </c>
      <c r="D356" s="148" t="s">
        <v>153</v>
      </c>
      <c r="E356" s="149" t="s">
        <v>2301</v>
      </c>
      <c r="F356" s="150" t="s">
        <v>2302</v>
      </c>
      <c r="G356" s="151" t="s">
        <v>265</v>
      </c>
      <c r="H356" s="152">
        <v>5</v>
      </c>
      <c r="I356" s="153"/>
      <c r="J356" s="154">
        <f>ROUND(I356*H356,2)</f>
        <v>0</v>
      </c>
      <c r="K356" s="155"/>
      <c r="L356" s="30"/>
      <c r="M356" s="156" t="s">
        <v>1</v>
      </c>
      <c r="N356" s="157" t="s">
        <v>39</v>
      </c>
      <c r="O356" s="58"/>
      <c r="P356" s="158">
        <f>O356*H356</f>
        <v>0</v>
      </c>
      <c r="Q356" s="158">
        <v>0</v>
      </c>
      <c r="R356" s="158">
        <f>Q356*H356</f>
        <v>0</v>
      </c>
      <c r="S356" s="158">
        <v>0</v>
      </c>
      <c r="T356" s="159">
        <f>S356*H356</f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60" t="s">
        <v>415</v>
      </c>
      <c r="AT356" s="160" t="s">
        <v>153</v>
      </c>
      <c r="AU356" s="160" t="s">
        <v>158</v>
      </c>
      <c r="AY356" s="14" t="s">
        <v>151</v>
      </c>
      <c r="BE356" s="161">
        <f>IF(N356="základná",J356,0)</f>
        <v>0</v>
      </c>
      <c r="BF356" s="161">
        <f>IF(N356="znížená",J356,0)</f>
        <v>0</v>
      </c>
      <c r="BG356" s="161">
        <f>IF(N356="zákl. prenesená",J356,0)</f>
        <v>0</v>
      </c>
      <c r="BH356" s="161">
        <f>IF(N356="zníž. prenesená",J356,0)</f>
        <v>0</v>
      </c>
      <c r="BI356" s="161">
        <f>IF(N356="nulová",J356,0)</f>
        <v>0</v>
      </c>
      <c r="BJ356" s="14" t="s">
        <v>158</v>
      </c>
      <c r="BK356" s="161">
        <f>ROUND(I356*H356,2)</f>
        <v>0</v>
      </c>
      <c r="BL356" s="14" t="s">
        <v>415</v>
      </c>
      <c r="BM356" s="160" t="s">
        <v>2303</v>
      </c>
    </row>
    <row r="357" spans="1:65" s="12" customFormat="1" ht="25.9" customHeight="1">
      <c r="B357" s="134"/>
      <c r="D357" s="135" t="s">
        <v>72</v>
      </c>
      <c r="E357" s="136" t="s">
        <v>1665</v>
      </c>
      <c r="F357" s="136" t="s">
        <v>1666</v>
      </c>
      <c r="I357" s="137"/>
      <c r="J357" s="138">
        <f>BK357</f>
        <v>0</v>
      </c>
      <c r="L357" s="134"/>
      <c r="M357" s="139"/>
      <c r="N357" s="140"/>
      <c r="O357" s="140"/>
      <c r="P357" s="141">
        <f>P358</f>
        <v>0</v>
      </c>
      <c r="Q357" s="140"/>
      <c r="R357" s="141">
        <f>R358</f>
        <v>0</v>
      </c>
      <c r="S357" s="140"/>
      <c r="T357" s="142">
        <f>T358</f>
        <v>0</v>
      </c>
      <c r="AR357" s="135" t="s">
        <v>157</v>
      </c>
      <c r="AT357" s="143" t="s">
        <v>72</v>
      </c>
      <c r="AU357" s="143" t="s">
        <v>73</v>
      </c>
      <c r="AY357" s="135" t="s">
        <v>151</v>
      </c>
      <c r="BK357" s="144">
        <f>BK358</f>
        <v>0</v>
      </c>
    </row>
    <row r="358" spans="1:65" s="12" customFormat="1" ht="22.9" customHeight="1">
      <c r="B358" s="134"/>
      <c r="D358" s="135" t="s">
        <v>72</v>
      </c>
      <c r="E358" s="145" t="s">
        <v>1667</v>
      </c>
      <c r="F358" s="145" t="s">
        <v>1666</v>
      </c>
      <c r="I358" s="137"/>
      <c r="J358" s="146">
        <f>BK358</f>
        <v>0</v>
      </c>
      <c r="L358" s="134"/>
      <c r="M358" s="139"/>
      <c r="N358" s="140"/>
      <c r="O358" s="140"/>
      <c r="P358" s="141">
        <f>SUM(P359:P362)</f>
        <v>0</v>
      </c>
      <c r="Q358" s="140"/>
      <c r="R358" s="141">
        <f>SUM(R359:R362)</f>
        <v>0</v>
      </c>
      <c r="S358" s="140"/>
      <c r="T358" s="142">
        <f>SUM(T359:T362)</f>
        <v>0</v>
      </c>
      <c r="AR358" s="135" t="s">
        <v>157</v>
      </c>
      <c r="AT358" s="143" t="s">
        <v>72</v>
      </c>
      <c r="AU358" s="143" t="s">
        <v>81</v>
      </c>
      <c r="AY358" s="135" t="s">
        <v>151</v>
      </c>
      <c r="BK358" s="144">
        <f>SUM(BK359:BK362)</f>
        <v>0</v>
      </c>
    </row>
    <row r="359" spans="1:65" s="2" customFormat="1" ht="24.2" customHeight="1">
      <c r="A359" s="29"/>
      <c r="B359" s="147"/>
      <c r="C359" s="148" t="s">
        <v>1231</v>
      </c>
      <c r="D359" s="148" t="s">
        <v>153</v>
      </c>
      <c r="E359" s="149" t="s">
        <v>1668</v>
      </c>
      <c r="F359" s="150" t="s">
        <v>1669</v>
      </c>
      <c r="G359" s="151" t="s">
        <v>753</v>
      </c>
      <c r="H359" s="173"/>
      <c r="I359" s="153"/>
      <c r="J359" s="154">
        <f>ROUND(I359*H359,2)</f>
        <v>0</v>
      </c>
      <c r="K359" s="155"/>
      <c r="L359" s="30"/>
      <c r="M359" s="156" t="s">
        <v>1</v>
      </c>
      <c r="N359" s="157" t="s">
        <v>39</v>
      </c>
      <c r="O359" s="58"/>
      <c r="P359" s="158">
        <f>O359*H359</f>
        <v>0</v>
      </c>
      <c r="Q359" s="158">
        <v>0</v>
      </c>
      <c r="R359" s="158">
        <f>Q359*H359</f>
        <v>0</v>
      </c>
      <c r="S359" s="158">
        <v>0</v>
      </c>
      <c r="T359" s="159">
        <f>S359*H359</f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60" t="s">
        <v>1670</v>
      </c>
      <c r="AT359" s="160" t="s">
        <v>153</v>
      </c>
      <c r="AU359" s="160" t="s">
        <v>158</v>
      </c>
      <c r="AY359" s="14" t="s">
        <v>151</v>
      </c>
      <c r="BE359" s="161">
        <f>IF(N359="základná",J359,0)</f>
        <v>0</v>
      </c>
      <c r="BF359" s="161">
        <f>IF(N359="znížená",J359,0)</f>
        <v>0</v>
      </c>
      <c r="BG359" s="161">
        <f>IF(N359="zákl. prenesená",J359,0)</f>
        <v>0</v>
      </c>
      <c r="BH359" s="161">
        <f>IF(N359="zníž. prenesená",J359,0)</f>
        <v>0</v>
      </c>
      <c r="BI359" s="161">
        <f>IF(N359="nulová",J359,0)</f>
        <v>0</v>
      </c>
      <c r="BJ359" s="14" t="s">
        <v>158</v>
      </c>
      <c r="BK359" s="161">
        <f>ROUND(I359*H359,2)</f>
        <v>0</v>
      </c>
      <c r="BL359" s="14" t="s">
        <v>1670</v>
      </c>
      <c r="BM359" s="160" t="s">
        <v>2304</v>
      </c>
    </row>
    <row r="360" spans="1:65" s="2" customFormat="1" ht="33" customHeight="1">
      <c r="A360" s="29"/>
      <c r="B360" s="147"/>
      <c r="C360" s="148" t="s">
        <v>2305</v>
      </c>
      <c r="D360" s="148" t="s">
        <v>153</v>
      </c>
      <c r="E360" s="149" t="s">
        <v>1672</v>
      </c>
      <c r="F360" s="150" t="s">
        <v>1673</v>
      </c>
      <c r="G360" s="151" t="s">
        <v>753</v>
      </c>
      <c r="H360" s="173"/>
      <c r="I360" s="153"/>
      <c r="J360" s="154">
        <f>ROUND(I360*H360,2)</f>
        <v>0</v>
      </c>
      <c r="K360" s="155"/>
      <c r="L360" s="30"/>
      <c r="M360" s="156" t="s">
        <v>1</v>
      </c>
      <c r="N360" s="157" t="s">
        <v>39</v>
      </c>
      <c r="O360" s="58"/>
      <c r="P360" s="158">
        <f>O360*H360</f>
        <v>0</v>
      </c>
      <c r="Q360" s="158">
        <v>0</v>
      </c>
      <c r="R360" s="158">
        <f>Q360*H360</f>
        <v>0</v>
      </c>
      <c r="S360" s="158">
        <v>0</v>
      </c>
      <c r="T360" s="159">
        <f>S360*H360</f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60" t="s">
        <v>1670</v>
      </c>
      <c r="AT360" s="160" t="s">
        <v>153</v>
      </c>
      <c r="AU360" s="160" t="s">
        <v>158</v>
      </c>
      <c r="AY360" s="14" t="s">
        <v>151</v>
      </c>
      <c r="BE360" s="161">
        <f>IF(N360="základná",J360,0)</f>
        <v>0</v>
      </c>
      <c r="BF360" s="161">
        <f>IF(N360="znížená",J360,0)</f>
        <v>0</v>
      </c>
      <c r="BG360" s="161">
        <f>IF(N360="zákl. prenesená",J360,0)</f>
        <v>0</v>
      </c>
      <c r="BH360" s="161">
        <f>IF(N360="zníž. prenesená",J360,0)</f>
        <v>0</v>
      </c>
      <c r="BI360" s="161">
        <f>IF(N360="nulová",J360,0)</f>
        <v>0</v>
      </c>
      <c r="BJ360" s="14" t="s">
        <v>158</v>
      </c>
      <c r="BK360" s="161">
        <f>ROUND(I360*H360,2)</f>
        <v>0</v>
      </c>
      <c r="BL360" s="14" t="s">
        <v>1670</v>
      </c>
      <c r="BM360" s="160" t="s">
        <v>2306</v>
      </c>
    </row>
    <row r="361" spans="1:65" s="2" customFormat="1" ht="33" customHeight="1">
      <c r="A361" s="29"/>
      <c r="B361" s="147"/>
      <c r="C361" s="148" t="s">
        <v>1080</v>
      </c>
      <c r="D361" s="148" t="s">
        <v>153</v>
      </c>
      <c r="E361" s="149" t="s">
        <v>1675</v>
      </c>
      <c r="F361" s="150" t="s">
        <v>1676</v>
      </c>
      <c r="G361" s="151" t="s">
        <v>753</v>
      </c>
      <c r="H361" s="173"/>
      <c r="I361" s="153"/>
      <c r="J361" s="154">
        <f>ROUND(I361*H361,2)</f>
        <v>0</v>
      </c>
      <c r="K361" s="155"/>
      <c r="L361" s="30"/>
      <c r="M361" s="156" t="s">
        <v>1</v>
      </c>
      <c r="N361" s="157" t="s">
        <v>39</v>
      </c>
      <c r="O361" s="58"/>
      <c r="P361" s="158">
        <f>O361*H361</f>
        <v>0</v>
      </c>
      <c r="Q361" s="158">
        <v>0</v>
      </c>
      <c r="R361" s="158">
        <f>Q361*H361</f>
        <v>0</v>
      </c>
      <c r="S361" s="158">
        <v>0</v>
      </c>
      <c r="T361" s="159">
        <f>S361*H361</f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60" t="s">
        <v>1670</v>
      </c>
      <c r="AT361" s="160" t="s">
        <v>153</v>
      </c>
      <c r="AU361" s="160" t="s">
        <v>158</v>
      </c>
      <c r="AY361" s="14" t="s">
        <v>151</v>
      </c>
      <c r="BE361" s="161">
        <f>IF(N361="základná",J361,0)</f>
        <v>0</v>
      </c>
      <c r="BF361" s="161">
        <f>IF(N361="znížená",J361,0)</f>
        <v>0</v>
      </c>
      <c r="BG361" s="161">
        <f>IF(N361="zákl. prenesená",J361,0)</f>
        <v>0</v>
      </c>
      <c r="BH361" s="161">
        <f>IF(N361="zníž. prenesená",J361,0)</f>
        <v>0</v>
      </c>
      <c r="BI361" s="161">
        <f>IF(N361="nulová",J361,0)</f>
        <v>0</v>
      </c>
      <c r="BJ361" s="14" t="s">
        <v>158</v>
      </c>
      <c r="BK361" s="161">
        <f>ROUND(I361*H361,2)</f>
        <v>0</v>
      </c>
      <c r="BL361" s="14" t="s">
        <v>1670</v>
      </c>
      <c r="BM361" s="160" t="s">
        <v>2307</v>
      </c>
    </row>
    <row r="362" spans="1:65" s="2" customFormat="1" ht="33" customHeight="1">
      <c r="A362" s="29"/>
      <c r="B362" s="147"/>
      <c r="C362" s="148" t="s">
        <v>1076</v>
      </c>
      <c r="D362" s="148" t="s">
        <v>153</v>
      </c>
      <c r="E362" s="149" t="s">
        <v>1678</v>
      </c>
      <c r="F362" s="150" t="s">
        <v>1679</v>
      </c>
      <c r="G362" s="151" t="s">
        <v>753</v>
      </c>
      <c r="H362" s="173"/>
      <c r="I362" s="153"/>
      <c r="J362" s="154">
        <f>ROUND(I362*H362,2)</f>
        <v>0</v>
      </c>
      <c r="K362" s="155"/>
      <c r="L362" s="30"/>
      <c r="M362" s="179" t="s">
        <v>1</v>
      </c>
      <c r="N362" s="180" t="s">
        <v>39</v>
      </c>
      <c r="O362" s="176"/>
      <c r="P362" s="177">
        <f>O362*H362</f>
        <v>0</v>
      </c>
      <c r="Q362" s="177">
        <v>0</v>
      </c>
      <c r="R362" s="177">
        <f>Q362*H362</f>
        <v>0</v>
      </c>
      <c r="S362" s="177">
        <v>0</v>
      </c>
      <c r="T362" s="178">
        <f>S362*H362</f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60" t="s">
        <v>1670</v>
      </c>
      <c r="AT362" s="160" t="s">
        <v>153</v>
      </c>
      <c r="AU362" s="160" t="s">
        <v>158</v>
      </c>
      <c r="AY362" s="14" t="s">
        <v>151</v>
      </c>
      <c r="BE362" s="161">
        <f>IF(N362="základná",J362,0)</f>
        <v>0</v>
      </c>
      <c r="BF362" s="161">
        <f>IF(N362="znížená",J362,0)</f>
        <v>0</v>
      </c>
      <c r="BG362" s="161">
        <f>IF(N362="zákl. prenesená",J362,0)</f>
        <v>0</v>
      </c>
      <c r="BH362" s="161">
        <f>IF(N362="zníž. prenesená",J362,0)</f>
        <v>0</v>
      </c>
      <c r="BI362" s="161">
        <f>IF(N362="nulová",J362,0)</f>
        <v>0</v>
      </c>
      <c r="BJ362" s="14" t="s">
        <v>158</v>
      </c>
      <c r="BK362" s="161">
        <f>ROUND(I362*H362,2)</f>
        <v>0</v>
      </c>
      <c r="BL362" s="14" t="s">
        <v>1670</v>
      </c>
      <c r="BM362" s="160" t="s">
        <v>2308</v>
      </c>
    </row>
    <row r="363" spans="1:65" s="2" customFormat="1" ht="6.95" customHeight="1">
      <c r="A363" s="29"/>
      <c r="B363" s="47"/>
      <c r="C363" s="48"/>
      <c r="D363" s="48"/>
      <c r="E363" s="48"/>
      <c r="F363" s="48"/>
      <c r="G363" s="48"/>
      <c r="H363" s="48"/>
      <c r="I363" s="48"/>
      <c r="J363" s="48"/>
      <c r="K363" s="48"/>
      <c r="L363" s="30"/>
      <c r="M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</row>
  </sheetData>
  <autoFilter ref="C123:K362" xr:uid="{00000000-0009-0000-0000-000005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7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3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97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104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24" t="str">
        <f>'Rekapitulácia stavby'!K6</f>
        <v>Prestavba poľnohospodárskej budovy MHD-sklad na Stajňu pre odchov a ustajnenie koní</v>
      </c>
      <c r="F7" s="225"/>
      <c r="G7" s="225"/>
      <c r="H7" s="225"/>
      <c r="L7" s="17"/>
    </row>
    <row r="8" spans="1:46" s="2" customFormat="1" ht="12" customHeight="1">
      <c r="A8" s="29"/>
      <c r="B8" s="30"/>
      <c r="C8" s="29"/>
      <c r="D8" s="24" t="s">
        <v>105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2" t="s">
        <v>2309</v>
      </c>
      <c r="F9" s="226"/>
      <c r="G9" s="226"/>
      <c r="H9" s="22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7" t="str">
        <f>'Rekapitulácia stavby'!E14</f>
        <v>Vyplň údaj</v>
      </c>
      <c r="F18" s="204"/>
      <c r="G18" s="204"/>
      <c r="H18" s="204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1479</v>
      </c>
      <c r="F21" s="29"/>
      <c r="G21" s="29"/>
      <c r="H21" s="29"/>
      <c r="I21" s="24" t="s">
        <v>25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1479</v>
      </c>
      <c r="F24" s="29"/>
      <c r="G24" s="29"/>
      <c r="H24" s="29"/>
      <c r="I24" s="24" t="s">
        <v>25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9" t="s">
        <v>1</v>
      </c>
      <c r="F27" s="209"/>
      <c r="G27" s="209"/>
      <c r="H27" s="20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33</v>
      </c>
      <c r="E30" s="29"/>
      <c r="F30" s="29"/>
      <c r="G30" s="29"/>
      <c r="H30" s="29"/>
      <c r="I30" s="29"/>
      <c r="J30" s="71">
        <f>ROUND(J126,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37</v>
      </c>
      <c r="E33" s="35" t="s">
        <v>38</v>
      </c>
      <c r="F33" s="99">
        <f>ROUND((SUM(BE126:BE173)),  2)</f>
        <v>0</v>
      </c>
      <c r="G33" s="100"/>
      <c r="H33" s="100"/>
      <c r="I33" s="101">
        <v>0.2</v>
      </c>
      <c r="J33" s="99">
        <f>ROUND(((SUM(BE126:BE173))*I33),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39</v>
      </c>
      <c r="F34" s="99">
        <f>ROUND((SUM(BF126:BF173)),  2)</f>
        <v>0</v>
      </c>
      <c r="G34" s="100"/>
      <c r="H34" s="100"/>
      <c r="I34" s="101">
        <v>0.2</v>
      </c>
      <c r="J34" s="99">
        <f>ROUND(((SUM(BF126:BF173))*I34),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102">
        <f>ROUND((SUM(BG126:BG173)),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102">
        <f>ROUND((SUM(BH126:BH173)),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42</v>
      </c>
      <c r="F37" s="99">
        <f>ROUND((SUM(BI126:BI173)),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43</v>
      </c>
      <c r="E39" s="60"/>
      <c r="F39" s="60"/>
      <c r="G39" s="106" t="s">
        <v>44</v>
      </c>
      <c r="H39" s="107" t="s">
        <v>45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48</v>
      </c>
      <c r="E61" s="32"/>
      <c r="F61" s="110" t="s">
        <v>49</v>
      </c>
      <c r="G61" s="45" t="s">
        <v>48</v>
      </c>
      <c r="H61" s="32"/>
      <c r="I61" s="32"/>
      <c r="J61" s="111" t="s">
        <v>49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48</v>
      </c>
      <c r="E76" s="32"/>
      <c r="F76" s="110" t="s">
        <v>49</v>
      </c>
      <c r="G76" s="45" t="s">
        <v>48</v>
      </c>
      <c r="H76" s="32"/>
      <c r="I76" s="32"/>
      <c r="J76" s="111" t="s">
        <v>49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24" t="str">
        <f>E7</f>
        <v>Prestavba poľnohospodárskej budovy MHD-sklad na Stajňu pre odchov a ustajnenie koní</v>
      </c>
      <c r="F85" s="225"/>
      <c r="G85" s="225"/>
      <c r="H85" s="225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2" t="str">
        <f>E9</f>
        <v>06 - Prípojka voda</v>
      </c>
      <c r="F87" s="226"/>
      <c r="G87" s="226"/>
      <c r="H87" s="22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k.ú.Solka, Hospodársky dvor, p.č.193, 194/1, 194/7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Lucia Rovná SHR, Jilemnického 885/32, 972 13 Nitri</v>
      </c>
      <c r="G91" s="29"/>
      <c r="H91" s="29"/>
      <c r="I91" s="24" t="s">
        <v>28</v>
      </c>
      <c r="J91" s="27" t="str">
        <f>E21</f>
        <v xml:space="preserve">Ing. J. Ločei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Ing. J. Ločei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110</v>
      </c>
      <c r="D94" s="104"/>
      <c r="E94" s="104"/>
      <c r="F94" s="104"/>
      <c r="G94" s="104"/>
      <c r="H94" s="104"/>
      <c r="I94" s="104"/>
      <c r="J94" s="113" t="s">
        <v>111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112</v>
      </c>
      <c r="D96" s="29"/>
      <c r="E96" s="29"/>
      <c r="F96" s="29"/>
      <c r="G96" s="29"/>
      <c r="H96" s="29"/>
      <c r="I96" s="29"/>
      <c r="J96" s="71">
        <f>J126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113</v>
      </c>
    </row>
    <row r="97" spans="1:31" s="9" customFormat="1" ht="24.95" customHeight="1">
      <c r="B97" s="115"/>
      <c r="D97" s="116" t="s">
        <v>1480</v>
      </c>
      <c r="E97" s="117"/>
      <c r="F97" s="117"/>
      <c r="G97" s="117"/>
      <c r="H97" s="117"/>
      <c r="I97" s="117"/>
      <c r="J97" s="118">
        <f>J127</f>
        <v>0</v>
      </c>
      <c r="L97" s="115"/>
    </row>
    <row r="98" spans="1:31" s="10" customFormat="1" ht="19.899999999999999" customHeight="1">
      <c r="B98" s="119"/>
      <c r="D98" s="120" t="s">
        <v>115</v>
      </c>
      <c r="E98" s="121"/>
      <c r="F98" s="121"/>
      <c r="G98" s="121"/>
      <c r="H98" s="121"/>
      <c r="I98" s="121"/>
      <c r="J98" s="122">
        <f>J128</f>
        <v>0</v>
      </c>
      <c r="L98" s="119"/>
    </row>
    <row r="99" spans="1:31" s="10" customFormat="1" ht="19.899999999999999" customHeight="1">
      <c r="B99" s="119"/>
      <c r="D99" s="120" t="s">
        <v>118</v>
      </c>
      <c r="E99" s="121"/>
      <c r="F99" s="121"/>
      <c r="G99" s="121"/>
      <c r="H99" s="121"/>
      <c r="I99" s="121"/>
      <c r="J99" s="122">
        <f>J138</f>
        <v>0</v>
      </c>
      <c r="L99" s="119"/>
    </row>
    <row r="100" spans="1:31" s="10" customFormat="1" ht="19.899999999999999" customHeight="1">
      <c r="B100" s="119"/>
      <c r="D100" s="120" t="s">
        <v>2310</v>
      </c>
      <c r="E100" s="121"/>
      <c r="F100" s="121"/>
      <c r="G100" s="121"/>
      <c r="H100" s="121"/>
      <c r="I100" s="121"/>
      <c r="J100" s="122">
        <f>J140</f>
        <v>0</v>
      </c>
      <c r="L100" s="119"/>
    </row>
    <row r="101" spans="1:31" s="10" customFormat="1" ht="19.899999999999999" customHeight="1">
      <c r="B101" s="119"/>
      <c r="D101" s="120" t="s">
        <v>1237</v>
      </c>
      <c r="E101" s="121"/>
      <c r="F101" s="121"/>
      <c r="G101" s="121"/>
      <c r="H101" s="121"/>
      <c r="I101" s="121"/>
      <c r="J101" s="122">
        <f>J144</f>
        <v>0</v>
      </c>
      <c r="L101" s="119"/>
    </row>
    <row r="102" spans="1:31" s="10" customFormat="1" ht="19.899999999999999" customHeight="1">
      <c r="B102" s="119"/>
      <c r="D102" s="120" t="s">
        <v>120</v>
      </c>
      <c r="E102" s="121"/>
      <c r="F102" s="121"/>
      <c r="G102" s="121"/>
      <c r="H102" s="121"/>
      <c r="I102" s="121"/>
      <c r="J102" s="122">
        <f>J159</f>
        <v>0</v>
      </c>
      <c r="L102" s="119"/>
    </row>
    <row r="103" spans="1:31" s="10" customFormat="1" ht="19.899999999999999" customHeight="1">
      <c r="B103" s="119"/>
      <c r="D103" s="120" t="s">
        <v>121</v>
      </c>
      <c r="E103" s="121"/>
      <c r="F103" s="121"/>
      <c r="G103" s="121"/>
      <c r="H103" s="121"/>
      <c r="I103" s="121"/>
      <c r="J103" s="122">
        <f>J164</f>
        <v>0</v>
      </c>
      <c r="L103" s="119"/>
    </row>
    <row r="104" spans="1:31" s="9" customFormat="1" ht="24.95" customHeight="1">
      <c r="B104" s="115"/>
      <c r="D104" s="116" t="s">
        <v>135</v>
      </c>
      <c r="E104" s="117"/>
      <c r="F104" s="117"/>
      <c r="G104" s="117"/>
      <c r="H104" s="117"/>
      <c r="I104" s="117"/>
      <c r="J104" s="118">
        <f>J167</f>
        <v>0</v>
      </c>
      <c r="L104" s="115"/>
    </row>
    <row r="105" spans="1:31" s="10" customFormat="1" ht="19.899999999999999" customHeight="1">
      <c r="B105" s="119"/>
      <c r="D105" s="120" t="s">
        <v>1540</v>
      </c>
      <c r="E105" s="121"/>
      <c r="F105" s="121"/>
      <c r="G105" s="121"/>
      <c r="H105" s="121"/>
      <c r="I105" s="121"/>
      <c r="J105" s="122">
        <f>J168</f>
        <v>0</v>
      </c>
      <c r="L105" s="119"/>
    </row>
    <row r="106" spans="1:31" s="10" customFormat="1" ht="19.899999999999999" customHeight="1">
      <c r="B106" s="119"/>
      <c r="D106" s="120" t="s">
        <v>2311</v>
      </c>
      <c r="E106" s="121"/>
      <c r="F106" s="121"/>
      <c r="G106" s="121"/>
      <c r="H106" s="121"/>
      <c r="I106" s="121"/>
      <c r="J106" s="122">
        <f>J171</f>
        <v>0</v>
      </c>
      <c r="L106" s="119"/>
    </row>
    <row r="107" spans="1:31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12" spans="1:31" s="2" customFormat="1" ht="6.95" customHeight="1">
      <c r="A112" s="2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137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15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26.25" customHeight="1">
      <c r="A116" s="29"/>
      <c r="B116" s="30"/>
      <c r="C116" s="29"/>
      <c r="D116" s="29"/>
      <c r="E116" s="224" t="str">
        <f>E7</f>
        <v>Prestavba poľnohospodárskej budovy MHD-sklad na Stajňu pre odchov a ustajnenie koní</v>
      </c>
      <c r="F116" s="225"/>
      <c r="G116" s="225"/>
      <c r="H116" s="225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105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182" t="str">
        <f>E9</f>
        <v>06 - Prípojka voda</v>
      </c>
      <c r="F118" s="226"/>
      <c r="G118" s="226"/>
      <c r="H118" s="226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F12</f>
        <v>k.ú.Solka, Hospodársky dvor, p.č.193, 194/1, 194/7</v>
      </c>
      <c r="G120" s="29"/>
      <c r="H120" s="29"/>
      <c r="I120" s="24" t="s">
        <v>21</v>
      </c>
      <c r="J120" s="55" t="str">
        <f>IF(J12="","",J12)</f>
        <v>Vyplň údaj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22</v>
      </c>
      <c r="D122" s="29"/>
      <c r="E122" s="29"/>
      <c r="F122" s="22" t="str">
        <f>E15</f>
        <v>Lucia Rovná SHR, Jilemnického 885/32, 972 13 Nitri</v>
      </c>
      <c r="G122" s="29"/>
      <c r="H122" s="29"/>
      <c r="I122" s="24" t="s">
        <v>28</v>
      </c>
      <c r="J122" s="27" t="str">
        <f>E21</f>
        <v xml:space="preserve">Ing. J. Ločei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26</v>
      </c>
      <c r="D123" s="29"/>
      <c r="E123" s="29"/>
      <c r="F123" s="22" t="str">
        <f>IF(E18="","",E18)</f>
        <v>Vyplň údaj</v>
      </c>
      <c r="G123" s="29"/>
      <c r="H123" s="29"/>
      <c r="I123" s="24" t="s">
        <v>31</v>
      </c>
      <c r="J123" s="27" t="str">
        <f>E24</f>
        <v xml:space="preserve">Ing. J. Ločei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23"/>
      <c r="B125" s="124"/>
      <c r="C125" s="125" t="s">
        <v>138</v>
      </c>
      <c r="D125" s="126" t="s">
        <v>58</v>
      </c>
      <c r="E125" s="126" t="s">
        <v>54</v>
      </c>
      <c r="F125" s="126" t="s">
        <v>55</v>
      </c>
      <c r="G125" s="126" t="s">
        <v>139</v>
      </c>
      <c r="H125" s="126" t="s">
        <v>140</v>
      </c>
      <c r="I125" s="126" t="s">
        <v>141</v>
      </c>
      <c r="J125" s="127" t="s">
        <v>111</v>
      </c>
      <c r="K125" s="128" t="s">
        <v>142</v>
      </c>
      <c r="L125" s="129"/>
      <c r="M125" s="62" t="s">
        <v>1</v>
      </c>
      <c r="N125" s="63" t="s">
        <v>37</v>
      </c>
      <c r="O125" s="63" t="s">
        <v>143</v>
      </c>
      <c r="P125" s="63" t="s">
        <v>144</v>
      </c>
      <c r="Q125" s="63" t="s">
        <v>145</v>
      </c>
      <c r="R125" s="63" t="s">
        <v>146</v>
      </c>
      <c r="S125" s="63" t="s">
        <v>147</v>
      </c>
      <c r="T125" s="64" t="s">
        <v>148</v>
      </c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</row>
    <row r="126" spans="1:63" s="2" customFormat="1" ht="22.9" customHeight="1">
      <c r="A126" s="29"/>
      <c r="B126" s="30"/>
      <c r="C126" s="69" t="s">
        <v>112</v>
      </c>
      <c r="D126" s="29"/>
      <c r="E126" s="29"/>
      <c r="F126" s="29"/>
      <c r="G126" s="29"/>
      <c r="H126" s="29"/>
      <c r="I126" s="29"/>
      <c r="J126" s="130">
        <f>BK126</f>
        <v>0</v>
      </c>
      <c r="K126" s="29"/>
      <c r="L126" s="30"/>
      <c r="M126" s="65"/>
      <c r="N126" s="56"/>
      <c r="O126" s="66"/>
      <c r="P126" s="131">
        <f>P127+P167</f>
        <v>0</v>
      </c>
      <c r="Q126" s="66"/>
      <c r="R126" s="131">
        <f>R127+R167</f>
        <v>62.840520000000005</v>
      </c>
      <c r="S126" s="66"/>
      <c r="T126" s="132">
        <f>T127+T167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72</v>
      </c>
      <c r="AU126" s="14" t="s">
        <v>113</v>
      </c>
      <c r="BK126" s="133">
        <f>BK127+BK167</f>
        <v>0</v>
      </c>
    </row>
    <row r="127" spans="1:63" s="12" customFormat="1" ht="25.9" customHeight="1">
      <c r="B127" s="134"/>
      <c r="D127" s="135" t="s">
        <v>72</v>
      </c>
      <c r="E127" s="136" t="s">
        <v>149</v>
      </c>
      <c r="F127" s="136" t="s">
        <v>149</v>
      </c>
      <c r="I127" s="137"/>
      <c r="J127" s="138">
        <f>BK127</f>
        <v>0</v>
      </c>
      <c r="L127" s="134"/>
      <c r="M127" s="139"/>
      <c r="N127" s="140"/>
      <c r="O127" s="140"/>
      <c r="P127" s="141">
        <f>P128+P138+P140+P144+P159+P164</f>
        <v>0</v>
      </c>
      <c r="Q127" s="140"/>
      <c r="R127" s="141">
        <f>R128+R138+R140+R144+R159+R164</f>
        <v>62.772820000000003</v>
      </c>
      <c r="S127" s="140"/>
      <c r="T127" s="142">
        <f>T128+T138+T140+T144+T159+T164</f>
        <v>0</v>
      </c>
      <c r="AR127" s="135" t="s">
        <v>81</v>
      </c>
      <c r="AT127" s="143" t="s">
        <v>72</v>
      </c>
      <c r="AU127" s="143" t="s">
        <v>73</v>
      </c>
      <c r="AY127" s="135" t="s">
        <v>151</v>
      </c>
      <c r="BK127" s="144">
        <f>BK128+BK138+BK140+BK144+BK159+BK164</f>
        <v>0</v>
      </c>
    </row>
    <row r="128" spans="1:63" s="12" customFormat="1" ht="22.9" customHeight="1">
      <c r="B128" s="134"/>
      <c r="D128" s="135" t="s">
        <v>72</v>
      </c>
      <c r="E128" s="145" t="s">
        <v>81</v>
      </c>
      <c r="F128" s="145" t="s">
        <v>152</v>
      </c>
      <c r="I128" s="137"/>
      <c r="J128" s="146">
        <f>BK128</f>
        <v>0</v>
      </c>
      <c r="L128" s="134"/>
      <c r="M128" s="139"/>
      <c r="N128" s="140"/>
      <c r="O128" s="140"/>
      <c r="P128" s="141">
        <f>SUM(P129:P137)</f>
        <v>0</v>
      </c>
      <c r="Q128" s="140"/>
      <c r="R128" s="141">
        <f>SUM(R129:R137)</f>
        <v>14</v>
      </c>
      <c r="S128" s="140"/>
      <c r="T128" s="142">
        <f>SUM(T129:T137)</f>
        <v>0</v>
      </c>
      <c r="AR128" s="135" t="s">
        <v>81</v>
      </c>
      <c r="AT128" s="143" t="s">
        <v>72</v>
      </c>
      <c r="AU128" s="143" t="s">
        <v>81</v>
      </c>
      <c r="AY128" s="135" t="s">
        <v>151</v>
      </c>
      <c r="BK128" s="144">
        <f>SUM(BK129:BK137)</f>
        <v>0</v>
      </c>
    </row>
    <row r="129" spans="1:65" s="2" customFormat="1" ht="24.2" customHeight="1">
      <c r="A129" s="29"/>
      <c r="B129" s="147"/>
      <c r="C129" s="148" t="s">
        <v>81</v>
      </c>
      <c r="D129" s="148" t="s">
        <v>153</v>
      </c>
      <c r="E129" s="149" t="s">
        <v>2312</v>
      </c>
      <c r="F129" s="150" t="s">
        <v>2313</v>
      </c>
      <c r="G129" s="151" t="s">
        <v>2314</v>
      </c>
      <c r="H129" s="152">
        <v>140</v>
      </c>
      <c r="I129" s="153"/>
      <c r="J129" s="154">
        <f t="shared" ref="J129:J137" si="0">ROUND(I129*H129,2)</f>
        <v>0</v>
      </c>
      <c r="K129" s="155"/>
      <c r="L129" s="30"/>
      <c r="M129" s="156" t="s">
        <v>1</v>
      </c>
      <c r="N129" s="157" t="s">
        <v>39</v>
      </c>
      <c r="O129" s="58"/>
      <c r="P129" s="158">
        <f t="shared" ref="P129:P137" si="1">O129*H129</f>
        <v>0</v>
      </c>
      <c r="Q129" s="158">
        <v>0</v>
      </c>
      <c r="R129" s="158">
        <f t="shared" ref="R129:R137" si="2">Q129*H129</f>
        <v>0</v>
      </c>
      <c r="S129" s="158">
        <v>0</v>
      </c>
      <c r="T129" s="159">
        <f t="shared" ref="T129:T137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157</v>
      </c>
      <c r="AT129" s="160" t="s">
        <v>153</v>
      </c>
      <c r="AU129" s="160" t="s">
        <v>158</v>
      </c>
      <c r="AY129" s="14" t="s">
        <v>151</v>
      </c>
      <c r="BE129" s="161">
        <f t="shared" ref="BE129:BE137" si="4">IF(N129="základná",J129,0)</f>
        <v>0</v>
      </c>
      <c r="BF129" s="161">
        <f t="shared" ref="BF129:BF137" si="5">IF(N129="znížená",J129,0)</f>
        <v>0</v>
      </c>
      <c r="BG129" s="161">
        <f t="shared" ref="BG129:BG137" si="6">IF(N129="zákl. prenesená",J129,0)</f>
        <v>0</v>
      </c>
      <c r="BH129" s="161">
        <f t="shared" ref="BH129:BH137" si="7">IF(N129="zníž. prenesená",J129,0)</f>
        <v>0</v>
      </c>
      <c r="BI129" s="161">
        <f t="shared" ref="BI129:BI137" si="8">IF(N129="nulová",J129,0)</f>
        <v>0</v>
      </c>
      <c r="BJ129" s="14" t="s">
        <v>158</v>
      </c>
      <c r="BK129" s="161">
        <f t="shared" ref="BK129:BK137" si="9">ROUND(I129*H129,2)</f>
        <v>0</v>
      </c>
      <c r="BL129" s="14" t="s">
        <v>157</v>
      </c>
      <c r="BM129" s="160" t="s">
        <v>2315</v>
      </c>
    </row>
    <row r="130" spans="1:65" s="2" customFormat="1" ht="16.5" customHeight="1">
      <c r="A130" s="29"/>
      <c r="B130" s="147"/>
      <c r="C130" s="148" t="s">
        <v>158</v>
      </c>
      <c r="D130" s="148" t="s">
        <v>153</v>
      </c>
      <c r="E130" s="149" t="s">
        <v>2316</v>
      </c>
      <c r="F130" s="150" t="s">
        <v>2317</v>
      </c>
      <c r="G130" s="151" t="s">
        <v>2314</v>
      </c>
      <c r="H130" s="152">
        <v>70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39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157</v>
      </c>
      <c r="AT130" s="160" t="s">
        <v>153</v>
      </c>
      <c r="AU130" s="160" t="s">
        <v>158</v>
      </c>
      <c r="AY130" s="14" t="s">
        <v>151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158</v>
      </c>
      <c r="BK130" s="161">
        <f t="shared" si="9"/>
        <v>0</v>
      </c>
      <c r="BL130" s="14" t="s">
        <v>157</v>
      </c>
      <c r="BM130" s="160" t="s">
        <v>2318</v>
      </c>
    </row>
    <row r="131" spans="1:65" s="2" customFormat="1" ht="33" customHeight="1">
      <c r="A131" s="29"/>
      <c r="B131" s="147"/>
      <c r="C131" s="148" t="s">
        <v>163</v>
      </c>
      <c r="D131" s="148" t="s">
        <v>153</v>
      </c>
      <c r="E131" s="149" t="s">
        <v>2319</v>
      </c>
      <c r="F131" s="150" t="s">
        <v>2320</v>
      </c>
      <c r="G131" s="151" t="s">
        <v>2314</v>
      </c>
      <c r="H131" s="152">
        <v>170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39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157</v>
      </c>
      <c r="AT131" s="160" t="s">
        <v>153</v>
      </c>
      <c r="AU131" s="160" t="s">
        <v>158</v>
      </c>
      <c r="AY131" s="14" t="s">
        <v>151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158</v>
      </c>
      <c r="BK131" s="161">
        <f t="shared" si="9"/>
        <v>0</v>
      </c>
      <c r="BL131" s="14" t="s">
        <v>157</v>
      </c>
      <c r="BM131" s="160" t="s">
        <v>2321</v>
      </c>
    </row>
    <row r="132" spans="1:65" s="2" customFormat="1" ht="33" customHeight="1">
      <c r="A132" s="29"/>
      <c r="B132" s="147"/>
      <c r="C132" s="148" t="s">
        <v>157</v>
      </c>
      <c r="D132" s="148" t="s">
        <v>153</v>
      </c>
      <c r="E132" s="149" t="s">
        <v>2322</v>
      </c>
      <c r="F132" s="150" t="s">
        <v>2323</v>
      </c>
      <c r="G132" s="151" t="s">
        <v>2314</v>
      </c>
      <c r="H132" s="152">
        <v>14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39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157</v>
      </c>
      <c r="AT132" s="160" t="s">
        <v>153</v>
      </c>
      <c r="AU132" s="160" t="s">
        <v>158</v>
      </c>
      <c r="AY132" s="14" t="s">
        <v>151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158</v>
      </c>
      <c r="BK132" s="161">
        <f t="shared" si="9"/>
        <v>0</v>
      </c>
      <c r="BL132" s="14" t="s">
        <v>157</v>
      </c>
      <c r="BM132" s="160" t="s">
        <v>2324</v>
      </c>
    </row>
    <row r="133" spans="1:65" s="2" customFormat="1" ht="16.5" customHeight="1">
      <c r="A133" s="29"/>
      <c r="B133" s="147"/>
      <c r="C133" s="148" t="s">
        <v>170</v>
      </c>
      <c r="D133" s="148" t="s">
        <v>153</v>
      </c>
      <c r="E133" s="149" t="s">
        <v>2325</v>
      </c>
      <c r="F133" s="150" t="s">
        <v>2326</v>
      </c>
      <c r="G133" s="151" t="s">
        <v>2314</v>
      </c>
      <c r="H133" s="152">
        <v>14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39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157</v>
      </c>
      <c r="AT133" s="160" t="s">
        <v>153</v>
      </c>
      <c r="AU133" s="160" t="s">
        <v>158</v>
      </c>
      <c r="AY133" s="14" t="s">
        <v>151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158</v>
      </c>
      <c r="BK133" s="161">
        <f t="shared" si="9"/>
        <v>0</v>
      </c>
      <c r="BL133" s="14" t="s">
        <v>157</v>
      </c>
      <c r="BM133" s="160" t="s">
        <v>2327</v>
      </c>
    </row>
    <row r="134" spans="1:65" s="2" customFormat="1" ht="33" customHeight="1">
      <c r="A134" s="29"/>
      <c r="B134" s="147"/>
      <c r="C134" s="148" t="s">
        <v>174</v>
      </c>
      <c r="D134" s="148" t="s">
        <v>153</v>
      </c>
      <c r="E134" s="149" t="s">
        <v>2328</v>
      </c>
      <c r="F134" s="150" t="s">
        <v>2329</v>
      </c>
      <c r="G134" s="151" t="s">
        <v>2314</v>
      </c>
      <c r="H134" s="152">
        <v>126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39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157</v>
      </c>
      <c r="AT134" s="160" t="s">
        <v>153</v>
      </c>
      <c r="AU134" s="160" t="s">
        <v>158</v>
      </c>
      <c r="AY134" s="14" t="s">
        <v>151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158</v>
      </c>
      <c r="BK134" s="161">
        <f t="shared" si="9"/>
        <v>0</v>
      </c>
      <c r="BL134" s="14" t="s">
        <v>157</v>
      </c>
      <c r="BM134" s="160" t="s">
        <v>2330</v>
      </c>
    </row>
    <row r="135" spans="1:65" s="2" customFormat="1" ht="24.2" customHeight="1">
      <c r="A135" s="29"/>
      <c r="B135" s="147"/>
      <c r="C135" s="148" t="s">
        <v>178</v>
      </c>
      <c r="D135" s="148" t="s">
        <v>153</v>
      </c>
      <c r="E135" s="149" t="s">
        <v>2331</v>
      </c>
      <c r="F135" s="150" t="s">
        <v>2332</v>
      </c>
      <c r="G135" s="151" t="s">
        <v>2314</v>
      </c>
      <c r="H135" s="152">
        <v>126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39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157</v>
      </c>
      <c r="AT135" s="160" t="s">
        <v>153</v>
      </c>
      <c r="AU135" s="160" t="s">
        <v>158</v>
      </c>
      <c r="AY135" s="14" t="s">
        <v>151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158</v>
      </c>
      <c r="BK135" s="161">
        <f t="shared" si="9"/>
        <v>0</v>
      </c>
      <c r="BL135" s="14" t="s">
        <v>157</v>
      </c>
      <c r="BM135" s="160" t="s">
        <v>2333</v>
      </c>
    </row>
    <row r="136" spans="1:65" s="2" customFormat="1" ht="16.5" customHeight="1">
      <c r="A136" s="29"/>
      <c r="B136" s="147"/>
      <c r="C136" s="162" t="s">
        <v>182</v>
      </c>
      <c r="D136" s="162" t="s">
        <v>354</v>
      </c>
      <c r="E136" s="163" t="s">
        <v>2334</v>
      </c>
      <c r="F136" s="164" t="s">
        <v>2335</v>
      </c>
      <c r="G136" s="165" t="s">
        <v>156</v>
      </c>
      <c r="H136" s="166">
        <v>14</v>
      </c>
      <c r="I136" s="167"/>
      <c r="J136" s="168">
        <f t="shared" si="0"/>
        <v>0</v>
      </c>
      <c r="K136" s="169"/>
      <c r="L136" s="170"/>
      <c r="M136" s="171" t="s">
        <v>1</v>
      </c>
      <c r="N136" s="172" t="s">
        <v>39</v>
      </c>
      <c r="O136" s="58"/>
      <c r="P136" s="158">
        <f t="shared" si="1"/>
        <v>0</v>
      </c>
      <c r="Q136" s="158">
        <v>1</v>
      </c>
      <c r="R136" s="158">
        <f t="shared" si="2"/>
        <v>14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182</v>
      </c>
      <c r="AT136" s="160" t="s">
        <v>354</v>
      </c>
      <c r="AU136" s="160" t="s">
        <v>158</v>
      </c>
      <c r="AY136" s="14" t="s">
        <v>151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158</v>
      </c>
      <c r="BK136" s="161">
        <f t="shared" si="9"/>
        <v>0</v>
      </c>
      <c r="BL136" s="14" t="s">
        <v>157</v>
      </c>
      <c r="BM136" s="160" t="s">
        <v>2336</v>
      </c>
    </row>
    <row r="137" spans="1:65" s="2" customFormat="1" ht="16.5" customHeight="1">
      <c r="A137" s="29"/>
      <c r="B137" s="147"/>
      <c r="C137" s="148" t="s">
        <v>190</v>
      </c>
      <c r="D137" s="148" t="s">
        <v>153</v>
      </c>
      <c r="E137" s="149" t="s">
        <v>2337</v>
      </c>
      <c r="F137" s="150" t="s">
        <v>2338</v>
      </c>
      <c r="G137" s="151" t="s">
        <v>211</v>
      </c>
      <c r="H137" s="152">
        <v>31</v>
      </c>
      <c r="I137" s="153"/>
      <c r="J137" s="154">
        <f t="shared" si="0"/>
        <v>0</v>
      </c>
      <c r="K137" s="155"/>
      <c r="L137" s="30"/>
      <c r="M137" s="156" t="s">
        <v>1</v>
      </c>
      <c r="N137" s="157" t="s">
        <v>39</v>
      </c>
      <c r="O137" s="58"/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157</v>
      </c>
      <c r="AT137" s="160" t="s">
        <v>153</v>
      </c>
      <c r="AU137" s="160" t="s">
        <v>158</v>
      </c>
      <c r="AY137" s="14" t="s">
        <v>151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158</v>
      </c>
      <c r="BK137" s="161">
        <f t="shared" si="9"/>
        <v>0</v>
      </c>
      <c r="BL137" s="14" t="s">
        <v>157</v>
      </c>
      <c r="BM137" s="160" t="s">
        <v>2339</v>
      </c>
    </row>
    <row r="138" spans="1:65" s="12" customFormat="1" ht="22.9" customHeight="1">
      <c r="B138" s="134"/>
      <c r="D138" s="135" t="s">
        <v>72</v>
      </c>
      <c r="E138" s="145" t="s">
        <v>157</v>
      </c>
      <c r="F138" s="145" t="s">
        <v>348</v>
      </c>
      <c r="I138" s="137"/>
      <c r="J138" s="146">
        <f>BK138</f>
        <v>0</v>
      </c>
      <c r="L138" s="134"/>
      <c r="M138" s="139"/>
      <c r="N138" s="140"/>
      <c r="O138" s="140"/>
      <c r="P138" s="141">
        <f>P139</f>
        <v>0</v>
      </c>
      <c r="Q138" s="140"/>
      <c r="R138" s="141">
        <f>R139</f>
        <v>26.470780000000001</v>
      </c>
      <c r="S138" s="140"/>
      <c r="T138" s="142">
        <f>T139</f>
        <v>0</v>
      </c>
      <c r="AR138" s="135" t="s">
        <v>81</v>
      </c>
      <c r="AT138" s="143" t="s">
        <v>72</v>
      </c>
      <c r="AU138" s="143" t="s">
        <v>81</v>
      </c>
      <c r="AY138" s="135" t="s">
        <v>151</v>
      </c>
      <c r="BK138" s="144">
        <f>BK139</f>
        <v>0</v>
      </c>
    </row>
    <row r="139" spans="1:65" s="2" customFormat="1" ht="37.9" customHeight="1">
      <c r="A139" s="29"/>
      <c r="B139" s="147"/>
      <c r="C139" s="148" t="s">
        <v>195</v>
      </c>
      <c r="D139" s="148" t="s">
        <v>153</v>
      </c>
      <c r="E139" s="149" t="s">
        <v>2340</v>
      </c>
      <c r="F139" s="150" t="s">
        <v>2341</v>
      </c>
      <c r="G139" s="151" t="s">
        <v>2314</v>
      </c>
      <c r="H139" s="152">
        <v>14</v>
      </c>
      <c r="I139" s="153"/>
      <c r="J139" s="154">
        <f>ROUND(I139*H139,2)</f>
        <v>0</v>
      </c>
      <c r="K139" s="155"/>
      <c r="L139" s="30"/>
      <c r="M139" s="156" t="s">
        <v>1</v>
      </c>
      <c r="N139" s="157" t="s">
        <v>39</v>
      </c>
      <c r="O139" s="58"/>
      <c r="P139" s="158">
        <f>O139*H139</f>
        <v>0</v>
      </c>
      <c r="Q139" s="158">
        <v>1.8907700000000001</v>
      </c>
      <c r="R139" s="158">
        <f>Q139*H139</f>
        <v>26.470780000000001</v>
      </c>
      <c r="S139" s="158">
        <v>0</v>
      </c>
      <c r="T139" s="15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157</v>
      </c>
      <c r="AT139" s="160" t="s">
        <v>153</v>
      </c>
      <c r="AU139" s="160" t="s">
        <v>158</v>
      </c>
      <c r="AY139" s="14" t="s">
        <v>151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158</v>
      </c>
      <c r="BK139" s="161">
        <f>ROUND(I139*H139,2)</f>
        <v>0</v>
      </c>
      <c r="BL139" s="14" t="s">
        <v>157</v>
      </c>
      <c r="BM139" s="160" t="s">
        <v>2342</v>
      </c>
    </row>
    <row r="140" spans="1:65" s="12" customFormat="1" ht="22.9" customHeight="1">
      <c r="B140" s="134"/>
      <c r="D140" s="135" t="s">
        <v>72</v>
      </c>
      <c r="E140" s="145" t="s">
        <v>170</v>
      </c>
      <c r="F140" s="145" t="s">
        <v>2343</v>
      </c>
      <c r="I140" s="137"/>
      <c r="J140" s="146">
        <f>BK140</f>
        <v>0</v>
      </c>
      <c r="L140" s="134"/>
      <c r="M140" s="139"/>
      <c r="N140" s="140"/>
      <c r="O140" s="140"/>
      <c r="P140" s="141">
        <f>SUM(P141:P143)</f>
        <v>0</v>
      </c>
      <c r="Q140" s="140"/>
      <c r="R140" s="141">
        <f>SUM(R141:R143)</f>
        <v>21.924399999999999</v>
      </c>
      <c r="S140" s="140"/>
      <c r="T140" s="142">
        <f>SUM(T141:T143)</f>
        <v>0</v>
      </c>
      <c r="AR140" s="135" t="s">
        <v>81</v>
      </c>
      <c r="AT140" s="143" t="s">
        <v>72</v>
      </c>
      <c r="AU140" s="143" t="s">
        <v>81</v>
      </c>
      <c r="AY140" s="135" t="s">
        <v>151</v>
      </c>
      <c r="BK140" s="144">
        <f>SUM(BK141:BK143)</f>
        <v>0</v>
      </c>
    </row>
    <row r="141" spans="1:65" s="2" customFormat="1" ht="24.2" customHeight="1">
      <c r="A141" s="29"/>
      <c r="B141" s="147"/>
      <c r="C141" s="148" t="s">
        <v>200</v>
      </c>
      <c r="D141" s="148" t="s">
        <v>153</v>
      </c>
      <c r="E141" s="149" t="s">
        <v>2344</v>
      </c>
      <c r="F141" s="150" t="s">
        <v>2345</v>
      </c>
      <c r="G141" s="151" t="s">
        <v>1265</v>
      </c>
      <c r="H141" s="152">
        <v>20</v>
      </c>
      <c r="I141" s="153"/>
      <c r="J141" s="154">
        <f>ROUND(I141*H141,2)</f>
        <v>0</v>
      </c>
      <c r="K141" s="155"/>
      <c r="L141" s="30"/>
      <c r="M141" s="156" t="s">
        <v>1</v>
      </c>
      <c r="N141" s="157" t="s">
        <v>39</v>
      </c>
      <c r="O141" s="58"/>
      <c r="P141" s="158">
        <f>O141*H141</f>
        <v>0</v>
      </c>
      <c r="Q141" s="158">
        <v>0.37080000000000002</v>
      </c>
      <c r="R141" s="158">
        <f>Q141*H141</f>
        <v>7.4160000000000004</v>
      </c>
      <c r="S141" s="158">
        <v>0</v>
      </c>
      <c r="T141" s="159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157</v>
      </c>
      <c r="AT141" s="160" t="s">
        <v>153</v>
      </c>
      <c r="AU141" s="160" t="s">
        <v>158</v>
      </c>
      <c r="AY141" s="14" t="s">
        <v>151</v>
      </c>
      <c r="BE141" s="161">
        <f>IF(N141="základná",J141,0)</f>
        <v>0</v>
      </c>
      <c r="BF141" s="161">
        <f>IF(N141="znížená",J141,0)</f>
        <v>0</v>
      </c>
      <c r="BG141" s="161">
        <f>IF(N141="zákl. prenesená",J141,0)</f>
        <v>0</v>
      </c>
      <c r="BH141" s="161">
        <f>IF(N141="zníž. prenesená",J141,0)</f>
        <v>0</v>
      </c>
      <c r="BI141" s="161">
        <f>IF(N141="nulová",J141,0)</f>
        <v>0</v>
      </c>
      <c r="BJ141" s="14" t="s">
        <v>158</v>
      </c>
      <c r="BK141" s="161">
        <f>ROUND(I141*H141,2)</f>
        <v>0</v>
      </c>
      <c r="BL141" s="14" t="s">
        <v>157</v>
      </c>
      <c r="BM141" s="160" t="s">
        <v>2346</v>
      </c>
    </row>
    <row r="142" spans="1:65" s="2" customFormat="1" ht="24.2" customHeight="1">
      <c r="A142" s="29"/>
      <c r="B142" s="147"/>
      <c r="C142" s="148" t="s">
        <v>204</v>
      </c>
      <c r="D142" s="148" t="s">
        <v>153</v>
      </c>
      <c r="E142" s="149" t="s">
        <v>2347</v>
      </c>
      <c r="F142" s="150" t="s">
        <v>2348</v>
      </c>
      <c r="G142" s="151" t="s">
        <v>1265</v>
      </c>
      <c r="H142" s="152">
        <v>20</v>
      </c>
      <c r="I142" s="153"/>
      <c r="J142" s="154">
        <f>ROUND(I142*H142,2)</f>
        <v>0</v>
      </c>
      <c r="K142" s="155"/>
      <c r="L142" s="30"/>
      <c r="M142" s="156" t="s">
        <v>1</v>
      </c>
      <c r="N142" s="157" t="s">
        <v>39</v>
      </c>
      <c r="O142" s="58"/>
      <c r="P142" s="158">
        <f>O142*H142</f>
        <v>0</v>
      </c>
      <c r="Q142" s="158">
        <v>0.46166000000000001</v>
      </c>
      <c r="R142" s="158">
        <f>Q142*H142</f>
        <v>9.2332000000000001</v>
      </c>
      <c r="S142" s="158">
        <v>0</v>
      </c>
      <c r="T142" s="159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157</v>
      </c>
      <c r="AT142" s="160" t="s">
        <v>153</v>
      </c>
      <c r="AU142" s="160" t="s">
        <v>158</v>
      </c>
      <c r="AY142" s="14" t="s">
        <v>151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4" t="s">
        <v>158</v>
      </c>
      <c r="BK142" s="161">
        <f>ROUND(I142*H142,2)</f>
        <v>0</v>
      </c>
      <c r="BL142" s="14" t="s">
        <v>157</v>
      </c>
      <c r="BM142" s="160" t="s">
        <v>2349</v>
      </c>
    </row>
    <row r="143" spans="1:65" s="2" customFormat="1" ht="24.2" customHeight="1">
      <c r="A143" s="29"/>
      <c r="B143" s="147"/>
      <c r="C143" s="148" t="s">
        <v>208</v>
      </c>
      <c r="D143" s="148" t="s">
        <v>153</v>
      </c>
      <c r="E143" s="149" t="s">
        <v>2350</v>
      </c>
      <c r="F143" s="150" t="s">
        <v>2351</v>
      </c>
      <c r="G143" s="151" t="s">
        <v>1265</v>
      </c>
      <c r="H143" s="152">
        <v>20</v>
      </c>
      <c r="I143" s="153"/>
      <c r="J143" s="154">
        <f>ROUND(I143*H143,2)</f>
        <v>0</v>
      </c>
      <c r="K143" s="155"/>
      <c r="L143" s="30"/>
      <c r="M143" s="156" t="s">
        <v>1</v>
      </c>
      <c r="N143" s="157" t="s">
        <v>39</v>
      </c>
      <c r="O143" s="58"/>
      <c r="P143" s="158">
        <f>O143*H143</f>
        <v>0</v>
      </c>
      <c r="Q143" s="158">
        <v>0.26375999999999999</v>
      </c>
      <c r="R143" s="158">
        <f>Q143*H143</f>
        <v>5.2751999999999999</v>
      </c>
      <c r="S143" s="158">
        <v>0</v>
      </c>
      <c r="T143" s="159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157</v>
      </c>
      <c r="AT143" s="160" t="s">
        <v>153</v>
      </c>
      <c r="AU143" s="160" t="s">
        <v>158</v>
      </c>
      <c r="AY143" s="14" t="s">
        <v>151</v>
      </c>
      <c r="BE143" s="161">
        <f>IF(N143="základná",J143,0)</f>
        <v>0</v>
      </c>
      <c r="BF143" s="161">
        <f>IF(N143="znížená",J143,0)</f>
        <v>0</v>
      </c>
      <c r="BG143" s="161">
        <f>IF(N143="zákl. prenesená",J143,0)</f>
        <v>0</v>
      </c>
      <c r="BH143" s="161">
        <f>IF(N143="zníž. prenesená",J143,0)</f>
        <v>0</v>
      </c>
      <c r="BI143" s="161">
        <f>IF(N143="nulová",J143,0)</f>
        <v>0</v>
      </c>
      <c r="BJ143" s="14" t="s">
        <v>158</v>
      </c>
      <c r="BK143" s="161">
        <f>ROUND(I143*H143,2)</f>
        <v>0</v>
      </c>
      <c r="BL143" s="14" t="s">
        <v>157</v>
      </c>
      <c r="BM143" s="160" t="s">
        <v>2352</v>
      </c>
    </row>
    <row r="144" spans="1:65" s="12" customFormat="1" ht="22.9" customHeight="1">
      <c r="B144" s="134"/>
      <c r="D144" s="135" t="s">
        <v>72</v>
      </c>
      <c r="E144" s="145" t="s">
        <v>182</v>
      </c>
      <c r="F144" s="145" t="s">
        <v>1241</v>
      </c>
      <c r="I144" s="137"/>
      <c r="J144" s="146">
        <f>BK144</f>
        <v>0</v>
      </c>
      <c r="L144" s="134"/>
      <c r="M144" s="139"/>
      <c r="N144" s="140"/>
      <c r="O144" s="140"/>
      <c r="P144" s="141">
        <f>SUM(P145:P158)</f>
        <v>0</v>
      </c>
      <c r="Q144" s="140"/>
      <c r="R144" s="141">
        <f>SUM(R145:R158)</f>
        <v>0.37694</v>
      </c>
      <c r="S144" s="140"/>
      <c r="T144" s="142">
        <f>SUM(T145:T158)</f>
        <v>0</v>
      </c>
      <c r="AR144" s="135" t="s">
        <v>81</v>
      </c>
      <c r="AT144" s="143" t="s">
        <v>72</v>
      </c>
      <c r="AU144" s="143" t="s">
        <v>81</v>
      </c>
      <c r="AY144" s="135" t="s">
        <v>151</v>
      </c>
      <c r="BK144" s="144">
        <f>SUM(BK145:BK158)</f>
        <v>0</v>
      </c>
    </row>
    <row r="145" spans="1:65" s="2" customFormat="1" ht="44.25" customHeight="1">
      <c r="A145" s="29"/>
      <c r="B145" s="147"/>
      <c r="C145" s="148" t="s">
        <v>213</v>
      </c>
      <c r="D145" s="148" t="s">
        <v>153</v>
      </c>
      <c r="E145" s="149" t="s">
        <v>2353</v>
      </c>
      <c r="F145" s="150" t="s">
        <v>2354</v>
      </c>
      <c r="G145" s="151" t="s">
        <v>330</v>
      </c>
      <c r="H145" s="152">
        <v>190</v>
      </c>
      <c r="I145" s="153"/>
      <c r="J145" s="154">
        <f t="shared" ref="J145:J158" si="10">ROUND(I145*H145,2)</f>
        <v>0</v>
      </c>
      <c r="K145" s="155"/>
      <c r="L145" s="30"/>
      <c r="M145" s="156" t="s">
        <v>1</v>
      </c>
      <c r="N145" s="157" t="s">
        <v>39</v>
      </c>
      <c r="O145" s="58"/>
      <c r="P145" s="158">
        <f t="shared" ref="P145:P158" si="11">O145*H145</f>
        <v>0</v>
      </c>
      <c r="Q145" s="158">
        <v>0</v>
      </c>
      <c r="R145" s="158">
        <f t="shared" ref="R145:R158" si="12">Q145*H145</f>
        <v>0</v>
      </c>
      <c r="S145" s="158">
        <v>0</v>
      </c>
      <c r="T145" s="159">
        <f t="shared" ref="T145:T158" si="13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157</v>
      </c>
      <c r="AT145" s="160" t="s">
        <v>153</v>
      </c>
      <c r="AU145" s="160" t="s">
        <v>158</v>
      </c>
      <c r="AY145" s="14" t="s">
        <v>151</v>
      </c>
      <c r="BE145" s="161">
        <f t="shared" ref="BE145:BE158" si="14">IF(N145="základná",J145,0)</f>
        <v>0</v>
      </c>
      <c r="BF145" s="161">
        <f t="shared" ref="BF145:BF158" si="15">IF(N145="znížená",J145,0)</f>
        <v>0</v>
      </c>
      <c r="BG145" s="161">
        <f t="shared" ref="BG145:BG158" si="16">IF(N145="zákl. prenesená",J145,0)</f>
        <v>0</v>
      </c>
      <c r="BH145" s="161">
        <f t="shared" ref="BH145:BH158" si="17">IF(N145="zníž. prenesená",J145,0)</f>
        <v>0</v>
      </c>
      <c r="BI145" s="161">
        <f t="shared" ref="BI145:BI158" si="18">IF(N145="nulová",J145,0)</f>
        <v>0</v>
      </c>
      <c r="BJ145" s="14" t="s">
        <v>158</v>
      </c>
      <c r="BK145" s="161">
        <f t="shared" ref="BK145:BK158" si="19">ROUND(I145*H145,2)</f>
        <v>0</v>
      </c>
      <c r="BL145" s="14" t="s">
        <v>157</v>
      </c>
      <c r="BM145" s="160" t="s">
        <v>2355</v>
      </c>
    </row>
    <row r="146" spans="1:65" s="2" customFormat="1" ht="24.2" customHeight="1">
      <c r="A146" s="29"/>
      <c r="B146" s="147"/>
      <c r="C146" s="162" t="s">
        <v>217</v>
      </c>
      <c r="D146" s="162" t="s">
        <v>354</v>
      </c>
      <c r="E146" s="163" t="s">
        <v>2356</v>
      </c>
      <c r="F146" s="164" t="s">
        <v>2357</v>
      </c>
      <c r="G146" s="165" t="s">
        <v>330</v>
      </c>
      <c r="H146" s="166">
        <v>190</v>
      </c>
      <c r="I146" s="167"/>
      <c r="J146" s="168">
        <f t="shared" si="10"/>
        <v>0</v>
      </c>
      <c r="K146" s="169"/>
      <c r="L146" s="170"/>
      <c r="M146" s="171" t="s">
        <v>1</v>
      </c>
      <c r="N146" s="172" t="s">
        <v>39</v>
      </c>
      <c r="O146" s="58"/>
      <c r="P146" s="158">
        <f t="shared" si="11"/>
        <v>0</v>
      </c>
      <c r="Q146" s="158">
        <v>1.0499999999999999E-3</v>
      </c>
      <c r="R146" s="158">
        <f t="shared" si="12"/>
        <v>0.19949999999999998</v>
      </c>
      <c r="S146" s="158">
        <v>0</v>
      </c>
      <c r="T146" s="159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182</v>
      </c>
      <c r="AT146" s="160" t="s">
        <v>354</v>
      </c>
      <c r="AU146" s="160" t="s">
        <v>158</v>
      </c>
      <c r="AY146" s="14" t="s">
        <v>151</v>
      </c>
      <c r="BE146" s="161">
        <f t="shared" si="14"/>
        <v>0</v>
      </c>
      <c r="BF146" s="161">
        <f t="shared" si="15"/>
        <v>0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4" t="s">
        <v>158</v>
      </c>
      <c r="BK146" s="161">
        <f t="shared" si="19"/>
        <v>0</v>
      </c>
      <c r="BL146" s="14" t="s">
        <v>157</v>
      </c>
      <c r="BM146" s="160" t="s">
        <v>2358</v>
      </c>
    </row>
    <row r="147" spans="1:65" s="2" customFormat="1" ht="24.2" customHeight="1">
      <c r="A147" s="29"/>
      <c r="B147" s="147"/>
      <c r="C147" s="162" t="s">
        <v>221</v>
      </c>
      <c r="D147" s="162" t="s">
        <v>354</v>
      </c>
      <c r="E147" s="163" t="s">
        <v>2359</v>
      </c>
      <c r="F147" s="164" t="s">
        <v>2360</v>
      </c>
      <c r="G147" s="165" t="s">
        <v>265</v>
      </c>
      <c r="H147" s="166">
        <v>2</v>
      </c>
      <c r="I147" s="167"/>
      <c r="J147" s="168">
        <f t="shared" si="10"/>
        <v>0</v>
      </c>
      <c r="K147" s="169"/>
      <c r="L147" s="170"/>
      <c r="M147" s="171" t="s">
        <v>1</v>
      </c>
      <c r="N147" s="172" t="s">
        <v>39</v>
      </c>
      <c r="O147" s="58"/>
      <c r="P147" s="158">
        <f t="shared" si="11"/>
        <v>0</v>
      </c>
      <c r="Q147" s="158">
        <v>2.7999999999999998E-4</v>
      </c>
      <c r="R147" s="158">
        <f t="shared" si="12"/>
        <v>5.5999999999999995E-4</v>
      </c>
      <c r="S147" s="158">
        <v>0</v>
      </c>
      <c r="T147" s="15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182</v>
      </c>
      <c r="AT147" s="160" t="s">
        <v>354</v>
      </c>
      <c r="AU147" s="160" t="s">
        <v>158</v>
      </c>
      <c r="AY147" s="14" t="s">
        <v>151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4" t="s">
        <v>158</v>
      </c>
      <c r="BK147" s="161">
        <f t="shared" si="19"/>
        <v>0</v>
      </c>
      <c r="BL147" s="14" t="s">
        <v>157</v>
      </c>
      <c r="BM147" s="160" t="s">
        <v>2361</v>
      </c>
    </row>
    <row r="148" spans="1:65" s="2" customFormat="1" ht="24.2" customHeight="1">
      <c r="A148" s="29"/>
      <c r="B148" s="147"/>
      <c r="C148" s="162" t="s">
        <v>315</v>
      </c>
      <c r="D148" s="162" t="s">
        <v>354</v>
      </c>
      <c r="E148" s="163" t="s">
        <v>2362</v>
      </c>
      <c r="F148" s="164" t="s">
        <v>2363</v>
      </c>
      <c r="G148" s="165" t="s">
        <v>265</v>
      </c>
      <c r="H148" s="166">
        <v>10</v>
      </c>
      <c r="I148" s="167"/>
      <c r="J148" s="168">
        <f t="shared" si="10"/>
        <v>0</v>
      </c>
      <c r="K148" s="169"/>
      <c r="L148" s="170"/>
      <c r="M148" s="171" t="s">
        <v>1</v>
      </c>
      <c r="N148" s="172" t="s">
        <v>39</v>
      </c>
      <c r="O148" s="58"/>
      <c r="P148" s="158">
        <f t="shared" si="11"/>
        <v>0</v>
      </c>
      <c r="Q148" s="158">
        <v>2.2000000000000001E-4</v>
      </c>
      <c r="R148" s="158">
        <f t="shared" si="12"/>
        <v>2.2000000000000001E-3</v>
      </c>
      <c r="S148" s="158">
        <v>0</v>
      </c>
      <c r="T148" s="15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182</v>
      </c>
      <c r="AT148" s="160" t="s">
        <v>354</v>
      </c>
      <c r="AU148" s="160" t="s">
        <v>158</v>
      </c>
      <c r="AY148" s="14" t="s">
        <v>151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4" t="s">
        <v>158</v>
      </c>
      <c r="BK148" s="161">
        <f t="shared" si="19"/>
        <v>0</v>
      </c>
      <c r="BL148" s="14" t="s">
        <v>157</v>
      </c>
      <c r="BM148" s="160" t="s">
        <v>2364</v>
      </c>
    </row>
    <row r="149" spans="1:65" s="2" customFormat="1" ht="33" customHeight="1">
      <c r="A149" s="29"/>
      <c r="B149" s="147"/>
      <c r="C149" s="148" t="s">
        <v>225</v>
      </c>
      <c r="D149" s="148" t="s">
        <v>153</v>
      </c>
      <c r="E149" s="149" t="s">
        <v>2365</v>
      </c>
      <c r="F149" s="150" t="s">
        <v>2366</v>
      </c>
      <c r="G149" s="151" t="s">
        <v>354</v>
      </c>
      <c r="H149" s="152">
        <v>190</v>
      </c>
      <c r="I149" s="153"/>
      <c r="J149" s="154">
        <f t="shared" si="10"/>
        <v>0</v>
      </c>
      <c r="K149" s="155"/>
      <c r="L149" s="30"/>
      <c r="M149" s="156" t="s">
        <v>1</v>
      </c>
      <c r="N149" s="157" t="s">
        <v>39</v>
      </c>
      <c r="O149" s="58"/>
      <c r="P149" s="158">
        <f t="shared" si="11"/>
        <v>0</v>
      </c>
      <c r="Q149" s="158">
        <v>0</v>
      </c>
      <c r="R149" s="158">
        <f t="shared" si="12"/>
        <v>0</v>
      </c>
      <c r="S149" s="158">
        <v>0</v>
      </c>
      <c r="T149" s="15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157</v>
      </c>
      <c r="AT149" s="160" t="s">
        <v>153</v>
      </c>
      <c r="AU149" s="160" t="s">
        <v>158</v>
      </c>
      <c r="AY149" s="14" t="s">
        <v>151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4" t="s">
        <v>158</v>
      </c>
      <c r="BK149" s="161">
        <f t="shared" si="19"/>
        <v>0</v>
      </c>
      <c r="BL149" s="14" t="s">
        <v>157</v>
      </c>
      <c r="BM149" s="160" t="s">
        <v>2367</v>
      </c>
    </row>
    <row r="150" spans="1:65" s="2" customFormat="1" ht="24.2" customHeight="1">
      <c r="A150" s="29"/>
      <c r="B150" s="147"/>
      <c r="C150" s="162" t="s">
        <v>7</v>
      </c>
      <c r="D150" s="162" t="s">
        <v>354</v>
      </c>
      <c r="E150" s="163" t="s">
        <v>2368</v>
      </c>
      <c r="F150" s="164" t="s">
        <v>2369</v>
      </c>
      <c r="G150" s="165" t="s">
        <v>265</v>
      </c>
      <c r="H150" s="166">
        <v>1</v>
      </c>
      <c r="I150" s="167"/>
      <c r="J150" s="168">
        <f t="shared" si="10"/>
        <v>0</v>
      </c>
      <c r="K150" s="169"/>
      <c r="L150" s="170"/>
      <c r="M150" s="171" t="s">
        <v>1</v>
      </c>
      <c r="N150" s="172" t="s">
        <v>39</v>
      </c>
      <c r="O150" s="58"/>
      <c r="P150" s="158">
        <f t="shared" si="11"/>
        <v>0</v>
      </c>
      <c r="Q150" s="158">
        <v>0</v>
      </c>
      <c r="R150" s="158">
        <f t="shared" si="12"/>
        <v>0</v>
      </c>
      <c r="S150" s="158">
        <v>0</v>
      </c>
      <c r="T150" s="15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182</v>
      </c>
      <c r="AT150" s="160" t="s">
        <v>354</v>
      </c>
      <c r="AU150" s="160" t="s">
        <v>158</v>
      </c>
      <c r="AY150" s="14" t="s">
        <v>151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158</v>
      </c>
      <c r="BK150" s="161">
        <f t="shared" si="19"/>
        <v>0</v>
      </c>
      <c r="BL150" s="14" t="s">
        <v>157</v>
      </c>
      <c r="BM150" s="160" t="s">
        <v>2370</v>
      </c>
    </row>
    <row r="151" spans="1:65" s="2" customFormat="1" ht="24.2" customHeight="1">
      <c r="A151" s="29"/>
      <c r="B151" s="147"/>
      <c r="C151" s="148" t="s">
        <v>236</v>
      </c>
      <c r="D151" s="148" t="s">
        <v>153</v>
      </c>
      <c r="E151" s="149" t="s">
        <v>2371</v>
      </c>
      <c r="F151" s="150" t="s">
        <v>2372</v>
      </c>
      <c r="G151" s="151" t="s">
        <v>265</v>
      </c>
      <c r="H151" s="152">
        <v>1</v>
      </c>
      <c r="I151" s="153"/>
      <c r="J151" s="154">
        <f t="shared" si="10"/>
        <v>0</v>
      </c>
      <c r="K151" s="155"/>
      <c r="L151" s="30"/>
      <c r="M151" s="156" t="s">
        <v>1</v>
      </c>
      <c r="N151" s="157" t="s">
        <v>39</v>
      </c>
      <c r="O151" s="58"/>
      <c r="P151" s="158">
        <f t="shared" si="11"/>
        <v>0</v>
      </c>
      <c r="Q151" s="158">
        <v>2.0000000000000002E-5</v>
      </c>
      <c r="R151" s="158">
        <f t="shared" si="12"/>
        <v>2.0000000000000002E-5</v>
      </c>
      <c r="S151" s="158">
        <v>0</v>
      </c>
      <c r="T151" s="15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157</v>
      </c>
      <c r="AT151" s="160" t="s">
        <v>153</v>
      </c>
      <c r="AU151" s="160" t="s">
        <v>158</v>
      </c>
      <c r="AY151" s="14" t="s">
        <v>151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158</v>
      </c>
      <c r="BK151" s="161">
        <f t="shared" si="19"/>
        <v>0</v>
      </c>
      <c r="BL151" s="14" t="s">
        <v>157</v>
      </c>
      <c r="BM151" s="160" t="s">
        <v>2373</v>
      </c>
    </row>
    <row r="152" spans="1:65" s="2" customFormat="1" ht="24.2" customHeight="1">
      <c r="A152" s="29"/>
      <c r="B152" s="147"/>
      <c r="C152" s="148" t="s">
        <v>240</v>
      </c>
      <c r="D152" s="148" t="s">
        <v>153</v>
      </c>
      <c r="E152" s="149" t="s">
        <v>2374</v>
      </c>
      <c r="F152" s="150" t="s">
        <v>2375</v>
      </c>
      <c r="G152" s="151" t="s">
        <v>265</v>
      </c>
      <c r="H152" s="152">
        <v>1</v>
      </c>
      <c r="I152" s="153"/>
      <c r="J152" s="154">
        <f t="shared" si="10"/>
        <v>0</v>
      </c>
      <c r="K152" s="155"/>
      <c r="L152" s="30"/>
      <c r="M152" s="156" t="s">
        <v>1</v>
      </c>
      <c r="N152" s="157" t="s">
        <v>39</v>
      </c>
      <c r="O152" s="58"/>
      <c r="P152" s="158">
        <f t="shared" si="11"/>
        <v>0</v>
      </c>
      <c r="Q152" s="158">
        <v>6.8000000000000005E-4</v>
      </c>
      <c r="R152" s="158">
        <f t="shared" si="12"/>
        <v>6.8000000000000005E-4</v>
      </c>
      <c r="S152" s="158">
        <v>0</v>
      </c>
      <c r="T152" s="15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157</v>
      </c>
      <c r="AT152" s="160" t="s">
        <v>153</v>
      </c>
      <c r="AU152" s="160" t="s">
        <v>158</v>
      </c>
      <c r="AY152" s="14" t="s">
        <v>151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158</v>
      </c>
      <c r="BK152" s="161">
        <f t="shared" si="19"/>
        <v>0</v>
      </c>
      <c r="BL152" s="14" t="s">
        <v>157</v>
      </c>
      <c r="BM152" s="160" t="s">
        <v>2376</v>
      </c>
    </row>
    <row r="153" spans="1:65" s="2" customFormat="1" ht="16.5" customHeight="1">
      <c r="A153" s="29"/>
      <c r="B153" s="147"/>
      <c r="C153" s="162" t="s">
        <v>245</v>
      </c>
      <c r="D153" s="162" t="s">
        <v>354</v>
      </c>
      <c r="E153" s="163" t="s">
        <v>2377</v>
      </c>
      <c r="F153" s="164" t="s">
        <v>2378</v>
      </c>
      <c r="G153" s="165" t="s">
        <v>265</v>
      </c>
      <c r="H153" s="166">
        <v>1</v>
      </c>
      <c r="I153" s="167"/>
      <c r="J153" s="168">
        <f t="shared" si="10"/>
        <v>0</v>
      </c>
      <c r="K153" s="169"/>
      <c r="L153" s="170"/>
      <c r="M153" s="171" t="s">
        <v>1</v>
      </c>
      <c r="N153" s="172" t="s">
        <v>39</v>
      </c>
      <c r="O153" s="58"/>
      <c r="P153" s="158">
        <f t="shared" si="11"/>
        <v>0</v>
      </c>
      <c r="Q153" s="158">
        <v>6.3E-3</v>
      </c>
      <c r="R153" s="158">
        <f t="shared" si="12"/>
        <v>6.3E-3</v>
      </c>
      <c r="S153" s="158">
        <v>0</v>
      </c>
      <c r="T153" s="15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182</v>
      </c>
      <c r="AT153" s="160" t="s">
        <v>354</v>
      </c>
      <c r="AU153" s="160" t="s">
        <v>158</v>
      </c>
      <c r="AY153" s="14" t="s">
        <v>151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158</v>
      </c>
      <c r="BK153" s="161">
        <f t="shared" si="19"/>
        <v>0</v>
      </c>
      <c r="BL153" s="14" t="s">
        <v>157</v>
      </c>
      <c r="BM153" s="160" t="s">
        <v>2379</v>
      </c>
    </row>
    <row r="154" spans="1:65" s="2" customFormat="1" ht="33" customHeight="1">
      <c r="A154" s="29"/>
      <c r="B154" s="147"/>
      <c r="C154" s="148" t="s">
        <v>253</v>
      </c>
      <c r="D154" s="148" t="s">
        <v>153</v>
      </c>
      <c r="E154" s="149" t="s">
        <v>2380</v>
      </c>
      <c r="F154" s="150" t="s">
        <v>2381</v>
      </c>
      <c r="G154" s="151" t="s">
        <v>265</v>
      </c>
      <c r="H154" s="152">
        <v>2</v>
      </c>
      <c r="I154" s="153"/>
      <c r="J154" s="154">
        <f t="shared" si="10"/>
        <v>0</v>
      </c>
      <c r="K154" s="155"/>
      <c r="L154" s="30"/>
      <c r="M154" s="156" t="s">
        <v>1</v>
      </c>
      <c r="N154" s="157" t="s">
        <v>39</v>
      </c>
      <c r="O154" s="58"/>
      <c r="P154" s="158">
        <f t="shared" si="11"/>
        <v>0</v>
      </c>
      <c r="Q154" s="158">
        <v>2.4000000000000001E-4</v>
      </c>
      <c r="R154" s="158">
        <f t="shared" si="12"/>
        <v>4.8000000000000001E-4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415</v>
      </c>
      <c r="AT154" s="160" t="s">
        <v>153</v>
      </c>
      <c r="AU154" s="160" t="s">
        <v>158</v>
      </c>
      <c r="AY154" s="14" t="s">
        <v>151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158</v>
      </c>
      <c r="BK154" s="161">
        <f t="shared" si="19"/>
        <v>0</v>
      </c>
      <c r="BL154" s="14" t="s">
        <v>415</v>
      </c>
      <c r="BM154" s="160" t="s">
        <v>2382</v>
      </c>
    </row>
    <row r="155" spans="1:65" s="2" customFormat="1" ht="16.5" customHeight="1">
      <c r="A155" s="29"/>
      <c r="B155" s="147"/>
      <c r="C155" s="148" t="s">
        <v>257</v>
      </c>
      <c r="D155" s="148" t="s">
        <v>153</v>
      </c>
      <c r="E155" s="149" t="s">
        <v>2383</v>
      </c>
      <c r="F155" s="150" t="s">
        <v>2384</v>
      </c>
      <c r="G155" s="151" t="s">
        <v>330</v>
      </c>
      <c r="H155" s="152">
        <v>190</v>
      </c>
      <c r="I155" s="153"/>
      <c r="J155" s="154">
        <f t="shared" si="10"/>
        <v>0</v>
      </c>
      <c r="K155" s="155"/>
      <c r="L155" s="30"/>
      <c r="M155" s="156" t="s">
        <v>1</v>
      </c>
      <c r="N155" s="157" t="s">
        <v>39</v>
      </c>
      <c r="O155" s="58"/>
      <c r="P155" s="158">
        <f t="shared" si="11"/>
        <v>0</v>
      </c>
      <c r="Q155" s="158">
        <v>8.0000000000000007E-5</v>
      </c>
      <c r="R155" s="158">
        <f t="shared" si="12"/>
        <v>1.5200000000000002E-2</v>
      </c>
      <c r="S155" s="158">
        <v>0</v>
      </c>
      <c r="T155" s="15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157</v>
      </c>
      <c r="AT155" s="160" t="s">
        <v>153</v>
      </c>
      <c r="AU155" s="160" t="s">
        <v>158</v>
      </c>
      <c r="AY155" s="14" t="s">
        <v>151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158</v>
      </c>
      <c r="BK155" s="161">
        <f t="shared" si="19"/>
        <v>0</v>
      </c>
      <c r="BL155" s="14" t="s">
        <v>157</v>
      </c>
      <c r="BM155" s="160" t="s">
        <v>2385</v>
      </c>
    </row>
    <row r="156" spans="1:65" s="2" customFormat="1" ht="24.2" customHeight="1">
      <c r="A156" s="29"/>
      <c r="B156" s="147"/>
      <c r="C156" s="148" t="s">
        <v>262</v>
      </c>
      <c r="D156" s="148" t="s">
        <v>153</v>
      </c>
      <c r="E156" s="149" t="s">
        <v>2386</v>
      </c>
      <c r="F156" s="150" t="s">
        <v>2387</v>
      </c>
      <c r="G156" s="151" t="s">
        <v>330</v>
      </c>
      <c r="H156" s="152">
        <v>380</v>
      </c>
      <c r="I156" s="153"/>
      <c r="J156" s="154">
        <f t="shared" si="10"/>
        <v>0</v>
      </c>
      <c r="K156" s="155"/>
      <c r="L156" s="30"/>
      <c r="M156" s="156" t="s">
        <v>1</v>
      </c>
      <c r="N156" s="157" t="s">
        <v>39</v>
      </c>
      <c r="O156" s="58"/>
      <c r="P156" s="158">
        <f t="shared" si="11"/>
        <v>0</v>
      </c>
      <c r="Q156" s="158">
        <v>2.0000000000000001E-4</v>
      </c>
      <c r="R156" s="158">
        <f t="shared" si="12"/>
        <v>7.5999999999999998E-2</v>
      </c>
      <c r="S156" s="158">
        <v>0</v>
      </c>
      <c r="T156" s="15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157</v>
      </c>
      <c r="AT156" s="160" t="s">
        <v>153</v>
      </c>
      <c r="AU156" s="160" t="s">
        <v>158</v>
      </c>
      <c r="AY156" s="14" t="s">
        <v>151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158</v>
      </c>
      <c r="BK156" s="161">
        <f t="shared" si="19"/>
        <v>0</v>
      </c>
      <c r="BL156" s="14" t="s">
        <v>157</v>
      </c>
      <c r="BM156" s="160" t="s">
        <v>2388</v>
      </c>
    </row>
    <row r="157" spans="1:65" s="2" customFormat="1" ht="21.75" customHeight="1">
      <c r="A157" s="29"/>
      <c r="B157" s="147"/>
      <c r="C157" s="162" t="s">
        <v>267</v>
      </c>
      <c r="D157" s="162" t="s">
        <v>354</v>
      </c>
      <c r="E157" s="163" t="s">
        <v>2389</v>
      </c>
      <c r="F157" s="164" t="s">
        <v>2390</v>
      </c>
      <c r="G157" s="165" t="s">
        <v>330</v>
      </c>
      <c r="H157" s="166">
        <v>380</v>
      </c>
      <c r="I157" s="167"/>
      <c r="J157" s="168">
        <f t="shared" si="10"/>
        <v>0</v>
      </c>
      <c r="K157" s="169"/>
      <c r="L157" s="170"/>
      <c r="M157" s="171" t="s">
        <v>1</v>
      </c>
      <c r="N157" s="172" t="s">
        <v>39</v>
      </c>
      <c r="O157" s="58"/>
      <c r="P157" s="158">
        <f t="shared" si="11"/>
        <v>0</v>
      </c>
      <c r="Q157" s="158">
        <v>2.0000000000000001E-4</v>
      </c>
      <c r="R157" s="158">
        <f t="shared" si="12"/>
        <v>7.5999999999999998E-2</v>
      </c>
      <c r="S157" s="158">
        <v>0</v>
      </c>
      <c r="T157" s="15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182</v>
      </c>
      <c r="AT157" s="160" t="s">
        <v>354</v>
      </c>
      <c r="AU157" s="160" t="s">
        <v>158</v>
      </c>
      <c r="AY157" s="14" t="s">
        <v>151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158</v>
      </c>
      <c r="BK157" s="161">
        <f t="shared" si="19"/>
        <v>0</v>
      </c>
      <c r="BL157" s="14" t="s">
        <v>157</v>
      </c>
      <c r="BM157" s="160" t="s">
        <v>2391</v>
      </c>
    </row>
    <row r="158" spans="1:65" s="2" customFormat="1" ht="24.2" customHeight="1">
      <c r="A158" s="29"/>
      <c r="B158" s="147"/>
      <c r="C158" s="162" t="s">
        <v>271</v>
      </c>
      <c r="D158" s="162" t="s">
        <v>354</v>
      </c>
      <c r="E158" s="163" t="s">
        <v>2392</v>
      </c>
      <c r="F158" s="164" t="s">
        <v>2393</v>
      </c>
      <c r="G158" s="165" t="s">
        <v>265</v>
      </c>
      <c r="H158" s="166">
        <v>19</v>
      </c>
      <c r="I158" s="167"/>
      <c r="J158" s="168">
        <f t="shared" si="10"/>
        <v>0</v>
      </c>
      <c r="K158" s="169"/>
      <c r="L158" s="170"/>
      <c r="M158" s="171" t="s">
        <v>1</v>
      </c>
      <c r="N158" s="172" t="s">
        <v>39</v>
      </c>
      <c r="O158" s="58"/>
      <c r="P158" s="158">
        <f t="shared" si="11"/>
        <v>0</v>
      </c>
      <c r="Q158" s="158">
        <v>0</v>
      </c>
      <c r="R158" s="158">
        <f t="shared" si="12"/>
        <v>0</v>
      </c>
      <c r="S158" s="158">
        <v>0</v>
      </c>
      <c r="T158" s="15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182</v>
      </c>
      <c r="AT158" s="160" t="s">
        <v>354</v>
      </c>
      <c r="AU158" s="160" t="s">
        <v>158</v>
      </c>
      <c r="AY158" s="14" t="s">
        <v>151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4" t="s">
        <v>158</v>
      </c>
      <c r="BK158" s="161">
        <f t="shared" si="19"/>
        <v>0</v>
      </c>
      <c r="BL158" s="14" t="s">
        <v>157</v>
      </c>
      <c r="BM158" s="160" t="s">
        <v>2394</v>
      </c>
    </row>
    <row r="159" spans="1:65" s="12" customFormat="1" ht="22.9" customHeight="1">
      <c r="B159" s="134"/>
      <c r="D159" s="135" t="s">
        <v>72</v>
      </c>
      <c r="E159" s="145" t="s">
        <v>186</v>
      </c>
      <c r="F159" s="145" t="s">
        <v>592</v>
      </c>
      <c r="I159" s="137"/>
      <c r="J159" s="146">
        <f>BK159</f>
        <v>0</v>
      </c>
      <c r="L159" s="134"/>
      <c r="M159" s="139"/>
      <c r="N159" s="140"/>
      <c r="O159" s="140"/>
      <c r="P159" s="141">
        <f>SUM(P160:P163)</f>
        <v>0</v>
      </c>
      <c r="Q159" s="140"/>
      <c r="R159" s="141">
        <f>SUM(R160:R163)</f>
        <v>6.9999999999999988E-4</v>
      </c>
      <c r="S159" s="140"/>
      <c r="T159" s="142">
        <f>SUM(T160:T163)</f>
        <v>0</v>
      </c>
      <c r="AR159" s="135" t="s">
        <v>81</v>
      </c>
      <c r="AT159" s="143" t="s">
        <v>72</v>
      </c>
      <c r="AU159" s="143" t="s">
        <v>81</v>
      </c>
      <c r="AY159" s="135" t="s">
        <v>151</v>
      </c>
      <c r="BK159" s="144">
        <f>SUM(BK160:BK163)</f>
        <v>0</v>
      </c>
    </row>
    <row r="160" spans="1:65" s="2" customFormat="1" ht="24.2" customHeight="1">
      <c r="A160" s="29"/>
      <c r="B160" s="147"/>
      <c r="C160" s="148" t="s">
        <v>275</v>
      </c>
      <c r="D160" s="148" t="s">
        <v>153</v>
      </c>
      <c r="E160" s="149" t="s">
        <v>2395</v>
      </c>
      <c r="F160" s="150" t="s">
        <v>2396</v>
      </c>
      <c r="G160" s="151" t="s">
        <v>354</v>
      </c>
      <c r="H160" s="152">
        <v>10</v>
      </c>
      <c r="I160" s="153"/>
      <c r="J160" s="154">
        <f>ROUND(I160*H160,2)</f>
        <v>0</v>
      </c>
      <c r="K160" s="155"/>
      <c r="L160" s="30"/>
      <c r="M160" s="156" t="s">
        <v>1</v>
      </c>
      <c r="N160" s="157" t="s">
        <v>39</v>
      </c>
      <c r="O160" s="58"/>
      <c r="P160" s="158">
        <f>O160*H160</f>
        <v>0</v>
      </c>
      <c r="Q160" s="158">
        <v>6.9999999999999994E-5</v>
      </c>
      <c r="R160" s="158">
        <f>Q160*H160</f>
        <v>6.9999999999999988E-4</v>
      </c>
      <c r="S160" s="158">
        <v>0</v>
      </c>
      <c r="T160" s="159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157</v>
      </c>
      <c r="AT160" s="160" t="s">
        <v>153</v>
      </c>
      <c r="AU160" s="160" t="s">
        <v>158</v>
      </c>
      <c r="AY160" s="14" t="s">
        <v>151</v>
      </c>
      <c r="BE160" s="161">
        <f>IF(N160="základná",J160,0)</f>
        <v>0</v>
      </c>
      <c r="BF160" s="161">
        <f>IF(N160="znížená",J160,0)</f>
        <v>0</v>
      </c>
      <c r="BG160" s="161">
        <f>IF(N160="zákl. prenesená",J160,0)</f>
        <v>0</v>
      </c>
      <c r="BH160" s="161">
        <f>IF(N160="zníž. prenesená",J160,0)</f>
        <v>0</v>
      </c>
      <c r="BI160" s="161">
        <f>IF(N160="nulová",J160,0)</f>
        <v>0</v>
      </c>
      <c r="BJ160" s="14" t="s">
        <v>158</v>
      </c>
      <c r="BK160" s="161">
        <f>ROUND(I160*H160,2)</f>
        <v>0</v>
      </c>
      <c r="BL160" s="14" t="s">
        <v>157</v>
      </c>
      <c r="BM160" s="160" t="s">
        <v>2397</v>
      </c>
    </row>
    <row r="161" spans="1:65" s="2" customFormat="1" ht="24.2" customHeight="1">
      <c r="A161" s="29"/>
      <c r="B161" s="147"/>
      <c r="C161" s="148" t="s">
        <v>279</v>
      </c>
      <c r="D161" s="148" t="s">
        <v>153</v>
      </c>
      <c r="E161" s="149" t="s">
        <v>2398</v>
      </c>
      <c r="F161" s="150" t="s">
        <v>2399</v>
      </c>
      <c r="G161" s="151" t="s">
        <v>1281</v>
      </c>
      <c r="H161" s="152">
        <v>1.5</v>
      </c>
      <c r="I161" s="153"/>
      <c r="J161" s="154">
        <f>ROUND(I161*H161,2)</f>
        <v>0</v>
      </c>
      <c r="K161" s="155"/>
      <c r="L161" s="30"/>
      <c r="M161" s="156" t="s">
        <v>1</v>
      </c>
      <c r="N161" s="157" t="s">
        <v>39</v>
      </c>
      <c r="O161" s="58"/>
      <c r="P161" s="158">
        <f>O161*H161</f>
        <v>0</v>
      </c>
      <c r="Q161" s="158">
        <v>0</v>
      </c>
      <c r="R161" s="158">
        <f>Q161*H161</f>
        <v>0</v>
      </c>
      <c r="S161" s="158">
        <v>0</v>
      </c>
      <c r="T161" s="159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157</v>
      </c>
      <c r="AT161" s="160" t="s">
        <v>153</v>
      </c>
      <c r="AU161" s="160" t="s">
        <v>158</v>
      </c>
      <c r="AY161" s="14" t="s">
        <v>151</v>
      </c>
      <c r="BE161" s="161">
        <f>IF(N161="základná",J161,0)</f>
        <v>0</v>
      </c>
      <c r="BF161" s="161">
        <f>IF(N161="znížená",J161,0)</f>
        <v>0</v>
      </c>
      <c r="BG161" s="161">
        <f>IF(N161="zákl. prenesená",J161,0)</f>
        <v>0</v>
      </c>
      <c r="BH161" s="161">
        <f>IF(N161="zníž. prenesená",J161,0)</f>
        <v>0</v>
      </c>
      <c r="BI161" s="161">
        <f>IF(N161="nulová",J161,0)</f>
        <v>0</v>
      </c>
      <c r="BJ161" s="14" t="s">
        <v>158</v>
      </c>
      <c r="BK161" s="161">
        <f>ROUND(I161*H161,2)</f>
        <v>0</v>
      </c>
      <c r="BL161" s="14" t="s">
        <v>157</v>
      </c>
      <c r="BM161" s="160" t="s">
        <v>2400</v>
      </c>
    </row>
    <row r="162" spans="1:65" s="2" customFormat="1" ht="21.75" customHeight="1">
      <c r="A162" s="29"/>
      <c r="B162" s="147"/>
      <c r="C162" s="148" t="s">
        <v>283</v>
      </c>
      <c r="D162" s="148" t="s">
        <v>153</v>
      </c>
      <c r="E162" s="149" t="s">
        <v>2401</v>
      </c>
      <c r="F162" s="150" t="s">
        <v>2402</v>
      </c>
      <c r="G162" s="151" t="s">
        <v>1281</v>
      </c>
      <c r="H162" s="152">
        <v>20</v>
      </c>
      <c r="I162" s="153"/>
      <c r="J162" s="154">
        <f>ROUND(I162*H162,2)</f>
        <v>0</v>
      </c>
      <c r="K162" s="155"/>
      <c r="L162" s="30"/>
      <c r="M162" s="156" t="s">
        <v>1</v>
      </c>
      <c r="N162" s="157" t="s">
        <v>39</v>
      </c>
      <c r="O162" s="58"/>
      <c r="P162" s="158">
        <f>O162*H162</f>
        <v>0</v>
      </c>
      <c r="Q162" s="158">
        <v>0</v>
      </c>
      <c r="R162" s="158">
        <f>Q162*H162</f>
        <v>0</v>
      </c>
      <c r="S162" s="158">
        <v>0</v>
      </c>
      <c r="T162" s="159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157</v>
      </c>
      <c r="AT162" s="160" t="s">
        <v>153</v>
      </c>
      <c r="AU162" s="160" t="s">
        <v>158</v>
      </c>
      <c r="AY162" s="14" t="s">
        <v>151</v>
      </c>
      <c r="BE162" s="161">
        <f>IF(N162="základná",J162,0)</f>
        <v>0</v>
      </c>
      <c r="BF162" s="161">
        <f>IF(N162="znížená",J162,0)</f>
        <v>0</v>
      </c>
      <c r="BG162" s="161">
        <f>IF(N162="zákl. prenesená",J162,0)</f>
        <v>0</v>
      </c>
      <c r="BH162" s="161">
        <f>IF(N162="zníž. prenesená",J162,0)</f>
        <v>0</v>
      </c>
      <c r="BI162" s="161">
        <f>IF(N162="nulová",J162,0)</f>
        <v>0</v>
      </c>
      <c r="BJ162" s="14" t="s">
        <v>158</v>
      </c>
      <c r="BK162" s="161">
        <f>ROUND(I162*H162,2)</f>
        <v>0</v>
      </c>
      <c r="BL162" s="14" t="s">
        <v>157</v>
      </c>
      <c r="BM162" s="160" t="s">
        <v>2403</v>
      </c>
    </row>
    <row r="163" spans="1:65" s="2" customFormat="1" ht="16.5" customHeight="1">
      <c r="A163" s="29"/>
      <c r="B163" s="147"/>
      <c r="C163" s="148" t="s">
        <v>287</v>
      </c>
      <c r="D163" s="148" t="s">
        <v>153</v>
      </c>
      <c r="E163" s="149" t="s">
        <v>2404</v>
      </c>
      <c r="F163" s="150" t="s">
        <v>2405</v>
      </c>
      <c r="G163" s="151" t="s">
        <v>211</v>
      </c>
      <c r="H163" s="152">
        <v>0.8</v>
      </c>
      <c r="I163" s="153"/>
      <c r="J163" s="154">
        <f>ROUND(I163*H163,2)</f>
        <v>0</v>
      </c>
      <c r="K163" s="155"/>
      <c r="L163" s="30"/>
      <c r="M163" s="156" t="s">
        <v>1</v>
      </c>
      <c r="N163" s="157" t="s">
        <v>39</v>
      </c>
      <c r="O163" s="58"/>
      <c r="P163" s="158">
        <f>O163*H163</f>
        <v>0</v>
      </c>
      <c r="Q163" s="158">
        <v>0</v>
      </c>
      <c r="R163" s="158">
        <f>Q163*H163</f>
        <v>0</v>
      </c>
      <c r="S163" s="158">
        <v>0</v>
      </c>
      <c r="T163" s="159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157</v>
      </c>
      <c r="AT163" s="160" t="s">
        <v>153</v>
      </c>
      <c r="AU163" s="160" t="s">
        <v>158</v>
      </c>
      <c r="AY163" s="14" t="s">
        <v>151</v>
      </c>
      <c r="BE163" s="161">
        <f>IF(N163="základná",J163,0)</f>
        <v>0</v>
      </c>
      <c r="BF163" s="161">
        <f>IF(N163="znížená",J163,0)</f>
        <v>0</v>
      </c>
      <c r="BG163" s="161">
        <f>IF(N163="zákl. prenesená",J163,0)</f>
        <v>0</v>
      </c>
      <c r="BH163" s="161">
        <f>IF(N163="zníž. prenesená",J163,0)</f>
        <v>0</v>
      </c>
      <c r="BI163" s="161">
        <f>IF(N163="nulová",J163,0)</f>
        <v>0</v>
      </c>
      <c r="BJ163" s="14" t="s">
        <v>158</v>
      </c>
      <c r="BK163" s="161">
        <f>ROUND(I163*H163,2)</f>
        <v>0</v>
      </c>
      <c r="BL163" s="14" t="s">
        <v>157</v>
      </c>
      <c r="BM163" s="160" t="s">
        <v>2406</v>
      </c>
    </row>
    <row r="164" spans="1:65" s="12" customFormat="1" ht="22.9" customHeight="1">
      <c r="B164" s="134"/>
      <c r="D164" s="135" t="s">
        <v>72</v>
      </c>
      <c r="E164" s="145" t="s">
        <v>555</v>
      </c>
      <c r="F164" s="145" t="s">
        <v>693</v>
      </c>
      <c r="I164" s="137"/>
      <c r="J164" s="146">
        <f>BK164</f>
        <v>0</v>
      </c>
      <c r="L164" s="134"/>
      <c r="M164" s="139"/>
      <c r="N164" s="140"/>
      <c r="O164" s="140"/>
      <c r="P164" s="141">
        <f>SUM(P165:P166)</f>
        <v>0</v>
      </c>
      <c r="Q164" s="140"/>
      <c r="R164" s="141">
        <f>SUM(R165:R166)</f>
        <v>0</v>
      </c>
      <c r="S164" s="140"/>
      <c r="T164" s="142">
        <f>SUM(T165:T166)</f>
        <v>0</v>
      </c>
      <c r="AR164" s="135" t="s">
        <v>81</v>
      </c>
      <c r="AT164" s="143" t="s">
        <v>72</v>
      </c>
      <c r="AU164" s="143" t="s">
        <v>81</v>
      </c>
      <c r="AY164" s="135" t="s">
        <v>151</v>
      </c>
      <c r="BK164" s="144">
        <f>SUM(BK165:BK166)</f>
        <v>0</v>
      </c>
    </row>
    <row r="165" spans="1:65" s="2" customFormat="1" ht="24.2" customHeight="1">
      <c r="A165" s="29"/>
      <c r="B165" s="147"/>
      <c r="C165" s="148" t="s">
        <v>291</v>
      </c>
      <c r="D165" s="148" t="s">
        <v>153</v>
      </c>
      <c r="E165" s="149" t="s">
        <v>2407</v>
      </c>
      <c r="F165" s="150" t="s">
        <v>2408</v>
      </c>
      <c r="G165" s="151" t="s">
        <v>211</v>
      </c>
      <c r="H165" s="152">
        <v>62.771999999999998</v>
      </c>
      <c r="I165" s="153"/>
      <c r="J165" s="154">
        <f>ROUND(I165*H165,2)</f>
        <v>0</v>
      </c>
      <c r="K165" s="155"/>
      <c r="L165" s="30"/>
      <c r="M165" s="156" t="s">
        <v>1</v>
      </c>
      <c r="N165" s="157" t="s">
        <v>39</v>
      </c>
      <c r="O165" s="58"/>
      <c r="P165" s="158">
        <f>O165*H165</f>
        <v>0</v>
      </c>
      <c r="Q165" s="158">
        <v>0</v>
      </c>
      <c r="R165" s="158">
        <f>Q165*H165</f>
        <v>0</v>
      </c>
      <c r="S165" s="158">
        <v>0</v>
      </c>
      <c r="T165" s="159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157</v>
      </c>
      <c r="AT165" s="160" t="s">
        <v>153</v>
      </c>
      <c r="AU165" s="160" t="s">
        <v>158</v>
      </c>
      <c r="AY165" s="14" t="s">
        <v>151</v>
      </c>
      <c r="BE165" s="161">
        <f>IF(N165="základná",J165,0)</f>
        <v>0</v>
      </c>
      <c r="BF165" s="161">
        <f>IF(N165="znížená",J165,0)</f>
        <v>0</v>
      </c>
      <c r="BG165" s="161">
        <f>IF(N165="zákl. prenesená",J165,0)</f>
        <v>0</v>
      </c>
      <c r="BH165" s="161">
        <f>IF(N165="zníž. prenesená",J165,0)</f>
        <v>0</v>
      </c>
      <c r="BI165" s="161">
        <f>IF(N165="nulová",J165,0)</f>
        <v>0</v>
      </c>
      <c r="BJ165" s="14" t="s">
        <v>158</v>
      </c>
      <c r="BK165" s="161">
        <f>ROUND(I165*H165,2)</f>
        <v>0</v>
      </c>
      <c r="BL165" s="14" t="s">
        <v>157</v>
      </c>
      <c r="BM165" s="160" t="s">
        <v>2409</v>
      </c>
    </row>
    <row r="166" spans="1:65" s="2" customFormat="1" ht="44.25" customHeight="1">
      <c r="A166" s="29"/>
      <c r="B166" s="147"/>
      <c r="C166" s="148" t="s">
        <v>295</v>
      </c>
      <c r="D166" s="148" t="s">
        <v>153</v>
      </c>
      <c r="E166" s="149" t="s">
        <v>2410</v>
      </c>
      <c r="F166" s="150" t="s">
        <v>2411</v>
      </c>
      <c r="G166" s="151" t="s">
        <v>211</v>
      </c>
      <c r="H166" s="152">
        <v>62.771999999999998</v>
      </c>
      <c r="I166" s="153"/>
      <c r="J166" s="154">
        <f>ROUND(I166*H166,2)</f>
        <v>0</v>
      </c>
      <c r="K166" s="155"/>
      <c r="L166" s="30"/>
      <c r="M166" s="156" t="s">
        <v>1</v>
      </c>
      <c r="N166" s="157" t="s">
        <v>39</v>
      </c>
      <c r="O166" s="58"/>
      <c r="P166" s="158">
        <f>O166*H166</f>
        <v>0</v>
      </c>
      <c r="Q166" s="158">
        <v>0</v>
      </c>
      <c r="R166" s="158">
        <f>Q166*H166</f>
        <v>0</v>
      </c>
      <c r="S166" s="158">
        <v>0</v>
      </c>
      <c r="T166" s="159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157</v>
      </c>
      <c r="AT166" s="160" t="s">
        <v>153</v>
      </c>
      <c r="AU166" s="160" t="s">
        <v>158</v>
      </c>
      <c r="AY166" s="14" t="s">
        <v>151</v>
      </c>
      <c r="BE166" s="161">
        <f>IF(N166="základná",J166,0)</f>
        <v>0</v>
      </c>
      <c r="BF166" s="161">
        <f>IF(N166="znížená",J166,0)</f>
        <v>0</v>
      </c>
      <c r="BG166" s="161">
        <f>IF(N166="zákl. prenesená",J166,0)</f>
        <v>0</v>
      </c>
      <c r="BH166" s="161">
        <f>IF(N166="zníž. prenesená",J166,0)</f>
        <v>0</v>
      </c>
      <c r="BI166" s="161">
        <f>IF(N166="nulová",J166,0)</f>
        <v>0</v>
      </c>
      <c r="BJ166" s="14" t="s">
        <v>158</v>
      </c>
      <c r="BK166" s="161">
        <f>ROUND(I166*H166,2)</f>
        <v>0</v>
      </c>
      <c r="BL166" s="14" t="s">
        <v>157</v>
      </c>
      <c r="BM166" s="160" t="s">
        <v>2412</v>
      </c>
    </row>
    <row r="167" spans="1:65" s="12" customFormat="1" ht="25.9" customHeight="1">
      <c r="B167" s="134"/>
      <c r="D167" s="135" t="s">
        <v>72</v>
      </c>
      <c r="E167" s="136" t="s">
        <v>354</v>
      </c>
      <c r="F167" s="136" t="s">
        <v>1224</v>
      </c>
      <c r="I167" s="137"/>
      <c r="J167" s="138">
        <f>BK167</f>
        <v>0</v>
      </c>
      <c r="L167" s="134"/>
      <c r="M167" s="139"/>
      <c r="N167" s="140"/>
      <c r="O167" s="140"/>
      <c r="P167" s="141">
        <f>P168+P171</f>
        <v>0</v>
      </c>
      <c r="Q167" s="140"/>
      <c r="R167" s="141">
        <f>R168+R171</f>
        <v>6.7699999999999996E-2</v>
      </c>
      <c r="S167" s="140"/>
      <c r="T167" s="142">
        <f>T168+T171</f>
        <v>0</v>
      </c>
      <c r="AR167" s="135" t="s">
        <v>163</v>
      </c>
      <c r="AT167" s="143" t="s">
        <v>72</v>
      </c>
      <c r="AU167" s="143" t="s">
        <v>73</v>
      </c>
      <c r="AY167" s="135" t="s">
        <v>151</v>
      </c>
      <c r="BK167" s="144">
        <f>BK168+BK171</f>
        <v>0</v>
      </c>
    </row>
    <row r="168" spans="1:65" s="12" customFormat="1" ht="22.9" customHeight="1">
      <c r="B168" s="134"/>
      <c r="D168" s="135" t="s">
        <v>72</v>
      </c>
      <c r="E168" s="145" t="s">
        <v>1582</v>
      </c>
      <c r="F168" s="145" t="s">
        <v>1583</v>
      </c>
      <c r="I168" s="137"/>
      <c r="J168" s="146">
        <f>BK168</f>
        <v>0</v>
      </c>
      <c r="L168" s="134"/>
      <c r="M168" s="139"/>
      <c r="N168" s="140"/>
      <c r="O168" s="140"/>
      <c r="P168" s="141">
        <f>SUM(P169:P170)</f>
        <v>0</v>
      </c>
      <c r="Q168" s="140"/>
      <c r="R168" s="141">
        <f>SUM(R169:R170)</f>
        <v>6.1499999999999992E-2</v>
      </c>
      <c r="S168" s="140"/>
      <c r="T168" s="142">
        <f>SUM(T169:T170)</f>
        <v>0</v>
      </c>
      <c r="AR168" s="135" t="s">
        <v>163</v>
      </c>
      <c r="AT168" s="143" t="s">
        <v>72</v>
      </c>
      <c r="AU168" s="143" t="s">
        <v>81</v>
      </c>
      <c r="AY168" s="135" t="s">
        <v>151</v>
      </c>
      <c r="BK168" s="144">
        <f>SUM(BK169:BK170)</f>
        <v>0</v>
      </c>
    </row>
    <row r="169" spans="1:65" s="2" customFormat="1" ht="21.75" customHeight="1">
      <c r="A169" s="29"/>
      <c r="B169" s="147"/>
      <c r="C169" s="148" t="s">
        <v>299</v>
      </c>
      <c r="D169" s="148" t="s">
        <v>153</v>
      </c>
      <c r="E169" s="149" t="s">
        <v>2413</v>
      </c>
      <c r="F169" s="150" t="s">
        <v>2414</v>
      </c>
      <c r="G169" s="151" t="s">
        <v>330</v>
      </c>
      <c r="H169" s="152">
        <v>205</v>
      </c>
      <c r="I169" s="153"/>
      <c r="J169" s="154">
        <f>ROUND(I169*H169,2)</f>
        <v>0</v>
      </c>
      <c r="K169" s="155"/>
      <c r="L169" s="30"/>
      <c r="M169" s="156" t="s">
        <v>1</v>
      </c>
      <c r="N169" s="157" t="s">
        <v>39</v>
      </c>
      <c r="O169" s="58"/>
      <c r="P169" s="158">
        <f>O169*H169</f>
        <v>0</v>
      </c>
      <c r="Q169" s="158">
        <v>0</v>
      </c>
      <c r="R169" s="158">
        <f>Q169*H169</f>
        <v>0</v>
      </c>
      <c r="S169" s="158">
        <v>0</v>
      </c>
      <c r="T169" s="159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415</v>
      </c>
      <c r="AT169" s="160" t="s">
        <v>153</v>
      </c>
      <c r="AU169" s="160" t="s">
        <v>158</v>
      </c>
      <c r="AY169" s="14" t="s">
        <v>151</v>
      </c>
      <c r="BE169" s="161">
        <f>IF(N169="základná",J169,0)</f>
        <v>0</v>
      </c>
      <c r="BF169" s="161">
        <f>IF(N169="znížená",J169,0)</f>
        <v>0</v>
      </c>
      <c r="BG169" s="161">
        <f>IF(N169="zákl. prenesená",J169,0)</f>
        <v>0</v>
      </c>
      <c r="BH169" s="161">
        <f>IF(N169="zníž. prenesená",J169,0)</f>
        <v>0</v>
      </c>
      <c r="BI169" s="161">
        <f>IF(N169="nulová",J169,0)</f>
        <v>0</v>
      </c>
      <c r="BJ169" s="14" t="s">
        <v>158</v>
      </c>
      <c r="BK169" s="161">
        <f>ROUND(I169*H169,2)</f>
        <v>0</v>
      </c>
      <c r="BL169" s="14" t="s">
        <v>415</v>
      </c>
      <c r="BM169" s="160" t="s">
        <v>2415</v>
      </c>
    </row>
    <row r="170" spans="1:65" s="2" customFormat="1" ht="21.75" customHeight="1">
      <c r="A170" s="29"/>
      <c r="B170" s="147"/>
      <c r="C170" s="162" t="s">
        <v>303</v>
      </c>
      <c r="D170" s="162" t="s">
        <v>354</v>
      </c>
      <c r="E170" s="163" t="s">
        <v>2416</v>
      </c>
      <c r="F170" s="164" t="s">
        <v>2417</v>
      </c>
      <c r="G170" s="165" t="s">
        <v>330</v>
      </c>
      <c r="H170" s="166">
        <v>205</v>
      </c>
      <c r="I170" s="167"/>
      <c r="J170" s="168">
        <f>ROUND(I170*H170,2)</f>
        <v>0</v>
      </c>
      <c r="K170" s="169"/>
      <c r="L170" s="170"/>
      <c r="M170" s="171" t="s">
        <v>1</v>
      </c>
      <c r="N170" s="172" t="s">
        <v>39</v>
      </c>
      <c r="O170" s="58"/>
      <c r="P170" s="158">
        <f>O170*H170</f>
        <v>0</v>
      </c>
      <c r="Q170" s="158">
        <v>2.9999999999999997E-4</v>
      </c>
      <c r="R170" s="158">
        <f>Q170*H170</f>
        <v>6.1499999999999992E-2</v>
      </c>
      <c r="S170" s="158">
        <v>0</v>
      </c>
      <c r="T170" s="159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673</v>
      </c>
      <c r="AT170" s="160" t="s">
        <v>354</v>
      </c>
      <c r="AU170" s="160" t="s">
        <v>158</v>
      </c>
      <c r="AY170" s="14" t="s">
        <v>151</v>
      </c>
      <c r="BE170" s="161">
        <f>IF(N170="základná",J170,0)</f>
        <v>0</v>
      </c>
      <c r="BF170" s="161">
        <f>IF(N170="znížená",J170,0)</f>
        <v>0</v>
      </c>
      <c r="BG170" s="161">
        <f>IF(N170="zákl. prenesená",J170,0)</f>
        <v>0</v>
      </c>
      <c r="BH170" s="161">
        <f>IF(N170="zníž. prenesená",J170,0)</f>
        <v>0</v>
      </c>
      <c r="BI170" s="161">
        <f>IF(N170="nulová",J170,0)</f>
        <v>0</v>
      </c>
      <c r="BJ170" s="14" t="s">
        <v>158</v>
      </c>
      <c r="BK170" s="161">
        <f>ROUND(I170*H170,2)</f>
        <v>0</v>
      </c>
      <c r="BL170" s="14" t="s">
        <v>673</v>
      </c>
      <c r="BM170" s="160" t="s">
        <v>2418</v>
      </c>
    </row>
    <row r="171" spans="1:65" s="12" customFormat="1" ht="22.9" customHeight="1">
      <c r="B171" s="134"/>
      <c r="D171" s="135" t="s">
        <v>72</v>
      </c>
      <c r="E171" s="145" t="s">
        <v>2419</v>
      </c>
      <c r="F171" s="145" t="s">
        <v>2420</v>
      </c>
      <c r="I171" s="137"/>
      <c r="J171" s="146">
        <f>BK171</f>
        <v>0</v>
      </c>
      <c r="L171" s="134"/>
      <c r="M171" s="139"/>
      <c r="N171" s="140"/>
      <c r="O171" s="140"/>
      <c r="P171" s="141">
        <f>SUM(P172:P173)</f>
        <v>0</v>
      </c>
      <c r="Q171" s="140"/>
      <c r="R171" s="141">
        <f>SUM(R172:R173)</f>
        <v>6.1999999999999998E-3</v>
      </c>
      <c r="S171" s="140"/>
      <c r="T171" s="142">
        <f>SUM(T172:T173)</f>
        <v>0</v>
      </c>
      <c r="AR171" s="135" t="s">
        <v>163</v>
      </c>
      <c r="AT171" s="143" t="s">
        <v>72</v>
      </c>
      <c r="AU171" s="143" t="s">
        <v>81</v>
      </c>
      <c r="AY171" s="135" t="s">
        <v>151</v>
      </c>
      <c r="BK171" s="144">
        <f>SUM(BK172:BK173)</f>
        <v>0</v>
      </c>
    </row>
    <row r="172" spans="1:65" s="2" customFormat="1" ht="16.5" customHeight="1">
      <c r="A172" s="29"/>
      <c r="B172" s="147"/>
      <c r="C172" s="148" t="s">
        <v>307</v>
      </c>
      <c r="D172" s="148" t="s">
        <v>153</v>
      </c>
      <c r="E172" s="149" t="s">
        <v>2421</v>
      </c>
      <c r="F172" s="150" t="s">
        <v>2422</v>
      </c>
      <c r="G172" s="151" t="s">
        <v>265</v>
      </c>
      <c r="H172" s="152">
        <v>1</v>
      </c>
      <c r="I172" s="153"/>
      <c r="J172" s="154">
        <f>ROUND(I172*H172,2)</f>
        <v>0</v>
      </c>
      <c r="K172" s="155"/>
      <c r="L172" s="30"/>
      <c r="M172" s="156" t="s">
        <v>1</v>
      </c>
      <c r="N172" s="157" t="s">
        <v>39</v>
      </c>
      <c r="O172" s="58"/>
      <c r="P172" s="158">
        <f>O172*H172</f>
        <v>0</v>
      </c>
      <c r="Q172" s="158">
        <v>0</v>
      </c>
      <c r="R172" s="158">
        <f>Q172*H172</f>
        <v>0</v>
      </c>
      <c r="S172" s="158">
        <v>0</v>
      </c>
      <c r="T172" s="159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415</v>
      </c>
      <c r="AT172" s="160" t="s">
        <v>153</v>
      </c>
      <c r="AU172" s="160" t="s">
        <v>158</v>
      </c>
      <c r="AY172" s="14" t="s">
        <v>151</v>
      </c>
      <c r="BE172" s="161">
        <f>IF(N172="základná",J172,0)</f>
        <v>0</v>
      </c>
      <c r="BF172" s="161">
        <f>IF(N172="znížená",J172,0)</f>
        <v>0</v>
      </c>
      <c r="BG172" s="161">
        <f>IF(N172="zákl. prenesená",J172,0)</f>
        <v>0</v>
      </c>
      <c r="BH172" s="161">
        <f>IF(N172="zníž. prenesená",J172,0)</f>
        <v>0</v>
      </c>
      <c r="BI172" s="161">
        <f>IF(N172="nulová",J172,0)</f>
        <v>0</v>
      </c>
      <c r="BJ172" s="14" t="s">
        <v>158</v>
      </c>
      <c r="BK172" s="161">
        <f>ROUND(I172*H172,2)</f>
        <v>0</v>
      </c>
      <c r="BL172" s="14" t="s">
        <v>415</v>
      </c>
      <c r="BM172" s="160" t="s">
        <v>2423</v>
      </c>
    </row>
    <row r="173" spans="1:65" s="2" customFormat="1" ht="24.2" customHeight="1">
      <c r="A173" s="29"/>
      <c r="B173" s="147"/>
      <c r="C173" s="162" t="s">
        <v>311</v>
      </c>
      <c r="D173" s="162" t="s">
        <v>354</v>
      </c>
      <c r="E173" s="163" t="s">
        <v>2424</v>
      </c>
      <c r="F173" s="164" t="s">
        <v>2425</v>
      </c>
      <c r="G173" s="165" t="s">
        <v>265</v>
      </c>
      <c r="H173" s="166">
        <v>1</v>
      </c>
      <c r="I173" s="167"/>
      <c r="J173" s="168">
        <f>ROUND(I173*H173,2)</f>
        <v>0</v>
      </c>
      <c r="K173" s="169"/>
      <c r="L173" s="170"/>
      <c r="M173" s="174" t="s">
        <v>1</v>
      </c>
      <c r="N173" s="175" t="s">
        <v>39</v>
      </c>
      <c r="O173" s="176"/>
      <c r="P173" s="177">
        <f>O173*H173</f>
        <v>0</v>
      </c>
      <c r="Q173" s="177">
        <v>6.1999999999999998E-3</v>
      </c>
      <c r="R173" s="177">
        <f>Q173*H173</f>
        <v>6.1999999999999998E-3</v>
      </c>
      <c r="S173" s="177">
        <v>0</v>
      </c>
      <c r="T173" s="178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673</v>
      </c>
      <c r="AT173" s="160" t="s">
        <v>354</v>
      </c>
      <c r="AU173" s="160" t="s">
        <v>158</v>
      </c>
      <c r="AY173" s="14" t="s">
        <v>151</v>
      </c>
      <c r="BE173" s="161">
        <f>IF(N173="základná",J173,0)</f>
        <v>0</v>
      </c>
      <c r="BF173" s="161">
        <f>IF(N173="znížená",J173,0)</f>
        <v>0</v>
      </c>
      <c r="BG173" s="161">
        <f>IF(N173="zákl. prenesená",J173,0)</f>
        <v>0</v>
      </c>
      <c r="BH173" s="161">
        <f>IF(N173="zníž. prenesená",J173,0)</f>
        <v>0</v>
      </c>
      <c r="BI173" s="161">
        <f>IF(N173="nulová",J173,0)</f>
        <v>0</v>
      </c>
      <c r="BJ173" s="14" t="s">
        <v>158</v>
      </c>
      <c r="BK173" s="161">
        <f>ROUND(I173*H173,2)</f>
        <v>0</v>
      </c>
      <c r="BL173" s="14" t="s">
        <v>673</v>
      </c>
      <c r="BM173" s="160" t="s">
        <v>2426</v>
      </c>
    </row>
    <row r="174" spans="1:65" s="2" customFormat="1" ht="6.95" customHeight="1">
      <c r="A174" s="29"/>
      <c r="B174" s="47"/>
      <c r="C174" s="48"/>
      <c r="D174" s="48"/>
      <c r="E174" s="48"/>
      <c r="F174" s="48"/>
      <c r="G174" s="48"/>
      <c r="H174" s="48"/>
      <c r="I174" s="48"/>
      <c r="J174" s="48"/>
      <c r="K174" s="48"/>
      <c r="L174" s="30"/>
      <c r="M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</row>
  </sheetData>
  <autoFilter ref="C125:K173" xr:uid="{00000000-0009-0000-0000-000006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4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3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100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104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24" t="str">
        <f>'Rekapitulácia stavby'!K6</f>
        <v>Prestavba poľnohospodárskej budovy MHD-sklad na Stajňu pre odchov a ustajnenie koní</v>
      </c>
      <c r="F7" s="225"/>
      <c r="G7" s="225"/>
      <c r="H7" s="225"/>
      <c r="L7" s="17"/>
    </row>
    <row r="8" spans="1:46" s="2" customFormat="1" ht="12" customHeight="1">
      <c r="A8" s="29"/>
      <c r="B8" s="30"/>
      <c r="C8" s="29"/>
      <c r="D8" s="24" t="s">
        <v>105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2" t="s">
        <v>2427</v>
      </c>
      <c r="F9" s="226"/>
      <c r="G9" s="226"/>
      <c r="H9" s="22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7" t="str">
        <f>'Rekapitulácia stavby'!E14</f>
        <v>Vyplň údaj</v>
      </c>
      <c r="F18" s="204"/>
      <c r="G18" s="204"/>
      <c r="H18" s="204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1479</v>
      </c>
      <c r="F21" s="29"/>
      <c r="G21" s="29"/>
      <c r="H21" s="29"/>
      <c r="I21" s="24" t="s">
        <v>25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1479</v>
      </c>
      <c r="F24" s="29"/>
      <c r="G24" s="29"/>
      <c r="H24" s="29"/>
      <c r="I24" s="24" t="s">
        <v>25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9" t="s">
        <v>1</v>
      </c>
      <c r="F27" s="209"/>
      <c r="G27" s="209"/>
      <c r="H27" s="20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33</v>
      </c>
      <c r="E30" s="29"/>
      <c r="F30" s="29"/>
      <c r="G30" s="29"/>
      <c r="H30" s="29"/>
      <c r="I30" s="29"/>
      <c r="J30" s="71">
        <f>ROUND(J120,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37</v>
      </c>
      <c r="E33" s="35" t="s">
        <v>38</v>
      </c>
      <c r="F33" s="99">
        <f>ROUND((SUM(BE120:BE146)),  2)</f>
        <v>0</v>
      </c>
      <c r="G33" s="100"/>
      <c r="H33" s="100"/>
      <c r="I33" s="101">
        <v>0.2</v>
      </c>
      <c r="J33" s="99">
        <f>ROUND(((SUM(BE120:BE146))*I33),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39</v>
      </c>
      <c r="F34" s="99">
        <f>ROUND((SUM(BF120:BF146)),  2)</f>
        <v>0</v>
      </c>
      <c r="G34" s="100"/>
      <c r="H34" s="100"/>
      <c r="I34" s="101">
        <v>0.2</v>
      </c>
      <c r="J34" s="99">
        <f>ROUND(((SUM(BF120:BF146))*I34),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102">
        <f>ROUND((SUM(BG120:BG146)),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102">
        <f>ROUND((SUM(BH120:BH146)),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42</v>
      </c>
      <c r="F37" s="99">
        <f>ROUND((SUM(BI120:BI146)),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43</v>
      </c>
      <c r="E39" s="60"/>
      <c r="F39" s="60"/>
      <c r="G39" s="106" t="s">
        <v>44</v>
      </c>
      <c r="H39" s="107" t="s">
        <v>45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48</v>
      </c>
      <c r="E61" s="32"/>
      <c r="F61" s="110" t="s">
        <v>49</v>
      </c>
      <c r="G61" s="45" t="s">
        <v>48</v>
      </c>
      <c r="H61" s="32"/>
      <c r="I61" s="32"/>
      <c r="J61" s="111" t="s">
        <v>49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48</v>
      </c>
      <c r="E76" s="32"/>
      <c r="F76" s="110" t="s">
        <v>49</v>
      </c>
      <c r="G76" s="45" t="s">
        <v>48</v>
      </c>
      <c r="H76" s="32"/>
      <c r="I76" s="32"/>
      <c r="J76" s="111" t="s">
        <v>49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24" t="str">
        <f>E7</f>
        <v>Prestavba poľnohospodárskej budovy MHD-sklad na Stajňu pre odchov a ustajnenie koní</v>
      </c>
      <c r="F85" s="225"/>
      <c r="G85" s="225"/>
      <c r="H85" s="225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2" t="str">
        <f>E9</f>
        <v>07 - Prípojka kanal</v>
      </c>
      <c r="F87" s="226"/>
      <c r="G87" s="226"/>
      <c r="H87" s="22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k.ú.Solka, Hospodársky dvor, p.č.193, 194/1, 194/7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Lucia Rovná SHR, Jilemnického 885/32, 972 13 Nitri</v>
      </c>
      <c r="G91" s="29"/>
      <c r="H91" s="29"/>
      <c r="I91" s="24" t="s">
        <v>28</v>
      </c>
      <c r="J91" s="27" t="str">
        <f>E21</f>
        <v xml:space="preserve">Ing. J. Ločei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Ing. J. Ločei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110</v>
      </c>
      <c r="D94" s="104"/>
      <c r="E94" s="104"/>
      <c r="F94" s="104"/>
      <c r="G94" s="104"/>
      <c r="H94" s="104"/>
      <c r="I94" s="104"/>
      <c r="J94" s="113" t="s">
        <v>111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112</v>
      </c>
      <c r="D96" s="29"/>
      <c r="E96" s="29"/>
      <c r="F96" s="29"/>
      <c r="G96" s="29"/>
      <c r="H96" s="29"/>
      <c r="I96" s="29"/>
      <c r="J96" s="71">
        <f>J120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113</v>
      </c>
    </row>
    <row r="97" spans="1:31" s="9" customFormat="1" ht="24.95" customHeight="1">
      <c r="B97" s="115"/>
      <c r="D97" s="116" t="s">
        <v>1480</v>
      </c>
      <c r="E97" s="117"/>
      <c r="F97" s="117"/>
      <c r="G97" s="117"/>
      <c r="H97" s="117"/>
      <c r="I97" s="117"/>
      <c r="J97" s="118">
        <f>J121</f>
        <v>0</v>
      </c>
      <c r="L97" s="115"/>
    </row>
    <row r="98" spans="1:31" s="10" customFormat="1" ht="19.899999999999999" customHeight="1">
      <c r="B98" s="119"/>
      <c r="D98" s="120" t="s">
        <v>115</v>
      </c>
      <c r="E98" s="121"/>
      <c r="F98" s="121"/>
      <c r="G98" s="121"/>
      <c r="H98" s="121"/>
      <c r="I98" s="121"/>
      <c r="J98" s="122">
        <f>J122</f>
        <v>0</v>
      </c>
      <c r="L98" s="119"/>
    </row>
    <row r="99" spans="1:31" s="10" customFormat="1" ht="19.899999999999999" customHeight="1">
      <c r="B99" s="119"/>
      <c r="D99" s="120" t="s">
        <v>118</v>
      </c>
      <c r="E99" s="121"/>
      <c r="F99" s="121"/>
      <c r="G99" s="121"/>
      <c r="H99" s="121"/>
      <c r="I99" s="121"/>
      <c r="J99" s="122">
        <f>J134</f>
        <v>0</v>
      </c>
      <c r="L99" s="119"/>
    </row>
    <row r="100" spans="1:31" s="10" customFormat="1" ht="19.899999999999999" customHeight="1">
      <c r="B100" s="119"/>
      <c r="D100" s="120" t="s">
        <v>1237</v>
      </c>
      <c r="E100" s="121"/>
      <c r="F100" s="121"/>
      <c r="G100" s="121"/>
      <c r="H100" s="121"/>
      <c r="I100" s="121"/>
      <c r="J100" s="122">
        <f>J137</f>
        <v>0</v>
      </c>
      <c r="L100" s="119"/>
    </row>
    <row r="101" spans="1:31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customHeight="1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31" s="2" customFormat="1" ht="6.95" customHeight="1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137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15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6.25" customHeight="1">
      <c r="A110" s="29"/>
      <c r="B110" s="30"/>
      <c r="C110" s="29"/>
      <c r="D110" s="29"/>
      <c r="E110" s="224" t="str">
        <f>E7</f>
        <v>Prestavba poľnohospodárskej budovy MHD-sklad na Stajňu pre odchov a ustajnenie koní</v>
      </c>
      <c r="F110" s="225"/>
      <c r="G110" s="225"/>
      <c r="H110" s="225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105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182" t="str">
        <f>E9</f>
        <v>07 - Prípojka kanal</v>
      </c>
      <c r="F112" s="226"/>
      <c r="G112" s="226"/>
      <c r="H112" s="226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19</v>
      </c>
      <c r="D114" s="29"/>
      <c r="E114" s="29"/>
      <c r="F114" s="22" t="str">
        <f>F12</f>
        <v>k.ú.Solka, Hospodársky dvor, p.č.193, 194/1, 194/7</v>
      </c>
      <c r="G114" s="29"/>
      <c r="H114" s="29"/>
      <c r="I114" s="24" t="s">
        <v>21</v>
      </c>
      <c r="J114" s="55" t="str">
        <f>IF(J12="","",J12)</f>
        <v>Vyplň údaj</v>
      </c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22</v>
      </c>
      <c r="D116" s="29"/>
      <c r="E116" s="29"/>
      <c r="F116" s="22" t="str">
        <f>E15</f>
        <v>Lucia Rovná SHR, Jilemnického 885/32, 972 13 Nitri</v>
      </c>
      <c r="G116" s="29"/>
      <c r="H116" s="29"/>
      <c r="I116" s="24" t="s">
        <v>28</v>
      </c>
      <c r="J116" s="27" t="str">
        <f>E21</f>
        <v xml:space="preserve">Ing. J. Ločei 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26</v>
      </c>
      <c r="D117" s="29"/>
      <c r="E117" s="29"/>
      <c r="F117" s="22" t="str">
        <f>IF(E18="","",E18)</f>
        <v>Vyplň údaj</v>
      </c>
      <c r="G117" s="29"/>
      <c r="H117" s="29"/>
      <c r="I117" s="24" t="s">
        <v>31</v>
      </c>
      <c r="J117" s="27" t="str">
        <f>E24</f>
        <v xml:space="preserve">Ing. J. Ločei 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23"/>
      <c r="B119" s="124"/>
      <c r="C119" s="125" t="s">
        <v>138</v>
      </c>
      <c r="D119" s="126" t="s">
        <v>58</v>
      </c>
      <c r="E119" s="126" t="s">
        <v>54</v>
      </c>
      <c r="F119" s="126" t="s">
        <v>55</v>
      </c>
      <c r="G119" s="126" t="s">
        <v>139</v>
      </c>
      <c r="H119" s="126" t="s">
        <v>140</v>
      </c>
      <c r="I119" s="126" t="s">
        <v>141</v>
      </c>
      <c r="J119" s="127" t="s">
        <v>111</v>
      </c>
      <c r="K119" s="128" t="s">
        <v>142</v>
      </c>
      <c r="L119" s="129"/>
      <c r="M119" s="62" t="s">
        <v>1</v>
      </c>
      <c r="N119" s="63" t="s">
        <v>37</v>
      </c>
      <c r="O119" s="63" t="s">
        <v>143</v>
      </c>
      <c r="P119" s="63" t="s">
        <v>144</v>
      </c>
      <c r="Q119" s="63" t="s">
        <v>145</v>
      </c>
      <c r="R119" s="63" t="s">
        <v>146</v>
      </c>
      <c r="S119" s="63" t="s">
        <v>147</v>
      </c>
      <c r="T119" s="64" t="s">
        <v>148</v>
      </c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</row>
    <row r="120" spans="1:65" s="2" customFormat="1" ht="22.9" customHeight="1">
      <c r="A120" s="29"/>
      <c r="B120" s="30"/>
      <c r="C120" s="69" t="s">
        <v>112</v>
      </c>
      <c r="D120" s="29"/>
      <c r="E120" s="29"/>
      <c r="F120" s="29"/>
      <c r="G120" s="29"/>
      <c r="H120" s="29"/>
      <c r="I120" s="29"/>
      <c r="J120" s="130">
        <f>BK120</f>
        <v>0</v>
      </c>
      <c r="K120" s="29"/>
      <c r="L120" s="30"/>
      <c r="M120" s="65"/>
      <c r="N120" s="56"/>
      <c r="O120" s="66"/>
      <c r="P120" s="131">
        <f>P121</f>
        <v>0</v>
      </c>
      <c r="Q120" s="66"/>
      <c r="R120" s="131">
        <f>R121</f>
        <v>12.559324999999999</v>
      </c>
      <c r="S120" s="66"/>
      <c r="T120" s="132">
        <f>T121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72</v>
      </c>
      <c r="AU120" s="14" t="s">
        <v>113</v>
      </c>
      <c r="BK120" s="133">
        <f>BK121</f>
        <v>0</v>
      </c>
    </row>
    <row r="121" spans="1:65" s="12" customFormat="1" ht="25.9" customHeight="1">
      <c r="B121" s="134"/>
      <c r="D121" s="135" t="s">
        <v>72</v>
      </c>
      <c r="E121" s="136" t="s">
        <v>149</v>
      </c>
      <c r="F121" s="136" t="s">
        <v>149</v>
      </c>
      <c r="I121" s="137"/>
      <c r="J121" s="138">
        <f>BK121</f>
        <v>0</v>
      </c>
      <c r="L121" s="134"/>
      <c r="M121" s="139"/>
      <c r="N121" s="140"/>
      <c r="O121" s="140"/>
      <c r="P121" s="141">
        <f>P122+P134+P137</f>
        <v>0</v>
      </c>
      <c r="Q121" s="140"/>
      <c r="R121" s="141">
        <f>R122+R134+R137</f>
        <v>12.559324999999999</v>
      </c>
      <c r="S121" s="140"/>
      <c r="T121" s="142">
        <f>T122+T134+T137</f>
        <v>0</v>
      </c>
      <c r="AR121" s="135" t="s">
        <v>81</v>
      </c>
      <c r="AT121" s="143" t="s">
        <v>72</v>
      </c>
      <c r="AU121" s="143" t="s">
        <v>73</v>
      </c>
      <c r="AY121" s="135" t="s">
        <v>151</v>
      </c>
      <c r="BK121" s="144">
        <f>BK122+BK134+BK137</f>
        <v>0</v>
      </c>
    </row>
    <row r="122" spans="1:65" s="12" customFormat="1" ht="22.9" customHeight="1">
      <c r="B122" s="134"/>
      <c r="D122" s="135" t="s">
        <v>72</v>
      </c>
      <c r="E122" s="145" t="s">
        <v>81</v>
      </c>
      <c r="F122" s="145" t="s">
        <v>152</v>
      </c>
      <c r="I122" s="137"/>
      <c r="J122" s="146">
        <f>BK122</f>
        <v>0</v>
      </c>
      <c r="L122" s="134"/>
      <c r="M122" s="139"/>
      <c r="N122" s="140"/>
      <c r="O122" s="140"/>
      <c r="P122" s="141">
        <f>SUM(P123:P133)</f>
        <v>0</v>
      </c>
      <c r="Q122" s="140"/>
      <c r="R122" s="141">
        <f>SUM(R123:R133)</f>
        <v>1.5</v>
      </c>
      <c r="S122" s="140"/>
      <c r="T122" s="142">
        <f>SUM(T123:T133)</f>
        <v>0</v>
      </c>
      <c r="AR122" s="135" t="s">
        <v>81</v>
      </c>
      <c r="AT122" s="143" t="s">
        <v>72</v>
      </c>
      <c r="AU122" s="143" t="s">
        <v>81</v>
      </c>
      <c r="AY122" s="135" t="s">
        <v>151</v>
      </c>
      <c r="BK122" s="144">
        <f>SUM(BK123:BK133)</f>
        <v>0</v>
      </c>
    </row>
    <row r="123" spans="1:65" s="2" customFormat="1" ht="16.5" customHeight="1">
      <c r="A123" s="29"/>
      <c r="B123" s="147"/>
      <c r="C123" s="148" t="s">
        <v>81</v>
      </c>
      <c r="D123" s="148" t="s">
        <v>153</v>
      </c>
      <c r="E123" s="149" t="s">
        <v>2428</v>
      </c>
      <c r="F123" s="150" t="s">
        <v>2429</v>
      </c>
      <c r="G123" s="151" t="s">
        <v>2314</v>
      </c>
      <c r="H123" s="152">
        <v>13</v>
      </c>
      <c r="I123" s="153"/>
      <c r="J123" s="154">
        <f t="shared" ref="J123:J133" si="0">ROUND(I123*H123,2)</f>
        <v>0</v>
      </c>
      <c r="K123" s="155"/>
      <c r="L123" s="30"/>
      <c r="M123" s="156" t="s">
        <v>1</v>
      </c>
      <c r="N123" s="157" t="s">
        <v>39</v>
      </c>
      <c r="O123" s="58"/>
      <c r="P123" s="158">
        <f t="shared" ref="P123:P133" si="1">O123*H123</f>
        <v>0</v>
      </c>
      <c r="Q123" s="158">
        <v>0</v>
      </c>
      <c r="R123" s="158">
        <f t="shared" ref="R123:R133" si="2">Q123*H123</f>
        <v>0</v>
      </c>
      <c r="S123" s="158">
        <v>0</v>
      </c>
      <c r="T123" s="159">
        <f t="shared" ref="T123:T133" si="3"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60" t="s">
        <v>157</v>
      </c>
      <c r="AT123" s="160" t="s">
        <v>153</v>
      </c>
      <c r="AU123" s="160" t="s">
        <v>158</v>
      </c>
      <c r="AY123" s="14" t="s">
        <v>151</v>
      </c>
      <c r="BE123" s="161">
        <f t="shared" ref="BE123:BE133" si="4">IF(N123="základná",J123,0)</f>
        <v>0</v>
      </c>
      <c r="BF123" s="161">
        <f t="shared" ref="BF123:BF133" si="5">IF(N123="znížená",J123,0)</f>
        <v>0</v>
      </c>
      <c r="BG123" s="161">
        <f t="shared" ref="BG123:BG133" si="6">IF(N123="zákl. prenesená",J123,0)</f>
        <v>0</v>
      </c>
      <c r="BH123" s="161">
        <f t="shared" ref="BH123:BH133" si="7">IF(N123="zníž. prenesená",J123,0)</f>
        <v>0</v>
      </c>
      <c r="BI123" s="161">
        <f t="shared" ref="BI123:BI133" si="8">IF(N123="nulová",J123,0)</f>
        <v>0</v>
      </c>
      <c r="BJ123" s="14" t="s">
        <v>158</v>
      </c>
      <c r="BK123" s="161">
        <f t="shared" ref="BK123:BK133" si="9">ROUND(I123*H123,2)</f>
        <v>0</v>
      </c>
      <c r="BL123" s="14" t="s">
        <v>157</v>
      </c>
      <c r="BM123" s="160" t="s">
        <v>2430</v>
      </c>
    </row>
    <row r="124" spans="1:65" s="2" customFormat="1" ht="16.5" customHeight="1">
      <c r="A124" s="29"/>
      <c r="B124" s="147"/>
      <c r="C124" s="148" t="s">
        <v>158</v>
      </c>
      <c r="D124" s="148" t="s">
        <v>153</v>
      </c>
      <c r="E124" s="149" t="s">
        <v>2431</v>
      </c>
      <c r="F124" s="150" t="s">
        <v>2432</v>
      </c>
      <c r="G124" s="151" t="s">
        <v>2314</v>
      </c>
      <c r="H124" s="152">
        <v>6</v>
      </c>
      <c r="I124" s="153"/>
      <c r="J124" s="154">
        <f t="shared" si="0"/>
        <v>0</v>
      </c>
      <c r="K124" s="155"/>
      <c r="L124" s="30"/>
      <c r="M124" s="156" t="s">
        <v>1</v>
      </c>
      <c r="N124" s="157" t="s">
        <v>39</v>
      </c>
      <c r="O124" s="58"/>
      <c r="P124" s="158">
        <f t="shared" si="1"/>
        <v>0</v>
      </c>
      <c r="Q124" s="158">
        <v>0</v>
      </c>
      <c r="R124" s="158">
        <f t="shared" si="2"/>
        <v>0</v>
      </c>
      <c r="S124" s="158">
        <v>0</v>
      </c>
      <c r="T124" s="159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0" t="s">
        <v>157</v>
      </c>
      <c r="AT124" s="160" t="s">
        <v>153</v>
      </c>
      <c r="AU124" s="160" t="s">
        <v>158</v>
      </c>
      <c r="AY124" s="14" t="s">
        <v>151</v>
      </c>
      <c r="BE124" s="161">
        <f t="shared" si="4"/>
        <v>0</v>
      </c>
      <c r="BF124" s="161">
        <f t="shared" si="5"/>
        <v>0</v>
      </c>
      <c r="BG124" s="161">
        <f t="shared" si="6"/>
        <v>0</v>
      </c>
      <c r="BH124" s="161">
        <f t="shared" si="7"/>
        <v>0</v>
      </c>
      <c r="BI124" s="161">
        <f t="shared" si="8"/>
        <v>0</v>
      </c>
      <c r="BJ124" s="14" t="s">
        <v>158</v>
      </c>
      <c r="BK124" s="161">
        <f t="shared" si="9"/>
        <v>0</v>
      </c>
      <c r="BL124" s="14" t="s">
        <v>157</v>
      </c>
      <c r="BM124" s="160" t="s">
        <v>2433</v>
      </c>
    </row>
    <row r="125" spans="1:65" s="2" customFormat="1" ht="24.2" customHeight="1">
      <c r="A125" s="29"/>
      <c r="B125" s="147"/>
      <c r="C125" s="148" t="s">
        <v>163</v>
      </c>
      <c r="D125" s="148" t="s">
        <v>153</v>
      </c>
      <c r="E125" s="149" t="s">
        <v>2434</v>
      </c>
      <c r="F125" s="150" t="s">
        <v>2435</v>
      </c>
      <c r="G125" s="151" t="s">
        <v>2314</v>
      </c>
      <c r="H125" s="152">
        <v>26</v>
      </c>
      <c r="I125" s="153"/>
      <c r="J125" s="154">
        <f t="shared" si="0"/>
        <v>0</v>
      </c>
      <c r="K125" s="155"/>
      <c r="L125" s="30"/>
      <c r="M125" s="156" t="s">
        <v>1</v>
      </c>
      <c r="N125" s="157" t="s">
        <v>39</v>
      </c>
      <c r="O125" s="58"/>
      <c r="P125" s="158">
        <f t="shared" si="1"/>
        <v>0</v>
      </c>
      <c r="Q125" s="158">
        <v>0</v>
      </c>
      <c r="R125" s="158">
        <f t="shared" si="2"/>
        <v>0</v>
      </c>
      <c r="S125" s="158">
        <v>0</v>
      </c>
      <c r="T125" s="159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0" t="s">
        <v>157</v>
      </c>
      <c r="AT125" s="160" t="s">
        <v>153</v>
      </c>
      <c r="AU125" s="160" t="s">
        <v>158</v>
      </c>
      <c r="AY125" s="14" t="s">
        <v>151</v>
      </c>
      <c r="BE125" s="161">
        <f t="shared" si="4"/>
        <v>0</v>
      </c>
      <c r="BF125" s="161">
        <f t="shared" si="5"/>
        <v>0</v>
      </c>
      <c r="BG125" s="161">
        <f t="shared" si="6"/>
        <v>0</v>
      </c>
      <c r="BH125" s="161">
        <f t="shared" si="7"/>
        <v>0</v>
      </c>
      <c r="BI125" s="161">
        <f t="shared" si="8"/>
        <v>0</v>
      </c>
      <c r="BJ125" s="14" t="s">
        <v>158</v>
      </c>
      <c r="BK125" s="161">
        <f t="shared" si="9"/>
        <v>0</v>
      </c>
      <c r="BL125" s="14" t="s">
        <v>157</v>
      </c>
      <c r="BM125" s="160" t="s">
        <v>2436</v>
      </c>
    </row>
    <row r="126" spans="1:65" s="2" customFormat="1" ht="16.5" customHeight="1">
      <c r="A126" s="29"/>
      <c r="B126" s="147"/>
      <c r="C126" s="148" t="s">
        <v>157</v>
      </c>
      <c r="D126" s="148" t="s">
        <v>153</v>
      </c>
      <c r="E126" s="149" t="s">
        <v>2316</v>
      </c>
      <c r="F126" s="150" t="s">
        <v>2317</v>
      </c>
      <c r="G126" s="151" t="s">
        <v>2314</v>
      </c>
      <c r="H126" s="152">
        <v>13</v>
      </c>
      <c r="I126" s="153"/>
      <c r="J126" s="154">
        <f t="shared" si="0"/>
        <v>0</v>
      </c>
      <c r="K126" s="155"/>
      <c r="L126" s="30"/>
      <c r="M126" s="156" t="s">
        <v>1</v>
      </c>
      <c r="N126" s="157" t="s">
        <v>39</v>
      </c>
      <c r="O126" s="58"/>
      <c r="P126" s="158">
        <f t="shared" si="1"/>
        <v>0</v>
      </c>
      <c r="Q126" s="158">
        <v>0</v>
      </c>
      <c r="R126" s="158">
        <f t="shared" si="2"/>
        <v>0</v>
      </c>
      <c r="S126" s="158">
        <v>0</v>
      </c>
      <c r="T126" s="15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157</v>
      </c>
      <c r="AT126" s="160" t="s">
        <v>153</v>
      </c>
      <c r="AU126" s="160" t="s">
        <v>158</v>
      </c>
      <c r="AY126" s="14" t="s">
        <v>151</v>
      </c>
      <c r="BE126" s="161">
        <f t="shared" si="4"/>
        <v>0</v>
      </c>
      <c r="BF126" s="161">
        <f t="shared" si="5"/>
        <v>0</v>
      </c>
      <c r="BG126" s="161">
        <f t="shared" si="6"/>
        <v>0</v>
      </c>
      <c r="BH126" s="161">
        <f t="shared" si="7"/>
        <v>0</v>
      </c>
      <c r="BI126" s="161">
        <f t="shared" si="8"/>
        <v>0</v>
      </c>
      <c r="BJ126" s="14" t="s">
        <v>158</v>
      </c>
      <c r="BK126" s="161">
        <f t="shared" si="9"/>
        <v>0</v>
      </c>
      <c r="BL126" s="14" t="s">
        <v>157</v>
      </c>
      <c r="BM126" s="160" t="s">
        <v>2437</v>
      </c>
    </row>
    <row r="127" spans="1:65" s="2" customFormat="1" ht="33" customHeight="1">
      <c r="A127" s="29"/>
      <c r="B127" s="147"/>
      <c r="C127" s="148" t="s">
        <v>170</v>
      </c>
      <c r="D127" s="148" t="s">
        <v>153</v>
      </c>
      <c r="E127" s="149" t="s">
        <v>2319</v>
      </c>
      <c r="F127" s="150" t="s">
        <v>2320</v>
      </c>
      <c r="G127" s="151" t="s">
        <v>2314</v>
      </c>
      <c r="H127" s="152">
        <v>39</v>
      </c>
      <c r="I127" s="153"/>
      <c r="J127" s="154">
        <f t="shared" si="0"/>
        <v>0</v>
      </c>
      <c r="K127" s="155"/>
      <c r="L127" s="30"/>
      <c r="M127" s="156" t="s">
        <v>1</v>
      </c>
      <c r="N127" s="157" t="s">
        <v>39</v>
      </c>
      <c r="O127" s="58"/>
      <c r="P127" s="158">
        <f t="shared" si="1"/>
        <v>0</v>
      </c>
      <c r="Q127" s="158">
        <v>0</v>
      </c>
      <c r="R127" s="158">
        <f t="shared" si="2"/>
        <v>0</v>
      </c>
      <c r="S127" s="158">
        <v>0</v>
      </c>
      <c r="T127" s="15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157</v>
      </c>
      <c r="AT127" s="160" t="s">
        <v>153</v>
      </c>
      <c r="AU127" s="160" t="s">
        <v>158</v>
      </c>
      <c r="AY127" s="14" t="s">
        <v>151</v>
      </c>
      <c r="BE127" s="161">
        <f t="shared" si="4"/>
        <v>0</v>
      </c>
      <c r="BF127" s="161">
        <f t="shared" si="5"/>
        <v>0</v>
      </c>
      <c r="BG127" s="161">
        <f t="shared" si="6"/>
        <v>0</v>
      </c>
      <c r="BH127" s="161">
        <f t="shared" si="7"/>
        <v>0</v>
      </c>
      <c r="BI127" s="161">
        <f t="shared" si="8"/>
        <v>0</v>
      </c>
      <c r="BJ127" s="14" t="s">
        <v>158</v>
      </c>
      <c r="BK127" s="161">
        <f t="shared" si="9"/>
        <v>0</v>
      </c>
      <c r="BL127" s="14" t="s">
        <v>157</v>
      </c>
      <c r="BM127" s="160" t="s">
        <v>2438</v>
      </c>
    </row>
    <row r="128" spans="1:65" s="2" customFormat="1" ht="33" customHeight="1">
      <c r="A128" s="29"/>
      <c r="B128" s="147"/>
      <c r="C128" s="148" t="s">
        <v>174</v>
      </c>
      <c r="D128" s="148" t="s">
        <v>153</v>
      </c>
      <c r="E128" s="149" t="s">
        <v>2322</v>
      </c>
      <c r="F128" s="150" t="s">
        <v>2323</v>
      </c>
      <c r="G128" s="151" t="s">
        <v>2314</v>
      </c>
      <c r="H128" s="152">
        <v>27</v>
      </c>
      <c r="I128" s="153"/>
      <c r="J128" s="154">
        <f t="shared" si="0"/>
        <v>0</v>
      </c>
      <c r="K128" s="155"/>
      <c r="L128" s="30"/>
      <c r="M128" s="156" t="s">
        <v>1</v>
      </c>
      <c r="N128" s="157" t="s">
        <v>39</v>
      </c>
      <c r="O128" s="58"/>
      <c r="P128" s="158">
        <f t="shared" si="1"/>
        <v>0</v>
      </c>
      <c r="Q128" s="158">
        <v>0</v>
      </c>
      <c r="R128" s="158">
        <f t="shared" si="2"/>
        <v>0</v>
      </c>
      <c r="S128" s="158">
        <v>0</v>
      </c>
      <c r="T128" s="15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157</v>
      </c>
      <c r="AT128" s="160" t="s">
        <v>153</v>
      </c>
      <c r="AU128" s="160" t="s">
        <v>158</v>
      </c>
      <c r="AY128" s="14" t="s">
        <v>151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4" t="s">
        <v>158</v>
      </c>
      <c r="BK128" s="161">
        <f t="shared" si="9"/>
        <v>0</v>
      </c>
      <c r="BL128" s="14" t="s">
        <v>157</v>
      </c>
      <c r="BM128" s="160" t="s">
        <v>2439</v>
      </c>
    </row>
    <row r="129" spans="1:65" s="2" customFormat="1" ht="16.5" customHeight="1">
      <c r="A129" s="29"/>
      <c r="B129" s="147"/>
      <c r="C129" s="148" t="s">
        <v>178</v>
      </c>
      <c r="D129" s="148" t="s">
        <v>153</v>
      </c>
      <c r="E129" s="149" t="s">
        <v>2325</v>
      </c>
      <c r="F129" s="150" t="s">
        <v>2326</v>
      </c>
      <c r="G129" s="151" t="s">
        <v>2314</v>
      </c>
      <c r="H129" s="152">
        <v>27</v>
      </c>
      <c r="I129" s="153"/>
      <c r="J129" s="154">
        <f t="shared" si="0"/>
        <v>0</v>
      </c>
      <c r="K129" s="155"/>
      <c r="L129" s="30"/>
      <c r="M129" s="156" t="s">
        <v>1</v>
      </c>
      <c r="N129" s="157" t="s">
        <v>39</v>
      </c>
      <c r="O129" s="58"/>
      <c r="P129" s="158">
        <f t="shared" si="1"/>
        <v>0</v>
      </c>
      <c r="Q129" s="158">
        <v>0</v>
      </c>
      <c r="R129" s="158">
        <f t="shared" si="2"/>
        <v>0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157</v>
      </c>
      <c r="AT129" s="160" t="s">
        <v>153</v>
      </c>
      <c r="AU129" s="160" t="s">
        <v>158</v>
      </c>
      <c r="AY129" s="14" t="s">
        <v>151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158</v>
      </c>
      <c r="BK129" s="161">
        <f t="shared" si="9"/>
        <v>0</v>
      </c>
      <c r="BL129" s="14" t="s">
        <v>157</v>
      </c>
      <c r="BM129" s="160" t="s">
        <v>2440</v>
      </c>
    </row>
    <row r="130" spans="1:65" s="2" customFormat="1" ht="33" customHeight="1">
      <c r="A130" s="29"/>
      <c r="B130" s="147"/>
      <c r="C130" s="148" t="s">
        <v>182</v>
      </c>
      <c r="D130" s="148" t="s">
        <v>153</v>
      </c>
      <c r="E130" s="149" t="s">
        <v>2328</v>
      </c>
      <c r="F130" s="150" t="s">
        <v>2329</v>
      </c>
      <c r="G130" s="151" t="s">
        <v>2314</v>
      </c>
      <c r="H130" s="152">
        <v>12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39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157</v>
      </c>
      <c r="AT130" s="160" t="s">
        <v>153</v>
      </c>
      <c r="AU130" s="160" t="s">
        <v>158</v>
      </c>
      <c r="AY130" s="14" t="s">
        <v>151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158</v>
      </c>
      <c r="BK130" s="161">
        <f t="shared" si="9"/>
        <v>0</v>
      </c>
      <c r="BL130" s="14" t="s">
        <v>157</v>
      </c>
      <c r="BM130" s="160" t="s">
        <v>2441</v>
      </c>
    </row>
    <row r="131" spans="1:65" s="2" customFormat="1" ht="24.2" customHeight="1">
      <c r="A131" s="29"/>
      <c r="B131" s="147"/>
      <c r="C131" s="148" t="s">
        <v>186</v>
      </c>
      <c r="D131" s="148" t="s">
        <v>153</v>
      </c>
      <c r="E131" s="149" t="s">
        <v>2331</v>
      </c>
      <c r="F131" s="150" t="s">
        <v>2332</v>
      </c>
      <c r="G131" s="151" t="s">
        <v>2314</v>
      </c>
      <c r="H131" s="152">
        <v>12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39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157</v>
      </c>
      <c r="AT131" s="160" t="s">
        <v>153</v>
      </c>
      <c r="AU131" s="160" t="s">
        <v>158</v>
      </c>
      <c r="AY131" s="14" t="s">
        <v>151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158</v>
      </c>
      <c r="BK131" s="161">
        <f t="shared" si="9"/>
        <v>0</v>
      </c>
      <c r="BL131" s="14" t="s">
        <v>157</v>
      </c>
      <c r="BM131" s="160" t="s">
        <v>2442</v>
      </c>
    </row>
    <row r="132" spans="1:65" s="2" customFormat="1" ht="16.5" customHeight="1">
      <c r="A132" s="29"/>
      <c r="B132" s="147"/>
      <c r="C132" s="162" t="s">
        <v>190</v>
      </c>
      <c r="D132" s="162" t="s">
        <v>354</v>
      </c>
      <c r="E132" s="163" t="s">
        <v>2334</v>
      </c>
      <c r="F132" s="164" t="s">
        <v>2335</v>
      </c>
      <c r="G132" s="165" t="s">
        <v>156</v>
      </c>
      <c r="H132" s="166">
        <v>1.5</v>
      </c>
      <c r="I132" s="167"/>
      <c r="J132" s="168">
        <f t="shared" si="0"/>
        <v>0</v>
      </c>
      <c r="K132" s="169"/>
      <c r="L132" s="170"/>
      <c r="M132" s="171" t="s">
        <v>1</v>
      </c>
      <c r="N132" s="172" t="s">
        <v>39</v>
      </c>
      <c r="O132" s="58"/>
      <c r="P132" s="158">
        <f t="shared" si="1"/>
        <v>0</v>
      </c>
      <c r="Q132" s="158">
        <v>1</v>
      </c>
      <c r="R132" s="158">
        <f t="shared" si="2"/>
        <v>1.5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182</v>
      </c>
      <c r="AT132" s="160" t="s">
        <v>354</v>
      </c>
      <c r="AU132" s="160" t="s">
        <v>158</v>
      </c>
      <c r="AY132" s="14" t="s">
        <v>151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158</v>
      </c>
      <c r="BK132" s="161">
        <f t="shared" si="9"/>
        <v>0</v>
      </c>
      <c r="BL132" s="14" t="s">
        <v>157</v>
      </c>
      <c r="BM132" s="160" t="s">
        <v>2443</v>
      </c>
    </row>
    <row r="133" spans="1:65" s="2" customFormat="1" ht="16.5" customHeight="1">
      <c r="A133" s="29"/>
      <c r="B133" s="147"/>
      <c r="C133" s="148" t="s">
        <v>195</v>
      </c>
      <c r="D133" s="148" t="s">
        <v>153</v>
      </c>
      <c r="E133" s="149" t="s">
        <v>2337</v>
      </c>
      <c r="F133" s="150" t="s">
        <v>2338</v>
      </c>
      <c r="G133" s="151" t="s">
        <v>211</v>
      </c>
      <c r="H133" s="152">
        <v>59.4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39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157</v>
      </c>
      <c r="AT133" s="160" t="s">
        <v>153</v>
      </c>
      <c r="AU133" s="160" t="s">
        <v>158</v>
      </c>
      <c r="AY133" s="14" t="s">
        <v>151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158</v>
      </c>
      <c r="BK133" s="161">
        <f t="shared" si="9"/>
        <v>0</v>
      </c>
      <c r="BL133" s="14" t="s">
        <v>157</v>
      </c>
      <c r="BM133" s="160" t="s">
        <v>2444</v>
      </c>
    </row>
    <row r="134" spans="1:65" s="12" customFormat="1" ht="22.9" customHeight="1">
      <c r="B134" s="134"/>
      <c r="D134" s="135" t="s">
        <v>72</v>
      </c>
      <c r="E134" s="145" t="s">
        <v>157</v>
      </c>
      <c r="F134" s="145" t="s">
        <v>348</v>
      </c>
      <c r="I134" s="137"/>
      <c r="J134" s="146">
        <f>BK134</f>
        <v>0</v>
      </c>
      <c r="L134" s="134"/>
      <c r="M134" s="139"/>
      <c r="N134" s="140"/>
      <c r="O134" s="140"/>
      <c r="P134" s="141">
        <f>SUM(P135:P136)</f>
        <v>0</v>
      </c>
      <c r="Q134" s="140"/>
      <c r="R134" s="141">
        <f>SUM(R135:R136)</f>
        <v>10.252155</v>
      </c>
      <c r="S134" s="140"/>
      <c r="T134" s="142">
        <f>SUM(T135:T136)</f>
        <v>0</v>
      </c>
      <c r="AR134" s="135" t="s">
        <v>81</v>
      </c>
      <c r="AT134" s="143" t="s">
        <v>72</v>
      </c>
      <c r="AU134" s="143" t="s">
        <v>81</v>
      </c>
      <c r="AY134" s="135" t="s">
        <v>151</v>
      </c>
      <c r="BK134" s="144">
        <f>SUM(BK135:BK136)</f>
        <v>0</v>
      </c>
    </row>
    <row r="135" spans="1:65" s="2" customFormat="1" ht="37.9" customHeight="1">
      <c r="A135" s="29"/>
      <c r="B135" s="147"/>
      <c r="C135" s="148" t="s">
        <v>200</v>
      </c>
      <c r="D135" s="148" t="s">
        <v>153</v>
      </c>
      <c r="E135" s="149" t="s">
        <v>2340</v>
      </c>
      <c r="F135" s="150" t="s">
        <v>2341</v>
      </c>
      <c r="G135" s="151" t="s">
        <v>2314</v>
      </c>
      <c r="H135" s="152">
        <v>1.5</v>
      </c>
      <c r="I135" s="153"/>
      <c r="J135" s="154">
        <f>ROUND(I135*H135,2)</f>
        <v>0</v>
      </c>
      <c r="K135" s="155"/>
      <c r="L135" s="30"/>
      <c r="M135" s="156" t="s">
        <v>1</v>
      </c>
      <c r="N135" s="157" t="s">
        <v>39</v>
      </c>
      <c r="O135" s="58"/>
      <c r="P135" s="158">
        <f>O135*H135</f>
        <v>0</v>
      </c>
      <c r="Q135" s="158">
        <v>1.8907700000000001</v>
      </c>
      <c r="R135" s="158">
        <f>Q135*H135</f>
        <v>2.8361550000000002</v>
      </c>
      <c r="S135" s="158">
        <v>0</v>
      </c>
      <c r="T135" s="159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157</v>
      </c>
      <c r="AT135" s="160" t="s">
        <v>153</v>
      </c>
      <c r="AU135" s="160" t="s">
        <v>158</v>
      </c>
      <c r="AY135" s="14" t="s">
        <v>151</v>
      </c>
      <c r="BE135" s="161">
        <f>IF(N135="základná",J135,0)</f>
        <v>0</v>
      </c>
      <c r="BF135" s="161">
        <f>IF(N135="znížená",J135,0)</f>
        <v>0</v>
      </c>
      <c r="BG135" s="161">
        <f>IF(N135="zákl. prenesená",J135,0)</f>
        <v>0</v>
      </c>
      <c r="BH135" s="161">
        <f>IF(N135="zníž. prenesená",J135,0)</f>
        <v>0</v>
      </c>
      <c r="BI135" s="161">
        <f>IF(N135="nulová",J135,0)</f>
        <v>0</v>
      </c>
      <c r="BJ135" s="14" t="s">
        <v>158</v>
      </c>
      <c r="BK135" s="161">
        <f>ROUND(I135*H135,2)</f>
        <v>0</v>
      </c>
      <c r="BL135" s="14" t="s">
        <v>157</v>
      </c>
      <c r="BM135" s="160" t="s">
        <v>2445</v>
      </c>
    </row>
    <row r="136" spans="1:65" s="2" customFormat="1" ht="24.2" customHeight="1">
      <c r="A136" s="29"/>
      <c r="B136" s="147"/>
      <c r="C136" s="148" t="s">
        <v>204</v>
      </c>
      <c r="D136" s="148" t="s">
        <v>153</v>
      </c>
      <c r="E136" s="149" t="s">
        <v>2344</v>
      </c>
      <c r="F136" s="150" t="s">
        <v>2345</v>
      </c>
      <c r="G136" s="151" t="s">
        <v>1265</v>
      </c>
      <c r="H136" s="152">
        <v>20</v>
      </c>
      <c r="I136" s="153"/>
      <c r="J136" s="154">
        <f>ROUND(I136*H136,2)</f>
        <v>0</v>
      </c>
      <c r="K136" s="155"/>
      <c r="L136" s="30"/>
      <c r="M136" s="156" t="s">
        <v>1</v>
      </c>
      <c r="N136" s="157" t="s">
        <v>39</v>
      </c>
      <c r="O136" s="58"/>
      <c r="P136" s="158">
        <f>O136*H136</f>
        <v>0</v>
      </c>
      <c r="Q136" s="158">
        <v>0.37080000000000002</v>
      </c>
      <c r="R136" s="158">
        <f>Q136*H136</f>
        <v>7.4160000000000004</v>
      </c>
      <c r="S136" s="158">
        <v>0</v>
      </c>
      <c r="T136" s="159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157</v>
      </c>
      <c r="AT136" s="160" t="s">
        <v>153</v>
      </c>
      <c r="AU136" s="160" t="s">
        <v>158</v>
      </c>
      <c r="AY136" s="14" t="s">
        <v>151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4" t="s">
        <v>158</v>
      </c>
      <c r="BK136" s="161">
        <f>ROUND(I136*H136,2)</f>
        <v>0</v>
      </c>
      <c r="BL136" s="14" t="s">
        <v>157</v>
      </c>
      <c r="BM136" s="160" t="s">
        <v>2446</v>
      </c>
    </row>
    <row r="137" spans="1:65" s="12" customFormat="1" ht="22.9" customHeight="1">
      <c r="B137" s="134"/>
      <c r="D137" s="135" t="s">
        <v>72</v>
      </c>
      <c r="E137" s="145" t="s">
        <v>182</v>
      </c>
      <c r="F137" s="145" t="s">
        <v>1241</v>
      </c>
      <c r="I137" s="137"/>
      <c r="J137" s="146">
        <f>BK137</f>
        <v>0</v>
      </c>
      <c r="L137" s="134"/>
      <c r="M137" s="139"/>
      <c r="N137" s="140"/>
      <c r="O137" s="140"/>
      <c r="P137" s="141">
        <f>SUM(P138:P146)</f>
        <v>0</v>
      </c>
      <c r="Q137" s="140"/>
      <c r="R137" s="141">
        <f>SUM(R138:R146)</f>
        <v>0.80716999999999994</v>
      </c>
      <c r="S137" s="140"/>
      <c r="T137" s="142">
        <f>SUM(T138:T146)</f>
        <v>0</v>
      </c>
      <c r="AR137" s="135" t="s">
        <v>81</v>
      </c>
      <c r="AT137" s="143" t="s">
        <v>72</v>
      </c>
      <c r="AU137" s="143" t="s">
        <v>81</v>
      </c>
      <c r="AY137" s="135" t="s">
        <v>151</v>
      </c>
      <c r="BK137" s="144">
        <f>SUM(BK138:BK146)</f>
        <v>0</v>
      </c>
    </row>
    <row r="138" spans="1:65" s="2" customFormat="1" ht="33" customHeight="1">
      <c r="A138" s="29"/>
      <c r="B138" s="147"/>
      <c r="C138" s="148" t="s">
        <v>208</v>
      </c>
      <c r="D138" s="148" t="s">
        <v>153</v>
      </c>
      <c r="E138" s="149" t="s">
        <v>2447</v>
      </c>
      <c r="F138" s="150" t="s">
        <v>2448</v>
      </c>
      <c r="G138" s="151" t="s">
        <v>354</v>
      </c>
      <c r="H138" s="152">
        <v>6</v>
      </c>
      <c r="I138" s="153"/>
      <c r="J138" s="154">
        <f t="shared" ref="J138:J146" si="10">ROUND(I138*H138,2)</f>
        <v>0</v>
      </c>
      <c r="K138" s="155"/>
      <c r="L138" s="30"/>
      <c r="M138" s="156" t="s">
        <v>1</v>
      </c>
      <c r="N138" s="157" t="s">
        <v>39</v>
      </c>
      <c r="O138" s="58"/>
      <c r="P138" s="158">
        <f t="shared" ref="P138:P146" si="11">O138*H138</f>
        <v>0</v>
      </c>
      <c r="Q138" s="158">
        <v>1.0000000000000001E-5</v>
      </c>
      <c r="R138" s="158">
        <f t="shared" ref="R138:R146" si="12">Q138*H138</f>
        <v>6.0000000000000008E-5</v>
      </c>
      <c r="S138" s="158">
        <v>0</v>
      </c>
      <c r="T138" s="159">
        <f t="shared" ref="T138:T146" si="13"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157</v>
      </c>
      <c r="AT138" s="160" t="s">
        <v>153</v>
      </c>
      <c r="AU138" s="160" t="s">
        <v>158</v>
      </c>
      <c r="AY138" s="14" t="s">
        <v>151</v>
      </c>
      <c r="BE138" s="161">
        <f t="shared" ref="BE138:BE146" si="14">IF(N138="základná",J138,0)</f>
        <v>0</v>
      </c>
      <c r="BF138" s="161">
        <f t="shared" ref="BF138:BF146" si="15">IF(N138="znížená",J138,0)</f>
        <v>0</v>
      </c>
      <c r="BG138" s="161">
        <f t="shared" ref="BG138:BG146" si="16">IF(N138="zákl. prenesená",J138,0)</f>
        <v>0</v>
      </c>
      <c r="BH138" s="161">
        <f t="shared" ref="BH138:BH146" si="17">IF(N138="zníž. prenesená",J138,0)</f>
        <v>0</v>
      </c>
      <c r="BI138" s="161">
        <f t="shared" ref="BI138:BI146" si="18">IF(N138="nulová",J138,0)</f>
        <v>0</v>
      </c>
      <c r="BJ138" s="14" t="s">
        <v>158</v>
      </c>
      <c r="BK138" s="161">
        <f t="shared" ref="BK138:BK146" si="19">ROUND(I138*H138,2)</f>
        <v>0</v>
      </c>
      <c r="BL138" s="14" t="s">
        <v>157</v>
      </c>
      <c r="BM138" s="160" t="s">
        <v>2449</v>
      </c>
    </row>
    <row r="139" spans="1:65" s="2" customFormat="1" ht="33" customHeight="1">
      <c r="A139" s="29"/>
      <c r="B139" s="147"/>
      <c r="C139" s="162" t="s">
        <v>213</v>
      </c>
      <c r="D139" s="162" t="s">
        <v>354</v>
      </c>
      <c r="E139" s="163" t="s">
        <v>2450</v>
      </c>
      <c r="F139" s="164" t="s">
        <v>2451</v>
      </c>
      <c r="G139" s="165" t="s">
        <v>265</v>
      </c>
      <c r="H139" s="166">
        <v>1</v>
      </c>
      <c r="I139" s="167"/>
      <c r="J139" s="168">
        <f t="shared" si="10"/>
        <v>0</v>
      </c>
      <c r="K139" s="169"/>
      <c r="L139" s="170"/>
      <c r="M139" s="171" t="s">
        <v>1</v>
      </c>
      <c r="N139" s="172" t="s">
        <v>39</v>
      </c>
      <c r="O139" s="58"/>
      <c r="P139" s="158">
        <f t="shared" si="11"/>
        <v>0</v>
      </c>
      <c r="Q139" s="158">
        <v>2.1090000000000001E-2</v>
      </c>
      <c r="R139" s="158">
        <f t="shared" si="12"/>
        <v>2.1090000000000001E-2</v>
      </c>
      <c r="S139" s="158">
        <v>0</v>
      </c>
      <c r="T139" s="159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182</v>
      </c>
      <c r="AT139" s="160" t="s">
        <v>354</v>
      </c>
      <c r="AU139" s="160" t="s">
        <v>158</v>
      </c>
      <c r="AY139" s="14" t="s">
        <v>151</v>
      </c>
      <c r="BE139" s="161">
        <f t="shared" si="14"/>
        <v>0</v>
      </c>
      <c r="BF139" s="161">
        <f t="shared" si="15"/>
        <v>0</v>
      </c>
      <c r="BG139" s="161">
        <f t="shared" si="16"/>
        <v>0</v>
      </c>
      <c r="BH139" s="161">
        <f t="shared" si="17"/>
        <v>0</v>
      </c>
      <c r="BI139" s="161">
        <f t="shared" si="18"/>
        <v>0</v>
      </c>
      <c r="BJ139" s="14" t="s">
        <v>158</v>
      </c>
      <c r="BK139" s="161">
        <f t="shared" si="19"/>
        <v>0</v>
      </c>
      <c r="BL139" s="14" t="s">
        <v>157</v>
      </c>
      <c r="BM139" s="160" t="s">
        <v>2452</v>
      </c>
    </row>
    <row r="140" spans="1:65" s="2" customFormat="1" ht="33" customHeight="1">
      <c r="A140" s="29"/>
      <c r="B140" s="147"/>
      <c r="C140" s="162" t="s">
        <v>249</v>
      </c>
      <c r="D140" s="162" t="s">
        <v>354</v>
      </c>
      <c r="E140" s="163" t="s">
        <v>2453</v>
      </c>
      <c r="F140" s="164" t="s">
        <v>2454</v>
      </c>
      <c r="G140" s="165" t="s">
        <v>265</v>
      </c>
      <c r="H140" s="166">
        <v>1</v>
      </c>
      <c r="I140" s="167"/>
      <c r="J140" s="168">
        <f t="shared" si="10"/>
        <v>0</v>
      </c>
      <c r="K140" s="169"/>
      <c r="L140" s="170"/>
      <c r="M140" s="171" t="s">
        <v>1</v>
      </c>
      <c r="N140" s="172" t="s">
        <v>39</v>
      </c>
      <c r="O140" s="58"/>
      <c r="P140" s="158">
        <f t="shared" si="11"/>
        <v>0</v>
      </c>
      <c r="Q140" s="158">
        <v>1.278E-2</v>
      </c>
      <c r="R140" s="158">
        <f t="shared" si="12"/>
        <v>1.278E-2</v>
      </c>
      <c r="S140" s="158">
        <v>0</v>
      </c>
      <c r="T140" s="159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182</v>
      </c>
      <c r="AT140" s="160" t="s">
        <v>354</v>
      </c>
      <c r="AU140" s="160" t="s">
        <v>158</v>
      </c>
      <c r="AY140" s="14" t="s">
        <v>151</v>
      </c>
      <c r="BE140" s="161">
        <f t="shared" si="14"/>
        <v>0</v>
      </c>
      <c r="BF140" s="161">
        <f t="shared" si="15"/>
        <v>0</v>
      </c>
      <c r="BG140" s="161">
        <f t="shared" si="16"/>
        <v>0</v>
      </c>
      <c r="BH140" s="161">
        <f t="shared" si="17"/>
        <v>0</v>
      </c>
      <c r="BI140" s="161">
        <f t="shared" si="18"/>
        <v>0</v>
      </c>
      <c r="BJ140" s="14" t="s">
        <v>158</v>
      </c>
      <c r="BK140" s="161">
        <f t="shared" si="19"/>
        <v>0</v>
      </c>
      <c r="BL140" s="14" t="s">
        <v>157</v>
      </c>
      <c r="BM140" s="160" t="s">
        <v>2455</v>
      </c>
    </row>
    <row r="141" spans="1:65" s="2" customFormat="1" ht="21.75" customHeight="1">
      <c r="A141" s="29"/>
      <c r="B141" s="147"/>
      <c r="C141" s="148" t="s">
        <v>225</v>
      </c>
      <c r="D141" s="148" t="s">
        <v>153</v>
      </c>
      <c r="E141" s="149" t="s">
        <v>2456</v>
      </c>
      <c r="F141" s="150" t="s">
        <v>2457</v>
      </c>
      <c r="G141" s="151" t="s">
        <v>265</v>
      </c>
      <c r="H141" s="152">
        <v>2</v>
      </c>
      <c r="I141" s="153"/>
      <c r="J141" s="154">
        <f t="shared" si="10"/>
        <v>0</v>
      </c>
      <c r="K141" s="155"/>
      <c r="L141" s="30"/>
      <c r="M141" s="156" t="s">
        <v>1</v>
      </c>
      <c r="N141" s="157" t="s">
        <v>39</v>
      </c>
      <c r="O141" s="58"/>
      <c r="P141" s="158">
        <f t="shared" si="11"/>
        <v>0</v>
      </c>
      <c r="Q141" s="158">
        <v>0</v>
      </c>
      <c r="R141" s="158">
        <f t="shared" si="12"/>
        <v>0</v>
      </c>
      <c r="S141" s="158">
        <v>0</v>
      </c>
      <c r="T141" s="159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157</v>
      </c>
      <c r="AT141" s="160" t="s">
        <v>153</v>
      </c>
      <c r="AU141" s="160" t="s">
        <v>158</v>
      </c>
      <c r="AY141" s="14" t="s">
        <v>151</v>
      </c>
      <c r="BE141" s="161">
        <f t="shared" si="14"/>
        <v>0</v>
      </c>
      <c r="BF141" s="161">
        <f t="shared" si="15"/>
        <v>0</v>
      </c>
      <c r="BG141" s="161">
        <f t="shared" si="16"/>
        <v>0</v>
      </c>
      <c r="BH141" s="161">
        <f t="shared" si="17"/>
        <v>0</v>
      </c>
      <c r="BI141" s="161">
        <f t="shared" si="18"/>
        <v>0</v>
      </c>
      <c r="BJ141" s="14" t="s">
        <v>158</v>
      </c>
      <c r="BK141" s="161">
        <f t="shared" si="19"/>
        <v>0</v>
      </c>
      <c r="BL141" s="14" t="s">
        <v>157</v>
      </c>
      <c r="BM141" s="160" t="s">
        <v>2458</v>
      </c>
    </row>
    <row r="142" spans="1:65" s="2" customFormat="1" ht="16.5" customHeight="1">
      <c r="A142" s="29"/>
      <c r="B142" s="147"/>
      <c r="C142" s="162" t="s">
        <v>229</v>
      </c>
      <c r="D142" s="162" t="s">
        <v>354</v>
      </c>
      <c r="E142" s="163" t="s">
        <v>2459</v>
      </c>
      <c r="F142" s="164" t="s">
        <v>2460</v>
      </c>
      <c r="G142" s="165" t="s">
        <v>265</v>
      </c>
      <c r="H142" s="166">
        <v>2</v>
      </c>
      <c r="I142" s="167"/>
      <c r="J142" s="168">
        <f t="shared" si="10"/>
        <v>0</v>
      </c>
      <c r="K142" s="169"/>
      <c r="L142" s="170"/>
      <c r="M142" s="171" t="s">
        <v>1</v>
      </c>
      <c r="N142" s="172" t="s">
        <v>39</v>
      </c>
      <c r="O142" s="58"/>
      <c r="P142" s="158">
        <f t="shared" si="11"/>
        <v>0</v>
      </c>
      <c r="Q142" s="158">
        <v>0.38400000000000001</v>
      </c>
      <c r="R142" s="158">
        <f t="shared" si="12"/>
        <v>0.76800000000000002</v>
      </c>
      <c r="S142" s="158">
        <v>0</v>
      </c>
      <c r="T142" s="159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182</v>
      </c>
      <c r="AT142" s="160" t="s">
        <v>354</v>
      </c>
      <c r="AU142" s="160" t="s">
        <v>158</v>
      </c>
      <c r="AY142" s="14" t="s">
        <v>151</v>
      </c>
      <c r="BE142" s="161">
        <f t="shared" si="14"/>
        <v>0</v>
      </c>
      <c r="BF142" s="161">
        <f t="shared" si="15"/>
        <v>0</v>
      </c>
      <c r="BG142" s="161">
        <f t="shared" si="16"/>
        <v>0</v>
      </c>
      <c r="BH142" s="161">
        <f t="shared" si="17"/>
        <v>0</v>
      </c>
      <c r="BI142" s="161">
        <f t="shared" si="18"/>
        <v>0</v>
      </c>
      <c r="BJ142" s="14" t="s">
        <v>158</v>
      </c>
      <c r="BK142" s="161">
        <f t="shared" si="19"/>
        <v>0</v>
      </c>
      <c r="BL142" s="14" t="s">
        <v>157</v>
      </c>
      <c r="BM142" s="160" t="s">
        <v>2461</v>
      </c>
    </row>
    <row r="143" spans="1:65" s="2" customFormat="1" ht="24.2" customHeight="1">
      <c r="A143" s="29"/>
      <c r="B143" s="147"/>
      <c r="C143" s="148" t="s">
        <v>7</v>
      </c>
      <c r="D143" s="148" t="s">
        <v>153</v>
      </c>
      <c r="E143" s="149" t="s">
        <v>2462</v>
      </c>
      <c r="F143" s="150" t="s">
        <v>2463</v>
      </c>
      <c r="G143" s="151" t="s">
        <v>265</v>
      </c>
      <c r="H143" s="152">
        <v>2</v>
      </c>
      <c r="I143" s="153"/>
      <c r="J143" s="154">
        <f t="shared" si="10"/>
        <v>0</v>
      </c>
      <c r="K143" s="155"/>
      <c r="L143" s="30"/>
      <c r="M143" s="156" t="s">
        <v>1</v>
      </c>
      <c r="N143" s="157" t="s">
        <v>39</v>
      </c>
      <c r="O143" s="58"/>
      <c r="P143" s="158">
        <f t="shared" si="11"/>
        <v>0</v>
      </c>
      <c r="Q143" s="158">
        <v>2.2000000000000001E-4</v>
      </c>
      <c r="R143" s="158">
        <f t="shared" si="12"/>
        <v>4.4000000000000002E-4</v>
      </c>
      <c r="S143" s="158">
        <v>0</v>
      </c>
      <c r="T143" s="159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157</v>
      </c>
      <c r="AT143" s="160" t="s">
        <v>153</v>
      </c>
      <c r="AU143" s="160" t="s">
        <v>158</v>
      </c>
      <c r="AY143" s="14" t="s">
        <v>151</v>
      </c>
      <c r="BE143" s="161">
        <f t="shared" si="14"/>
        <v>0</v>
      </c>
      <c r="BF143" s="161">
        <f t="shared" si="15"/>
        <v>0</v>
      </c>
      <c r="BG143" s="161">
        <f t="shared" si="16"/>
        <v>0</v>
      </c>
      <c r="BH143" s="161">
        <f t="shared" si="17"/>
        <v>0</v>
      </c>
      <c r="BI143" s="161">
        <f t="shared" si="18"/>
        <v>0</v>
      </c>
      <c r="BJ143" s="14" t="s">
        <v>158</v>
      </c>
      <c r="BK143" s="161">
        <f t="shared" si="19"/>
        <v>0</v>
      </c>
      <c r="BL143" s="14" t="s">
        <v>157</v>
      </c>
      <c r="BM143" s="160" t="s">
        <v>2464</v>
      </c>
    </row>
    <row r="144" spans="1:65" s="2" customFormat="1" ht="24.2" customHeight="1">
      <c r="A144" s="29"/>
      <c r="B144" s="147"/>
      <c r="C144" s="148" t="s">
        <v>236</v>
      </c>
      <c r="D144" s="148" t="s">
        <v>153</v>
      </c>
      <c r="E144" s="149" t="s">
        <v>2465</v>
      </c>
      <c r="F144" s="150" t="s">
        <v>2466</v>
      </c>
      <c r="G144" s="151" t="s">
        <v>330</v>
      </c>
      <c r="H144" s="152">
        <v>12</v>
      </c>
      <c r="I144" s="153"/>
      <c r="J144" s="154">
        <f t="shared" si="10"/>
        <v>0</v>
      </c>
      <c r="K144" s="155"/>
      <c r="L144" s="30"/>
      <c r="M144" s="156" t="s">
        <v>1</v>
      </c>
      <c r="N144" s="157" t="s">
        <v>39</v>
      </c>
      <c r="O144" s="58"/>
      <c r="P144" s="158">
        <f t="shared" si="11"/>
        <v>0</v>
      </c>
      <c r="Q144" s="158">
        <v>2.0000000000000001E-4</v>
      </c>
      <c r="R144" s="158">
        <f t="shared" si="12"/>
        <v>2.4000000000000002E-3</v>
      </c>
      <c r="S144" s="158">
        <v>0</v>
      </c>
      <c r="T144" s="159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157</v>
      </c>
      <c r="AT144" s="160" t="s">
        <v>153</v>
      </c>
      <c r="AU144" s="160" t="s">
        <v>158</v>
      </c>
      <c r="AY144" s="14" t="s">
        <v>151</v>
      </c>
      <c r="BE144" s="161">
        <f t="shared" si="14"/>
        <v>0</v>
      </c>
      <c r="BF144" s="161">
        <f t="shared" si="15"/>
        <v>0</v>
      </c>
      <c r="BG144" s="161">
        <f t="shared" si="16"/>
        <v>0</v>
      </c>
      <c r="BH144" s="161">
        <f t="shared" si="17"/>
        <v>0</v>
      </c>
      <c r="BI144" s="161">
        <f t="shared" si="18"/>
        <v>0</v>
      </c>
      <c r="BJ144" s="14" t="s">
        <v>158</v>
      </c>
      <c r="BK144" s="161">
        <f t="shared" si="19"/>
        <v>0</v>
      </c>
      <c r="BL144" s="14" t="s">
        <v>157</v>
      </c>
      <c r="BM144" s="160" t="s">
        <v>2467</v>
      </c>
    </row>
    <row r="145" spans="1:65" s="2" customFormat="1" ht="21.75" customHeight="1">
      <c r="A145" s="29"/>
      <c r="B145" s="147"/>
      <c r="C145" s="162" t="s">
        <v>240</v>
      </c>
      <c r="D145" s="162" t="s">
        <v>354</v>
      </c>
      <c r="E145" s="163" t="s">
        <v>2468</v>
      </c>
      <c r="F145" s="164" t="s">
        <v>2469</v>
      </c>
      <c r="G145" s="165" t="s">
        <v>330</v>
      </c>
      <c r="H145" s="166">
        <v>12</v>
      </c>
      <c r="I145" s="167"/>
      <c r="J145" s="168">
        <f t="shared" si="10"/>
        <v>0</v>
      </c>
      <c r="K145" s="169"/>
      <c r="L145" s="170"/>
      <c r="M145" s="171" t="s">
        <v>1</v>
      </c>
      <c r="N145" s="172" t="s">
        <v>39</v>
      </c>
      <c r="O145" s="58"/>
      <c r="P145" s="158">
        <f t="shared" si="11"/>
        <v>0</v>
      </c>
      <c r="Q145" s="158">
        <v>2.0000000000000001E-4</v>
      </c>
      <c r="R145" s="158">
        <f t="shared" si="12"/>
        <v>2.4000000000000002E-3</v>
      </c>
      <c r="S145" s="158">
        <v>0</v>
      </c>
      <c r="T145" s="159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182</v>
      </c>
      <c r="AT145" s="160" t="s">
        <v>354</v>
      </c>
      <c r="AU145" s="160" t="s">
        <v>158</v>
      </c>
      <c r="AY145" s="14" t="s">
        <v>151</v>
      </c>
      <c r="BE145" s="161">
        <f t="shared" si="14"/>
        <v>0</v>
      </c>
      <c r="BF145" s="161">
        <f t="shared" si="15"/>
        <v>0</v>
      </c>
      <c r="BG145" s="161">
        <f t="shared" si="16"/>
        <v>0</v>
      </c>
      <c r="BH145" s="161">
        <f t="shared" si="17"/>
        <v>0</v>
      </c>
      <c r="BI145" s="161">
        <f t="shared" si="18"/>
        <v>0</v>
      </c>
      <c r="BJ145" s="14" t="s">
        <v>158</v>
      </c>
      <c r="BK145" s="161">
        <f t="shared" si="19"/>
        <v>0</v>
      </c>
      <c r="BL145" s="14" t="s">
        <v>157</v>
      </c>
      <c r="BM145" s="160" t="s">
        <v>2470</v>
      </c>
    </row>
    <row r="146" spans="1:65" s="2" customFormat="1" ht="24.2" customHeight="1">
      <c r="A146" s="29"/>
      <c r="B146" s="147"/>
      <c r="C146" s="162" t="s">
        <v>245</v>
      </c>
      <c r="D146" s="162" t="s">
        <v>354</v>
      </c>
      <c r="E146" s="163" t="s">
        <v>2471</v>
      </c>
      <c r="F146" s="164" t="s">
        <v>2472</v>
      </c>
      <c r="G146" s="165" t="s">
        <v>265</v>
      </c>
      <c r="H146" s="166">
        <v>1.2</v>
      </c>
      <c r="I146" s="167"/>
      <c r="J146" s="168">
        <f t="shared" si="10"/>
        <v>0</v>
      </c>
      <c r="K146" s="169"/>
      <c r="L146" s="170"/>
      <c r="M146" s="174" t="s">
        <v>1</v>
      </c>
      <c r="N146" s="175" t="s">
        <v>39</v>
      </c>
      <c r="O146" s="176"/>
      <c r="P146" s="177">
        <f t="shared" si="11"/>
        <v>0</v>
      </c>
      <c r="Q146" s="177">
        <v>0</v>
      </c>
      <c r="R146" s="177">
        <f t="shared" si="12"/>
        <v>0</v>
      </c>
      <c r="S146" s="177">
        <v>0</v>
      </c>
      <c r="T146" s="178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182</v>
      </c>
      <c r="AT146" s="160" t="s">
        <v>354</v>
      </c>
      <c r="AU146" s="160" t="s">
        <v>158</v>
      </c>
      <c r="AY146" s="14" t="s">
        <v>151</v>
      </c>
      <c r="BE146" s="161">
        <f t="shared" si="14"/>
        <v>0</v>
      </c>
      <c r="BF146" s="161">
        <f t="shared" si="15"/>
        <v>0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4" t="s">
        <v>158</v>
      </c>
      <c r="BK146" s="161">
        <f t="shared" si="19"/>
        <v>0</v>
      </c>
      <c r="BL146" s="14" t="s">
        <v>157</v>
      </c>
      <c r="BM146" s="160" t="s">
        <v>2473</v>
      </c>
    </row>
    <row r="147" spans="1:65" s="2" customFormat="1" ht="6.95" customHeight="1">
      <c r="A147" s="29"/>
      <c r="B147" s="47"/>
      <c r="C147" s="48"/>
      <c r="D147" s="48"/>
      <c r="E147" s="48"/>
      <c r="F147" s="48"/>
      <c r="G147" s="48"/>
      <c r="H147" s="48"/>
      <c r="I147" s="48"/>
      <c r="J147" s="48"/>
      <c r="K147" s="48"/>
      <c r="L147" s="30"/>
      <c r="M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</row>
  </sheetData>
  <autoFilter ref="C119:K146" xr:uid="{00000000-0009-0000-0000-000007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7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3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103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104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24" t="str">
        <f>'Rekapitulácia stavby'!K6</f>
        <v>Prestavba poľnohospodárskej budovy MHD-sklad na Stajňu pre odchov a ustajnenie koní</v>
      </c>
      <c r="F7" s="225"/>
      <c r="G7" s="225"/>
      <c r="H7" s="225"/>
      <c r="L7" s="17"/>
    </row>
    <row r="8" spans="1:46" s="2" customFormat="1" ht="12" customHeight="1">
      <c r="A8" s="29"/>
      <c r="B8" s="30"/>
      <c r="C8" s="29"/>
      <c r="D8" s="24" t="s">
        <v>105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2" t="s">
        <v>2474</v>
      </c>
      <c r="F9" s="226"/>
      <c r="G9" s="226"/>
      <c r="H9" s="22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7" t="str">
        <f>'Rekapitulácia stavby'!E14</f>
        <v>Vyplň údaj</v>
      </c>
      <c r="F18" s="204"/>
      <c r="G18" s="204"/>
      <c r="H18" s="204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1479</v>
      </c>
      <c r="F21" s="29"/>
      <c r="G21" s="29"/>
      <c r="H21" s="29"/>
      <c r="I21" s="24" t="s">
        <v>25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1479</v>
      </c>
      <c r="F24" s="29"/>
      <c r="G24" s="29"/>
      <c r="H24" s="29"/>
      <c r="I24" s="24" t="s">
        <v>25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9" t="s">
        <v>1</v>
      </c>
      <c r="F27" s="209"/>
      <c r="G27" s="209"/>
      <c r="H27" s="20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33</v>
      </c>
      <c r="E30" s="29"/>
      <c r="F30" s="29"/>
      <c r="G30" s="29"/>
      <c r="H30" s="29"/>
      <c r="I30" s="29"/>
      <c r="J30" s="71">
        <f>ROUND(J124,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37</v>
      </c>
      <c r="E33" s="35" t="s">
        <v>38</v>
      </c>
      <c r="F33" s="99">
        <f>ROUND((SUM(BE124:BE169)),  2)</f>
        <v>0</v>
      </c>
      <c r="G33" s="100"/>
      <c r="H33" s="100"/>
      <c r="I33" s="101">
        <v>0.2</v>
      </c>
      <c r="J33" s="99">
        <f>ROUND(((SUM(BE124:BE169))*I33),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39</v>
      </c>
      <c r="F34" s="99">
        <f>ROUND((SUM(BF124:BF169)),  2)</f>
        <v>0</v>
      </c>
      <c r="G34" s="100"/>
      <c r="H34" s="100"/>
      <c r="I34" s="101">
        <v>0.2</v>
      </c>
      <c r="J34" s="99">
        <f>ROUND(((SUM(BF124:BF169))*I34),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102">
        <f>ROUND((SUM(BG124:BG169)),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102">
        <f>ROUND((SUM(BH124:BH169)),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42</v>
      </c>
      <c r="F37" s="99">
        <f>ROUND((SUM(BI124:BI169)),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43</v>
      </c>
      <c r="E39" s="60"/>
      <c r="F39" s="60"/>
      <c r="G39" s="106" t="s">
        <v>44</v>
      </c>
      <c r="H39" s="107" t="s">
        <v>45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48</v>
      </c>
      <c r="E61" s="32"/>
      <c r="F61" s="110" t="s">
        <v>49</v>
      </c>
      <c r="G61" s="45" t="s">
        <v>48</v>
      </c>
      <c r="H61" s="32"/>
      <c r="I61" s="32"/>
      <c r="J61" s="111" t="s">
        <v>49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48</v>
      </c>
      <c r="E76" s="32"/>
      <c r="F76" s="110" t="s">
        <v>49</v>
      </c>
      <c r="G76" s="45" t="s">
        <v>48</v>
      </c>
      <c r="H76" s="32"/>
      <c r="I76" s="32"/>
      <c r="J76" s="111" t="s">
        <v>49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24" t="str">
        <f>E7</f>
        <v>Prestavba poľnohospodárskej budovy MHD-sklad na Stajňu pre odchov a ustajnenie koní</v>
      </c>
      <c r="F85" s="225"/>
      <c r="G85" s="225"/>
      <c r="H85" s="225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2" t="str">
        <f>E9</f>
        <v>08 - Prípojka nn</v>
      </c>
      <c r="F87" s="226"/>
      <c r="G87" s="226"/>
      <c r="H87" s="22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k.ú.Solka, Hospodársky dvor, p.č.193, 194/1, 194/7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Lucia Rovná SHR, Jilemnického 885/32, 972 13 Nitri</v>
      </c>
      <c r="G91" s="29"/>
      <c r="H91" s="29"/>
      <c r="I91" s="24" t="s">
        <v>28</v>
      </c>
      <c r="J91" s="27" t="str">
        <f>E21</f>
        <v xml:space="preserve">Ing. J. Ločei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Ing. J. Ločei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110</v>
      </c>
      <c r="D94" s="104"/>
      <c r="E94" s="104"/>
      <c r="F94" s="104"/>
      <c r="G94" s="104"/>
      <c r="H94" s="104"/>
      <c r="I94" s="104"/>
      <c r="J94" s="113" t="s">
        <v>111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112</v>
      </c>
      <c r="D96" s="29"/>
      <c r="E96" s="29"/>
      <c r="F96" s="29"/>
      <c r="G96" s="29"/>
      <c r="H96" s="29"/>
      <c r="I96" s="29"/>
      <c r="J96" s="71">
        <f>J124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113</v>
      </c>
    </row>
    <row r="97" spans="1:31" s="9" customFormat="1" ht="24.95" customHeight="1">
      <c r="B97" s="115"/>
      <c r="D97" s="116" t="s">
        <v>1480</v>
      </c>
      <c r="E97" s="117"/>
      <c r="F97" s="117"/>
      <c r="G97" s="117"/>
      <c r="H97" s="117"/>
      <c r="I97" s="117"/>
      <c r="J97" s="118">
        <f>J125</f>
        <v>0</v>
      </c>
      <c r="L97" s="115"/>
    </row>
    <row r="98" spans="1:31" s="10" customFormat="1" ht="19.899999999999999" customHeight="1">
      <c r="B98" s="119"/>
      <c r="D98" s="120" t="s">
        <v>115</v>
      </c>
      <c r="E98" s="121"/>
      <c r="F98" s="121"/>
      <c r="G98" s="121"/>
      <c r="H98" s="121"/>
      <c r="I98" s="121"/>
      <c r="J98" s="122">
        <f>J126</f>
        <v>0</v>
      </c>
      <c r="L98" s="119"/>
    </row>
    <row r="99" spans="1:31" s="9" customFormat="1" ht="24.95" customHeight="1">
      <c r="B99" s="115"/>
      <c r="D99" s="116" t="s">
        <v>1482</v>
      </c>
      <c r="E99" s="117"/>
      <c r="F99" s="117"/>
      <c r="G99" s="117"/>
      <c r="H99" s="117"/>
      <c r="I99" s="117"/>
      <c r="J99" s="118">
        <f>J137</f>
        <v>0</v>
      </c>
      <c r="L99" s="115"/>
    </row>
    <row r="100" spans="1:31" s="10" customFormat="1" ht="19.899999999999999" customHeight="1">
      <c r="B100" s="119"/>
      <c r="D100" s="120" t="s">
        <v>1540</v>
      </c>
      <c r="E100" s="121"/>
      <c r="F100" s="121"/>
      <c r="G100" s="121"/>
      <c r="H100" s="121"/>
      <c r="I100" s="121"/>
      <c r="J100" s="122">
        <f>J138</f>
        <v>0</v>
      </c>
      <c r="L100" s="119"/>
    </row>
    <row r="101" spans="1:31" s="9" customFormat="1" ht="24.95" customHeight="1">
      <c r="B101" s="115"/>
      <c r="D101" s="116" t="s">
        <v>1542</v>
      </c>
      <c r="E101" s="117"/>
      <c r="F101" s="117"/>
      <c r="G101" s="117"/>
      <c r="H101" s="117"/>
      <c r="I101" s="117"/>
      <c r="J101" s="118">
        <f>J162</f>
        <v>0</v>
      </c>
      <c r="L101" s="115"/>
    </row>
    <row r="102" spans="1:31" s="10" customFormat="1" ht="19.899999999999999" customHeight="1">
      <c r="B102" s="119"/>
      <c r="D102" s="120" t="s">
        <v>2475</v>
      </c>
      <c r="E102" s="121"/>
      <c r="F102" s="121"/>
      <c r="G102" s="121"/>
      <c r="H102" s="121"/>
      <c r="I102" s="121"/>
      <c r="J102" s="122">
        <f>J163</f>
        <v>0</v>
      </c>
      <c r="L102" s="119"/>
    </row>
    <row r="103" spans="1:31" s="9" customFormat="1" ht="24.95" customHeight="1">
      <c r="B103" s="115"/>
      <c r="D103" s="116" t="s">
        <v>2476</v>
      </c>
      <c r="E103" s="117"/>
      <c r="F103" s="117"/>
      <c r="G103" s="117"/>
      <c r="H103" s="117"/>
      <c r="I103" s="117"/>
      <c r="J103" s="118">
        <f>J167</f>
        <v>0</v>
      </c>
      <c r="L103" s="115"/>
    </row>
    <row r="104" spans="1:31" s="10" customFormat="1" ht="19.899999999999999" customHeight="1">
      <c r="B104" s="119"/>
      <c r="D104" s="120" t="s">
        <v>2477</v>
      </c>
      <c r="E104" s="121"/>
      <c r="F104" s="121"/>
      <c r="G104" s="121"/>
      <c r="H104" s="121"/>
      <c r="I104" s="121"/>
      <c r="J104" s="122">
        <f>J168</f>
        <v>0</v>
      </c>
      <c r="L104" s="119"/>
    </row>
    <row r="105" spans="1:31" s="2" customFormat="1" ht="21.75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customHeight="1">
      <c r="A106" s="29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10" spans="1:31" s="2" customFormat="1" ht="6.95" customHeight="1">
      <c r="A110" s="29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24.95" customHeight="1">
      <c r="A111" s="29"/>
      <c r="B111" s="30"/>
      <c r="C111" s="18" t="s">
        <v>137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15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26.25" customHeight="1">
      <c r="A114" s="29"/>
      <c r="B114" s="30"/>
      <c r="C114" s="29"/>
      <c r="D114" s="29"/>
      <c r="E114" s="224" t="str">
        <f>E7</f>
        <v>Prestavba poľnohospodárskej budovy MHD-sklad na Stajňu pre odchov a ustajnenie koní</v>
      </c>
      <c r="F114" s="225"/>
      <c r="G114" s="225"/>
      <c r="H114" s="225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105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6.5" customHeight="1">
      <c r="A116" s="29"/>
      <c r="B116" s="30"/>
      <c r="C116" s="29"/>
      <c r="D116" s="29"/>
      <c r="E116" s="182" t="str">
        <f>E9</f>
        <v>08 - Prípojka nn</v>
      </c>
      <c r="F116" s="226"/>
      <c r="G116" s="226"/>
      <c r="H116" s="226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2" customHeight="1">
      <c r="A118" s="29"/>
      <c r="B118" s="30"/>
      <c r="C118" s="24" t="s">
        <v>19</v>
      </c>
      <c r="D118" s="29"/>
      <c r="E118" s="29"/>
      <c r="F118" s="22" t="str">
        <f>F12</f>
        <v>k.ú.Solka, Hospodársky dvor, p.č.193, 194/1, 194/7</v>
      </c>
      <c r="G118" s="29"/>
      <c r="H118" s="29"/>
      <c r="I118" s="24" t="s">
        <v>21</v>
      </c>
      <c r="J118" s="55" t="str">
        <f>IF(J12="","",J12)</f>
        <v>Vyplň údaj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4" t="s">
        <v>22</v>
      </c>
      <c r="D120" s="29"/>
      <c r="E120" s="29"/>
      <c r="F120" s="22" t="str">
        <f>E15</f>
        <v>Lucia Rovná SHR, Jilemnického 885/32, 972 13 Nitri</v>
      </c>
      <c r="G120" s="29"/>
      <c r="H120" s="29"/>
      <c r="I120" s="24" t="s">
        <v>28</v>
      </c>
      <c r="J120" s="27" t="str">
        <f>E21</f>
        <v xml:space="preserve">Ing. J. Ločei 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26</v>
      </c>
      <c r="D121" s="29"/>
      <c r="E121" s="29"/>
      <c r="F121" s="22" t="str">
        <f>IF(E18="","",E18)</f>
        <v>Vyplň údaj</v>
      </c>
      <c r="G121" s="29"/>
      <c r="H121" s="29"/>
      <c r="I121" s="24" t="s">
        <v>31</v>
      </c>
      <c r="J121" s="27" t="str">
        <f>E24</f>
        <v xml:space="preserve">Ing. J. Ločei 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0.3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11" customFormat="1" ht="29.25" customHeight="1">
      <c r="A123" s="123"/>
      <c r="B123" s="124"/>
      <c r="C123" s="125" t="s">
        <v>138</v>
      </c>
      <c r="D123" s="126" t="s">
        <v>58</v>
      </c>
      <c r="E123" s="126" t="s">
        <v>54</v>
      </c>
      <c r="F123" s="126" t="s">
        <v>55</v>
      </c>
      <c r="G123" s="126" t="s">
        <v>139</v>
      </c>
      <c r="H123" s="126" t="s">
        <v>140</v>
      </c>
      <c r="I123" s="126" t="s">
        <v>141</v>
      </c>
      <c r="J123" s="127" t="s">
        <v>111</v>
      </c>
      <c r="K123" s="128" t="s">
        <v>142</v>
      </c>
      <c r="L123" s="129"/>
      <c r="M123" s="62" t="s">
        <v>1</v>
      </c>
      <c r="N123" s="63" t="s">
        <v>37</v>
      </c>
      <c r="O123" s="63" t="s">
        <v>143</v>
      </c>
      <c r="P123" s="63" t="s">
        <v>144</v>
      </c>
      <c r="Q123" s="63" t="s">
        <v>145</v>
      </c>
      <c r="R123" s="63" t="s">
        <v>146</v>
      </c>
      <c r="S123" s="63" t="s">
        <v>147</v>
      </c>
      <c r="T123" s="64" t="s">
        <v>148</v>
      </c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</row>
    <row r="124" spans="1:65" s="2" customFormat="1" ht="22.9" customHeight="1">
      <c r="A124" s="29"/>
      <c r="B124" s="30"/>
      <c r="C124" s="69" t="s">
        <v>112</v>
      </c>
      <c r="D124" s="29"/>
      <c r="E124" s="29"/>
      <c r="F124" s="29"/>
      <c r="G124" s="29"/>
      <c r="H124" s="29"/>
      <c r="I124" s="29"/>
      <c r="J124" s="130">
        <f>BK124</f>
        <v>0</v>
      </c>
      <c r="K124" s="29"/>
      <c r="L124" s="30"/>
      <c r="M124" s="65"/>
      <c r="N124" s="56"/>
      <c r="O124" s="66"/>
      <c r="P124" s="131">
        <f>P125+P137+P162+P167</f>
        <v>0</v>
      </c>
      <c r="Q124" s="66"/>
      <c r="R124" s="131">
        <f>R125+R137+R162+R167</f>
        <v>2.0029999999999999E-2</v>
      </c>
      <c r="S124" s="66"/>
      <c r="T124" s="132">
        <f>T125+T137+T162+T167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T124" s="14" t="s">
        <v>72</v>
      </c>
      <c r="AU124" s="14" t="s">
        <v>113</v>
      </c>
      <c r="BK124" s="133">
        <f>BK125+BK137+BK162+BK167</f>
        <v>0</v>
      </c>
    </row>
    <row r="125" spans="1:65" s="12" customFormat="1" ht="25.9" customHeight="1">
      <c r="B125" s="134"/>
      <c r="D125" s="135" t="s">
        <v>72</v>
      </c>
      <c r="E125" s="136" t="s">
        <v>149</v>
      </c>
      <c r="F125" s="136" t="s">
        <v>149</v>
      </c>
      <c r="I125" s="137"/>
      <c r="J125" s="138">
        <f>BK125</f>
        <v>0</v>
      </c>
      <c r="L125" s="134"/>
      <c r="M125" s="139"/>
      <c r="N125" s="140"/>
      <c r="O125" s="140"/>
      <c r="P125" s="141">
        <f>P126</f>
        <v>0</v>
      </c>
      <c r="Q125" s="140"/>
      <c r="R125" s="141">
        <f>R126</f>
        <v>0</v>
      </c>
      <c r="S125" s="140"/>
      <c r="T125" s="142">
        <f>T126</f>
        <v>0</v>
      </c>
      <c r="AR125" s="135" t="s">
        <v>81</v>
      </c>
      <c r="AT125" s="143" t="s">
        <v>72</v>
      </c>
      <c r="AU125" s="143" t="s">
        <v>73</v>
      </c>
      <c r="AY125" s="135" t="s">
        <v>151</v>
      </c>
      <c r="BK125" s="144">
        <f>BK126</f>
        <v>0</v>
      </c>
    </row>
    <row r="126" spans="1:65" s="12" customFormat="1" ht="22.9" customHeight="1">
      <c r="B126" s="134"/>
      <c r="D126" s="135" t="s">
        <v>72</v>
      </c>
      <c r="E126" s="145" t="s">
        <v>81</v>
      </c>
      <c r="F126" s="145" t="s">
        <v>152</v>
      </c>
      <c r="I126" s="137"/>
      <c r="J126" s="146">
        <f>BK126</f>
        <v>0</v>
      </c>
      <c r="L126" s="134"/>
      <c r="M126" s="139"/>
      <c r="N126" s="140"/>
      <c r="O126" s="140"/>
      <c r="P126" s="141">
        <f>SUM(P127:P136)</f>
        <v>0</v>
      </c>
      <c r="Q126" s="140"/>
      <c r="R126" s="141">
        <f>SUM(R127:R136)</f>
        <v>0</v>
      </c>
      <c r="S126" s="140"/>
      <c r="T126" s="142">
        <f>SUM(T127:T136)</f>
        <v>0</v>
      </c>
      <c r="AR126" s="135" t="s">
        <v>81</v>
      </c>
      <c r="AT126" s="143" t="s">
        <v>72</v>
      </c>
      <c r="AU126" s="143" t="s">
        <v>81</v>
      </c>
      <c r="AY126" s="135" t="s">
        <v>151</v>
      </c>
      <c r="BK126" s="144">
        <f>SUM(BK127:BK136)</f>
        <v>0</v>
      </c>
    </row>
    <row r="127" spans="1:65" s="2" customFormat="1" ht="24.2" customHeight="1">
      <c r="A127" s="29"/>
      <c r="B127" s="147"/>
      <c r="C127" s="148" t="s">
        <v>81</v>
      </c>
      <c r="D127" s="148" t="s">
        <v>153</v>
      </c>
      <c r="E127" s="149" t="s">
        <v>2478</v>
      </c>
      <c r="F127" s="150" t="s">
        <v>2479</v>
      </c>
      <c r="G127" s="151" t="s">
        <v>2480</v>
      </c>
      <c r="H127" s="152">
        <v>0.01</v>
      </c>
      <c r="I127" s="153"/>
      <c r="J127" s="154">
        <f t="shared" ref="J127:J136" si="0">ROUND(I127*H127,2)</f>
        <v>0</v>
      </c>
      <c r="K127" s="155"/>
      <c r="L127" s="30"/>
      <c r="M127" s="156" t="s">
        <v>1</v>
      </c>
      <c r="N127" s="157" t="s">
        <v>39</v>
      </c>
      <c r="O127" s="58"/>
      <c r="P127" s="158">
        <f t="shared" ref="P127:P136" si="1">O127*H127</f>
        <v>0</v>
      </c>
      <c r="Q127" s="158">
        <v>0</v>
      </c>
      <c r="R127" s="158">
        <f t="shared" ref="R127:R136" si="2">Q127*H127</f>
        <v>0</v>
      </c>
      <c r="S127" s="158">
        <v>0</v>
      </c>
      <c r="T127" s="159">
        <f t="shared" ref="T127:T136" si="3"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415</v>
      </c>
      <c r="AT127" s="160" t="s">
        <v>153</v>
      </c>
      <c r="AU127" s="160" t="s">
        <v>158</v>
      </c>
      <c r="AY127" s="14" t="s">
        <v>151</v>
      </c>
      <c r="BE127" s="161">
        <f t="shared" ref="BE127:BE136" si="4">IF(N127="základná",J127,0)</f>
        <v>0</v>
      </c>
      <c r="BF127" s="161">
        <f t="shared" ref="BF127:BF136" si="5">IF(N127="znížená",J127,0)</f>
        <v>0</v>
      </c>
      <c r="BG127" s="161">
        <f t="shared" ref="BG127:BG136" si="6">IF(N127="zákl. prenesená",J127,0)</f>
        <v>0</v>
      </c>
      <c r="BH127" s="161">
        <f t="shared" ref="BH127:BH136" si="7">IF(N127="zníž. prenesená",J127,0)</f>
        <v>0</v>
      </c>
      <c r="BI127" s="161">
        <f t="shared" ref="BI127:BI136" si="8">IF(N127="nulová",J127,0)</f>
        <v>0</v>
      </c>
      <c r="BJ127" s="14" t="s">
        <v>158</v>
      </c>
      <c r="BK127" s="161">
        <f t="shared" ref="BK127:BK136" si="9">ROUND(I127*H127,2)</f>
        <v>0</v>
      </c>
      <c r="BL127" s="14" t="s">
        <v>415</v>
      </c>
      <c r="BM127" s="160" t="s">
        <v>2481</v>
      </c>
    </row>
    <row r="128" spans="1:65" s="2" customFormat="1" ht="24.2" customHeight="1">
      <c r="A128" s="29"/>
      <c r="B128" s="147"/>
      <c r="C128" s="148" t="s">
        <v>158</v>
      </c>
      <c r="D128" s="148" t="s">
        <v>153</v>
      </c>
      <c r="E128" s="149" t="s">
        <v>2482</v>
      </c>
      <c r="F128" s="150" t="s">
        <v>2483</v>
      </c>
      <c r="G128" s="151" t="s">
        <v>330</v>
      </c>
      <c r="H128" s="152">
        <v>7</v>
      </c>
      <c r="I128" s="153"/>
      <c r="J128" s="154">
        <f t="shared" si="0"/>
        <v>0</v>
      </c>
      <c r="K128" s="155"/>
      <c r="L128" s="30"/>
      <c r="M128" s="156" t="s">
        <v>1</v>
      </c>
      <c r="N128" s="157" t="s">
        <v>39</v>
      </c>
      <c r="O128" s="58"/>
      <c r="P128" s="158">
        <f t="shared" si="1"/>
        <v>0</v>
      </c>
      <c r="Q128" s="158">
        <v>0</v>
      </c>
      <c r="R128" s="158">
        <f t="shared" si="2"/>
        <v>0</v>
      </c>
      <c r="S128" s="158">
        <v>0</v>
      </c>
      <c r="T128" s="15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415</v>
      </c>
      <c r="AT128" s="160" t="s">
        <v>153</v>
      </c>
      <c r="AU128" s="160" t="s">
        <v>158</v>
      </c>
      <c r="AY128" s="14" t="s">
        <v>151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4" t="s">
        <v>158</v>
      </c>
      <c r="BK128" s="161">
        <f t="shared" si="9"/>
        <v>0</v>
      </c>
      <c r="BL128" s="14" t="s">
        <v>415</v>
      </c>
      <c r="BM128" s="160" t="s">
        <v>2484</v>
      </c>
    </row>
    <row r="129" spans="1:65" s="2" customFormat="1" ht="33" customHeight="1">
      <c r="A129" s="29"/>
      <c r="B129" s="147"/>
      <c r="C129" s="148" t="s">
        <v>163</v>
      </c>
      <c r="D129" s="148" t="s">
        <v>153</v>
      </c>
      <c r="E129" s="149" t="s">
        <v>2485</v>
      </c>
      <c r="F129" s="150" t="s">
        <v>2486</v>
      </c>
      <c r="G129" s="151" t="s">
        <v>330</v>
      </c>
      <c r="H129" s="152">
        <v>7</v>
      </c>
      <c r="I129" s="153"/>
      <c r="J129" s="154">
        <f t="shared" si="0"/>
        <v>0</v>
      </c>
      <c r="K129" s="155"/>
      <c r="L129" s="30"/>
      <c r="M129" s="156" t="s">
        <v>1</v>
      </c>
      <c r="N129" s="157" t="s">
        <v>39</v>
      </c>
      <c r="O129" s="58"/>
      <c r="P129" s="158">
        <f t="shared" si="1"/>
        <v>0</v>
      </c>
      <c r="Q129" s="158">
        <v>0</v>
      </c>
      <c r="R129" s="158">
        <f t="shared" si="2"/>
        <v>0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415</v>
      </c>
      <c r="AT129" s="160" t="s">
        <v>153</v>
      </c>
      <c r="AU129" s="160" t="s">
        <v>158</v>
      </c>
      <c r="AY129" s="14" t="s">
        <v>151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158</v>
      </c>
      <c r="BK129" s="161">
        <f t="shared" si="9"/>
        <v>0</v>
      </c>
      <c r="BL129" s="14" t="s">
        <v>415</v>
      </c>
      <c r="BM129" s="160" t="s">
        <v>2487</v>
      </c>
    </row>
    <row r="130" spans="1:65" s="2" customFormat="1" ht="24.2" customHeight="1">
      <c r="A130" s="29"/>
      <c r="B130" s="147"/>
      <c r="C130" s="148" t="s">
        <v>157</v>
      </c>
      <c r="D130" s="148" t="s">
        <v>153</v>
      </c>
      <c r="E130" s="149" t="s">
        <v>2488</v>
      </c>
      <c r="F130" s="150" t="s">
        <v>2489</v>
      </c>
      <c r="G130" s="151" t="s">
        <v>330</v>
      </c>
      <c r="H130" s="152">
        <v>14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39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415</v>
      </c>
      <c r="AT130" s="160" t="s">
        <v>153</v>
      </c>
      <c r="AU130" s="160" t="s">
        <v>158</v>
      </c>
      <c r="AY130" s="14" t="s">
        <v>151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158</v>
      </c>
      <c r="BK130" s="161">
        <f t="shared" si="9"/>
        <v>0</v>
      </c>
      <c r="BL130" s="14" t="s">
        <v>415</v>
      </c>
      <c r="BM130" s="160" t="s">
        <v>2490</v>
      </c>
    </row>
    <row r="131" spans="1:65" s="2" customFormat="1" ht="33" customHeight="1">
      <c r="A131" s="29"/>
      <c r="B131" s="147"/>
      <c r="C131" s="148" t="s">
        <v>170</v>
      </c>
      <c r="D131" s="148" t="s">
        <v>153</v>
      </c>
      <c r="E131" s="149" t="s">
        <v>2491</v>
      </c>
      <c r="F131" s="150" t="s">
        <v>2492</v>
      </c>
      <c r="G131" s="151" t="s">
        <v>330</v>
      </c>
      <c r="H131" s="152">
        <v>7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39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415</v>
      </c>
      <c r="AT131" s="160" t="s">
        <v>153</v>
      </c>
      <c r="AU131" s="160" t="s">
        <v>158</v>
      </c>
      <c r="AY131" s="14" t="s">
        <v>151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158</v>
      </c>
      <c r="BK131" s="161">
        <f t="shared" si="9"/>
        <v>0</v>
      </c>
      <c r="BL131" s="14" t="s">
        <v>415</v>
      </c>
      <c r="BM131" s="160" t="s">
        <v>2493</v>
      </c>
    </row>
    <row r="132" spans="1:65" s="2" customFormat="1" ht="24.2" customHeight="1">
      <c r="A132" s="29"/>
      <c r="B132" s="147"/>
      <c r="C132" s="148" t="s">
        <v>174</v>
      </c>
      <c r="D132" s="148" t="s">
        <v>153</v>
      </c>
      <c r="E132" s="149" t="s">
        <v>2494</v>
      </c>
      <c r="F132" s="150" t="s">
        <v>2495</v>
      </c>
      <c r="G132" s="151" t="s">
        <v>156</v>
      </c>
      <c r="H132" s="152">
        <v>0.5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39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415</v>
      </c>
      <c r="AT132" s="160" t="s">
        <v>153</v>
      </c>
      <c r="AU132" s="160" t="s">
        <v>158</v>
      </c>
      <c r="AY132" s="14" t="s">
        <v>151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158</v>
      </c>
      <c r="BK132" s="161">
        <f t="shared" si="9"/>
        <v>0</v>
      </c>
      <c r="BL132" s="14" t="s">
        <v>415</v>
      </c>
      <c r="BM132" s="160" t="s">
        <v>2496</v>
      </c>
    </row>
    <row r="133" spans="1:65" s="2" customFormat="1" ht="24.2" customHeight="1">
      <c r="A133" s="29"/>
      <c r="B133" s="147"/>
      <c r="C133" s="148" t="s">
        <v>178</v>
      </c>
      <c r="D133" s="148" t="s">
        <v>153</v>
      </c>
      <c r="E133" s="149" t="s">
        <v>2497</v>
      </c>
      <c r="F133" s="150" t="s">
        <v>2498</v>
      </c>
      <c r="G133" s="151" t="s">
        <v>156</v>
      </c>
      <c r="H133" s="152">
        <v>6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39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415</v>
      </c>
      <c r="AT133" s="160" t="s">
        <v>153</v>
      </c>
      <c r="AU133" s="160" t="s">
        <v>158</v>
      </c>
      <c r="AY133" s="14" t="s">
        <v>151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158</v>
      </c>
      <c r="BK133" s="161">
        <f t="shared" si="9"/>
        <v>0</v>
      </c>
      <c r="BL133" s="14" t="s">
        <v>415</v>
      </c>
      <c r="BM133" s="160" t="s">
        <v>2499</v>
      </c>
    </row>
    <row r="134" spans="1:65" s="2" customFormat="1" ht="33" customHeight="1">
      <c r="A134" s="29"/>
      <c r="B134" s="147"/>
      <c r="C134" s="148" t="s">
        <v>182</v>
      </c>
      <c r="D134" s="148" t="s">
        <v>153</v>
      </c>
      <c r="E134" s="149" t="s">
        <v>2500</v>
      </c>
      <c r="F134" s="150" t="s">
        <v>2501</v>
      </c>
      <c r="G134" s="151" t="s">
        <v>198</v>
      </c>
      <c r="H134" s="152">
        <v>2.4500000000000002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39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415</v>
      </c>
      <c r="AT134" s="160" t="s">
        <v>153</v>
      </c>
      <c r="AU134" s="160" t="s">
        <v>158</v>
      </c>
      <c r="AY134" s="14" t="s">
        <v>151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158</v>
      </c>
      <c r="BK134" s="161">
        <f t="shared" si="9"/>
        <v>0</v>
      </c>
      <c r="BL134" s="14" t="s">
        <v>415</v>
      </c>
      <c r="BM134" s="160" t="s">
        <v>2502</v>
      </c>
    </row>
    <row r="135" spans="1:65" s="2" customFormat="1" ht="16.5" customHeight="1">
      <c r="A135" s="29"/>
      <c r="B135" s="147"/>
      <c r="C135" s="162" t="s">
        <v>186</v>
      </c>
      <c r="D135" s="162" t="s">
        <v>354</v>
      </c>
      <c r="E135" s="163" t="s">
        <v>81</v>
      </c>
      <c r="F135" s="164" t="s">
        <v>2503</v>
      </c>
      <c r="G135" s="165" t="s">
        <v>156</v>
      </c>
      <c r="H135" s="166">
        <v>0.5</v>
      </c>
      <c r="I135" s="167"/>
      <c r="J135" s="168">
        <f t="shared" si="0"/>
        <v>0</v>
      </c>
      <c r="K135" s="169"/>
      <c r="L135" s="170"/>
      <c r="M135" s="171" t="s">
        <v>1</v>
      </c>
      <c r="N135" s="172" t="s">
        <v>39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673</v>
      </c>
      <c r="AT135" s="160" t="s">
        <v>354</v>
      </c>
      <c r="AU135" s="160" t="s">
        <v>158</v>
      </c>
      <c r="AY135" s="14" t="s">
        <v>151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158</v>
      </c>
      <c r="BK135" s="161">
        <f t="shared" si="9"/>
        <v>0</v>
      </c>
      <c r="BL135" s="14" t="s">
        <v>673</v>
      </c>
      <c r="BM135" s="160" t="s">
        <v>2504</v>
      </c>
    </row>
    <row r="136" spans="1:65" s="2" customFormat="1" ht="16.5" customHeight="1">
      <c r="A136" s="29"/>
      <c r="B136" s="147"/>
      <c r="C136" s="162" t="s">
        <v>190</v>
      </c>
      <c r="D136" s="162" t="s">
        <v>354</v>
      </c>
      <c r="E136" s="163" t="s">
        <v>158</v>
      </c>
      <c r="F136" s="164" t="s">
        <v>2505</v>
      </c>
      <c r="G136" s="165" t="s">
        <v>330</v>
      </c>
      <c r="H136" s="166">
        <v>14</v>
      </c>
      <c r="I136" s="167"/>
      <c r="J136" s="168">
        <f t="shared" si="0"/>
        <v>0</v>
      </c>
      <c r="K136" s="169"/>
      <c r="L136" s="170"/>
      <c r="M136" s="171" t="s">
        <v>1</v>
      </c>
      <c r="N136" s="172" t="s">
        <v>39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673</v>
      </c>
      <c r="AT136" s="160" t="s">
        <v>354</v>
      </c>
      <c r="AU136" s="160" t="s">
        <v>158</v>
      </c>
      <c r="AY136" s="14" t="s">
        <v>151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158</v>
      </c>
      <c r="BK136" s="161">
        <f t="shared" si="9"/>
        <v>0</v>
      </c>
      <c r="BL136" s="14" t="s">
        <v>673</v>
      </c>
      <c r="BM136" s="160" t="s">
        <v>2506</v>
      </c>
    </row>
    <row r="137" spans="1:65" s="12" customFormat="1" ht="25.9" customHeight="1">
      <c r="B137" s="134"/>
      <c r="D137" s="135" t="s">
        <v>72</v>
      </c>
      <c r="E137" s="136" t="s">
        <v>354</v>
      </c>
      <c r="F137" s="136" t="s">
        <v>354</v>
      </c>
      <c r="I137" s="137"/>
      <c r="J137" s="138">
        <f>BK137</f>
        <v>0</v>
      </c>
      <c r="L137" s="134"/>
      <c r="M137" s="139"/>
      <c r="N137" s="140"/>
      <c r="O137" s="140"/>
      <c r="P137" s="141">
        <f>P138</f>
        <v>0</v>
      </c>
      <c r="Q137" s="140"/>
      <c r="R137" s="141">
        <f>R138</f>
        <v>2.0029999999999999E-2</v>
      </c>
      <c r="S137" s="140"/>
      <c r="T137" s="142">
        <f>T138</f>
        <v>0</v>
      </c>
      <c r="AR137" s="135" t="s">
        <v>163</v>
      </c>
      <c r="AT137" s="143" t="s">
        <v>72</v>
      </c>
      <c r="AU137" s="143" t="s">
        <v>73</v>
      </c>
      <c r="AY137" s="135" t="s">
        <v>151</v>
      </c>
      <c r="BK137" s="144">
        <f>BK138</f>
        <v>0</v>
      </c>
    </row>
    <row r="138" spans="1:65" s="12" customFormat="1" ht="22.9" customHeight="1">
      <c r="B138" s="134"/>
      <c r="D138" s="135" t="s">
        <v>72</v>
      </c>
      <c r="E138" s="145" t="s">
        <v>1582</v>
      </c>
      <c r="F138" s="145" t="s">
        <v>1583</v>
      </c>
      <c r="I138" s="137"/>
      <c r="J138" s="146">
        <f>BK138</f>
        <v>0</v>
      </c>
      <c r="L138" s="134"/>
      <c r="M138" s="139"/>
      <c r="N138" s="140"/>
      <c r="O138" s="140"/>
      <c r="P138" s="141">
        <f>SUM(P139:P161)</f>
        <v>0</v>
      </c>
      <c r="Q138" s="140"/>
      <c r="R138" s="141">
        <f>SUM(R139:R161)</f>
        <v>2.0029999999999999E-2</v>
      </c>
      <c r="S138" s="140"/>
      <c r="T138" s="142">
        <f>SUM(T139:T161)</f>
        <v>0</v>
      </c>
      <c r="AR138" s="135" t="s">
        <v>163</v>
      </c>
      <c r="AT138" s="143" t="s">
        <v>72</v>
      </c>
      <c r="AU138" s="143" t="s">
        <v>81</v>
      </c>
      <c r="AY138" s="135" t="s">
        <v>151</v>
      </c>
      <c r="BK138" s="144">
        <f>SUM(BK139:BK161)</f>
        <v>0</v>
      </c>
    </row>
    <row r="139" spans="1:65" s="2" customFormat="1" ht="21.75" customHeight="1">
      <c r="A139" s="29"/>
      <c r="B139" s="147"/>
      <c r="C139" s="148" t="s">
        <v>344</v>
      </c>
      <c r="D139" s="148" t="s">
        <v>153</v>
      </c>
      <c r="E139" s="149" t="s">
        <v>2507</v>
      </c>
      <c r="F139" s="150" t="s">
        <v>2508</v>
      </c>
      <c r="G139" s="151" t="s">
        <v>265</v>
      </c>
      <c r="H139" s="152">
        <v>4</v>
      </c>
      <c r="I139" s="153"/>
      <c r="J139" s="154">
        <f t="shared" ref="J139:J161" si="10">ROUND(I139*H139,2)</f>
        <v>0</v>
      </c>
      <c r="K139" s="155"/>
      <c r="L139" s="30"/>
      <c r="M139" s="156" t="s">
        <v>1</v>
      </c>
      <c r="N139" s="157" t="s">
        <v>39</v>
      </c>
      <c r="O139" s="58"/>
      <c r="P139" s="158">
        <f t="shared" ref="P139:P161" si="11">O139*H139</f>
        <v>0</v>
      </c>
      <c r="Q139" s="158">
        <v>0</v>
      </c>
      <c r="R139" s="158">
        <f t="shared" ref="R139:R161" si="12">Q139*H139</f>
        <v>0</v>
      </c>
      <c r="S139" s="158">
        <v>0</v>
      </c>
      <c r="T139" s="159">
        <f t="shared" ref="T139:T161" si="13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415</v>
      </c>
      <c r="AT139" s="160" t="s">
        <v>153</v>
      </c>
      <c r="AU139" s="160" t="s">
        <v>158</v>
      </c>
      <c r="AY139" s="14" t="s">
        <v>151</v>
      </c>
      <c r="BE139" s="161">
        <f t="shared" ref="BE139:BE161" si="14">IF(N139="základná",J139,0)</f>
        <v>0</v>
      </c>
      <c r="BF139" s="161">
        <f t="shared" ref="BF139:BF161" si="15">IF(N139="znížená",J139,0)</f>
        <v>0</v>
      </c>
      <c r="BG139" s="161">
        <f t="shared" ref="BG139:BG161" si="16">IF(N139="zákl. prenesená",J139,0)</f>
        <v>0</v>
      </c>
      <c r="BH139" s="161">
        <f t="shared" ref="BH139:BH161" si="17">IF(N139="zníž. prenesená",J139,0)</f>
        <v>0</v>
      </c>
      <c r="BI139" s="161">
        <f t="shared" ref="BI139:BI161" si="18">IF(N139="nulová",J139,0)</f>
        <v>0</v>
      </c>
      <c r="BJ139" s="14" t="s">
        <v>158</v>
      </c>
      <c r="BK139" s="161">
        <f t="shared" ref="BK139:BK161" si="19">ROUND(I139*H139,2)</f>
        <v>0</v>
      </c>
      <c r="BL139" s="14" t="s">
        <v>415</v>
      </c>
      <c r="BM139" s="160" t="s">
        <v>2509</v>
      </c>
    </row>
    <row r="140" spans="1:65" s="2" customFormat="1" ht="16.5" customHeight="1">
      <c r="A140" s="29"/>
      <c r="B140" s="147"/>
      <c r="C140" s="162" t="s">
        <v>349</v>
      </c>
      <c r="D140" s="162" t="s">
        <v>354</v>
      </c>
      <c r="E140" s="163" t="s">
        <v>2510</v>
      </c>
      <c r="F140" s="164" t="s">
        <v>2511</v>
      </c>
      <c r="G140" s="165" t="s">
        <v>265</v>
      </c>
      <c r="H140" s="166">
        <v>4</v>
      </c>
      <c r="I140" s="167"/>
      <c r="J140" s="168">
        <f t="shared" si="10"/>
        <v>0</v>
      </c>
      <c r="K140" s="169"/>
      <c r="L140" s="170"/>
      <c r="M140" s="171" t="s">
        <v>1</v>
      </c>
      <c r="N140" s="172" t="s">
        <v>39</v>
      </c>
      <c r="O140" s="58"/>
      <c r="P140" s="158">
        <f t="shared" si="11"/>
        <v>0</v>
      </c>
      <c r="Q140" s="158">
        <v>1.2999999999999999E-4</v>
      </c>
      <c r="R140" s="158">
        <f t="shared" si="12"/>
        <v>5.1999999999999995E-4</v>
      </c>
      <c r="S140" s="158">
        <v>0</v>
      </c>
      <c r="T140" s="159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673</v>
      </c>
      <c r="AT140" s="160" t="s">
        <v>354</v>
      </c>
      <c r="AU140" s="160" t="s">
        <v>158</v>
      </c>
      <c r="AY140" s="14" t="s">
        <v>151</v>
      </c>
      <c r="BE140" s="161">
        <f t="shared" si="14"/>
        <v>0</v>
      </c>
      <c r="BF140" s="161">
        <f t="shared" si="15"/>
        <v>0</v>
      </c>
      <c r="BG140" s="161">
        <f t="shared" si="16"/>
        <v>0</v>
      </c>
      <c r="BH140" s="161">
        <f t="shared" si="17"/>
        <v>0</v>
      </c>
      <c r="BI140" s="161">
        <f t="shared" si="18"/>
        <v>0</v>
      </c>
      <c r="BJ140" s="14" t="s">
        <v>158</v>
      </c>
      <c r="BK140" s="161">
        <f t="shared" si="19"/>
        <v>0</v>
      </c>
      <c r="BL140" s="14" t="s">
        <v>673</v>
      </c>
      <c r="BM140" s="160" t="s">
        <v>2512</v>
      </c>
    </row>
    <row r="141" spans="1:65" s="2" customFormat="1" ht="16.5" customHeight="1">
      <c r="A141" s="29"/>
      <c r="B141" s="147"/>
      <c r="C141" s="148" t="s">
        <v>225</v>
      </c>
      <c r="D141" s="148" t="s">
        <v>153</v>
      </c>
      <c r="E141" s="149" t="s">
        <v>2513</v>
      </c>
      <c r="F141" s="150" t="s">
        <v>2514</v>
      </c>
      <c r="G141" s="151" t="s">
        <v>1305</v>
      </c>
      <c r="H141" s="152">
        <v>2</v>
      </c>
      <c r="I141" s="153"/>
      <c r="J141" s="154">
        <f t="shared" si="10"/>
        <v>0</v>
      </c>
      <c r="K141" s="155"/>
      <c r="L141" s="30"/>
      <c r="M141" s="156" t="s">
        <v>1</v>
      </c>
      <c r="N141" s="157" t="s">
        <v>39</v>
      </c>
      <c r="O141" s="58"/>
      <c r="P141" s="158">
        <f t="shared" si="11"/>
        <v>0</v>
      </c>
      <c r="Q141" s="158">
        <v>0</v>
      </c>
      <c r="R141" s="158">
        <f t="shared" si="12"/>
        <v>0</v>
      </c>
      <c r="S141" s="158">
        <v>0</v>
      </c>
      <c r="T141" s="159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415</v>
      </c>
      <c r="AT141" s="160" t="s">
        <v>153</v>
      </c>
      <c r="AU141" s="160" t="s">
        <v>158</v>
      </c>
      <c r="AY141" s="14" t="s">
        <v>151</v>
      </c>
      <c r="BE141" s="161">
        <f t="shared" si="14"/>
        <v>0</v>
      </c>
      <c r="BF141" s="161">
        <f t="shared" si="15"/>
        <v>0</v>
      </c>
      <c r="BG141" s="161">
        <f t="shared" si="16"/>
        <v>0</v>
      </c>
      <c r="BH141" s="161">
        <f t="shared" si="17"/>
        <v>0</v>
      </c>
      <c r="BI141" s="161">
        <f t="shared" si="18"/>
        <v>0</v>
      </c>
      <c r="BJ141" s="14" t="s">
        <v>158</v>
      </c>
      <c r="BK141" s="161">
        <f t="shared" si="19"/>
        <v>0</v>
      </c>
      <c r="BL141" s="14" t="s">
        <v>415</v>
      </c>
      <c r="BM141" s="160" t="s">
        <v>2515</v>
      </c>
    </row>
    <row r="142" spans="1:65" s="2" customFormat="1" ht="16.5" customHeight="1">
      <c r="A142" s="29"/>
      <c r="B142" s="147"/>
      <c r="C142" s="148" t="s">
        <v>229</v>
      </c>
      <c r="D142" s="148" t="s">
        <v>153</v>
      </c>
      <c r="E142" s="149" t="s">
        <v>2516</v>
      </c>
      <c r="F142" s="150" t="s">
        <v>2517</v>
      </c>
      <c r="G142" s="151" t="s">
        <v>1305</v>
      </c>
      <c r="H142" s="152">
        <v>2</v>
      </c>
      <c r="I142" s="153"/>
      <c r="J142" s="154">
        <f t="shared" si="10"/>
        <v>0</v>
      </c>
      <c r="K142" s="155"/>
      <c r="L142" s="30"/>
      <c r="M142" s="156" t="s">
        <v>1</v>
      </c>
      <c r="N142" s="157" t="s">
        <v>39</v>
      </c>
      <c r="O142" s="58"/>
      <c r="P142" s="158">
        <f t="shared" si="11"/>
        <v>0</v>
      </c>
      <c r="Q142" s="158">
        <v>0</v>
      </c>
      <c r="R142" s="158">
        <f t="shared" si="12"/>
        <v>0</v>
      </c>
      <c r="S142" s="158">
        <v>0</v>
      </c>
      <c r="T142" s="159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415</v>
      </c>
      <c r="AT142" s="160" t="s">
        <v>153</v>
      </c>
      <c r="AU142" s="160" t="s">
        <v>158</v>
      </c>
      <c r="AY142" s="14" t="s">
        <v>151</v>
      </c>
      <c r="BE142" s="161">
        <f t="shared" si="14"/>
        <v>0</v>
      </c>
      <c r="BF142" s="161">
        <f t="shared" si="15"/>
        <v>0</v>
      </c>
      <c r="BG142" s="161">
        <f t="shared" si="16"/>
        <v>0</v>
      </c>
      <c r="BH142" s="161">
        <f t="shared" si="17"/>
        <v>0</v>
      </c>
      <c r="BI142" s="161">
        <f t="shared" si="18"/>
        <v>0</v>
      </c>
      <c r="BJ142" s="14" t="s">
        <v>158</v>
      </c>
      <c r="BK142" s="161">
        <f t="shared" si="19"/>
        <v>0</v>
      </c>
      <c r="BL142" s="14" t="s">
        <v>415</v>
      </c>
      <c r="BM142" s="160" t="s">
        <v>2518</v>
      </c>
    </row>
    <row r="143" spans="1:65" s="2" customFormat="1" ht="24.2" customHeight="1">
      <c r="A143" s="29"/>
      <c r="B143" s="147"/>
      <c r="C143" s="148" t="s">
        <v>7</v>
      </c>
      <c r="D143" s="148" t="s">
        <v>153</v>
      </c>
      <c r="E143" s="149" t="s">
        <v>2519</v>
      </c>
      <c r="F143" s="150" t="s">
        <v>2520</v>
      </c>
      <c r="G143" s="151" t="s">
        <v>265</v>
      </c>
      <c r="H143" s="152">
        <v>16</v>
      </c>
      <c r="I143" s="153"/>
      <c r="J143" s="154">
        <f t="shared" si="10"/>
        <v>0</v>
      </c>
      <c r="K143" s="155"/>
      <c r="L143" s="30"/>
      <c r="M143" s="156" t="s">
        <v>1</v>
      </c>
      <c r="N143" s="157" t="s">
        <v>39</v>
      </c>
      <c r="O143" s="58"/>
      <c r="P143" s="158">
        <f t="shared" si="11"/>
        <v>0</v>
      </c>
      <c r="Q143" s="158">
        <v>0</v>
      </c>
      <c r="R143" s="158">
        <f t="shared" si="12"/>
        <v>0</v>
      </c>
      <c r="S143" s="158">
        <v>0</v>
      </c>
      <c r="T143" s="159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415</v>
      </c>
      <c r="AT143" s="160" t="s">
        <v>153</v>
      </c>
      <c r="AU143" s="160" t="s">
        <v>158</v>
      </c>
      <c r="AY143" s="14" t="s">
        <v>151</v>
      </c>
      <c r="BE143" s="161">
        <f t="shared" si="14"/>
        <v>0</v>
      </c>
      <c r="BF143" s="161">
        <f t="shared" si="15"/>
        <v>0</v>
      </c>
      <c r="BG143" s="161">
        <f t="shared" si="16"/>
        <v>0</v>
      </c>
      <c r="BH143" s="161">
        <f t="shared" si="17"/>
        <v>0</v>
      </c>
      <c r="BI143" s="161">
        <f t="shared" si="18"/>
        <v>0</v>
      </c>
      <c r="BJ143" s="14" t="s">
        <v>158</v>
      </c>
      <c r="BK143" s="161">
        <f t="shared" si="19"/>
        <v>0</v>
      </c>
      <c r="BL143" s="14" t="s">
        <v>415</v>
      </c>
      <c r="BM143" s="160" t="s">
        <v>2521</v>
      </c>
    </row>
    <row r="144" spans="1:65" s="2" customFormat="1" ht="21.75" customHeight="1">
      <c r="A144" s="29"/>
      <c r="B144" s="147"/>
      <c r="C144" s="162" t="s">
        <v>236</v>
      </c>
      <c r="D144" s="162" t="s">
        <v>354</v>
      </c>
      <c r="E144" s="163" t="s">
        <v>236</v>
      </c>
      <c r="F144" s="164" t="s">
        <v>2522</v>
      </c>
      <c r="G144" s="165" t="s">
        <v>1372</v>
      </c>
      <c r="H144" s="166">
        <v>4</v>
      </c>
      <c r="I144" s="167"/>
      <c r="J144" s="168">
        <f t="shared" si="10"/>
        <v>0</v>
      </c>
      <c r="K144" s="169"/>
      <c r="L144" s="170"/>
      <c r="M144" s="171" t="s">
        <v>1</v>
      </c>
      <c r="N144" s="172" t="s">
        <v>39</v>
      </c>
      <c r="O144" s="58"/>
      <c r="P144" s="158">
        <f t="shared" si="11"/>
        <v>0</v>
      </c>
      <c r="Q144" s="158">
        <v>0</v>
      </c>
      <c r="R144" s="158">
        <f t="shared" si="12"/>
        <v>0</v>
      </c>
      <c r="S144" s="158">
        <v>0</v>
      </c>
      <c r="T144" s="159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1227</v>
      </c>
      <c r="AT144" s="160" t="s">
        <v>354</v>
      </c>
      <c r="AU144" s="160" t="s">
        <v>158</v>
      </c>
      <c r="AY144" s="14" t="s">
        <v>151</v>
      </c>
      <c r="BE144" s="161">
        <f t="shared" si="14"/>
        <v>0</v>
      </c>
      <c r="BF144" s="161">
        <f t="shared" si="15"/>
        <v>0</v>
      </c>
      <c r="BG144" s="161">
        <f t="shared" si="16"/>
        <v>0</v>
      </c>
      <c r="BH144" s="161">
        <f t="shared" si="17"/>
        <v>0</v>
      </c>
      <c r="BI144" s="161">
        <f t="shared" si="18"/>
        <v>0</v>
      </c>
      <c r="BJ144" s="14" t="s">
        <v>158</v>
      </c>
      <c r="BK144" s="161">
        <f t="shared" si="19"/>
        <v>0</v>
      </c>
      <c r="BL144" s="14" t="s">
        <v>415</v>
      </c>
      <c r="BM144" s="160" t="s">
        <v>2523</v>
      </c>
    </row>
    <row r="145" spans="1:65" s="2" customFormat="1" ht="16.5" customHeight="1">
      <c r="A145" s="29"/>
      <c r="B145" s="147"/>
      <c r="C145" s="162" t="s">
        <v>240</v>
      </c>
      <c r="D145" s="162" t="s">
        <v>354</v>
      </c>
      <c r="E145" s="163" t="s">
        <v>190</v>
      </c>
      <c r="F145" s="164" t="s">
        <v>2524</v>
      </c>
      <c r="G145" s="165" t="s">
        <v>330</v>
      </c>
      <c r="H145" s="166">
        <v>20</v>
      </c>
      <c r="I145" s="167"/>
      <c r="J145" s="168">
        <f t="shared" si="10"/>
        <v>0</v>
      </c>
      <c r="K145" s="169"/>
      <c r="L145" s="170"/>
      <c r="M145" s="171" t="s">
        <v>1</v>
      </c>
      <c r="N145" s="172" t="s">
        <v>39</v>
      </c>
      <c r="O145" s="58"/>
      <c r="P145" s="158">
        <f t="shared" si="11"/>
        <v>0</v>
      </c>
      <c r="Q145" s="158">
        <v>0</v>
      </c>
      <c r="R145" s="158">
        <f t="shared" si="12"/>
        <v>0</v>
      </c>
      <c r="S145" s="158">
        <v>0</v>
      </c>
      <c r="T145" s="159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673</v>
      </c>
      <c r="AT145" s="160" t="s">
        <v>354</v>
      </c>
      <c r="AU145" s="160" t="s">
        <v>158</v>
      </c>
      <c r="AY145" s="14" t="s">
        <v>151</v>
      </c>
      <c r="BE145" s="161">
        <f t="shared" si="14"/>
        <v>0</v>
      </c>
      <c r="BF145" s="161">
        <f t="shared" si="15"/>
        <v>0</v>
      </c>
      <c r="BG145" s="161">
        <f t="shared" si="16"/>
        <v>0</v>
      </c>
      <c r="BH145" s="161">
        <f t="shared" si="17"/>
        <v>0</v>
      </c>
      <c r="BI145" s="161">
        <f t="shared" si="18"/>
        <v>0</v>
      </c>
      <c r="BJ145" s="14" t="s">
        <v>158</v>
      </c>
      <c r="BK145" s="161">
        <f t="shared" si="19"/>
        <v>0</v>
      </c>
      <c r="BL145" s="14" t="s">
        <v>673</v>
      </c>
      <c r="BM145" s="160" t="s">
        <v>2525</v>
      </c>
    </row>
    <row r="146" spans="1:65" s="2" customFormat="1" ht="16.5" customHeight="1">
      <c r="A146" s="29"/>
      <c r="B146" s="147"/>
      <c r="C146" s="162" t="s">
        <v>245</v>
      </c>
      <c r="D146" s="162" t="s">
        <v>354</v>
      </c>
      <c r="E146" s="163" t="s">
        <v>208</v>
      </c>
      <c r="F146" s="164" t="s">
        <v>2526</v>
      </c>
      <c r="G146" s="165" t="s">
        <v>1619</v>
      </c>
      <c r="H146" s="166">
        <v>12</v>
      </c>
      <c r="I146" s="167"/>
      <c r="J146" s="168">
        <f t="shared" si="10"/>
        <v>0</v>
      </c>
      <c r="K146" s="169"/>
      <c r="L146" s="170"/>
      <c r="M146" s="171" t="s">
        <v>1</v>
      </c>
      <c r="N146" s="172" t="s">
        <v>39</v>
      </c>
      <c r="O146" s="58"/>
      <c r="P146" s="158">
        <f t="shared" si="11"/>
        <v>0</v>
      </c>
      <c r="Q146" s="158">
        <v>0</v>
      </c>
      <c r="R146" s="158">
        <f t="shared" si="12"/>
        <v>0</v>
      </c>
      <c r="S146" s="158">
        <v>0</v>
      </c>
      <c r="T146" s="159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673</v>
      </c>
      <c r="AT146" s="160" t="s">
        <v>354</v>
      </c>
      <c r="AU146" s="160" t="s">
        <v>158</v>
      </c>
      <c r="AY146" s="14" t="s">
        <v>151</v>
      </c>
      <c r="BE146" s="161">
        <f t="shared" si="14"/>
        <v>0</v>
      </c>
      <c r="BF146" s="161">
        <f t="shared" si="15"/>
        <v>0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4" t="s">
        <v>158</v>
      </c>
      <c r="BK146" s="161">
        <f t="shared" si="19"/>
        <v>0</v>
      </c>
      <c r="BL146" s="14" t="s">
        <v>673</v>
      </c>
      <c r="BM146" s="160" t="s">
        <v>2527</v>
      </c>
    </row>
    <row r="147" spans="1:65" s="2" customFormat="1" ht="16.5" customHeight="1">
      <c r="A147" s="29"/>
      <c r="B147" s="147"/>
      <c r="C147" s="162" t="s">
        <v>249</v>
      </c>
      <c r="D147" s="162" t="s">
        <v>354</v>
      </c>
      <c r="E147" s="163" t="s">
        <v>217</v>
      </c>
      <c r="F147" s="164" t="s">
        <v>2528</v>
      </c>
      <c r="G147" s="165" t="s">
        <v>753</v>
      </c>
      <c r="H147" s="181"/>
      <c r="I147" s="167"/>
      <c r="J147" s="168">
        <f t="shared" si="10"/>
        <v>0</v>
      </c>
      <c r="K147" s="169"/>
      <c r="L147" s="170"/>
      <c r="M147" s="171" t="s">
        <v>1</v>
      </c>
      <c r="N147" s="172" t="s">
        <v>39</v>
      </c>
      <c r="O147" s="58"/>
      <c r="P147" s="158">
        <f t="shared" si="11"/>
        <v>0</v>
      </c>
      <c r="Q147" s="158">
        <v>0</v>
      </c>
      <c r="R147" s="158">
        <f t="shared" si="12"/>
        <v>0</v>
      </c>
      <c r="S147" s="158">
        <v>0</v>
      </c>
      <c r="T147" s="15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673</v>
      </c>
      <c r="AT147" s="160" t="s">
        <v>354</v>
      </c>
      <c r="AU147" s="160" t="s">
        <v>158</v>
      </c>
      <c r="AY147" s="14" t="s">
        <v>151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4" t="s">
        <v>158</v>
      </c>
      <c r="BK147" s="161">
        <f t="shared" si="19"/>
        <v>0</v>
      </c>
      <c r="BL147" s="14" t="s">
        <v>673</v>
      </c>
      <c r="BM147" s="160" t="s">
        <v>2529</v>
      </c>
    </row>
    <row r="148" spans="1:65" s="2" customFormat="1" ht="16.5" customHeight="1">
      <c r="A148" s="29"/>
      <c r="B148" s="147"/>
      <c r="C148" s="162" t="s">
        <v>253</v>
      </c>
      <c r="D148" s="162" t="s">
        <v>354</v>
      </c>
      <c r="E148" s="163" t="s">
        <v>221</v>
      </c>
      <c r="F148" s="164" t="s">
        <v>2530</v>
      </c>
      <c r="G148" s="165" t="s">
        <v>265</v>
      </c>
      <c r="H148" s="166">
        <v>1</v>
      </c>
      <c r="I148" s="167"/>
      <c r="J148" s="168">
        <f t="shared" si="10"/>
        <v>0</v>
      </c>
      <c r="K148" s="169"/>
      <c r="L148" s="170"/>
      <c r="M148" s="171" t="s">
        <v>1</v>
      </c>
      <c r="N148" s="172" t="s">
        <v>39</v>
      </c>
      <c r="O148" s="58"/>
      <c r="P148" s="158">
        <f t="shared" si="11"/>
        <v>0</v>
      </c>
      <c r="Q148" s="158">
        <v>0</v>
      </c>
      <c r="R148" s="158">
        <f t="shared" si="12"/>
        <v>0</v>
      </c>
      <c r="S148" s="158">
        <v>0</v>
      </c>
      <c r="T148" s="15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673</v>
      </c>
      <c r="AT148" s="160" t="s">
        <v>354</v>
      </c>
      <c r="AU148" s="160" t="s">
        <v>158</v>
      </c>
      <c r="AY148" s="14" t="s">
        <v>151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4" t="s">
        <v>158</v>
      </c>
      <c r="BK148" s="161">
        <f t="shared" si="19"/>
        <v>0</v>
      </c>
      <c r="BL148" s="14" t="s">
        <v>673</v>
      </c>
      <c r="BM148" s="160" t="s">
        <v>2531</v>
      </c>
    </row>
    <row r="149" spans="1:65" s="2" customFormat="1" ht="16.5" customHeight="1">
      <c r="A149" s="29"/>
      <c r="B149" s="147"/>
      <c r="C149" s="148" t="s">
        <v>257</v>
      </c>
      <c r="D149" s="148" t="s">
        <v>153</v>
      </c>
      <c r="E149" s="149" t="s">
        <v>2532</v>
      </c>
      <c r="F149" s="150" t="s">
        <v>2533</v>
      </c>
      <c r="G149" s="151" t="s">
        <v>1305</v>
      </c>
      <c r="H149" s="152">
        <v>1</v>
      </c>
      <c r="I149" s="153"/>
      <c r="J149" s="154">
        <f t="shared" si="10"/>
        <v>0</v>
      </c>
      <c r="K149" s="155"/>
      <c r="L149" s="30"/>
      <c r="M149" s="156" t="s">
        <v>1</v>
      </c>
      <c r="N149" s="157" t="s">
        <v>39</v>
      </c>
      <c r="O149" s="58"/>
      <c r="P149" s="158">
        <f t="shared" si="11"/>
        <v>0</v>
      </c>
      <c r="Q149" s="158">
        <v>0</v>
      </c>
      <c r="R149" s="158">
        <f t="shared" si="12"/>
        <v>0</v>
      </c>
      <c r="S149" s="158">
        <v>0</v>
      </c>
      <c r="T149" s="15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415</v>
      </c>
      <c r="AT149" s="160" t="s">
        <v>153</v>
      </c>
      <c r="AU149" s="160" t="s">
        <v>158</v>
      </c>
      <c r="AY149" s="14" t="s">
        <v>151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4" t="s">
        <v>158</v>
      </c>
      <c r="BK149" s="161">
        <f t="shared" si="19"/>
        <v>0</v>
      </c>
      <c r="BL149" s="14" t="s">
        <v>415</v>
      </c>
      <c r="BM149" s="160" t="s">
        <v>2534</v>
      </c>
    </row>
    <row r="150" spans="1:65" s="2" customFormat="1" ht="16.5" customHeight="1">
      <c r="A150" s="29"/>
      <c r="B150" s="147"/>
      <c r="C150" s="162" t="s">
        <v>262</v>
      </c>
      <c r="D150" s="162" t="s">
        <v>354</v>
      </c>
      <c r="E150" s="163" t="s">
        <v>2535</v>
      </c>
      <c r="F150" s="164" t="s">
        <v>2536</v>
      </c>
      <c r="G150" s="165" t="s">
        <v>265</v>
      </c>
      <c r="H150" s="166">
        <v>1</v>
      </c>
      <c r="I150" s="167"/>
      <c r="J150" s="168">
        <f t="shared" si="10"/>
        <v>0</v>
      </c>
      <c r="K150" s="169"/>
      <c r="L150" s="170"/>
      <c r="M150" s="171" t="s">
        <v>1</v>
      </c>
      <c r="N150" s="172" t="s">
        <v>39</v>
      </c>
      <c r="O150" s="58"/>
      <c r="P150" s="158">
        <f t="shared" si="11"/>
        <v>0</v>
      </c>
      <c r="Q150" s="158">
        <v>0</v>
      </c>
      <c r="R150" s="158">
        <f t="shared" si="12"/>
        <v>0</v>
      </c>
      <c r="S150" s="158">
        <v>0</v>
      </c>
      <c r="T150" s="15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673</v>
      </c>
      <c r="AT150" s="160" t="s">
        <v>354</v>
      </c>
      <c r="AU150" s="160" t="s">
        <v>158</v>
      </c>
      <c r="AY150" s="14" t="s">
        <v>151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158</v>
      </c>
      <c r="BK150" s="161">
        <f t="shared" si="19"/>
        <v>0</v>
      </c>
      <c r="BL150" s="14" t="s">
        <v>673</v>
      </c>
      <c r="BM150" s="160" t="s">
        <v>2537</v>
      </c>
    </row>
    <row r="151" spans="1:65" s="2" customFormat="1" ht="16.5" customHeight="1">
      <c r="A151" s="29"/>
      <c r="B151" s="147"/>
      <c r="C151" s="148" t="s">
        <v>267</v>
      </c>
      <c r="D151" s="148" t="s">
        <v>153</v>
      </c>
      <c r="E151" s="149" t="s">
        <v>2538</v>
      </c>
      <c r="F151" s="150" t="s">
        <v>2539</v>
      </c>
      <c r="G151" s="151" t="s">
        <v>265</v>
      </c>
      <c r="H151" s="152">
        <v>2</v>
      </c>
      <c r="I151" s="153"/>
      <c r="J151" s="154">
        <f t="shared" si="10"/>
        <v>0</v>
      </c>
      <c r="K151" s="155"/>
      <c r="L151" s="30"/>
      <c r="M151" s="156" t="s">
        <v>1</v>
      </c>
      <c r="N151" s="157" t="s">
        <v>39</v>
      </c>
      <c r="O151" s="58"/>
      <c r="P151" s="158">
        <f t="shared" si="11"/>
        <v>0</v>
      </c>
      <c r="Q151" s="158">
        <v>0</v>
      </c>
      <c r="R151" s="158">
        <f t="shared" si="12"/>
        <v>0</v>
      </c>
      <c r="S151" s="158">
        <v>0</v>
      </c>
      <c r="T151" s="15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415</v>
      </c>
      <c r="AT151" s="160" t="s">
        <v>153</v>
      </c>
      <c r="AU151" s="160" t="s">
        <v>158</v>
      </c>
      <c r="AY151" s="14" t="s">
        <v>151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158</v>
      </c>
      <c r="BK151" s="161">
        <f t="shared" si="19"/>
        <v>0</v>
      </c>
      <c r="BL151" s="14" t="s">
        <v>415</v>
      </c>
      <c r="BM151" s="160" t="s">
        <v>2540</v>
      </c>
    </row>
    <row r="152" spans="1:65" s="2" customFormat="1" ht="33" customHeight="1">
      <c r="A152" s="29"/>
      <c r="B152" s="147"/>
      <c r="C152" s="162" t="s">
        <v>271</v>
      </c>
      <c r="D152" s="162" t="s">
        <v>354</v>
      </c>
      <c r="E152" s="163" t="s">
        <v>2541</v>
      </c>
      <c r="F152" s="164" t="s">
        <v>2542</v>
      </c>
      <c r="G152" s="165" t="s">
        <v>265</v>
      </c>
      <c r="H152" s="166">
        <v>2</v>
      </c>
      <c r="I152" s="167"/>
      <c r="J152" s="168">
        <f t="shared" si="10"/>
        <v>0</v>
      </c>
      <c r="K152" s="169"/>
      <c r="L152" s="170"/>
      <c r="M152" s="171" t="s">
        <v>1</v>
      </c>
      <c r="N152" s="172" t="s">
        <v>39</v>
      </c>
      <c r="O152" s="58"/>
      <c r="P152" s="158">
        <f t="shared" si="11"/>
        <v>0</v>
      </c>
      <c r="Q152" s="158">
        <v>2.5300000000000001E-3</v>
      </c>
      <c r="R152" s="158">
        <f t="shared" si="12"/>
        <v>5.0600000000000003E-3</v>
      </c>
      <c r="S152" s="158">
        <v>0</v>
      </c>
      <c r="T152" s="15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673</v>
      </c>
      <c r="AT152" s="160" t="s">
        <v>354</v>
      </c>
      <c r="AU152" s="160" t="s">
        <v>158</v>
      </c>
      <c r="AY152" s="14" t="s">
        <v>151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158</v>
      </c>
      <c r="BK152" s="161">
        <f t="shared" si="19"/>
        <v>0</v>
      </c>
      <c r="BL152" s="14" t="s">
        <v>673</v>
      </c>
      <c r="BM152" s="160" t="s">
        <v>2543</v>
      </c>
    </row>
    <row r="153" spans="1:65" s="2" customFormat="1" ht="16.5" customHeight="1">
      <c r="A153" s="29"/>
      <c r="B153" s="147"/>
      <c r="C153" s="162" t="s">
        <v>275</v>
      </c>
      <c r="D153" s="162" t="s">
        <v>354</v>
      </c>
      <c r="E153" s="163" t="s">
        <v>7</v>
      </c>
      <c r="F153" s="164" t="s">
        <v>2544</v>
      </c>
      <c r="G153" s="165" t="s">
        <v>265</v>
      </c>
      <c r="H153" s="166">
        <v>16</v>
      </c>
      <c r="I153" s="167"/>
      <c r="J153" s="168">
        <f t="shared" si="10"/>
        <v>0</v>
      </c>
      <c r="K153" s="169"/>
      <c r="L153" s="170"/>
      <c r="M153" s="171" t="s">
        <v>1</v>
      </c>
      <c r="N153" s="172" t="s">
        <v>39</v>
      </c>
      <c r="O153" s="58"/>
      <c r="P153" s="158">
        <f t="shared" si="11"/>
        <v>0</v>
      </c>
      <c r="Q153" s="158">
        <v>0</v>
      </c>
      <c r="R153" s="158">
        <f t="shared" si="12"/>
        <v>0</v>
      </c>
      <c r="S153" s="158">
        <v>0</v>
      </c>
      <c r="T153" s="15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1227</v>
      </c>
      <c r="AT153" s="160" t="s">
        <v>354</v>
      </c>
      <c r="AU153" s="160" t="s">
        <v>158</v>
      </c>
      <c r="AY153" s="14" t="s">
        <v>151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158</v>
      </c>
      <c r="BK153" s="161">
        <f t="shared" si="19"/>
        <v>0</v>
      </c>
      <c r="BL153" s="14" t="s">
        <v>415</v>
      </c>
      <c r="BM153" s="160" t="s">
        <v>2545</v>
      </c>
    </row>
    <row r="154" spans="1:65" s="2" customFormat="1" ht="21.75" customHeight="1">
      <c r="A154" s="29"/>
      <c r="B154" s="147"/>
      <c r="C154" s="162" t="s">
        <v>279</v>
      </c>
      <c r="D154" s="162" t="s">
        <v>354</v>
      </c>
      <c r="E154" s="163" t="s">
        <v>240</v>
      </c>
      <c r="F154" s="164" t="s">
        <v>2546</v>
      </c>
      <c r="G154" s="165" t="s">
        <v>1372</v>
      </c>
      <c r="H154" s="166">
        <v>10</v>
      </c>
      <c r="I154" s="167"/>
      <c r="J154" s="168">
        <f t="shared" si="10"/>
        <v>0</v>
      </c>
      <c r="K154" s="169"/>
      <c r="L154" s="170"/>
      <c r="M154" s="171" t="s">
        <v>1</v>
      </c>
      <c r="N154" s="172" t="s">
        <v>39</v>
      </c>
      <c r="O154" s="58"/>
      <c r="P154" s="158">
        <f t="shared" si="11"/>
        <v>0</v>
      </c>
      <c r="Q154" s="158">
        <v>0</v>
      </c>
      <c r="R154" s="158">
        <f t="shared" si="12"/>
        <v>0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1227</v>
      </c>
      <c r="AT154" s="160" t="s">
        <v>354</v>
      </c>
      <c r="AU154" s="160" t="s">
        <v>158</v>
      </c>
      <c r="AY154" s="14" t="s">
        <v>151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158</v>
      </c>
      <c r="BK154" s="161">
        <f t="shared" si="19"/>
        <v>0</v>
      </c>
      <c r="BL154" s="14" t="s">
        <v>415</v>
      </c>
      <c r="BM154" s="160" t="s">
        <v>2547</v>
      </c>
    </row>
    <row r="155" spans="1:65" s="2" customFormat="1" ht="21.75" customHeight="1">
      <c r="A155" s="29"/>
      <c r="B155" s="147"/>
      <c r="C155" s="148" t="s">
        <v>283</v>
      </c>
      <c r="D155" s="148" t="s">
        <v>153</v>
      </c>
      <c r="E155" s="149" t="s">
        <v>2548</v>
      </c>
      <c r="F155" s="150" t="s">
        <v>2549</v>
      </c>
      <c r="G155" s="151" t="s">
        <v>1372</v>
      </c>
      <c r="H155" s="152">
        <v>1</v>
      </c>
      <c r="I155" s="153"/>
      <c r="J155" s="154">
        <f t="shared" si="10"/>
        <v>0</v>
      </c>
      <c r="K155" s="155"/>
      <c r="L155" s="30"/>
      <c r="M155" s="156" t="s">
        <v>1</v>
      </c>
      <c r="N155" s="157" t="s">
        <v>39</v>
      </c>
      <c r="O155" s="58"/>
      <c r="P155" s="158">
        <f t="shared" si="11"/>
        <v>0</v>
      </c>
      <c r="Q155" s="158">
        <v>0</v>
      </c>
      <c r="R155" s="158">
        <f t="shared" si="12"/>
        <v>0</v>
      </c>
      <c r="S155" s="158">
        <v>0</v>
      </c>
      <c r="T155" s="15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157</v>
      </c>
      <c r="AT155" s="160" t="s">
        <v>153</v>
      </c>
      <c r="AU155" s="160" t="s">
        <v>158</v>
      </c>
      <c r="AY155" s="14" t="s">
        <v>151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158</v>
      </c>
      <c r="BK155" s="161">
        <f t="shared" si="19"/>
        <v>0</v>
      </c>
      <c r="BL155" s="14" t="s">
        <v>157</v>
      </c>
      <c r="BM155" s="160" t="s">
        <v>2550</v>
      </c>
    </row>
    <row r="156" spans="1:65" s="2" customFormat="1" ht="21.75" customHeight="1">
      <c r="A156" s="29"/>
      <c r="B156" s="147"/>
      <c r="C156" s="148" t="s">
        <v>287</v>
      </c>
      <c r="D156" s="148" t="s">
        <v>153</v>
      </c>
      <c r="E156" s="149" t="s">
        <v>2551</v>
      </c>
      <c r="F156" s="150" t="s">
        <v>2552</v>
      </c>
      <c r="G156" s="151" t="s">
        <v>330</v>
      </c>
      <c r="H156" s="152">
        <v>5</v>
      </c>
      <c r="I156" s="153"/>
      <c r="J156" s="154">
        <f t="shared" si="10"/>
        <v>0</v>
      </c>
      <c r="K156" s="155"/>
      <c r="L156" s="30"/>
      <c r="M156" s="156" t="s">
        <v>1</v>
      </c>
      <c r="N156" s="157" t="s">
        <v>39</v>
      </c>
      <c r="O156" s="58"/>
      <c r="P156" s="158">
        <f t="shared" si="11"/>
        <v>0</v>
      </c>
      <c r="Q156" s="158">
        <v>0</v>
      </c>
      <c r="R156" s="158">
        <f t="shared" si="12"/>
        <v>0</v>
      </c>
      <c r="S156" s="158">
        <v>0</v>
      </c>
      <c r="T156" s="15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415</v>
      </c>
      <c r="AT156" s="160" t="s">
        <v>153</v>
      </c>
      <c r="AU156" s="160" t="s">
        <v>158</v>
      </c>
      <c r="AY156" s="14" t="s">
        <v>151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158</v>
      </c>
      <c r="BK156" s="161">
        <f t="shared" si="19"/>
        <v>0</v>
      </c>
      <c r="BL156" s="14" t="s">
        <v>415</v>
      </c>
      <c r="BM156" s="160" t="s">
        <v>2553</v>
      </c>
    </row>
    <row r="157" spans="1:65" s="2" customFormat="1" ht="16.5" customHeight="1">
      <c r="A157" s="29"/>
      <c r="B157" s="147"/>
      <c r="C157" s="162" t="s">
        <v>291</v>
      </c>
      <c r="D157" s="162" t="s">
        <v>354</v>
      </c>
      <c r="E157" s="163" t="s">
        <v>2554</v>
      </c>
      <c r="F157" s="164" t="s">
        <v>2555</v>
      </c>
      <c r="G157" s="165" t="s">
        <v>330</v>
      </c>
      <c r="H157" s="166">
        <v>5</v>
      </c>
      <c r="I157" s="167"/>
      <c r="J157" s="168">
        <f t="shared" si="10"/>
        <v>0</v>
      </c>
      <c r="K157" s="169"/>
      <c r="L157" s="170"/>
      <c r="M157" s="171" t="s">
        <v>1</v>
      </c>
      <c r="N157" s="172" t="s">
        <v>39</v>
      </c>
      <c r="O157" s="58"/>
      <c r="P157" s="158">
        <f t="shared" si="11"/>
        <v>0</v>
      </c>
      <c r="Q157" s="158">
        <v>1.9000000000000001E-4</v>
      </c>
      <c r="R157" s="158">
        <f t="shared" si="12"/>
        <v>9.5000000000000011E-4</v>
      </c>
      <c r="S157" s="158">
        <v>0</v>
      </c>
      <c r="T157" s="15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673</v>
      </c>
      <c r="AT157" s="160" t="s">
        <v>354</v>
      </c>
      <c r="AU157" s="160" t="s">
        <v>158</v>
      </c>
      <c r="AY157" s="14" t="s">
        <v>151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158</v>
      </c>
      <c r="BK157" s="161">
        <f t="shared" si="19"/>
        <v>0</v>
      </c>
      <c r="BL157" s="14" t="s">
        <v>673</v>
      </c>
      <c r="BM157" s="160" t="s">
        <v>2556</v>
      </c>
    </row>
    <row r="158" spans="1:65" s="2" customFormat="1" ht="24.2" customHeight="1">
      <c r="A158" s="29"/>
      <c r="B158" s="147"/>
      <c r="C158" s="148" t="s">
        <v>327</v>
      </c>
      <c r="D158" s="148" t="s">
        <v>153</v>
      </c>
      <c r="E158" s="149" t="s">
        <v>2557</v>
      </c>
      <c r="F158" s="150" t="s">
        <v>2558</v>
      </c>
      <c r="G158" s="151" t="s">
        <v>330</v>
      </c>
      <c r="H158" s="152">
        <v>15</v>
      </c>
      <c r="I158" s="153"/>
      <c r="J158" s="154">
        <f t="shared" si="10"/>
        <v>0</v>
      </c>
      <c r="K158" s="155"/>
      <c r="L158" s="30"/>
      <c r="M158" s="156" t="s">
        <v>1</v>
      </c>
      <c r="N158" s="157" t="s">
        <v>39</v>
      </c>
      <c r="O158" s="58"/>
      <c r="P158" s="158">
        <f t="shared" si="11"/>
        <v>0</v>
      </c>
      <c r="Q158" s="158">
        <v>0</v>
      </c>
      <c r="R158" s="158">
        <f t="shared" si="12"/>
        <v>0</v>
      </c>
      <c r="S158" s="158">
        <v>0</v>
      </c>
      <c r="T158" s="15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415</v>
      </c>
      <c r="AT158" s="160" t="s">
        <v>153</v>
      </c>
      <c r="AU158" s="160" t="s">
        <v>158</v>
      </c>
      <c r="AY158" s="14" t="s">
        <v>151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4" t="s">
        <v>158</v>
      </c>
      <c r="BK158" s="161">
        <f t="shared" si="19"/>
        <v>0</v>
      </c>
      <c r="BL158" s="14" t="s">
        <v>415</v>
      </c>
      <c r="BM158" s="160" t="s">
        <v>2559</v>
      </c>
    </row>
    <row r="159" spans="1:65" s="2" customFormat="1" ht="16.5" customHeight="1">
      <c r="A159" s="29"/>
      <c r="B159" s="147"/>
      <c r="C159" s="162" t="s">
        <v>332</v>
      </c>
      <c r="D159" s="162" t="s">
        <v>354</v>
      </c>
      <c r="E159" s="163" t="s">
        <v>2560</v>
      </c>
      <c r="F159" s="164" t="s">
        <v>2561</v>
      </c>
      <c r="G159" s="165" t="s">
        <v>330</v>
      </c>
      <c r="H159" s="166">
        <v>15</v>
      </c>
      <c r="I159" s="167"/>
      <c r="J159" s="168">
        <f t="shared" si="10"/>
        <v>0</v>
      </c>
      <c r="K159" s="169"/>
      <c r="L159" s="170"/>
      <c r="M159" s="171" t="s">
        <v>1</v>
      </c>
      <c r="N159" s="172" t="s">
        <v>39</v>
      </c>
      <c r="O159" s="58"/>
      <c r="P159" s="158">
        <f t="shared" si="11"/>
        <v>0</v>
      </c>
      <c r="Q159" s="158">
        <v>6.2E-4</v>
      </c>
      <c r="R159" s="158">
        <f t="shared" si="12"/>
        <v>9.2999999999999992E-3</v>
      </c>
      <c r="S159" s="158">
        <v>0</v>
      </c>
      <c r="T159" s="159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673</v>
      </c>
      <c r="AT159" s="160" t="s">
        <v>354</v>
      </c>
      <c r="AU159" s="160" t="s">
        <v>158</v>
      </c>
      <c r="AY159" s="14" t="s">
        <v>151</v>
      </c>
      <c r="BE159" s="161">
        <f t="shared" si="14"/>
        <v>0</v>
      </c>
      <c r="BF159" s="161">
        <f t="shared" si="15"/>
        <v>0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4" t="s">
        <v>158</v>
      </c>
      <c r="BK159" s="161">
        <f t="shared" si="19"/>
        <v>0</v>
      </c>
      <c r="BL159" s="14" t="s">
        <v>673</v>
      </c>
      <c r="BM159" s="160" t="s">
        <v>2562</v>
      </c>
    </row>
    <row r="160" spans="1:65" s="2" customFormat="1" ht="24.2" customHeight="1">
      <c r="A160" s="29"/>
      <c r="B160" s="147"/>
      <c r="C160" s="148" t="s">
        <v>336</v>
      </c>
      <c r="D160" s="148" t="s">
        <v>153</v>
      </c>
      <c r="E160" s="149" t="s">
        <v>2563</v>
      </c>
      <c r="F160" s="150" t="s">
        <v>2564</v>
      </c>
      <c r="G160" s="151" t="s">
        <v>330</v>
      </c>
      <c r="H160" s="152">
        <v>10</v>
      </c>
      <c r="I160" s="153"/>
      <c r="J160" s="154">
        <f t="shared" si="10"/>
        <v>0</v>
      </c>
      <c r="K160" s="155"/>
      <c r="L160" s="30"/>
      <c r="M160" s="156" t="s">
        <v>1</v>
      </c>
      <c r="N160" s="157" t="s">
        <v>39</v>
      </c>
      <c r="O160" s="58"/>
      <c r="P160" s="158">
        <f t="shared" si="11"/>
        <v>0</v>
      </c>
      <c r="Q160" s="158">
        <v>0</v>
      </c>
      <c r="R160" s="158">
        <f t="shared" si="12"/>
        <v>0</v>
      </c>
      <c r="S160" s="158">
        <v>0</v>
      </c>
      <c r="T160" s="159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415</v>
      </c>
      <c r="AT160" s="160" t="s">
        <v>153</v>
      </c>
      <c r="AU160" s="160" t="s">
        <v>158</v>
      </c>
      <c r="AY160" s="14" t="s">
        <v>151</v>
      </c>
      <c r="BE160" s="161">
        <f t="shared" si="14"/>
        <v>0</v>
      </c>
      <c r="BF160" s="161">
        <f t="shared" si="15"/>
        <v>0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4" t="s">
        <v>158</v>
      </c>
      <c r="BK160" s="161">
        <f t="shared" si="19"/>
        <v>0</v>
      </c>
      <c r="BL160" s="14" t="s">
        <v>415</v>
      </c>
      <c r="BM160" s="160" t="s">
        <v>2565</v>
      </c>
    </row>
    <row r="161" spans="1:65" s="2" customFormat="1" ht="16.5" customHeight="1">
      <c r="A161" s="29"/>
      <c r="B161" s="147"/>
      <c r="C161" s="162" t="s">
        <v>340</v>
      </c>
      <c r="D161" s="162" t="s">
        <v>354</v>
      </c>
      <c r="E161" s="163" t="s">
        <v>2566</v>
      </c>
      <c r="F161" s="164" t="s">
        <v>2567</v>
      </c>
      <c r="G161" s="165" t="s">
        <v>330</v>
      </c>
      <c r="H161" s="166">
        <v>10</v>
      </c>
      <c r="I161" s="167"/>
      <c r="J161" s="168">
        <f t="shared" si="10"/>
        <v>0</v>
      </c>
      <c r="K161" s="169"/>
      <c r="L161" s="170"/>
      <c r="M161" s="171" t="s">
        <v>1</v>
      </c>
      <c r="N161" s="172" t="s">
        <v>39</v>
      </c>
      <c r="O161" s="58"/>
      <c r="P161" s="158">
        <f t="shared" si="11"/>
        <v>0</v>
      </c>
      <c r="Q161" s="158">
        <v>4.2000000000000002E-4</v>
      </c>
      <c r="R161" s="158">
        <f t="shared" si="12"/>
        <v>4.2000000000000006E-3</v>
      </c>
      <c r="S161" s="158">
        <v>0</v>
      </c>
      <c r="T161" s="159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673</v>
      </c>
      <c r="AT161" s="160" t="s">
        <v>354</v>
      </c>
      <c r="AU161" s="160" t="s">
        <v>158</v>
      </c>
      <c r="AY161" s="14" t="s">
        <v>151</v>
      </c>
      <c r="BE161" s="161">
        <f t="shared" si="14"/>
        <v>0</v>
      </c>
      <c r="BF161" s="161">
        <f t="shared" si="15"/>
        <v>0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4" t="s">
        <v>158</v>
      </c>
      <c r="BK161" s="161">
        <f t="shared" si="19"/>
        <v>0</v>
      </c>
      <c r="BL161" s="14" t="s">
        <v>673</v>
      </c>
      <c r="BM161" s="160" t="s">
        <v>2568</v>
      </c>
    </row>
    <row r="162" spans="1:65" s="12" customFormat="1" ht="25.9" customHeight="1">
      <c r="B162" s="134"/>
      <c r="D162" s="135" t="s">
        <v>72</v>
      </c>
      <c r="E162" s="136" t="s">
        <v>1665</v>
      </c>
      <c r="F162" s="136" t="s">
        <v>1666</v>
      </c>
      <c r="I162" s="137"/>
      <c r="J162" s="138">
        <f>BK162</f>
        <v>0</v>
      </c>
      <c r="L162" s="134"/>
      <c r="M162" s="139"/>
      <c r="N162" s="140"/>
      <c r="O162" s="140"/>
      <c r="P162" s="141">
        <f>P163</f>
        <v>0</v>
      </c>
      <c r="Q162" s="140"/>
      <c r="R162" s="141">
        <f>R163</f>
        <v>0</v>
      </c>
      <c r="S162" s="140"/>
      <c r="T162" s="142">
        <f>T163</f>
        <v>0</v>
      </c>
      <c r="AR162" s="135" t="s">
        <v>157</v>
      </c>
      <c r="AT162" s="143" t="s">
        <v>72</v>
      </c>
      <c r="AU162" s="143" t="s">
        <v>73</v>
      </c>
      <c r="AY162" s="135" t="s">
        <v>151</v>
      </c>
      <c r="BK162" s="144">
        <f>BK163</f>
        <v>0</v>
      </c>
    </row>
    <row r="163" spans="1:65" s="12" customFormat="1" ht="22.9" customHeight="1">
      <c r="B163" s="134"/>
      <c r="D163" s="135" t="s">
        <v>72</v>
      </c>
      <c r="E163" s="145" t="s">
        <v>1667</v>
      </c>
      <c r="F163" s="145" t="s">
        <v>2569</v>
      </c>
      <c r="I163" s="137"/>
      <c r="J163" s="146">
        <f>BK163</f>
        <v>0</v>
      </c>
      <c r="L163" s="134"/>
      <c r="M163" s="139"/>
      <c r="N163" s="140"/>
      <c r="O163" s="140"/>
      <c r="P163" s="141">
        <f>SUM(P164:P166)</f>
        <v>0</v>
      </c>
      <c r="Q163" s="140"/>
      <c r="R163" s="141">
        <f>SUM(R164:R166)</f>
        <v>0</v>
      </c>
      <c r="S163" s="140"/>
      <c r="T163" s="142">
        <f>SUM(T164:T166)</f>
        <v>0</v>
      </c>
      <c r="AR163" s="135" t="s">
        <v>157</v>
      </c>
      <c r="AT163" s="143" t="s">
        <v>72</v>
      </c>
      <c r="AU163" s="143" t="s">
        <v>81</v>
      </c>
      <c r="AY163" s="135" t="s">
        <v>151</v>
      </c>
      <c r="BK163" s="144">
        <f>SUM(BK164:BK166)</f>
        <v>0</v>
      </c>
    </row>
    <row r="164" spans="1:65" s="2" customFormat="1" ht="24.2" customHeight="1">
      <c r="A164" s="29"/>
      <c r="B164" s="147"/>
      <c r="C164" s="148" t="s">
        <v>311</v>
      </c>
      <c r="D164" s="148" t="s">
        <v>153</v>
      </c>
      <c r="E164" s="149" t="s">
        <v>1668</v>
      </c>
      <c r="F164" s="150" t="s">
        <v>1669</v>
      </c>
      <c r="G164" s="151" t="s">
        <v>753</v>
      </c>
      <c r="H164" s="173"/>
      <c r="I164" s="153"/>
      <c r="J164" s="154">
        <f>ROUND(I164*H164,2)</f>
        <v>0</v>
      </c>
      <c r="K164" s="155"/>
      <c r="L164" s="30"/>
      <c r="M164" s="156" t="s">
        <v>1</v>
      </c>
      <c r="N164" s="157" t="s">
        <v>39</v>
      </c>
      <c r="O164" s="58"/>
      <c r="P164" s="158">
        <f>O164*H164</f>
        <v>0</v>
      </c>
      <c r="Q164" s="158">
        <v>0</v>
      </c>
      <c r="R164" s="158">
        <f>Q164*H164</f>
        <v>0</v>
      </c>
      <c r="S164" s="158">
        <v>0</v>
      </c>
      <c r="T164" s="159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1670</v>
      </c>
      <c r="AT164" s="160" t="s">
        <v>153</v>
      </c>
      <c r="AU164" s="160" t="s">
        <v>158</v>
      </c>
      <c r="AY164" s="14" t="s">
        <v>151</v>
      </c>
      <c r="BE164" s="161">
        <f>IF(N164="základná",J164,0)</f>
        <v>0</v>
      </c>
      <c r="BF164" s="161">
        <f>IF(N164="znížená",J164,0)</f>
        <v>0</v>
      </c>
      <c r="BG164" s="161">
        <f>IF(N164="zákl. prenesená",J164,0)</f>
        <v>0</v>
      </c>
      <c r="BH164" s="161">
        <f>IF(N164="zníž. prenesená",J164,0)</f>
        <v>0</v>
      </c>
      <c r="BI164" s="161">
        <f>IF(N164="nulová",J164,0)</f>
        <v>0</v>
      </c>
      <c r="BJ164" s="14" t="s">
        <v>158</v>
      </c>
      <c r="BK164" s="161">
        <f>ROUND(I164*H164,2)</f>
        <v>0</v>
      </c>
      <c r="BL164" s="14" t="s">
        <v>1670</v>
      </c>
      <c r="BM164" s="160" t="s">
        <v>2570</v>
      </c>
    </row>
    <row r="165" spans="1:65" s="2" customFormat="1" ht="33" customHeight="1">
      <c r="A165" s="29"/>
      <c r="B165" s="147"/>
      <c r="C165" s="148" t="s">
        <v>315</v>
      </c>
      <c r="D165" s="148" t="s">
        <v>153</v>
      </c>
      <c r="E165" s="149" t="s">
        <v>1675</v>
      </c>
      <c r="F165" s="150" t="s">
        <v>1676</v>
      </c>
      <c r="G165" s="151" t="s">
        <v>753</v>
      </c>
      <c r="H165" s="173"/>
      <c r="I165" s="153"/>
      <c r="J165" s="154">
        <f>ROUND(I165*H165,2)</f>
        <v>0</v>
      </c>
      <c r="K165" s="155"/>
      <c r="L165" s="30"/>
      <c r="M165" s="156" t="s">
        <v>1</v>
      </c>
      <c r="N165" s="157" t="s">
        <v>39</v>
      </c>
      <c r="O165" s="58"/>
      <c r="P165" s="158">
        <f>O165*H165</f>
        <v>0</v>
      </c>
      <c r="Q165" s="158">
        <v>0</v>
      </c>
      <c r="R165" s="158">
        <f>Q165*H165</f>
        <v>0</v>
      </c>
      <c r="S165" s="158">
        <v>0</v>
      </c>
      <c r="T165" s="159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1670</v>
      </c>
      <c r="AT165" s="160" t="s">
        <v>153</v>
      </c>
      <c r="AU165" s="160" t="s">
        <v>158</v>
      </c>
      <c r="AY165" s="14" t="s">
        <v>151</v>
      </c>
      <c r="BE165" s="161">
        <f>IF(N165="základná",J165,0)</f>
        <v>0</v>
      </c>
      <c r="BF165" s="161">
        <f>IF(N165="znížená",J165,0)</f>
        <v>0</v>
      </c>
      <c r="BG165" s="161">
        <f>IF(N165="zákl. prenesená",J165,0)</f>
        <v>0</v>
      </c>
      <c r="BH165" s="161">
        <f>IF(N165="zníž. prenesená",J165,0)</f>
        <v>0</v>
      </c>
      <c r="BI165" s="161">
        <f>IF(N165="nulová",J165,0)</f>
        <v>0</v>
      </c>
      <c r="BJ165" s="14" t="s">
        <v>158</v>
      </c>
      <c r="BK165" s="161">
        <f>ROUND(I165*H165,2)</f>
        <v>0</v>
      </c>
      <c r="BL165" s="14" t="s">
        <v>1670</v>
      </c>
      <c r="BM165" s="160" t="s">
        <v>2571</v>
      </c>
    </row>
    <row r="166" spans="1:65" s="2" customFormat="1" ht="33" customHeight="1">
      <c r="A166" s="29"/>
      <c r="B166" s="147"/>
      <c r="C166" s="148" t="s">
        <v>319</v>
      </c>
      <c r="D166" s="148" t="s">
        <v>153</v>
      </c>
      <c r="E166" s="149" t="s">
        <v>1678</v>
      </c>
      <c r="F166" s="150" t="s">
        <v>1679</v>
      </c>
      <c r="G166" s="151" t="s">
        <v>753</v>
      </c>
      <c r="H166" s="173"/>
      <c r="I166" s="153"/>
      <c r="J166" s="154">
        <f>ROUND(I166*H166,2)</f>
        <v>0</v>
      </c>
      <c r="K166" s="155"/>
      <c r="L166" s="30"/>
      <c r="M166" s="156" t="s">
        <v>1</v>
      </c>
      <c r="N166" s="157" t="s">
        <v>39</v>
      </c>
      <c r="O166" s="58"/>
      <c r="P166" s="158">
        <f>O166*H166</f>
        <v>0</v>
      </c>
      <c r="Q166" s="158">
        <v>0</v>
      </c>
      <c r="R166" s="158">
        <f>Q166*H166</f>
        <v>0</v>
      </c>
      <c r="S166" s="158">
        <v>0</v>
      </c>
      <c r="T166" s="159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1670</v>
      </c>
      <c r="AT166" s="160" t="s">
        <v>153</v>
      </c>
      <c r="AU166" s="160" t="s">
        <v>158</v>
      </c>
      <c r="AY166" s="14" t="s">
        <v>151</v>
      </c>
      <c r="BE166" s="161">
        <f>IF(N166="základná",J166,0)</f>
        <v>0</v>
      </c>
      <c r="BF166" s="161">
        <f>IF(N166="znížená",J166,0)</f>
        <v>0</v>
      </c>
      <c r="BG166" s="161">
        <f>IF(N166="zákl. prenesená",J166,0)</f>
        <v>0</v>
      </c>
      <c r="BH166" s="161">
        <f>IF(N166="zníž. prenesená",J166,0)</f>
        <v>0</v>
      </c>
      <c r="BI166" s="161">
        <f>IF(N166="nulová",J166,0)</f>
        <v>0</v>
      </c>
      <c r="BJ166" s="14" t="s">
        <v>158</v>
      </c>
      <c r="BK166" s="161">
        <f>ROUND(I166*H166,2)</f>
        <v>0</v>
      </c>
      <c r="BL166" s="14" t="s">
        <v>1670</v>
      </c>
      <c r="BM166" s="160" t="s">
        <v>2572</v>
      </c>
    </row>
    <row r="167" spans="1:65" s="12" customFormat="1" ht="25.9" customHeight="1">
      <c r="B167" s="134"/>
      <c r="D167" s="135" t="s">
        <v>72</v>
      </c>
      <c r="E167" s="136" t="s">
        <v>2573</v>
      </c>
      <c r="F167" s="136" t="s">
        <v>2574</v>
      </c>
      <c r="I167" s="137"/>
      <c r="J167" s="138">
        <f>BK167</f>
        <v>0</v>
      </c>
      <c r="L167" s="134"/>
      <c r="M167" s="139"/>
      <c r="N167" s="140"/>
      <c r="O167" s="140"/>
      <c r="P167" s="141">
        <f>P168</f>
        <v>0</v>
      </c>
      <c r="Q167" s="140"/>
      <c r="R167" s="141">
        <f>R168</f>
        <v>0</v>
      </c>
      <c r="S167" s="140"/>
      <c r="T167" s="142">
        <f>T168</f>
        <v>0</v>
      </c>
      <c r="AR167" s="135" t="s">
        <v>170</v>
      </c>
      <c r="AT167" s="143" t="s">
        <v>72</v>
      </c>
      <c r="AU167" s="143" t="s">
        <v>73</v>
      </c>
      <c r="AY167" s="135" t="s">
        <v>151</v>
      </c>
      <c r="BK167" s="144">
        <f>BK168</f>
        <v>0</v>
      </c>
    </row>
    <row r="168" spans="1:65" s="12" customFormat="1" ht="22.9" customHeight="1">
      <c r="B168" s="134"/>
      <c r="D168" s="135" t="s">
        <v>72</v>
      </c>
      <c r="E168" s="145" t="s">
        <v>2575</v>
      </c>
      <c r="F168" s="145" t="s">
        <v>2576</v>
      </c>
      <c r="I168" s="137"/>
      <c r="J168" s="146">
        <f>BK168</f>
        <v>0</v>
      </c>
      <c r="L168" s="134"/>
      <c r="M168" s="139"/>
      <c r="N168" s="140"/>
      <c r="O168" s="140"/>
      <c r="P168" s="141">
        <f>P169</f>
        <v>0</v>
      </c>
      <c r="Q168" s="140"/>
      <c r="R168" s="141">
        <f>R169</f>
        <v>0</v>
      </c>
      <c r="S168" s="140"/>
      <c r="T168" s="142">
        <f>T169</f>
        <v>0</v>
      </c>
      <c r="AR168" s="135" t="s">
        <v>170</v>
      </c>
      <c r="AT168" s="143" t="s">
        <v>72</v>
      </c>
      <c r="AU168" s="143" t="s">
        <v>81</v>
      </c>
      <c r="AY168" s="135" t="s">
        <v>151</v>
      </c>
      <c r="BK168" s="144">
        <f>BK169</f>
        <v>0</v>
      </c>
    </row>
    <row r="169" spans="1:65" s="2" customFormat="1" ht="24.2" customHeight="1">
      <c r="A169" s="29"/>
      <c r="B169" s="147"/>
      <c r="C169" s="148" t="s">
        <v>323</v>
      </c>
      <c r="D169" s="148" t="s">
        <v>153</v>
      </c>
      <c r="E169" s="149" t="s">
        <v>2577</v>
      </c>
      <c r="F169" s="150" t="s">
        <v>2578</v>
      </c>
      <c r="G169" s="151" t="s">
        <v>2579</v>
      </c>
      <c r="H169" s="152">
        <v>1</v>
      </c>
      <c r="I169" s="153"/>
      <c r="J169" s="154">
        <f>ROUND(I169*H169,2)</f>
        <v>0</v>
      </c>
      <c r="K169" s="155"/>
      <c r="L169" s="30"/>
      <c r="M169" s="179" t="s">
        <v>1</v>
      </c>
      <c r="N169" s="180" t="s">
        <v>39</v>
      </c>
      <c r="O169" s="176"/>
      <c r="P169" s="177">
        <f>O169*H169</f>
        <v>0</v>
      </c>
      <c r="Q169" s="177">
        <v>0</v>
      </c>
      <c r="R169" s="177">
        <f>Q169*H169</f>
        <v>0</v>
      </c>
      <c r="S169" s="177">
        <v>0</v>
      </c>
      <c r="T169" s="178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2580</v>
      </c>
      <c r="AT169" s="160" t="s">
        <v>153</v>
      </c>
      <c r="AU169" s="160" t="s">
        <v>158</v>
      </c>
      <c r="AY169" s="14" t="s">
        <v>151</v>
      </c>
      <c r="BE169" s="161">
        <f>IF(N169="základná",J169,0)</f>
        <v>0</v>
      </c>
      <c r="BF169" s="161">
        <f>IF(N169="znížená",J169,0)</f>
        <v>0</v>
      </c>
      <c r="BG169" s="161">
        <f>IF(N169="zákl. prenesená",J169,0)</f>
        <v>0</v>
      </c>
      <c r="BH169" s="161">
        <f>IF(N169="zníž. prenesená",J169,0)</f>
        <v>0</v>
      </c>
      <c r="BI169" s="161">
        <f>IF(N169="nulová",J169,0)</f>
        <v>0</v>
      </c>
      <c r="BJ169" s="14" t="s">
        <v>158</v>
      </c>
      <c r="BK169" s="161">
        <f>ROUND(I169*H169,2)</f>
        <v>0</v>
      </c>
      <c r="BL169" s="14" t="s">
        <v>2580</v>
      </c>
      <c r="BM169" s="160" t="s">
        <v>2581</v>
      </c>
    </row>
    <row r="170" spans="1:65" s="2" customFormat="1" ht="6.95" customHeight="1">
      <c r="A170" s="29"/>
      <c r="B170" s="47"/>
      <c r="C170" s="48"/>
      <c r="D170" s="48"/>
      <c r="E170" s="48"/>
      <c r="F170" s="48"/>
      <c r="G170" s="48"/>
      <c r="H170" s="48"/>
      <c r="I170" s="48"/>
      <c r="J170" s="48"/>
      <c r="K170" s="48"/>
      <c r="L170" s="30"/>
      <c r="M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</row>
  </sheetData>
  <autoFilter ref="C123:K169" xr:uid="{00000000-0009-0000-0000-000008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Rekapitulácia stavby</vt:lpstr>
      <vt:lpstr>01 - Architektonicko-stav...</vt:lpstr>
      <vt:lpstr>02 - Zdravotechnika</vt:lpstr>
      <vt:lpstr>03 - Vzduchotechnika</vt:lpstr>
      <vt:lpstr>04 - Vykurovanie</vt:lpstr>
      <vt:lpstr>05 - Elektroinštakácia a ...</vt:lpstr>
      <vt:lpstr>06 - Prípojka voda</vt:lpstr>
      <vt:lpstr>07 - Prípojka kanal</vt:lpstr>
      <vt:lpstr>08 - Prípojka nn</vt:lpstr>
      <vt:lpstr>'01 - Architektonicko-stav...'!Názvy_tlače</vt:lpstr>
      <vt:lpstr>'02 - Zdravotechnika'!Názvy_tlače</vt:lpstr>
      <vt:lpstr>'03 - Vzduchotechnika'!Názvy_tlače</vt:lpstr>
      <vt:lpstr>'04 - Vykurovanie'!Názvy_tlače</vt:lpstr>
      <vt:lpstr>'05 - Elektroinštakácia a ...'!Názvy_tlače</vt:lpstr>
      <vt:lpstr>'06 - Prípojka voda'!Názvy_tlače</vt:lpstr>
      <vt:lpstr>'07 - Prípojka kanal'!Názvy_tlače</vt:lpstr>
      <vt:lpstr>'08 - Prípojka nn'!Názvy_tlače</vt:lpstr>
      <vt:lpstr>'Rekapitulácia stavby'!Názvy_tlače</vt:lpstr>
      <vt:lpstr>'01 - Architektonicko-stav...'!Oblasť_tlače</vt:lpstr>
      <vt:lpstr>'02 - Zdravotechnika'!Oblasť_tlače</vt:lpstr>
      <vt:lpstr>'03 - Vzduchotechnika'!Oblasť_tlače</vt:lpstr>
      <vt:lpstr>'04 - Vykurovanie'!Oblasť_tlače</vt:lpstr>
      <vt:lpstr>'05 - Elektroinštakácia a ...'!Oblasť_tlače</vt:lpstr>
      <vt:lpstr>'06 - Prípojka voda'!Oblasť_tlače</vt:lpstr>
      <vt:lpstr>'07 - Prípojka kanal'!Oblasť_tlače</vt:lpstr>
      <vt:lpstr>'08 - Prípojka nn'!Oblasť_tlače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DESKTOP-V0NVDKK\Igor</dc:creator>
  <cp:lastModifiedBy>Rumanko Vladimír</cp:lastModifiedBy>
  <dcterms:created xsi:type="dcterms:W3CDTF">2024-05-30T10:54:09Z</dcterms:created>
  <dcterms:modified xsi:type="dcterms:W3CDTF">2024-06-06T08:38:44Z</dcterms:modified>
</cp:coreProperties>
</file>