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Z:\Projekty\PRV_8.3_výzva_62_PRV_2022\Urbariát pozemkové spoločenstvo Ochodnica\VO\SP\"/>
    </mc:Choice>
  </mc:AlternateContent>
  <xr:revisionPtr revIDLastSave="0" documentId="13_ncr:1_{FECB7E8D-378A-4FD6-8533-94C77235CF13}" xr6:coauthVersionLast="47" xr6:coauthVersionMax="47" xr10:uidLastSave="{00000000-0000-0000-0000-000000000000}"/>
  <bookViews>
    <workbookView xWindow="5880" yWindow="1200" windowWidth="20010" windowHeight="14400" firstSheet="2" activeTab="4" xr2:uid="{00000000-000D-0000-FFFF-FFFF00000000}"/>
  </bookViews>
  <sheets>
    <sheet name="Suhrnny list" sheetId="1" r:id="rId1"/>
    <sheet name="Zoznam" sheetId="2" r:id="rId2"/>
    <sheet name="Povrchové protierózne úpravy" sheetId="3" r:id="rId3"/>
    <sheet name="Vsakovacie nádrže" sheetId="4" r:id="rId4"/>
    <sheet name="Zvážnica - protierózna odrážka" sheetId="5" r:id="rId5"/>
  </sheets>
  <definedNames>
    <definedName name="fakt1R" localSheetId="3">#REF!</definedName>
    <definedName name="fakt1R" localSheetId="4">#REF!</definedName>
    <definedName name="fakt1R">#REF!</definedName>
    <definedName name="_xlnm.Print_Titles" localSheetId="2">'Povrchové protierózne úpravy'!$8:$10</definedName>
    <definedName name="_xlnm.Print_Titles" localSheetId="3">'Vsakovacie nádrže'!$8:$10</definedName>
    <definedName name="_xlnm.Print_Titles" localSheetId="4">'Zvážnica - protierózna odrážka'!$8:$10</definedName>
    <definedName name="_xlnm.Print_Area" localSheetId="2">'Povrchové protierózne úpravy'!$A:$O</definedName>
    <definedName name="_xlnm.Print_Area" localSheetId="0">'Suhrnny list'!$A$1:$M$41</definedName>
    <definedName name="_xlnm.Print_Area" localSheetId="3">'Vsakovacie nádrže'!$A:$O</definedName>
    <definedName name="_xlnm.Print_Area" localSheetId="4">'Zvážnica - protierózna odrážka'!$A:$O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8" i="5" l="1"/>
  <c r="W36" i="5"/>
  <c r="N36" i="5"/>
  <c r="N38" i="5" s="1"/>
  <c r="I36" i="5"/>
  <c r="I38" i="5" s="1"/>
  <c r="N35" i="5"/>
  <c r="L35" i="5"/>
  <c r="L36" i="5" s="1"/>
  <c r="L38" i="5" s="1"/>
  <c r="J35" i="5"/>
  <c r="J36" i="5" s="1"/>
  <c r="H35" i="5"/>
  <c r="H36" i="5" s="1"/>
  <c r="H38" i="5" s="1"/>
  <c r="W29" i="5"/>
  <c r="I29" i="5"/>
  <c r="N28" i="5"/>
  <c r="L28" i="5"/>
  <c r="L29" i="5" s="1"/>
  <c r="J28" i="5"/>
  <c r="H28" i="5"/>
  <c r="N27" i="5"/>
  <c r="N29" i="5" s="1"/>
  <c r="L27" i="5"/>
  <c r="J27" i="5"/>
  <c r="J29" i="5" s="1"/>
  <c r="E29" i="5" s="1"/>
  <c r="H27" i="5"/>
  <c r="H29" i="5" s="1"/>
  <c r="W24" i="5"/>
  <c r="N24" i="5"/>
  <c r="I24" i="5"/>
  <c r="N23" i="5"/>
  <c r="L23" i="5"/>
  <c r="L24" i="5" s="1"/>
  <c r="J23" i="5"/>
  <c r="J24" i="5" s="1"/>
  <c r="E24" i="5" s="1"/>
  <c r="H23" i="5"/>
  <c r="H24" i="5" s="1"/>
  <c r="W20" i="5"/>
  <c r="W31" i="5" s="1"/>
  <c r="W40" i="5" s="1"/>
  <c r="I20" i="5"/>
  <c r="I31" i="5" s="1"/>
  <c r="I40" i="5" s="1"/>
  <c r="N19" i="5"/>
  <c r="L19" i="5"/>
  <c r="J19" i="5"/>
  <c r="H19" i="5"/>
  <c r="N18" i="5"/>
  <c r="L18" i="5"/>
  <c r="J18" i="5"/>
  <c r="H18" i="5"/>
  <c r="N17" i="5"/>
  <c r="L17" i="5"/>
  <c r="J17" i="5"/>
  <c r="H17" i="5"/>
  <c r="N14" i="5"/>
  <c r="N20" i="5" s="1"/>
  <c r="N31" i="5" s="1"/>
  <c r="N40" i="5" s="1"/>
  <c r="L14" i="5"/>
  <c r="L20" i="5" s="1"/>
  <c r="J14" i="5"/>
  <c r="J20" i="5" s="1"/>
  <c r="H14" i="5"/>
  <c r="H20" i="5" s="1"/>
  <c r="H31" i="5" s="1"/>
  <c r="D8" i="5"/>
  <c r="J38" i="5" l="1"/>
  <c r="E38" i="5" s="1"/>
  <c r="E36" i="5"/>
  <c r="H40" i="5"/>
  <c r="E20" i="5"/>
  <c r="J31" i="5"/>
  <c r="L31" i="5"/>
  <c r="L40" i="5" s="1"/>
  <c r="J40" i="5" l="1"/>
  <c r="E40" i="5" s="1"/>
  <c r="E31" i="5"/>
  <c r="W34" i="4" l="1"/>
  <c r="W32" i="4"/>
  <c r="N32" i="4"/>
  <c r="N34" i="4" s="1"/>
  <c r="I32" i="4"/>
  <c r="I34" i="4" s="1"/>
  <c r="N31" i="4"/>
  <c r="L31" i="4"/>
  <c r="L32" i="4" s="1"/>
  <c r="L34" i="4" s="1"/>
  <c r="J31" i="4"/>
  <c r="J32" i="4" s="1"/>
  <c r="H31" i="4"/>
  <c r="H32" i="4" s="1"/>
  <c r="H34" i="4" s="1"/>
  <c r="I27" i="4"/>
  <c r="W25" i="4"/>
  <c r="W27" i="4" s="1"/>
  <c r="W36" i="4" s="1"/>
  <c r="I25" i="4"/>
  <c r="N24" i="4"/>
  <c r="L24" i="4"/>
  <c r="J24" i="4"/>
  <c r="H24" i="4"/>
  <c r="N21" i="4"/>
  <c r="L21" i="4"/>
  <c r="J21" i="4"/>
  <c r="H21" i="4"/>
  <c r="N20" i="4"/>
  <c r="L20" i="4"/>
  <c r="J20" i="4"/>
  <c r="H20" i="4"/>
  <c r="N19" i="4"/>
  <c r="L19" i="4"/>
  <c r="J19" i="4"/>
  <c r="H19" i="4"/>
  <c r="N18" i="4"/>
  <c r="L18" i="4"/>
  <c r="J18" i="4"/>
  <c r="H18" i="4"/>
  <c r="N17" i="4"/>
  <c r="L17" i="4"/>
  <c r="J17" i="4"/>
  <c r="H17" i="4"/>
  <c r="N14" i="4"/>
  <c r="N25" i="4" s="1"/>
  <c r="N27" i="4" s="1"/>
  <c r="N36" i="4" s="1"/>
  <c r="L14" i="4"/>
  <c r="L25" i="4" s="1"/>
  <c r="L27" i="4" s="1"/>
  <c r="J14" i="4"/>
  <c r="J25" i="4" s="1"/>
  <c r="H14" i="4"/>
  <c r="H25" i="4" s="1"/>
  <c r="H27" i="4" s="1"/>
  <c r="D8" i="4"/>
  <c r="J34" i="4" l="1"/>
  <c r="E34" i="4" s="1"/>
  <c r="E32" i="4"/>
  <c r="L36" i="4"/>
  <c r="J27" i="4"/>
  <c r="E25" i="4"/>
  <c r="H36" i="4"/>
  <c r="I36" i="4"/>
  <c r="J36" i="4" l="1"/>
  <c r="E36" i="4" s="1"/>
  <c r="E27" i="4"/>
  <c r="W19" i="3" l="1"/>
  <c r="W21" i="3" s="1"/>
  <c r="W23" i="3" s="1"/>
  <c r="I19" i="3"/>
  <c r="I21" i="3" s="1"/>
  <c r="I23" i="3" s="1"/>
  <c r="N18" i="3"/>
  <c r="L18" i="3"/>
  <c r="J18" i="3"/>
  <c r="H18" i="3"/>
  <c r="N14" i="3"/>
  <c r="N19" i="3" s="1"/>
  <c r="N21" i="3" s="1"/>
  <c r="N23" i="3" s="1"/>
  <c r="L14" i="3"/>
  <c r="L19" i="3" s="1"/>
  <c r="L21" i="3" s="1"/>
  <c r="L23" i="3" s="1"/>
  <c r="J14" i="3"/>
  <c r="J19" i="3" s="1"/>
  <c r="H14" i="3"/>
  <c r="H19" i="3" s="1"/>
  <c r="H21" i="3" s="1"/>
  <c r="H23" i="3" s="1"/>
  <c r="D8" i="3"/>
  <c r="J21" i="3" l="1"/>
  <c r="E19" i="3"/>
  <c r="J23" i="3" l="1"/>
  <c r="E23" i="3" s="1"/>
  <c r="E21" i="3"/>
  <c r="L13" i="2" l="1"/>
  <c r="O11" i="2"/>
  <c r="S11" i="2" s="1"/>
  <c r="O12" i="2"/>
  <c r="S12" i="2" s="1"/>
  <c r="T12" i="2" s="1"/>
  <c r="O10" i="2"/>
  <c r="S10" i="2" s="1"/>
  <c r="T10" i="2" s="1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U13" i="2"/>
  <c r="R13" i="2"/>
  <c r="Q13" i="2"/>
  <c r="P13" i="2"/>
  <c r="K13" i="2"/>
  <c r="J13" i="2"/>
  <c r="I13" i="2"/>
  <c r="H13" i="2"/>
  <c r="G13" i="2"/>
  <c r="M13" i="2" s="1"/>
  <c r="F13" i="2"/>
  <c r="E13" i="2"/>
  <c r="D13" i="2"/>
  <c r="M12" i="2"/>
  <c r="M11" i="2"/>
  <c r="M10" i="2"/>
  <c r="M9" i="2"/>
  <c r="L9" i="2"/>
  <c r="O9" i="2" s="1"/>
  <c r="S9" i="2" l="1"/>
  <c r="V9" i="2" s="1"/>
  <c r="O13" i="2"/>
  <c r="T11" i="2"/>
  <c r="T13" i="2" s="1"/>
  <c r="S13" i="2"/>
  <c r="H17" i="1" s="1"/>
  <c r="H18" i="1" s="1"/>
  <c r="H19" i="1" s="1"/>
  <c r="J19" i="1" s="1"/>
  <c r="L19" i="1" s="1"/>
  <c r="V12" i="2"/>
  <c r="V10" i="2"/>
  <c r="J23" i="1"/>
  <c r="L23" i="1" s="1"/>
  <c r="J27" i="1"/>
  <c r="L27" i="1" s="1"/>
  <c r="J26" i="1"/>
  <c r="L26" i="1" s="1"/>
  <c r="I17" i="1"/>
  <c r="H14" i="1"/>
  <c r="J16" i="1"/>
  <c r="L16" i="1" s="1"/>
  <c r="J15" i="1"/>
  <c r="L15" i="1" s="1"/>
  <c r="J28" i="1"/>
  <c r="L28" i="1" s="1"/>
  <c r="J25" i="1"/>
  <c r="L25" i="1" s="1"/>
  <c r="J24" i="1"/>
  <c r="L24" i="1" s="1"/>
  <c r="J22" i="1"/>
  <c r="L22" i="1" s="1"/>
  <c r="J21" i="1"/>
  <c r="L21" i="1" s="1"/>
  <c r="J20" i="1"/>
  <c r="L20" i="1" s="1"/>
  <c r="K17" i="1"/>
  <c r="K14" i="1"/>
  <c r="I14" i="1"/>
  <c r="J13" i="1"/>
  <c r="L13" i="1" s="1"/>
  <c r="J18" i="1" l="1"/>
  <c r="L18" i="1" s="1"/>
  <c r="V11" i="2"/>
  <c r="V13" i="2"/>
  <c r="I29" i="1"/>
  <c r="J17" i="1"/>
  <c r="L17" i="1" s="1"/>
  <c r="K29" i="1"/>
  <c r="H29" i="1"/>
  <c r="J14" i="1"/>
  <c r="L14" i="1" s="1"/>
  <c r="J29" i="1" l="1"/>
  <c r="L29" i="1" l="1"/>
  <c r="J30" i="1"/>
  <c r="L30" i="1" l="1"/>
  <c r="L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7" authorId="0" shapeId="0" xr:uid="{00000000-0006-0000-0100-000001000000}">
      <text>
        <r>
          <rPr>
            <sz val="9"/>
            <color indexed="81"/>
            <rFont val="Segoe UI"/>
            <charset val="1"/>
          </rPr>
          <t>Údaj v tomto stĺpci:
S - stavebný objekt
P - prevádzkový súbor</t>
        </r>
      </text>
    </comment>
  </commentList>
</comments>
</file>

<file path=xl/sharedStrings.xml><?xml version="1.0" encoding="utf-8"?>
<sst xmlns="http://schemas.openxmlformats.org/spreadsheetml/2006/main" count="722" uniqueCount="265">
  <si>
    <t>Súhrnný list stavby</t>
  </si>
  <si>
    <t>Názov stavby:</t>
  </si>
  <si>
    <t>JKSO:</t>
  </si>
  <si>
    <t>Miesto stavby:</t>
  </si>
  <si>
    <t>Odberateľ:</t>
  </si>
  <si>
    <t/>
  </si>
  <si>
    <t>IČO:</t>
  </si>
  <si>
    <t>Adresa:</t>
  </si>
  <si>
    <t>DRČ:</t>
  </si>
  <si>
    <t>Por.</t>
  </si>
  <si>
    <t>Hl.</t>
  </si>
  <si>
    <t>Náklady na</t>
  </si>
  <si>
    <t xml:space="preserve">                  Náklady investičnej výstavby</t>
  </si>
  <si>
    <t>Náklady z</t>
  </si>
  <si>
    <t>Celkové</t>
  </si>
  <si>
    <t>č.</t>
  </si>
  <si>
    <t>stavebná časť</t>
  </si>
  <si>
    <t>technolog. časť</t>
  </si>
  <si>
    <t>celkom</t>
  </si>
  <si>
    <t>inv. prostried.</t>
  </si>
  <si>
    <t>náklady</t>
  </si>
  <si>
    <t>A</t>
  </si>
  <si>
    <t>Projektové a prieskumné práce</t>
  </si>
  <si>
    <t>B</t>
  </si>
  <si>
    <t>Prevádzkové súbory</t>
  </si>
  <si>
    <t>z toho:</t>
  </si>
  <si>
    <t>dodávky</t>
  </si>
  <si>
    <t>montáž a dopl. náklady</t>
  </si>
  <si>
    <t>C</t>
  </si>
  <si>
    <t>Stavebné objekty</t>
  </si>
  <si>
    <t>základné náklady</t>
  </si>
  <si>
    <t>HZS a dopl. náklady</t>
  </si>
  <si>
    <t>D</t>
  </si>
  <si>
    <t>Stroje, zariadenie, inventár</t>
  </si>
  <si>
    <t>E</t>
  </si>
  <si>
    <t>Umelecké diela</t>
  </si>
  <si>
    <t>F</t>
  </si>
  <si>
    <t>Vedľajšie náklady</t>
  </si>
  <si>
    <t>G</t>
  </si>
  <si>
    <t>Ostatné náklady</t>
  </si>
  <si>
    <t>H</t>
  </si>
  <si>
    <t>Rezerva</t>
  </si>
  <si>
    <t>I</t>
  </si>
  <si>
    <t>Ostatné investície</t>
  </si>
  <si>
    <t>J</t>
  </si>
  <si>
    <t>Nehmotný investičný majetok</t>
  </si>
  <si>
    <t>K</t>
  </si>
  <si>
    <t>Prevádzkové náklady</t>
  </si>
  <si>
    <t>L</t>
  </si>
  <si>
    <t>Kompletačná činnosť</t>
  </si>
  <si>
    <t>Celkové náklady</t>
  </si>
  <si>
    <t>DPH</t>
  </si>
  <si>
    <t>z čiastky</t>
  </si>
  <si>
    <t>Cena celkom s DPH</t>
  </si>
  <si>
    <t>Spracoval:</t>
  </si>
  <si>
    <t>Projektant:</t>
  </si>
  <si>
    <t>Dňa:</t>
  </si>
  <si>
    <t>Pečiatka a podpis</t>
  </si>
  <si>
    <t>Názov stavby, objektu, časti alebo PS</t>
  </si>
  <si>
    <t>SO/PS</t>
  </si>
  <si>
    <t>HSV</t>
  </si>
  <si>
    <t>PSV</t>
  </si>
  <si>
    <t>M-CE</t>
  </si>
  <si>
    <t>Iné</t>
  </si>
  <si>
    <t>ZRN</t>
  </si>
  <si>
    <t>ORN</t>
  </si>
  <si>
    <t>ZRN+ORN</t>
  </si>
  <si>
    <t>NUS</t>
  </si>
  <si>
    <t>IN</t>
  </si>
  <si>
    <t>ON</t>
  </si>
  <si>
    <t>Spolu bez DPH</t>
  </si>
  <si>
    <t>DPH - 1.sadzba</t>
  </si>
  <si>
    <t>DPH - 2.sadzba</t>
  </si>
  <si>
    <t>Spolu s DPH</t>
  </si>
  <si>
    <t>Prípočet - odpočet</t>
  </si>
  <si>
    <t>Hl. A - Projektové a prieskumné práce</t>
  </si>
  <si>
    <t>Hl. B - Prevádzkové súbory - dodávky</t>
  </si>
  <si>
    <t>Hl. B - Prevádzkové súbory - montáž a dopl. náklady</t>
  </si>
  <si>
    <t>Hl. C - Stavebné objekty - základné náklady</t>
  </si>
  <si>
    <t>Hl. C - Stavebné objekty - HZS a dopl. náklady</t>
  </si>
  <si>
    <t>Hl. D - Stroje, zariadenie, inventár</t>
  </si>
  <si>
    <t>Hl. E - Umelecké diela</t>
  </si>
  <si>
    <t>Hl. F - Vedľajšie náklady</t>
  </si>
  <si>
    <t>Hl. G - Ostatné náklady</t>
  </si>
  <si>
    <t>Hl. H - Rezerva</t>
  </si>
  <si>
    <t>Hl. I - Ostatné investície</t>
  </si>
  <si>
    <t>Hl. J - Nehmotný investičný majetok</t>
  </si>
  <si>
    <t>Hl. K - Prevádzkové náklady</t>
  </si>
  <si>
    <t>Hl. L - Kompletačná činnosť</t>
  </si>
  <si>
    <t>montáž</t>
  </si>
  <si>
    <t>dodávka</t>
  </si>
  <si>
    <t>spolu</t>
  </si>
  <si>
    <t>staveb.časť</t>
  </si>
  <si>
    <t>technol. časť</t>
  </si>
  <si>
    <t>náklady z IP</t>
  </si>
  <si>
    <t>základ</t>
  </si>
  <si>
    <t>Stavba : Opatrenia na zlepšenie zadržiavania vody na pozemkoch Urbariátu pozemkového spoločenstva Oc</t>
  </si>
  <si>
    <t>S</t>
  </si>
  <si>
    <t xml:space="preserve">....Objekt : Povrchové protierózne úpravy                                                           </t>
  </si>
  <si>
    <t xml:space="preserve">....Objekt : Vsakovacie nádrže                                                                      </t>
  </si>
  <si>
    <t xml:space="preserve">....Objekt : Zvážnica - protierózna odrážka                                                         </t>
  </si>
  <si>
    <t>Spolu:</t>
  </si>
  <si>
    <t xml:space="preserve"> HLUBINA Stanislav</t>
  </si>
  <si>
    <t>Ochodnica</t>
  </si>
  <si>
    <t>Urbariát pozemkového spoločenstva Ochodnica</t>
  </si>
  <si>
    <t xml:space="preserve"> </t>
  </si>
  <si>
    <t>Rekapitulácia nákladov stavby v EUR</t>
  </si>
  <si>
    <t>Ing. arch. Stanislav Sýkora</t>
  </si>
  <si>
    <t>Opatrenia na zlepšenie zadržiavania vody na pozemkoch Urbariátu pozemkového spoločenstva Ochodnica</t>
  </si>
  <si>
    <t xml:space="preserve">Odberateľ: Urbariát pozemkového spoločenstva Ochodnica </t>
  </si>
  <si>
    <t xml:space="preserve">Projektant: Ing. arch. Stanislav Sýkora </t>
  </si>
  <si>
    <t xml:space="preserve">Dodávateľ: </t>
  </si>
  <si>
    <t xml:space="preserve">JKSO: </t>
  </si>
  <si>
    <t>Stavba : Opatrenia na zlepšenie zadržiavania vody na pozemkoch Urbariátu pozemkového spoločenstva Ochodnica</t>
  </si>
  <si>
    <t xml:space="preserve">Dátum: </t>
  </si>
  <si>
    <t xml:space="preserve">Spracoval:                   </t>
  </si>
  <si>
    <t xml:space="preserve">Spracoval: Stanislav Hlubina                      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</si>
  <si>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</si>
  <si>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</si>
  <si>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</si>
  <si>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</si>
  <si>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</si>
  <si>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</si>
  <si>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</si>
  <si>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</si>
  <si>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</si>
  <si>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</si>
  <si>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</si>
  <si>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</si>
  <si>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</si>
  <si>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</si>
  <si>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</si>
  <si>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</si>
  <si>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</si>
  <si>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Objekt : Povrchové protierózne úpravy</t>
  </si>
  <si>
    <t>N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</si>
  <si>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</si>
  <si>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</si>
  <si>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</si>
  <si>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</si>
  <si>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</si>
  <si>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</si>
  <si>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</si>
  <si>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</si>
  <si>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</si>
  <si>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</si>
  <si>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</si>
  <si>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</si>
  <si>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</si>
  <si>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</si>
  <si>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</si>
  <si>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</si>
  <si>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</si>
  <si>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</si>
  <si>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</si>
  <si>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</si>
  <si>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</si>
  <si>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</si>
  <si>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</si>
  <si>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</si>
  <si>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</si>
  <si>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Zaradenie</t>
  </si>
  <si>
    <t>Lev0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</si>
  <si>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</si>
  <si>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</si>
  <si>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</si>
  <si>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</si>
  <si>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</si>
  <si>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</si>
  <si>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</si>
  <si>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</si>
  <si>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</si>
  <si>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</si>
  <si>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</si>
  <si>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</si>
  <si>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</si>
  <si>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</si>
  <si>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</si>
  <si>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</si>
  <si>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</si>
  <si>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pre KL</t>
  </si>
  <si>
    <t>pozícia</t>
  </si>
  <si>
    <t>PRÁCE A DODÁVKY HSV</t>
  </si>
  <si>
    <t>1 - ZEMNE PRÁCE</t>
  </si>
  <si>
    <t>272</t>
  </si>
  <si>
    <t>131301101</t>
  </si>
  <si>
    <t>Hĺbenie jám nezapaž. v horn. tr. 4 do 100 m3</t>
  </si>
  <si>
    <t>m3</t>
  </si>
  <si>
    <t xml:space="preserve">                    </t>
  </si>
  <si>
    <t>13130-1101</t>
  </si>
  <si>
    <t>45.11.21</t>
  </si>
  <si>
    <t xml:space="preserve">    </t>
  </si>
  <si>
    <t>EK</t>
  </si>
  <si>
    <t>dľžka 1870m</t>
  </si>
  <si>
    <t>a</t>
  </si>
  <si>
    <t>jama šírka 300cm dĺžka 150cm hľbka 100cm, medzera medzi zásekmi 75 až 150cm</t>
  </si>
  <si>
    <t>3,00*1,50*1,00*(1870/(1,125+1,50)) =   3205,714</t>
  </si>
  <si>
    <t>001</t>
  </si>
  <si>
    <t>171101101</t>
  </si>
  <si>
    <t>Násypy z hornín súdržných zhutnených na 95% PS</t>
  </si>
  <si>
    <t>17110-1101</t>
  </si>
  <si>
    <t xml:space="preserve">1 - ZEMNE PRÁCE  spolu: </t>
  </si>
  <si>
    <t xml:space="preserve">PRÁCE A DODÁVKY HSV  spolu: </t>
  </si>
  <si>
    <t>Za rozpočet celkom</t>
  </si>
  <si>
    <t xml:space="preserve">Spracoval:              </t>
  </si>
  <si>
    <t>Objekt : Vsakovacie nádrže</t>
  </si>
  <si>
    <t>nádrž dľžka 700cm šírka 500cm hľbka 100cm, 119ks</t>
  </si>
  <si>
    <t>7,00*5,00*1,00*119 =   4165,000</t>
  </si>
  <si>
    <t>131301109</t>
  </si>
  <si>
    <t>Príplatok za lepivosť horniny tr.4</t>
  </si>
  <si>
    <t>13130-1109</t>
  </si>
  <si>
    <t>162201102</t>
  </si>
  <si>
    <t>Vodorovné premiestnenie výkopu do 50 m horn. tr. 1-4</t>
  </si>
  <si>
    <t>16220-1102</t>
  </si>
  <si>
    <t>45.11.24</t>
  </si>
  <si>
    <t>167101101</t>
  </si>
  <si>
    <t>Nakladanie výkopku do 100 m3 v horn. tr. 1-4</t>
  </si>
  <si>
    <t>16710-1101</t>
  </si>
  <si>
    <t>231</t>
  </si>
  <si>
    <t>171203112</t>
  </si>
  <si>
    <t>Uloženie výkopku vo svahu 1:5-1:2</t>
  </si>
  <si>
    <t>17120-3112</t>
  </si>
  <si>
    <t>182001123</t>
  </si>
  <si>
    <t>Plošná úprava terénu, nerovnosti do +-150 mm vo svahu 1:2-1:1</t>
  </si>
  <si>
    <t>m2</t>
  </si>
  <si>
    <t>18200-1123</t>
  </si>
  <si>
    <t>vytvarovanie terénu po výkopoch 119ks</t>
  </si>
  <si>
    <t>(7,00+2,50*2)*(5,00+2,50*2)*119 =   14280,000</t>
  </si>
  <si>
    <t>182101101</t>
  </si>
  <si>
    <t>Svahovanie v zárezoch v horn. tr. 1-4</t>
  </si>
  <si>
    <t>18210-1101</t>
  </si>
  <si>
    <t>OSTATNÉ</t>
  </si>
  <si>
    <t>OST - vedľajšie rozpočtové náklady</t>
  </si>
  <si>
    <t>800</t>
  </si>
  <si>
    <t>00362</t>
  </si>
  <si>
    <t>Sťažené dopravné podmienky</t>
  </si>
  <si>
    <t>U</t>
  </si>
  <si>
    <t xml:space="preserve">  .  .  </t>
  </si>
  <si>
    <t xml:space="preserve">OST - vedľajšie rozpočtové náklady  spolu: </t>
  </si>
  <si>
    <t xml:space="preserve">OSTATNÉ  spolu: </t>
  </si>
  <si>
    <t xml:space="preserve">Spracoval:                     </t>
  </si>
  <si>
    <t>Objekt : Zvážnica - protierózna odrážka</t>
  </si>
  <si>
    <t>132301201</t>
  </si>
  <si>
    <t>Hĺbenie rýh šírka do 2 m v horn. tr. 4 do 100 m3</t>
  </si>
  <si>
    <t>13230-1201</t>
  </si>
  <si>
    <t>181ks, dľžka 600cm šírka 90cm hľbka 30cm</t>
  </si>
  <si>
    <t>5,00*0,90*0,30*181 =   244,350</t>
  </si>
  <si>
    <t>4 - VODOROVNÉ KONŠTRUKCIE</t>
  </si>
  <si>
    <t>312</t>
  </si>
  <si>
    <t>467951220</t>
  </si>
  <si>
    <t>Prah drevený dvojitý z guľatiny pr. od 200 do 290 mm</t>
  </si>
  <si>
    <t>m</t>
  </si>
  <si>
    <t>46795-1220</t>
  </si>
  <si>
    <t>45.24.13</t>
  </si>
  <si>
    <t xml:space="preserve">4 - VODOROVNÉ KONŠTRUKCIE  spolu: </t>
  </si>
  <si>
    <t>9 - OSTATNÉ KONŠTRUKCIE A PRÁCE</t>
  </si>
  <si>
    <t>998332011</t>
  </si>
  <si>
    <t>Presun hmôt pre úpravy vodných tokov, kanálov a hrádzi</t>
  </si>
  <si>
    <t>t</t>
  </si>
  <si>
    <t>99833-2011</t>
  </si>
  <si>
    <t>321</t>
  </si>
  <si>
    <t>998332091</t>
  </si>
  <si>
    <t>Príplatok za zväčšený presun do 1000 m, úpravy vodných tokov, kanálov a hrádzi</t>
  </si>
  <si>
    <t>99833-2091</t>
  </si>
  <si>
    <t xml:space="preserve">9 - OSTATNÉ KONŠTRUKCIE A PRÁCE  spolu: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</si>
</sst>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\ &quot;Sk&quot;_-;\-* #,##0\ &quot;Sk&quot;_-;_-* &quot;-&quot;\ &quot;Sk&quot;_-;_-@_-"/>
    <numFmt numFmtId="165" formatCode="#"/>
    <numFmt numFmtId="166" formatCode="#,##0.0"/>
    <numFmt numFmtId="167" formatCode="#,##0&quot; Sk&quot;;[Red]&quot;-&quot;#,##0&quot; Sk&quot;"/>
    <numFmt numFmtId="168" formatCode="_ * #,##0_ ;_ * \-#,##0_ ;_ * &quot;-&quot;_ ;_ @_ 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 * #,##0.00_ ;_ * \-#,##0.00_ ;_ * &quot;-&quot;??_ ;_ @_ "/>
    <numFmt numFmtId="172" formatCode="#,##0.00000"/>
    <numFmt numFmtId="173" formatCode="#,##0.000"/>
    <numFmt numFmtId="174" formatCode="#,##0.0000"/>
    <numFmt numFmtId="175" formatCode="0.000"/>
  </numFmts>
  <fonts count="47">
    <font>
      <sz val="10"/>
      <name val="Arial"/>
      <charset val="238"/>
    </font>
    <font>
      <b/>
      <sz val="20"/>
      <name val="Arial Narrow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  <font>
      <sz val="9"/>
      <color indexed="81"/>
      <name val="Segoe UI"/>
      <charset val="1"/>
    </font>
    <font>
      <b/>
      <sz val="18"/>
      <color theme="3"/>
      <name val="Calibri Light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7.5"/>
      <name val="Arial Narrow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  <font>
      <sz val="8"/>
      <color rgb="FFFFFFFF"/>
      <name val="Arial Narrow"/>
      <family val="2"/>
      <charset val="238"/>
    </font>
    <font>
      <sz val="7.5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8"/>
      <color rgb="FF0000FF"/>
      <name val="Arial Narrow"/>
      <family val="2"/>
      <charset val="238"/>
    </font>
  </fonts>
  <fills count="6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FFFC0"/>
        <bgColor rgb="FFFFFFFF"/>
      </patternFill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</fills>
  <borders count="85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70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6" applyNumberFormat="0" applyFill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5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5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5" fillId="29" borderId="0" applyNumberFormat="0" applyBorder="0" applyAlignment="0" applyProtection="0"/>
    <xf numFmtId="0" fontId="17" fillId="0" borderId="0"/>
    <xf numFmtId="0" fontId="21" fillId="30" borderId="0" applyNumberFormat="0" applyBorder="0" applyAlignment="0" applyProtection="0">
      <alignment vertical="center"/>
    </xf>
    <xf numFmtId="171" fontId="21" fillId="0" borderId="0" applyFont="0" applyFill="0" applyBorder="0" applyAlignment="0" applyProtection="0">
      <alignment vertical="center"/>
    </xf>
    <xf numFmtId="168" fontId="21" fillId="0" borderId="0" applyFont="0" applyFill="0" applyBorder="0" applyAlignment="0" applyProtection="0">
      <alignment vertical="center"/>
    </xf>
    <xf numFmtId="169" fontId="21" fillId="0" borderId="0" applyFont="0" applyFill="0" applyBorder="0" applyAlignment="0" applyProtection="0">
      <alignment vertical="center"/>
    </xf>
    <xf numFmtId="170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8" fillId="31" borderId="67" applyNumberFormat="0" applyAlignment="0" applyProtection="0">
      <alignment vertical="center"/>
    </xf>
    <xf numFmtId="0" fontId="29" fillId="0" borderId="68" applyNumberFormat="0" applyFill="0" applyAlignment="0" applyProtection="0">
      <alignment vertical="center"/>
    </xf>
    <xf numFmtId="0" fontId="21" fillId="32" borderId="6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68" applyNumberFormat="0" applyFill="0" applyAlignment="0" applyProtection="0">
      <alignment vertical="center"/>
    </xf>
    <xf numFmtId="0" fontId="36" fillId="0" borderId="7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1" applyFont="0" applyFill="0" applyBorder="0">
      <alignment vertical="center"/>
    </xf>
    <xf numFmtId="0" fontId="40" fillId="36" borderId="72" applyNumberForma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39" borderId="73" applyNumberFormat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39" fillId="39" borderId="72" applyNumberFormat="0" applyAlignment="0" applyProtection="0">
      <alignment vertical="center"/>
    </xf>
    <xf numFmtId="0" fontId="21" fillId="41" borderId="0" applyNumberFormat="0" applyBorder="0" applyAlignment="0" applyProtection="0"/>
    <xf numFmtId="0" fontId="31" fillId="0" borderId="74" applyNumberFormat="0" applyFill="0" applyAlignment="0" applyProtection="0">
      <alignment vertical="center"/>
    </xf>
    <xf numFmtId="164" fontId="25" fillId="0" borderId="0" applyFont="0" applyFill="0" applyBorder="0" applyAlignment="0" applyProtection="0"/>
    <xf numFmtId="0" fontId="24" fillId="0" borderId="75" applyNumberFormat="0" applyFill="0" applyAlignment="0" applyProtection="0">
      <alignment vertical="center"/>
    </xf>
    <xf numFmtId="0" fontId="21" fillId="42" borderId="0" applyNumberFormat="0" applyBorder="0" applyAlignment="0" applyProtection="0"/>
    <xf numFmtId="0" fontId="26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27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167" fontId="37" fillId="0" borderId="71"/>
    <xf numFmtId="0" fontId="21" fillId="54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21" fillId="58" borderId="0" applyNumberFormat="0" applyBorder="0" applyAlignment="0" applyProtection="0"/>
    <xf numFmtId="0" fontId="27" fillId="59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21" fillId="62" borderId="0" applyNumberFormat="0" applyBorder="0" applyAlignment="0" applyProtection="0"/>
    <xf numFmtId="0" fontId="37" fillId="0" borderId="71" applyFont="0" applyFill="0"/>
    <xf numFmtId="0" fontId="27" fillId="63" borderId="0" applyNumberFormat="0" applyBorder="0" applyAlignment="0" applyProtection="0">
      <alignment vertical="center"/>
    </xf>
    <xf numFmtId="0" fontId="37" fillId="0" borderId="71">
      <alignment vertical="center"/>
    </xf>
    <xf numFmtId="0" fontId="21" fillId="64" borderId="0" applyNumberFormat="0" applyBorder="0" applyAlignment="0" applyProtection="0"/>
    <xf numFmtId="0" fontId="21" fillId="42" borderId="0" applyNumberFormat="0" applyBorder="0" applyAlignment="0" applyProtection="0"/>
    <xf numFmtId="0" fontId="21" fillId="41" borderId="0" applyNumberFormat="0" applyBorder="0" applyAlignment="0" applyProtection="0"/>
    <xf numFmtId="0" fontId="21" fillId="62" borderId="0" applyNumberFormat="0" applyBorder="0" applyAlignment="0" applyProtection="0"/>
    <xf numFmtId="0" fontId="21" fillId="65" borderId="0" applyNumberFormat="0" applyBorder="0" applyAlignment="0" applyProtection="0"/>
    <xf numFmtId="0" fontId="21" fillId="66" borderId="0" applyNumberFormat="0" applyBorder="0" applyAlignment="0" applyProtection="0"/>
    <xf numFmtId="0" fontId="21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7" fillId="66" borderId="0" applyNumberFormat="0" applyBorder="0" applyAlignment="0" applyProtection="0"/>
    <xf numFmtId="0" fontId="27" fillId="42" borderId="0" applyNumberFormat="0" applyBorder="0" applyAlignment="0" applyProtection="0"/>
    <xf numFmtId="0" fontId="27" fillId="62" borderId="0" applyNumberFormat="0" applyBorder="0" applyAlignment="0" applyProtection="0"/>
    <xf numFmtId="0" fontId="24" fillId="0" borderId="76" applyNumberFormat="0" applyFill="0" applyAlignment="0" applyProtection="0"/>
    <xf numFmtId="0" fontId="25" fillId="0" borderId="0"/>
    <xf numFmtId="0" fontId="41" fillId="0" borderId="0" applyNumberFormat="0" applyFill="0" applyBorder="0" applyAlignment="0" applyProtection="0"/>
    <xf numFmtId="0" fontId="37" fillId="0" borderId="77" applyBorder="0">
      <alignment vertical="center"/>
    </xf>
    <xf numFmtId="0" fontId="23" fillId="0" borderId="0" applyNumberFormat="0" applyFill="0" applyBorder="0" applyAlignment="0" applyProtection="0"/>
    <xf numFmtId="0" fontId="37" fillId="0" borderId="77">
      <alignment vertical="center"/>
    </xf>
    <xf numFmtId="0" fontId="17" fillId="0" borderId="0"/>
    <xf numFmtId="171" fontId="21" fillId="0" borderId="0" applyFont="0" applyFill="0" applyBorder="0" applyAlignment="0" applyProtection="0">
      <alignment vertical="center"/>
    </xf>
    <xf numFmtId="168" fontId="21" fillId="0" borderId="0" applyFont="0" applyFill="0" applyBorder="0" applyAlignment="0" applyProtection="0">
      <alignment vertical="center"/>
    </xf>
    <xf numFmtId="169" fontId="21" fillId="0" borderId="0" applyFont="0" applyFill="0" applyBorder="0" applyAlignment="0" applyProtection="0">
      <alignment vertical="center"/>
    </xf>
    <xf numFmtId="170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8" fillId="31" borderId="67" applyNumberFormat="0" applyAlignment="0" applyProtection="0">
      <alignment vertical="center"/>
    </xf>
    <xf numFmtId="0" fontId="29" fillId="0" borderId="68" applyNumberFormat="0" applyFill="0" applyAlignment="0" applyProtection="0">
      <alignment vertical="center"/>
    </xf>
    <xf numFmtId="0" fontId="21" fillId="32" borderId="69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68" applyNumberFormat="0" applyFill="0" applyAlignment="0" applyProtection="0">
      <alignment vertical="center"/>
    </xf>
    <xf numFmtId="0" fontId="36" fillId="0" borderId="7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36" borderId="72" applyNumberFormat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39" borderId="73" applyNumberFormat="0" applyAlignment="0" applyProtection="0">
      <alignment vertical="center"/>
    </xf>
    <xf numFmtId="0" fontId="39" fillId="39" borderId="72" applyNumberFormat="0" applyAlignment="0" applyProtection="0">
      <alignment vertical="center"/>
    </xf>
    <xf numFmtId="0" fontId="21" fillId="41" borderId="0" applyNumberFormat="0" applyBorder="0" applyAlignment="0" applyProtection="0"/>
    <xf numFmtId="0" fontId="31" fillId="0" borderId="74" applyNumberFormat="0" applyFill="0" applyAlignment="0" applyProtection="0">
      <alignment vertical="center"/>
    </xf>
    <xf numFmtId="0" fontId="21" fillId="42" borderId="0" applyNumberFormat="0" applyBorder="0" applyAlignment="0" applyProtection="0"/>
    <xf numFmtId="0" fontId="26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27" fillId="45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1" fillId="58" borderId="0" applyNumberFormat="0" applyBorder="0" applyAlignment="0" applyProtection="0"/>
    <xf numFmtId="0" fontId="27" fillId="60" borderId="0" applyNumberFormat="0" applyBorder="0" applyAlignment="0" applyProtection="0">
      <alignment vertical="center"/>
    </xf>
    <xf numFmtId="0" fontId="21" fillId="62" borderId="0" applyNumberFormat="0" applyBorder="0" applyAlignment="0" applyProtection="0"/>
    <xf numFmtId="0" fontId="21" fillId="64" borderId="0" applyNumberFormat="0" applyBorder="0" applyAlignment="0" applyProtection="0"/>
    <xf numFmtId="0" fontId="21" fillId="42" borderId="0" applyNumberFormat="0" applyBorder="0" applyAlignment="0" applyProtection="0"/>
    <xf numFmtId="0" fontId="21" fillId="41" borderId="0" applyNumberFormat="0" applyBorder="0" applyAlignment="0" applyProtection="0"/>
    <xf numFmtId="0" fontId="21" fillId="62" borderId="0" applyNumberFormat="0" applyBorder="0" applyAlignment="0" applyProtection="0"/>
    <xf numFmtId="0" fontId="21" fillId="65" borderId="0" applyNumberFormat="0" applyBorder="0" applyAlignment="0" applyProtection="0"/>
    <xf numFmtId="0" fontId="21" fillId="66" borderId="0" applyNumberFormat="0" applyBorder="0" applyAlignment="0" applyProtection="0"/>
    <xf numFmtId="0" fontId="21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7" fillId="66" borderId="0" applyNumberFormat="0" applyBorder="0" applyAlignment="0" applyProtection="0"/>
    <xf numFmtId="0" fontId="27" fillId="42" borderId="0" applyNumberFormat="0" applyBorder="0" applyAlignment="0" applyProtection="0"/>
    <xf numFmtId="0" fontId="27" fillId="62" borderId="0" applyNumberFormat="0" applyBorder="0" applyAlignment="0" applyProtection="0"/>
    <xf numFmtId="0" fontId="24" fillId="0" borderId="76" applyNumberFormat="0" applyFill="0" applyAlignment="0" applyProtection="0"/>
    <xf numFmtId="0" fontId="4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7" fillId="0" borderId="0"/>
    <xf numFmtId="0" fontId="25" fillId="0" borderId="0"/>
  </cellStyleXfs>
  <cellXfs count="208">
    <xf numFmtId="0" fontId="0" fillId="0" borderId="0" xfId="0"/>
    <xf numFmtId="0" fontId="1" fillId="0" borderId="2" xfId="0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9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165" fontId="2" fillId="0" borderId="12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165" fontId="2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3" fontId="2" fillId="0" borderId="10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3" fontId="2" fillId="0" borderId="11" xfId="0" applyNumberFormat="1" applyFont="1" applyBorder="1" applyAlignment="1">
      <alignment vertical="center"/>
    </xf>
    <xf numFmtId="4" fontId="3" fillId="0" borderId="38" xfId="0" applyNumberFormat="1" applyFont="1" applyBorder="1" applyAlignment="1">
      <alignment vertical="center"/>
    </xf>
    <xf numFmtId="4" fontId="3" fillId="0" borderId="39" xfId="0" applyNumberFormat="1" applyFont="1" applyBorder="1" applyAlignment="1">
      <alignment vertical="center"/>
    </xf>
    <xf numFmtId="0" fontId="3" fillId="0" borderId="40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165" fontId="2" fillId="0" borderId="7" xfId="0" applyNumberFormat="1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165" fontId="2" fillId="0" borderId="0" xfId="0" applyNumberFormat="1" applyFont="1" applyAlignment="1">
      <alignment vertical="center"/>
    </xf>
    <xf numFmtId="0" fontId="2" fillId="0" borderId="43" xfId="0" applyFont="1" applyBorder="1" applyAlignment="1">
      <alignment vertical="center"/>
    </xf>
    <xf numFmtId="165" fontId="2" fillId="0" borderId="44" xfId="0" applyNumberFormat="1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165" fontId="2" fillId="0" borderId="45" xfId="0" applyNumberFormat="1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3" fillId="0" borderId="46" xfId="0" applyFont="1" applyBorder="1" applyAlignment="1">
      <alignment horizontal="left" vertical="center"/>
    </xf>
    <xf numFmtId="165" fontId="2" fillId="0" borderId="35" xfId="0" applyNumberFormat="1" applyFont="1" applyBorder="1" applyAlignment="1">
      <alignment horizontal="left" vertical="center"/>
    </xf>
    <xf numFmtId="165" fontId="2" fillId="0" borderId="35" xfId="0" applyNumberFormat="1" applyFont="1" applyBorder="1" applyAlignment="1">
      <alignment vertical="center"/>
    </xf>
    <xf numFmtId="165" fontId="3" fillId="0" borderId="41" xfId="0" applyNumberFormat="1" applyFont="1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165" fontId="2" fillId="0" borderId="28" xfId="0" applyNumberFormat="1" applyFont="1" applyBorder="1" applyAlignment="1">
      <alignment vertical="center"/>
    </xf>
    <xf numFmtId="165" fontId="2" fillId="0" borderId="29" xfId="0" applyNumberFormat="1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47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46" xfId="0" applyFont="1" applyBorder="1" applyAlignment="1">
      <alignment horizontal="center" vertical="center"/>
    </xf>
    <xf numFmtId="0" fontId="2" fillId="0" borderId="44" xfId="0" applyFont="1" applyBorder="1" applyAlignment="1">
      <alignment horizontal="left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3" fontId="2" fillId="0" borderId="15" xfId="0" applyNumberFormat="1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165" fontId="2" fillId="0" borderId="44" xfId="0" applyNumberFormat="1" applyFont="1" applyBorder="1" applyAlignment="1">
      <alignment horizontal="left" vertical="center"/>
    </xf>
    <xf numFmtId="4" fontId="2" fillId="0" borderId="10" xfId="0" applyNumberFormat="1" applyFont="1" applyBorder="1" applyAlignment="1">
      <alignment vertical="center"/>
    </xf>
    <xf numFmtId="4" fontId="3" fillId="0" borderId="56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horizontal="right" vertical="center"/>
    </xf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 vertical="top" wrapText="1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7" xfId="0" applyFont="1" applyBorder="1" applyAlignment="1">
      <alignment vertical="center"/>
    </xf>
    <xf numFmtId="0" fontId="2" fillId="0" borderId="57" xfId="0" applyFont="1" applyBorder="1" applyAlignment="1">
      <alignment horizontal="center" vertical="top" wrapText="1"/>
    </xf>
    <xf numFmtId="0" fontId="2" fillId="0" borderId="57" xfId="0" applyFont="1" applyBorder="1" applyAlignment="1">
      <alignment horizontal="centerContinuous" vertical="top" wrapText="1"/>
    </xf>
    <xf numFmtId="0" fontId="2" fillId="11" borderId="57" xfId="0" applyFont="1" applyFill="1" applyBorder="1" applyAlignment="1">
      <alignment horizontal="centerContinuous" vertical="top" wrapText="1"/>
    </xf>
    <xf numFmtId="0" fontId="2" fillId="11" borderId="58" xfId="0" applyFont="1" applyFill="1" applyBorder="1" applyAlignment="1">
      <alignment horizontal="centerContinuous" vertical="top" wrapText="1"/>
    </xf>
    <xf numFmtId="3" fontId="2" fillId="0" borderId="59" xfId="0" applyNumberFormat="1" applyFont="1" applyBorder="1" applyAlignment="1">
      <alignment horizontal="center"/>
    </xf>
    <xf numFmtId="166" fontId="2" fillId="0" borderId="59" xfId="0" applyNumberFormat="1" applyFont="1" applyBorder="1" applyAlignment="1">
      <alignment horizontal="center"/>
    </xf>
    <xf numFmtId="3" fontId="2" fillId="11" borderId="59" xfId="0" applyNumberFormat="1" applyFont="1" applyFill="1" applyBorder="1" applyAlignment="1">
      <alignment horizontal="center"/>
    </xf>
    <xf numFmtId="3" fontId="2" fillId="11" borderId="60" xfId="0" applyNumberFormat="1" applyFont="1" applyFill="1" applyBorder="1" applyAlignment="1">
      <alignment horizontal="center"/>
    </xf>
    <xf numFmtId="0" fontId="2" fillId="0" borderId="61" xfId="0" applyFont="1" applyBorder="1"/>
    <xf numFmtId="0" fontId="2" fillId="0" borderId="62" xfId="0" applyFont="1" applyBorder="1"/>
    <xf numFmtId="0" fontId="2" fillId="11" borderId="62" xfId="0" applyFont="1" applyFill="1" applyBorder="1"/>
    <xf numFmtId="0" fontId="2" fillId="0" borderId="63" xfId="0" applyFont="1" applyBorder="1" applyAlignment="1">
      <alignment horizontal="center" vertical="top"/>
    </xf>
    <xf numFmtId="0" fontId="2" fillId="0" borderId="64" xfId="0" applyFont="1" applyBorder="1" applyAlignment="1">
      <alignment horizontal="center" vertical="top" wrapText="1"/>
    </xf>
    <xf numFmtId="0" fontId="2" fillId="11" borderId="64" xfId="0" applyFont="1" applyFill="1" applyBorder="1" applyAlignment="1">
      <alignment horizontal="center" vertical="top" wrapText="1"/>
    </xf>
    <xf numFmtId="0" fontId="3" fillId="0" borderId="6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top"/>
    </xf>
    <xf numFmtId="0" fontId="2" fillId="0" borderId="41" xfId="0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54" xfId="0" applyNumberFormat="1" applyFont="1" applyBorder="1" applyAlignment="1">
      <alignment horizontal="right" vertical="center"/>
    </xf>
    <xf numFmtId="4" fontId="2" fillId="0" borderId="51" xfId="0" applyNumberFormat="1" applyFont="1" applyBorder="1" applyAlignment="1">
      <alignment horizontal="right" vertical="center"/>
    </xf>
    <xf numFmtId="4" fontId="2" fillId="0" borderId="52" xfId="0" applyNumberFormat="1" applyFont="1" applyBorder="1" applyAlignment="1">
      <alignment horizontal="right" vertical="center"/>
    </xf>
    <xf numFmtId="4" fontId="2" fillId="0" borderId="0" xfId="0" applyNumberFormat="1" applyFont="1"/>
    <xf numFmtId="9" fontId="2" fillId="0" borderId="9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right" vertical="top" wrapText="1"/>
    </xf>
    <xf numFmtId="3" fontId="3" fillId="0" borderId="0" xfId="0" applyNumberFormat="1" applyFont="1"/>
    <xf numFmtId="4" fontId="3" fillId="0" borderId="0" xfId="0" applyNumberFormat="1" applyFont="1"/>
    <xf numFmtId="165" fontId="16" fillId="0" borderId="44" xfId="0" applyNumberFormat="1" applyFont="1" applyBorder="1" applyAlignment="1">
      <alignment vertical="center"/>
    </xf>
    <xf numFmtId="0" fontId="18" fillId="0" borderId="0" xfId="43" applyFont="1"/>
    <xf numFmtId="0" fontId="19" fillId="0" borderId="0" xfId="43" applyFont="1"/>
    <xf numFmtId="0" fontId="19" fillId="0" borderId="0" xfId="121" applyFont="1"/>
    <xf numFmtId="0" fontId="19" fillId="0" borderId="0" xfId="168" applyFont="1"/>
    <xf numFmtId="0" fontId="18" fillId="0" borderId="0" xfId="168" applyFont="1"/>
    <xf numFmtId="4" fontId="18" fillId="0" borderId="0" xfId="168" applyNumberFormat="1" applyFont="1"/>
    <xf numFmtId="172" fontId="18" fillId="0" borderId="0" xfId="168" applyNumberFormat="1" applyFont="1"/>
    <xf numFmtId="173" fontId="18" fillId="0" borderId="0" xfId="168" applyNumberFormat="1" applyFont="1"/>
    <xf numFmtId="0" fontId="42" fillId="0" borderId="0" xfId="169" applyFont="1"/>
    <xf numFmtId="0" fontId="43" fillId="0" borderId="0" xfId="168" applyFont="1" applyAlignment="1">
      <alignment horizontal="center" wrapText="1"/>
    </xf>
    <xf numFmtId="0" fontId="43" fillId="0" borderId="0" xfId="168" applyFont="1" applyAlignment="1">
      <alignment horizontal="right" wrapText="1"/>
    </xf>
    <xf numFmtId="49" fontId="18" fillId="0" borderId="0" xfId="168" applyNumberFormat="1" applyFont="1"/>
    <xf numFmtId="0" fontId="44" fillId="0" borderId="0" xfId="169" applyFont="1"/>
    <xf numFmtId="49" fontId="44" fillId="0" borderId="0" xfId="169" applyNumberFormat="1" applyFont="1"/>
    <xf numFmtId="166" fontId="43" fillId="0" borderId="0" xfId="168" applyNumberFormat="1" applyFont="1" applyAlignment="1">
      <alignment horizontal="right" wrapText="1"/>
    </xf>
    <xf numFmtId="4" fontId="43" fillId="0" borderId="0" xfId="168" applyNumberFormat="1" applyFont="1" applyAlignment="1">
      <alignment horizontal="right" wrapText="1"/>
    </xf>
    <xf numFmtId="173" fontId="43" fillId="0" borderId="0" xfId="168" applyNumberFormat="1" applyFont="1" applyAlignment="1">
      <alignment horizontal="right" wrapText="1"/>
    </xf>
    <xf numFmtId="174" fontId="43" fillId="0" borderId="0" xfId="168" applyNumberFormat="1" applyFont="1" applyAlignment="1">
      <alignment horizontal="right" wrapText="1"/>
    </xf>
    <xf numFmtId="49" fontId="18" fillId="0" borderId="0" xfId="168" applyNumberFormat="1" applyFont="1" applyAlignment="1">
      <alignment horizontal="center"/>
    </xf>
    <xf numFmtId="0" fontId="45" fillId="0" borderId="0" xfId="168" applyFont="1"/>
    <xf numFmtId="0" fontId="18" fillId="0" borderId="78" xfId="168" applyFont="1" applyBorder="1" applyAlignment="1">
      <alignment horizontal="center"/>
    </xf>
    <xf numFmtId="0" fontId="18" fillId="0" borderId="79" xfId="168" applyFont="1" applyBorder="1" applyAlignment="1">
      <alignment horizontal="centerContinuous"/>
    </xf>
    <xf numFmtId="0" fontId="18" fillId="0" borderId="80" xfId="168" applyFont="1" applyBorder="1" applyAlignment="1">
      <alignment horizontal="centerContinuous"/>
    </xf>
    <xf numFmtId="0" fontId="18" fillId="0" borderId="81" xfId="168" applyFont="1" applyBorder="1" applyAlignment="1">
      <alignment horizontal="centerContinuous"/>
    </xf>
    <xf numFmtId="0" fontId="18" fillId="0" borderId="82" xfId="168" applyFont="1" applyBorder="1" applyAlignment="1">
      <alignment horizontal="center"/>
    </xf>
    <xf numFmtId="0" fontId="46" fillId="0" borderId="82" xfId="168" applyFont="1" applyBorder="1" applyAlignment="1" applyProtection="1">
      <alignment horizontal="center"/>
      <protection locked="0"/>
    </xf>
    <xf numFmtId="0" fontId="46" fillId="0" borderId="78" xfId="168" applyFont="1" applyBorder="1" applyAlignment="1" applyProtection="1">
      <alignment horizontal="center"/>
      <protection locked="0"/>
    </xf>
    <xf numFmtId="0" fontId="18" fillId="0" borderId="78" xfId="168" applyFont="1" applyBorder="1" applyAlignment="1" applyProtection="1">
      <alignment horizontal="center"/>
      <protection locked="0"/>
    </xf>
    <xf numFmtId="49" fontId="18" fillId="0" borderId="78" xfId="168" applyNumberFormat="1" applyFont="1" applyBorder="1" applyAlignment="1">
      <alignment horizontal="left"/>
    </xf>
    <xf numFmtId="0" fontId="18" fillId="0" borderId="78" xfId="168" applyFont="1" applyBorder="1" applyAlignment="1">
      <alignment horizontal="right"/>
    </xf>
    <xf numFmtId="0" fontId="18" fillId="0" borderId="83" xfId="168" applyFont="1" applyBorder="1" applyAlignment="1">
      <alignment horizontal="center"/>
    </xf>
    <xf numFmtId="0" fontId="18" fillId="0" borderId="83" xfId="168" applyFont="1" applyBorder="1" applyAlignment="1">
      <alignment horizontal="center" vertical="center"/>
    </xf>
    <xf numFmtId="0" fontId="18" fillId="0" borderId="84" xfId="168" applyFont="1" applyBorder="1" applyAlignment="1">
      <alignment horizontal="center"/>
    </xf>
    <xf numFmtId="0" fontId="46" fillId="0" borderId="84" xfId="168" applyFont="1" applyBorder="1" applyAlignment="1" applyProtection="1">
      <alignment horizontal="center"/>
      <protection locked="0"/>
    </xf>
    <xf numFmtId="0" fontId="46" fillId="0" borderId="83" xfId="168" applyFont="1" applyBorder="1" applyAlignment="1" applyProtection="1">
      <alignment horizontal="center"/>
      <protection locked="0"/>
    </xf>
    <xf numFmtId="0" fontId="18" fillId="0" borderId="83" xfId="168" applyFont="1" applyBorder="1" applyAlignment="1" applyProtection="1">
      <alignment horizontal="center"/>
      <protection locked="0"/>
    </xf>
    <xf numFmtId="173" fontId="18" fillId="0" borderId="83" xfId="168" applyNumberFormat="1" applyFont="1" applyBorder="1"/>
    <xf numFmtId="0" fontId="18" fillId="0" borderId="83" xfId="168" applyFont="1" applyBorder="1"/>
    <xf numFmtId="49" fontId="18" fillId="0" borderId="83" xfId="168" applyNumberFormat="1" applyFont="1" applyBorder="1" applyAlignment="1">
      <alignment horizontal="left"/>
    </xf>
    <xf numFmtId="0" fontId="18" fillId="0" borderId="83" xfId="168" applyFont="1" applyBorder="1" applyAlignment="1">
      <alignment horizontal="right"/>
    </xf>
    <xf numFmtId="0" fontId="18" fillId="0" borderId="0" xfId="168" applyFont="1" applyAlignment="1">
      <alignment horizontal="right" vertical="top"/>
    </xf>
    <xf numFmtId="49" fontId="19" fillId="0" borderId="0" xfId="168" applyNumberFormat="1" applyFont="1" applyAlignment="1">
      <alignment vertical="top"/>
    </xf>
    <xf numFmtId="49" fontId="18" fillId="0" borderId="0" xfId="168" applyNumberFormat="1" applyFont="1" applyAlignment="1">
      <alignment vertical="top"/>
    </xf>
    <xf numFmtId="49" fontId="18" fillId="0" borderId="0" xfId="168" applyNumberFormat="1" applyFont="1" applyAlignment="1">
      <alignment horizontal="left" vertical="top" wrapText="1"/>
    </xf>
    <xf numFmtId="173" fontId="18" fillId="0" borderId="0" xfId="168" applyNumberFormat="1" applyFont="1" applyAlignment="1">
      <alignment vertical="top"/>
    </xf>
    <xf numFmtId="0" fontId="18" fillId="0" borderId="0" xfId="168" applyFont="1" applyAlignment="1">
      <alignment vertical="top"/>
    </xf>
    <xf numFmtId="4" fontId="18" fillId="0" borderId="0" xfId="168" applyNumberFormat="1" applyFont="1" applyAlignment="1">
      <alignment vertical="top"/>
    </xf>
    <xf numFmtId="172" fontId="18" fillId="0" borderId="0" xfId="168" applyNumberFormat="1" applyFont="1" applyAlignment="1">
      <alignment vertical="top"/>
    </xf>
    <xf numFmtId="0" fontId="18" fillId="0" borderId="0" xfId="168" applyFont="1" applyAlignment="1">
      <alignment horizontal="center" vertical="top"/>
    </xf>
    <xf numFmtId="175" fontId="18" fillId="0" borderId="0" xfId="168" applyNumberFormat="1" applyFont="1" applyAlignment="1">
      <alignment vertical="top"/>
    </xf>
    <xf numFmtId="49" fontId="18" fillId="0" borderId="0" xfId="168" applyNumberFormat="1" applyFont="1" applyAlignment="1">
      <alignment horizontal="center" vertical="top"/>
    </xf>
    <xf numFmtId="49" fontId="46" fillId="0" borderId="0" xfId="168" applyNumberFormat="1" applyFont="1" applyAlignment="1">
      <alignment horizontal="left" vertical="top" wrapText="1"/>
    </xf>
    <xf numFmtId="173" fontId="46" fillId="0" borderId="0" xfId="168" applyNumberFormat="1" applyFont="1" applyAlignment="1">
      <alignment vertical="top"/>
    </xf>
    <xf numFmtId="0" fontId="46" fillId="0" borderId="0" xfId="168" applyFont="1" applyAlignment="1">
      <alignment vertical="top"/>
    </xf>
    <xf numFmtId="4" fontId="46" fillId="0" borderId="0" xfId="168" applyNumberFormat="1" applyFont="1" applyAlignment="1">
      <alignment vertical="top"/>
    </xf>
    <xf numFmtId="172" fontId="46" fillId="0" borderId="0" xfId="168" applyNumberFormat="1" applyFont="1" applyAlignment="1">
      <alignment vertical="top"/>
    </xf>
    <xf numFmtId="0" fontId="46" fillId="0" borderId="0" xfId="168" applyFont="1" applyAlignment="1">
      <alignment horizontal="center" vertical="top"/>
    </xf>
    <xf numFmtId="175" fontId="46" fillId="0" borderId="0" xfId="168" applyNumberFormat="1" applyFont="1" applyAlignment="1">
      <alignment vertical="top"/>
    </xf>
    <xf numFmtId="49" fontId="18" fillId="0" borderId="0" xfId="168" applyNumberFormat="1" applyFont="1" applyAlignment="1">
      <alignment horizontal="right" vertical="top" wrapText="1"/>
    </xf>
    <xf numFmtId="4" fontId="19" fillId="0" borderId="0" xfId="168" applyNumberFormat="1" applyFont="1" applyAlignment="1">
      <alignment vertical="top"/>
    </xf>
    <xf numFmtId="172" fontId="19" fillId="0" borderId="0" xfId="168" applyNumberFormat="1" applyFont="1" applyAlignment="1">
      <alignment vertical="top"/>
    </xf>
    <xf numFmtId="173" fontId="19" fillId="0" borderId="0" xfId="168" applyNumberFormat="1" applyFont="1" applyAlignment="1">
      <alignment vertical="top"/>
    </xf>
    <xf numFmtId="49" fontId="19" fillId="0" borderId="0" xfId="168" applyNumberFormat="1" applyFont="1" applyAlignment="1">
      <alignment horizontal="left" vertical="top" wrapText="1"/>
    </xf>
    <xf numFmtId="165" fontId="2" fillId="0" borderId="9" xfId="0" applyNumberFormat="1" applyFont="1" applyBorder="1" applyAlignment="1">
      <alignment horizontal="left" vertical="center" wrapText="1"/>
    </xf>
    <xf numFmtId="165" fontId="2" fillId="0" borderId="10" xfId="0" applyNumberFormat="1" applyFont="1" applyBorder="1" applyAlignment="1">
      <alignment horizontal="left" vertical="center" wrapText="1"/>
    </xf>
    <xf numFmtId="165" fontId="2" fillId="0" borderId="11" xfId="0" applyNumberFormat="1" applyFont="1" applyBorder="1" applyAlignment="1">
      <alignment horizontal="left" vertical="center" wrapText="1"/>
    </xf>
  </cellXfs>
  <cellStyles count="170">
    <cellStyle name="1 000 Sk" xfId="101" xr:uid="{00000000-0005-0000-0000-000000000000}"/>
    <cellStyle name="1 000,-  Sk" xfId="64" xr:uid="{00000000-0005-0000-0000-000001000000}"/>
    <cellStyle name="1 000,- Kč" xfId="89" xr:uid="{00000000-0005-0000-0000-000002000000}"/>
    <cellStyle name="1 000,- Sk" xfId="99" xr:uid="{00000000-0005-0000-0000-000003000000}"/>
    <cellStyle name="1000 Sk_fakturuj99" xfId="73" xr:uid="{00000000-0005-0000-0000-000004000000}"/>
    <cellStyle name="20 % – Zvýraznění1" xfId="1" xr:uid="{00000000-0005-0000-0000-000005000000}"/>
    <cellStyle name="20 % – Zvýraznění1 2" xfId="94" xr:uid="{00000000-0005-0000-0000-000006000000}"/>
    <cellStyle name="20 % – Zvýraznění1 3" xfId="149" xr:uid="{00000000-0005-0000-0000-000007000000}"/>
    <cellStyle name="20 % – Zvýraznění2" xfId="2" xr:uid="{00000000-0005-0000-0000-000008000000}"/>
    <cellStyle name="20 % – Zvýraznění2 2" xfId="98" xr:uid="{00000000-0005-0000-0000-000009000000}"/>
    <cellStyle name="20 % – Zvýraznění2 3" xfId="151" xr:uid="{00000000-0005-0000-0000-00000A000000}"/>
    <cellStyle name="20 % – Zvýraznění3" xfId="3" xr:uid="{00000000-0005-0000-0000-00000B000000}"/>
    <cellStyle name="20 % – Zvýraznění3 2" xfId="71" xr:uid="{00000000-0005-0000-0000-00000C000000}"/>
    <cellStyle name="20 % – Zvýraznění3 3" xfId="138" xr:uid="{00000000-0005-0000-0000-00000D000000}"/>
    <cellStyle name="20 % – Zvýraznění4" xfId="4" xr:uid="{00000000-0005-0000-0000-00000E000000}"/>
    <cellStyle name="20 % – Zvýraznění4 2" xfId="102" xr:uid="{00000000-0005-0000-0000-00000F000000}"/>
    <cellStyle name="20 % – Zvýraznění4 3" xfId="152" xr:uid="{00000000-0005-0000-0000-000010000000}"/>
    <cellStyle name="20 % – Zvýraznění5" xfId="5" xr:uid="{00000000-0005-0000-0000-000011000000}"/>
    <cellStyle name="20 % – Zvýraznění5 2" xfId="103" xr:uid="{00000000-0005-0000-0000-000012000000}"/>
    <cellStyle name="20 % – Zvýraznění5 3" xfId="153" xr:uid="{00000000-0005-0000-0000-000013000000}"/>
    <cellStyle name="20 % – Zvýraznění6" xfId="6" xr:uid="{00000000-0005-0000-0000-000014000000}"/>
    <cellStyle name="20 % – Zvýraznění6 2" xfId="104" xr:uid="{00000000-0005-0000-0000-000015000000}"/>
    <cellStyle name="20 % – Zvýraznění6 3" xfId="154" xr:uid="{00000000-0005-0000-0000-000016000000}"/>
    <cellStyle name="20 % - zvýraznenie1" xfId="25" builtinId="30" hidden="1"/>
    <cellStyle name="20 % - zvýraznenie1" xfId="69" builtinId="30" customBuiltin="1"/>
    <cellStyle name="20 % - zvýraznenie2" xfId="28" builtinId="34" hidden="1"/>
    <cellStyle name="20 % - zvýraznenie2" xfId="83" builtinId="34" customBuiltin="1"/>
    <cellStyle name="20 % - zvýraznenie3" xfId="31" builtinId="38" hidden="1"/>
    <cellStyle name="20 % - zvýraznenie3" xfId="87" builtinId="38" customBuiltin="1"/>
    <cellStyle name="20 % - zvýraznenie4" xfId="34" builtinId="42" hidden="1"/>
    <cellStyle name="20 % - zvýraznenie4" xfId="90" builtinId="42" customBuiltin="1"/>
    <cellStyle name="20 % - zvýraznenie5" xfId="37" builtinId="46" hidden="1"/>
    <cellStyle name="20 % - zvýraznenie5" xfId="80" builtinId="46" customBuiltin="1"/>
    <cellStyle name="20 % - zvýraznenie6" xfId="40" builtinId="50" hidden="1"/>
    <cellStyle name="20 % - zvýraznenie6" xfId="84" builtinId="50" customBuiltin="1"/>
    <cellStyle name="40 % – Zvýraznění1" xfId="7" xr:uid="{00000000-0005-0000-0000-000023000000}"/>
    <cellStyle name="40 % – Zvýraznění1 2" xfId="75" xr:uid="{00000000-0005-0000-0000-000024000000}"/>
    <cellStyle name="40 % – Zvýraznění1 3" xfId="140" xr:uid="{00000000-0005-0000-0000-000025000000}"/>
    <cellStyle name="40 % – Zvýraznění2" xfId="8" xr:uid="{00000000-0005-0000-0000-000026000000}"/>
    <cellStyle name="40 % – Zvýraznění2 2" xfId="105" xr:uid="{00000000-0005-0000-0000-000027000000}"/>
    <cellStyle name="40 % – Zvýraznění2 3" xfId="155" xr:uid="{00000000-0005-0000-0000-000028000000}"/>
    <cellStyle name="40 % – Zvýraznění3" xfId="9" xr:uid="{00000000-0005-0000-0000-000029000000}"/>
    <cellStyle name="40 % – Zvýraznění3 2" xfId="106" xr:uid="{00000000-0005-0000-0000-00002A000000}"/>
    <cellStyle name="40 % – Zvýraznění3 3" xfId="156" xr:uid="{00000000-0005-0000-0000-00002B000000}"/>
    <cellStyle name="40 % – Zvýraznění4" xfId="10" xr:uid="{00000000-0005-0000-0000-00002C000000}"/>
    <cellStyle name="40 % – Zvýraznění4 2" xfId="107" xr:uid="{00000000-0005-0000-0000-00002D000000}"/>
    <cellStyle name="40 % – Zvýraznění4 3" xfId="157" xr:uid="{00000000-0005-0000-0000-00002E000000}"/>
    <cellStyle name="40 % – Zvýraznění5" xfId="11" xr:uid="{00000000-0005-0000-0000-00002F000000}"/>
    <cellStyle name="40 % – Zvýraznění5 2" xfId="78" xr:uid="{00000000-0005-0000-0000-000030000000}"/>
    <cellStyle name="40 % – Zvýraznění5 3" xfId="143" xr:uid="{00000000-0005-0000-0000-000031000000}"/>
    <cellStyle name="40 % – Zvýraznění6" xfId="12" xr:uid="{00000000-0005-0000-0000-000032000000}"/>
    <cellStyle name="40 % – Zvýraznění6 2" xfId="108" xr:uid="{00000000-0005-0000-0000-000033000000}"/>
    <cellStyle name="40 % – Zvýraznění6 3" xfId="158" xr:uid="{00000000-0005-0000-0000-000034000000}"/>
    <cellStyle name="40 % - zvýraznenie1" xfId="26" builtinId="31" hidden="1"/>
    <cellStyle name="40 % - zvýraznenie1" xfId="44" builtinId="31" customBuiltin="1"/>
    <cellStyle name="40 % - zvýraznenie2" xfId="29" builtinId="35" hidden="1"/>
    <cellStyle name="40 % - zvýraznenie2" xfId="58" builtinId="35" customBuiltin="1"/>
    <cellStyle name="40 % - zvýraznenie3" xfId="32" builtinId="39" hidden="1"/>
    <cellStyle name="40 % - zvýraznenie3" xfId="56" builtinId="39" customBuiltin="1"/>
    <cellStyle name="40 % - zvýraznenie4" xfId="35" builtinId="43" hidden="1"/>
    <cellStyle name="40 % - zvýraznenie4" xfId="91" builtinId="43" customBuiltin="1"/>
    <cellStyle name="40 % - zvýraznenie5" xfId="38" builtinId="47" hidden="1"/>
    <cellStyle name="40 % - zvýraznenie5" xfId="93" builtinId="47" customBuiltin="1"/>
    <cellStyle name="40 % - zvýraznenie6" xfId="41" builtinId="51" hidden="1"/>
    <cellStyle name="40 % - zvýraznenie6" xfId="97" builtinId="51" customBuiltin="1"/>
    <cellStyle name="60 % – Zvýraznění1" xfId="13" xr:uid="{00000000-0005-0000-0000-000041000000}"/>
    <cellStyle name="60 % – Zvýraznění1 2" xfId="109" xr:uid="{00000000-0005-0000-0000-000042000000}"/>
    <cellStyle name="60 % – Zvýraznění1 3" xfId="159" xr:uid="{00000000-0005-0000-0000-000043000000}"/>
    <cellStyle name="60 % – Zvýraznění2" xfId="14" xr:uid="{00000000-0005-0000-0000-000044000000}"/>
    <cellStyle name="60 % – Zvýraznění2 2" xfId="110" xr:uid="{00000000-0005-0000-0000-000045000000}"/>
    <cellStyle name="60 % – Zvýraznění2 3" xfId="160" xr:uid="{00000000-0005-0000-0000-000046000000}"/>
    <cellStyle name="60 % – Zvýraznění3" xfId="15" xr:uid="{00000000-0005-0000-0000-000047000000}"/>
    <cellStyle name="60 % – Zvýraznění3 2" xfId="111" xr:uid="{00000000-0005-0000-0000-000048000000}"/>
    <cellStyle name="60 % – Zvýraznění3 3" xfId="161" xr:uid="{00000000-0005-0000-0000-000049000000}"/>
    <cellStyle name="60 % – Zvýraznění4" xfId="16" xr:uid="{00000000-0005-0000-0000-00004A000000}"/>
    <cellStyle name="60 % – Zvýraznění4 2" xfId="112" xr:uid="{00000000-0005-0000-0000-00004B000000}"/>
    <cellStyle name="60 % – Zvýraznění4 3" xfId="162" xr:uid="{00000000-0005-0000-0000-00004C000000}"/>
    <cellStyle name="60 % – Zvýraznění5" xfId="17" xr:uid="{00000000-0005-0000-0000-00004D000000}"/>
    <cellStyle name="60 % – Zvýraznění5 2" xfId="113" xr:uid="{00000000-0005-0000-0000-00004E000000}"/>
    <cellStyle name="60 % – Zvýraznění5 3" xfId="163" xr:uid="{00000000-0005-0000-0000-00004F000000}"/>
    <cellStyle name="60 % – Zvýraznění6" xfId="18" xr:uid="{00000000-0005-0000-0000-000050000000}"/>
    <cellStyle name="60 % – Zvýraznění6 2" xfId="114" xr:uid="{00000000-0005-0000-0000-000051000000}"/>
    <cellStyle name="60 % – Zvýraznění6 3" xfId="164" xr:uid="{00000000-0005-0000-0000-000052000000}"/>
    <cellStyle name="60 % - zvýraznenie1" xfId="27" builtinId="32" hidden="1"/>
    <cellStyle name="60 % - zvýraznenie1" xfId="81" builtinId="32" customBuiltin="1"/>
    <cellStyle name="60 % - zvýraznenie2" xfId="30" builtinId="36" hidden="1"/>
    <cellStyle name="60 % - zvýraznenie2" xfId="85" builtinId="36" customBuiltin="1"/>
    <cellStyle name="60 % - zvýraznenie3" xfId="33" builtinId="40" hidden="1"/>
    <cellStyle name="60 % - zvýraznenie3" xfId="66" builtinId="40" customBuiltin="1"/>
    <cellStyle name="60 % - zvýraznenie4" xfId="36" builtinId="44" hidden="1"/>
    <cellStyle name="60 % - zvýraznenie4" xfId="54" builtinId="44" customBuiltin="1"/>
    <cellStyle name="60 % - zvýraznenie5" xfId="39" builtinId="48" hidden="1"/>
    <cellStyle name="60 % - zvýraznenie5" xfId="95" builtinId="48" customBuiltin="1"/>
    <cellStyle name="60 % - zvýraznenie6" xfId="42" builtinId="52" hidden="1"/>
    <cellStyle name="60 % - zvýraznenie6" xfId="100" builtinId="52" customBuiltin="1"/>
    <cellStyle name="Celkem" xfId="19" xr:uid="{00000000-0005-0000-0000-00005F000000}"/>
    <cellStyle name="Celkem 2" xfId="115" xr:uid="{00000000-0005-0000-0000-000060000000}"/>
    <cellStyle name="Celkem 3" xfId="165" xr:uid="{00000000-0005-0000-0000-000061000000}"/>
    <cellStyle name="čiarky [0] 2" xfId="46" xr:uid="{00000000-0005-0000-0000-000062000000}"/>
    <cellStyle name="čiarky [0] 3" xfId="123" xr:uid="{00000000-0005-0000-0000-000063000000}"/>
    <cellStyle name="čiarky 2" xfId="45" xr:uid="{00000000-0005-0000-0000-000064000000}"/>
    <cellStyle name="čiarky 3" xfId="122" xr:uid="{00000000-0005-0000-0000-000065000000}"/>
    <cellStyle name="data" xfId="116" xr:uid="{00000000-0005-0000-0000-000066000000}"/>
    <cellStyle name="Dobrá 2" xfId="67" xr:uid="{00000000-0005-0000-0000-000067000000}"/>
    <cellStyle name="Dobrá 3" xfId="135" xr:uid="{00000000-0005-0000-0000-000068000000}"/>
    <cellStyle name="Hypertextové prepojenie" xfId="53" builtinId="8" customBuiltin="1"/>
    <cellStyle name="Kontrolná bunka 2" xfId="50" xr:uid="{00000000-0005-0000-0000-00006A000000}"/>
    <cellStyle name="Kontrolná bunka 3" xfId="127" xr:uid="{00000000-0005-0000-0000-00006B000000}"/>
    <cellStyle name="meny [0] 2" xfId="47" xr:uid="{00000000-0005-0000-0000-00006C000000}"/>
    <cellStyle name="meny [0] 3" xfId="124" xr:uid="{00000000-0005-0000-0000-00006D000000}"/>
    <cellStyle name="meny 2" xfId="48" xr:uid="{00000000-0005-0000-0000-00006E000000}"/>
    <cellStyle name="meny 3" xfId="125" xr:uid="{00000000-0005-0000-0000-00006F000000}"/>
    <cellStyle name="Nadpis 1 2" xfId="61" xr:uid="{00000000-0005-0000-0000-000070000000}"/>
    <cellStyle name="Nadpis 1 3" xfId="131" xr:uid="{00000000-0005-0000-0000-000071000000}"/>
    <cellStyle name="Nadpis 2 2" xfId="51" xr:uid="{00000000-0005-0000-0000-000072000000}"/>
    <cellStyle name="Nadpis 2 3" xfId="128" xr:uid="{00000000-0005-0000-0000-000073000000}"/>
    <cellStyle name="Nadpis 3 2" xfId="62" xr:uid="{00000000-0005-0000-0000-000074000000}"/>
    <cellStyle name="Nadpis 3 3" xfId="132" xr:uid="{00000000-0005-0000-0000-000075000000}"/>
    <cellStyle name="Nadpis 4 2" xfId="63" xr:uid="{00000000-0005-0000-0000-000076000000}"/>
    <cellStyle name="Nadpis 4 3" xfId="133" xr:uid="{00000000-0005-0000-0000-000077000000}"/>
    <cellStyle name="Název" xfId="20" xr:uid="{00000000-0005-0000-0000-000078000000}"/>
    <cellStyle name="Název 2" xfId="117" xr:uid="{00000000-0005-0000-0000-000079000000}"/>
    <cellStyle name="Název 3" xfId="166" xr:uid="{00000000-0005-0000-0000-00007A000000}"/>
    <cellStyle name="Názov" xfId="22" builtinId="15" hidden="1"/>
    <cellStyle name="Názov" xfId="59" builtinId="15" customBuiltin="1"/>
    <cellStyle name="Neutrálna 2" xfId="77" xr:uid="{00000000-0005-0000-0000-00007B000000}"/>
    <cellStyle name="Neutrálna 3" xfId="142" xr:uid="{00000000-0005-0000-0000-00007C000000}"/>
    <cellStyle name="Normálna" xfId="0" builtinId="0"/>
    <cellStyle name="Normálna 2" xfId="168" xr:uid="{6D4CDA4F-9EF7-452D-81A2-4BA0E08CA64D}"/>
    <cellStyle name="normálne 2" xfId="43" xr:uid="{00000000-0005-0000-0000-00007E000000}"/>
    <cellStyle name="normálne 3" xfId="121" xr:uid="{00000000-0005-0000-0000-00007F000000}"/>
    <cellStyle name="normálne_KLs" xfId="169" xr:uid="{D9DABDB1-AF19-48A7-B606-6D3D94E236BB}"/>
    <cellStyle name="percentá 2" xfId="49" xr:uid="{00000000-0005-0000-0000-000080000000}"/>
    <cellStyle name="percentá 3" xfId="126" xr:uid="{00000000-0005-0000-0000-000081000000}"/>
    <cellStyle name="Použité hypertextové prepojenie" xfId="55" builtinId="9" customBuiltin="1"/>
    <cellStyle name="Poznámka 2" xfId="52" xr:uid="{00000000-0005-0000-0000-000083000000}"/>
    <cellStyle name="Poznámka 3" xfId="129" xr:uid="{00000000-0005-0000-0000-000084000000}"/>
    <cellStyle name="Prepojená bunka 2" xfId="72" xr:uid="{00000000-0005-0000-0000-000085000000}"/>
    <cellStyle name="Prepojená bunka 3" xfId="139" xr:uid="{00000000-0005-0000-0000-000086000000}"/>
    <cellStyle name="Spolu" xfId="24" builtinId="25" hidden="1"/>
    <cellStyle name="Spolu" xfId="74" builtinId="25" customBuiltin="1"/>
    <cellStyle name="TEXT" xfId="118" xr:uid="{00000000-0005-0000-0000-000089000000}"/>
    <cellStyle name="Text upozornění" xfId="21" xr:uid="{00000000-0005-0000-0000-00008A000000}"/>
    <cellStyle name="Text upozornění 2" xfId="119" xr:uid="{00000000-0005-0000-0000-00008B000000}"/>
    <cellStyle name="Text upozornění 3" xfId="167" xr:uid="{00000000-0005-0000-0000-00008C000000}"/>
    <cellStyle name="Text upozornenia" xfId="23" builtinId="11" hidden="1"/>
    <cellStyle name="Text upozornenia" xfId="57" builtinId="11" customBuiltin="1"/>
    <cellStyle name="TEXT1" xfId="120" xr:uid="{00000000-0005-0000-0000-00008F000000}"/>
    <cellStyle name="Vstup 2" xfId="65" xr:uid="{00000000-0005-0000-0000-000092000000}"/>
    <cellStyle name="Vstup 3" xfId="134" xr:uid="{00000000-0005-0000-0000-000093000000}"/>
    <cellStyle name="Výpočet 2" xfId="70" xr:uid="{00000000-0005-0000-0000-000094000000}"/>
    <cellStyle name="Výpočet 3" xfId="137" xr:uid="{00000000-0005-0000-0000-000095000000}"/>
    <cellStyle name="Výstup 2" xfId="68" xr:uid="{00000000-0005-0000-0000-000096000000}"/>
    <cellStyle name="Výstup 3" xfId="136" xr:uid="{00000000-0005-0000-0000-000097000000}"/>
    <cellStyle name="Vysvetľujúci text 2" xfId="60" xr:uid="{00000000-0005-0000-0000-000098000000}"/>
    <cellStyle name="Vysvetľujúci text 3" xfId="130" xr:uid="{00000000-0005-0000-0000-000099000000}"/>
    <cellStyle name="Zlá 2" xfId="76" xr:uid="{00000000-0005-0000-0000-00009A000000}"/>
    <cellStyle name="Zlá 3" xfId="141" xr:uid="{00000000-0005-0000-0000-00009B000000}"/>
    <cellStyle name="Zvýraznenie1 2" xfId="79" xr:uid="{00000000-0005-0000-0000-00009C000000}"/>
    <cellStyle name="Zvýraznenie1 3" xfId="144" xr:uid="{00000000-0005-0000-0000-00009D000000}"/>
    <cellStyle name="Zvýraznenie2 2" xfId="82" xr:uid="{00000000-0005-0000-0000-00009E000000}"/>
    <cellStyle name="Zvýraznenie2 3" xfId="145" xr:uid="{00000000-0005-0000-0000-00009F000000}"/>
    <cellStyle name="Zvýraznenie3 2" xfId="86" xr:uid="{00000000-0005-0000-0000-0000A0000000}"/>
    <cellStyle name="Zvýraznenie3 3" xfId="146" xr:uid="{00000000-0005-0000-0000-0000A1000000}"/>
    <cellStyle name="Zvýraznenie4 2" xfId="88" xr:uid="{00000000-0005-0000-0000-0000A2000000}"/>
    <cellStyle name="Zvýraznenie4 3" xfId="147" xr:uid="{00000000-0005-0000-0000-0000A3000000}"/>
    <cellStyle name="Zvýraznenie5 2" xfId="92" xr:uid="{00000000-0005-0000-0000-0000A4000000}"/>
    <cellStyle name="Zvýraznenie5 3" xfId="148" xr:uid="{00000000-0005-0000-0000-0000A5000000}"/>
    <cellStyle name="Zvýraznenie6 2" xfId="96" xr:uid="{00000000-0005-0000-0000-0000A6000000}"/>
    <cellStyle name="Zvýraznenie6 3" xfId="150" xr:uid="{00000000-0005-0000-0000-0000A7000000}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showGridLines="0" showOutlineSymbols="0" topLeftCell="A31" workbookViewId="0">
      <selection activeCell="Q12" sqref="Q12"/>
    </sheetView>
  </sheetViews>
  <sheetFormatPr defaultColWidth="9.140625" defaultRowHeight="12.75" customHeight="1"/>
  <cols>
    <col min="1" max="1" width="3.42578125" customWidth="1"/>
    <col min="2" max="2" width="3" customWidth="1"/>
    <col min="3" max="4" width="2" customWidth="1"/>
    <col min="5" max="5" width="5.28515625" customWidth="1"/>
    <col min="6" max="6" width="14.42578125" customWidth="1"/>
    <col min="7" max="7" width="0.85546875" customWidth="1"/>
    <col min="8" max="9" width="13" customWidth="1"/>
    <col min="10" max="10" width="12.7109375" customWidth="1"/>
    <col min="11" max="11" width="13" customWidth="1"/>
    <col min="12" max="12" width="14" customWidth="1"/>
    <col min="13" max="13" width="0.85546875" customWidth="1"/>
  </cols>
  <sheetData>
    <row r="1" spans="1:13" ht="42.75" customHeight="1" thickTop="1" thickBot="1">
      <c r="A1" s="101" t="s">
        <v>102</v>
      </c>
      <c r="B1" s="1"/>
      <c r="C1" s="1"/>
      <c r="D1" s="1"/>
      <c r="E1" s="1"/>
      <c r="F1" s="1"/>
      <c r="G1" s="1"/>
      <c r="H1" s="2" t="s">
        <v>0</v>
      </c>
      <c r="I1" s="1"/>
      <c r="J1" s="1"/>
      <c r="K1" s="1"/>
      <c r="L1" s="1"/>
      <c r="M1" s="3"/>
    </row>
    <row r="2" spans="1:13" ht="12.7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</row>
    <row r="3" spans="1:13" ht="26.25" customHeight="1">
      <c r="A3" s="9"/>
      <c r="B3" s="12" t="s">
        <v>1</v>
      </c>
      <c r="C3" s="12"/>
      <c r="D3" s="12"/>
      <c r="E3" s="12"/>
      <c r="F3" s="205" t="s">
        <v>108</v>
      </c>
      <c r="G3" s="206"/>
      <c r="H3" s="206"/>
      <c r="I3" s="206"/>
      <c r="J3" s="207"/>
      <c r="K3" s="16" t="s">
        <v>2</v>
      </c>
      <c r="L3" s="18"/>
      <c r="M3" s="11"/>
    </row>
    <row r="4" spans="1:13" ht="16.5" customHeight="1">
      <c r="A4" s="9"/>
      <c r="B4" s="12" t="s">
        <v>3</v>
      </c>
      <c r="C4" s="12"/>
      <c r="D4" s="12"/>
      <c r="E4" s="12"/>
      <c r="F4" s="13" t="s">
        <v>103</v>
      </c>
      <c r="G4" s="14"/>
      <c r="H4" s="14"/>
      <c r="I4" s="14"/>
      <c r="J4" s="15"/>
      <c r="K4" s="16"/>
      <c r="L4" s="77"/>
      <c r="M4" s="11"/>
    </row>
    <row r="5" spans="1:13" ht="12.75" customHeight="1">
      <c r="A5" s="9"/>
      <c r="B5" s="12"/>
      <c r="C5" s="12"/>
      <c r="D5" s="12"/>
      <c r="E5" s="12"/>
      <c r="F5" s="10"/>
      <c r="G5" s="10"/>
      <c r="H5" s="10"/>
      <c r="I5" s="10"/>
      <c r="J5" s="10"/>
      <c r="K5" s="10"/>
      <c r="L5" s="10"/>
      <c r="M5" s="11"/>
    </row>
    <row r="6" spans="1:13" ht="16.5" customHeight="1">
      <c r="A6" s="9"/>
      <c r="B6" s="12" t="s">
        <v>4</v>
      </c>
      <c r="C6" s="12"/>
      <c r="D6" s="12"/>
      <c r="E6" s="12"/>
      <c r="F6" s="13" t="s">
        <v>104</v>
      </c>
      <c r="G6" s="14"/>
      <c r="H6" s="14"/>
      <c r="I6" s="14"/>
      <c r="J6" s="15"/>
      <c r="K6" s="16" t="s">
        <v>6</v>
      </c>
      <c r="L6" s="18"/>
      <c r="M6" s="11"/>
    </row>
    <row r="7" spans="1:13" ht="16.5" customHeight="1">
      <c r="A7" s="9"/>
      <c r="B7" s="12" t="s">
        <v>7</v>
      </c>
      <c r="C7" s="12"/>
      <c r="D7" s="12"/>
      <c r="E7" s="12"/>
      <c r="F7" s="13"/>
      <c r="G7" s="14"/>
      <c r="H7" s="14"/>
      <c r="I7" s="14"/>
      <c r="J7" s="15"/>
      <c r="K7" s="16" t="s">
        <v>8</v>
      </c>
      <c r="L7" s="18"/>
      <c r="M7" s="11"/>
    </row>
    <row r="8" spans="1:13" ht="16.5" customHeight="1">
      <c r="A8" s="9"/>
      <c r="B8" s="12"/>
      <c r="C8" s="12"/>
      <c r="D8" s="12"/>
      <c r="E8" s="12"/>
      <c r="F8" s="13" t="s">
        <v>105</v>
      </c>
      <c r="G8" s="14"/>
      <c r="H8" s="14"/>
      <c r="I8" s="14"/>
      <c r="J8" s="15"/>
      <c r="K8" s="19"/>
      <c r="L8" s="10"/>
      <c r="M8" s="11"/>
    </row>
    <row r="9" spans="1:13" ht="12.75" customHeight="1" thickBot="1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2"/>
    </row>
    <row r="10" spans="1:13" ht="29.25" customHeight="1" thickBot="1">
      <c r="A10" s="23"/>
      <c r="B10" s="24"/>
      <c r="C10" s="24"/>
      <c r="D10" s="24"/>
      <c r="E10" s="24"/>
      <c r="F10" s="111"/>
      <c r="G10" s="24"/>
      <c r="H10" s="111" t="s">
        <v>106</v>
      </c>
      <c r="I10" s="24"/>
      <c r="J10" s="25"/>
      <c r="K10" s="24"/>
      <c r="L10" s="24"/>
      <c r="M10" s="26"/>
    </row>
    <row r="11" spans="1:13" ht="16.5" customHeight="1">
      <c r="A11" s="126" t="s">
        <v>9</v>
      </c>
      <c r="B11" s="27" t="s">
        <v>10</v>
      </c>
      <c r="C11" s="28" t="s">
        <v>11</v>
      </c>
      <c r="D11" s="29"/>
      <c r="E11" s="29"/>
      <c r="F11" s="29"/>
      <c r="G11" s="30"/>
      <c r="H11" s="31" t="s">
        <v>12</v>
      </c>
      <c r="I11" s="32"/>
      <c r="J11" s="33"/>
      <c r="K11" s="27" t="s">
        <v>13</v>
      </c>
      <c r="L11" s="34" t="s">
        <v>14</v>
      </c>
      <c r="M11" s="35"/>
    </row>
    <row r="12" spans="1:13" ht="16.5" customHeight="1">
      <c r="A12" s="127" t="s">
        <v>15</v>
      </c>
      <c r="B12" s="36"/>
      <c r="C12" s="37"/>
      <c r="D12" s="38"/>
      <c r="E12" s="38"/>
      <c r="F12" s="38"/>
      <c r="G12" s="39"/>
      <c r="H12" s="40" t="s">
        <v>16</v>
      </c>
      <c r="I12" s="40" t="s">
        <v>17</v>
      </c>
      <c r="J12" s="40" t="s">
        <v>18</v>
      </c>
      <c r="K12" s="36" t="s">
        <v>19</v>
      </c>
      <c r="L12" s="41" t="s">
        <v>20</v>
      </c>
      <c r="M12" s="42"/>
    </row>
    <row r="13" spans="1:13" ht="16.5" customHeight="1">
      <c r="A13" s="43">
        <v>1</v>
      </c>
      <c r="B13" s="40" t="s">
        <v>21</v>
      </c>
      <c r="C13" s="44" t="s">
        <v>22</v>
      </c>
      <c r="D13" s="14"/>
      <c r="E13" s="14"/>
      <c r="F13" s="14"/>
      <c r="G13" s="15"/>
      <c r="H13" s="129">
        <v>0</v>
      </c>
      <c r="I13" s="130">
        <v>0</v>
      </c>
      <c r="J13" s="130">
        <f>H13+I13</f>
        <v>0</v>
      </c>
      <c r="K13" s="130">
        <v>0</v>
      </c>
      <c r="L13" s="131">
        <f>J13+K13</f>
        <v>0</v>
      </c>
      <c r="M13" s="4"/>
    </row>
    <row r="14" spans="1:13" ht="16.5" customHeight="1">
      <c r="A14" s="43">
        <v>2</v>
      </c>
      <c r="B14" s="16" t="s">
        <v>23</v>
      </c>
      <c r="C14" s="44" t="s">
        <v>24</v>
      </c>
      <c r="D14" s="14"/>
      <c r="E14" s="14"/>
      <c r="F14" s="14"/>
      <c r="G14" s="15"/>
      <c r="H14" s="129">
        <f>H15+H16</f>
        <v>0</v>
      </c>
      <c r="I14" s="130">
        <f>I15+I16</f>
        <v>0</v>
      </c>
      <c r="J14" s="130">
        <f t="shared" ref="J14:J28" si="0">H14+I14</f>
        <v>0</v>
      </c>
      <c r="K14" s="130">
        <f>K15+K16</f>
        <v>0</v>
      </c>
      <c r="L14" s="131">
        <f t="shared" ref="L14:L28" si="1">J14+K14</f>
        <v>0</v>
      </c>
      <c r="M14" s="4"/>
    </row>
    <row r="15" spans="1:13" ht="16.5" customHeight="1">
      <c r="A15" s="43">
        <v>3</v>
      </c>
      <c r="B15" s="16"/>
      <c r="C15" s="44"/>
      <c r="D15" s="14" t="s">
        <v>25</v>
      </c>
      <c r="E15" s="14"/>
      <c r="F15" s="14" t="s">
        <v>26</v>
      </c>
      <c r="G15" s="15"/>
      <c r="H15" s="129">
        <v>0</v>
      </c>
      <c r="I15" s="130">
        <v>0</v>
      </c>
      <c r="J15" s="130">
        <f t="shared" si="0"/>
        <v>0</v>
      </c>
      <c r="K15" s="130">
        <v>0</v>
      </c>
      <c r="L15" s="131">
        <f t="shared" si="1"/>
        <v>0</v>
      </c>
      <c r="M15" s="5"/>
    </row>
    <row r="16" spans="1:13" ht="16.5" customHeight="1">
      <c r="A16" s="43">
        <v>4</v>
      </c>
      <c r="B16" s="16"/>
      <c r="C16" s="44"/>
      <c r="D16" s="14"/>
      <c r="F16" s="14" t="s">
        <v>27</v>
      </c>
      <c r="G16" s="15"/>
      <c r="H16" s="129">
        <v>0</v>
      </c>
      <c r="I16" s="130">
        <v>0</v>
      </c>
      <c r="J16" s="130">
        <f t="shared" si="0"/>
        <v>0</v>
      </c>
      <c r="K16" s="130">
        <v>0</v>
      </c>
      <c r="L16" s="131">
        <f t="shared" si="1"/>
        <v>0</v>
      </c>
      <c r="M16" s="5"/>
    </row>
    <row r="17" spans="1:13" ht="16.5" customHeight="1">
      <c r="A17" s="43">
        <v>5</v>
      </c>
      <c r="B17" s="45" t="s">
        <v>28</v>
      </c>
      <c r="C17" s="44" t="s">
        <v>29</v>
      </c>
      <c r="D17" s="14"/>
      <c r="E17" s="14"/>
      <c r="F17" s="14"/>
      <c r="G17" s="15"/>
      <c r="H17" s="129">
        <f>Zoznam!S13</f>
        <v>0</v>
      </c>
      <c r="I17" s="130">
        <f>I18+I19</f>
        <v>0</v>
      </c>
      <c r="J17" s="130">
        <f t="shared" si="0"/>
        <v>0</v>
      </c>
      <c r="K17" s="130">
        <f>K18+K19</f>
        <v>0</v>
      </c>
      <c r="L17" s="131">
        <f t="shared" si="1"/>
        <v>0</v>
      </c>
      <c r="M17" s="4"/>
    </row>
    <row r="18" spans="1:13" ht="16.5" customHeight="1">
      <c r="A18" s="43">
        <v>6</v>
      </c>
      <c r="B18" s="46"/>
      <c r="C18" s="44"/>
      <c r="D18" s="14" t="s">
        <v>25</v>
      </c>
      <c r="E18" s="14"/>
      <c r="F18" s="14" t="s">
        <v>30</v>
      </c>
      <c r="G18" s="15"/>
      <c r="H18" s="129">
        <f>H17</f>
        <v>0</v>
      </c>
      <c r="I18" s="130">
        <v>0</v>
      </c>
      <c r="J18" s="130">
        <f t="shared" si="0"/>
        <v>0</v>
      </c>
      <c r="K18" s="130">
        <v>0</v>
      </c>
      <c r="L18" s="131">
        <f t="shared" si="1"/>
        <v>0</v>
      </c>
      <c r="M18" s="5"/>
    </row>
    <row r="19" spans="1:13" ht="16.5" customHeight="1">
      <c r="A19" s="43">
        <v>7</v>
      </c>
      <c r="B19" s="47"/>
      <c r="C19" s="44"/>
      <c r="D19" s="14"/>
      <c r="F19" s="14" t="s">
        <v>31</v>
      </c>
      <c r="G19" s="15"/>
      <c r="H19" s="129">
        <f>H18</f>
        <v>0</v>
      </c>
      <c r="I19" s="130">
        <v>0</v>
      </c>
      <c r="J19" s="130">
        <f t="shared" si="0"/>
        <v>0</v>
      </c>
      <c r="K19" s="130">
        <v>0</v>
      </c>
      <c r="L19" s="131">
        <f t="shared" si="1"/>
        <v>0</v>
      </c>
      <c r="M19" s="5"/>
    </row>
    <row r="20" spans="1:13" ht="16.5" customHeight="1">
      <c r="A20" s="43">
        <v>8</v>
      </c>
      <c r="B20" s="40" t="s">
        <v>32</v>
      </c>
      <c r="C20" s="44" t="s">
        <v>33</v>
      </c>
      <c r="D20" s="14"/>
      <c r="E20" s="14"/>
      <c r="F20" s="14"/>
      <c r="G20" s="15"/>
      <c r="H20" s="129">
        <v>0</v>
      </c>
      <c r="I20" s="130">
        <v>0</v>
      </c>
      <c r="J20" s="130">
        <f t="shared" si="0"/>
        <v>0</v>
      </c>
      <c r="K20" s="130">
        <v>0</v>
      </c>
      <c r="L20" s="131">
        <f>J20+K20</f>
        <v>0</v>
      </c>
      <c r="M20" s="4"/>
    </row>
    <row r="21" spans="1:13" ht="16.5" customHeight="1">
      <c r="A21" s="43">
        <v>9</v>
      </c>
      <c r="B21" s="40" t="s">
        <v>34</v>
      </c>
      <c r="C21" s="44" t="s">
        <v>35</v>
      </c>
      <c r="D21" s="14"/>
      <c r="E21" s="14"/>
      <c r="F21" s="14"/>
      <c r="G21" s="15"/>
      <c r="H21" s="129">
        <v>0</v>
      </c>
      <c r="I21" s="130">
        <v>0</v>
      </c>
      <c r="J21" s="130">
        <f t="shared" si="0"/>
        <v>0</v>
      </c>
      <c r="K21" s="130">
        <v>0</v>
      </c>
      <c r="L21" s="131">
        <f t="shared" si="1"/>
        <v>0</v>
      </c>
      <c r="M21" s="4"/>
    </row>
    <row r="22" spans="1:13" ht="16.5" customHeight="1">
      <c r="A22" s="43">
        <v>10</v>
      </c>
      <c r="B22" s="40" t="s">
        <v>36</v>
      </c>
      <c r="C22" s="44" t="s">
        <v>37</v>
      </c>
      <c r="D22" s="14"/>
      <c r="E22" s="14"/>
      <c r="F22" s="14"/>
      <c r="G22" s="15"/>
      <c r="H22" s="129">
        <v>0</v>
      </c>
      <c r="I22" s="130">
        <v>0</v>
      </c>
      <c r="J22" s="130">
        <f t="shared" si="0"/>
        <v>0</v>
      </c>
      <c r="K22" s="130">
        <v>0</v>
      </c>
      <c r="L22" s="131">
        <f t="shared" si="1"/>
        <v>0</v>
      </c>
      <c r="M22" s="4"/>
    </row>
    <row r="23" spans="1:13" ht="16.5" customHeight="1">
      <c r="A23" s="43">
        <v>11</v>
      </c>
      <c r="B23" s="40" t="s">
        <v>38</v>
      </c>
      <c r="C23" s="44" t="s">
        <v>39</v>
      </c>
      <c r="D23" s="14"/>
      <c r="E23" s="14"/>
      <c r="F23" s="14"/>
      <c r="G23" s="15"/>
      <c r="H23" s="129">
        <v>0</v>
      </c>
      <c r="I23" s="130">
        <v>0</v>
      </c>
      <c r="J23" s="130">
        <f t="shared" si="0"/>
        <v>0</v>
      </c>
      <c r="K23" s="130">
        <v>0</v>
      </c>
      <c r="L23" s="131">
        <f t="shared" si="1"/>
        <v>0</v>
      </c>
      <c r="M23" s="4"/>
    </row>
    <row r="24" spans="1:13" ht="16.5" customHeight="1">
      <c r="A24" s="43">
        <v>12</v>
      </c>
      <c r="B24" s="40" t="s">
        <v>40</v>
      </c>
      <c r="C24" s="44" t="s">
        <v>41</v>
      </c>
      <c r="D24" s="14"/>
      <c r="E24" s="14"/>
      <c r="F24" s="14"/>
      <c r="G24" s="15"/>
      <c r="H24" s="129">
        <v>0</v>
      </c>
      <c r="I24" s="130">
        <v>0</v>
      </c>
      <c r="J24" s="130">
        <f t="shared" si="0"/>
        <v>0</v>
      </c>
      <c r="K24" s="130">
        <v>0</v>
      </c>
      <c r="L24" s="131">
        <f t="shared" si="1"/>
        <v>0</v>
      </c>
      <c r="M24" s="4"/>
    </row>
    <row r="25" spans="1:13" ht="16.5" customHeight="1">
      <c r="A25" s="43">
        <v>13</v>
      </c>
      <c r="B25" s="40" t="s">
        <v>42</v>
      </c>
      <c r="C25" s="44" t="s">
        <v>43</v>
      </c>
      <c r="D25" s="14"/>
      <c r="E25" s="14"/>
      <c r="F25" s="14"/>
      <c r="G25" s="15"/>
      <c r="H25" s="129">
        <v>0</v>
      </c>
      <c r="I25" s="130">
        <v>0</v>
      </c>
      <c r="J25" s="130">
        <f t="shared" si="0"/>
        <v>0</v>
      </c>
      <c r="K25" s="130">
        <v>0</v>
      </c>
      <c r="L25" s="131">
        <f t="shared" si="1"/>
        <v>0</v>
      </c>
      <c r="M25" s="4"/>
    </row>
    <row r="26" spans="1:13" ht="16.5" customHeight="1">
      <c r="A26" s="43">
        <v>14</v>
      </c>
      <c r="B26" s="40" t="s">
        <v>44</v>
      </c>
      <c r="C26" s="44" t="s">
        <v>45</v>
      </c>
      <c r="D26" s="14"/>
      <c r="E26" s="14"/>
      <c r="F26" s="14"/>
      <c r="G26" s="15"/>
      <c r="H26" s="129">
        <v>0</v>
      </c>
      <c r="I26" s="130">
        <v>0</v>
      </c>
      <c r="J26" s="130">
        <f t="shared" si="0"/>
        <v>0</v>
      </c>
      <c r="K26" s="130">
        <v>0</v>
      </c>
      <c r="L26" s="131">
        <f t="shared" si="1"/>
        <v>0</v>
      </c>
      <c r="M26" s="4"/>
    </row>
    <row r="27" spans="1:13" ht="16.5" customHeight="1">
      <c r="A27" s="43">
        <v>15</v>
      </c>
      <c r="B27" s="40" t="s">
        <v>46</v>
      </c>
      <c r="C27" s="44" t="s">
        <v>47</v>
      </c>
      <c r="D27" s="14"/>
      <c r="E27" s="14"/>
      <c r="F27" s="14"/>
      <c r="G27" s="15"/>
      <c r="H27" s="129">
        <v>0</v>
      </c>
      <c r="I27" s="130">
        <v>0</v>
      </c>
      <c r="J27" s="130">
        <f t="shared" si="0"/>
        <v>0</v>
      </c>
      <c r="K27" s="130">
        <v>0</v>
      </c>
      <c r="L27" s="131">
        <f t="shared" si="1"/>
        <v>0</v>
      </c>
      <c r="M27" s="4"/>
    </row>
    <row r="28" spans="1:13" ht="16.5" customHeight="1">
      <c r="A28" s="43">
        <v>16</v>
      </c>
      <c r="B28" s="40" t="s">
        <v>48</v>
      </c>
      <c r="C28" s="44" t="s">
        <v>49</v>
      </c>
      <c r="D28" s="14"/>
      <c r="E28" s="14"/>
      <c r="F28" s="14"/>
      <c r="G28" s="15"/>
      <c r="H28" s="129">
        <v>0</v>
      </c>
      <c r="I28" s="130">
        <v>0</v>
      </c>
      <c r="J28" s="130">
        <f t="shared" si="0"/>
        <v>0</v>
      </c>
      <c r="K28" s="130">
        <v>0</v>
      </c>
      <c r="L28" s="131">
        <f t="shared" si="1"/>
        <v>0</v>
      </c>
      <c r="M28" s="4"/>
    </row>
    <row r="29" spans="1:13" ht="16.5" customHeight="1" thickBot="1">
      <c r="A29" s="94">
        <v>17</v>
      </c>
      <c r="B29" s="95"/>
      <c r="C29" s="96" t="s">
        <v>50</v>
      </c>
      <c r="D29" s="97"/>
      <c r="E29" s="97"/>
      <c r="F29" s="97"/>
      <c r="G29" s="98"/>
      <c r="H29" s="132">
        <f>H13+H14+H17+H20+H21+H22+H23+H24+H25+H26+H27+H28</f>
        <v>0</v>
      </c>
      <c r="I29" s="133">
        <f>I13+I14+I17+I20+I21+I22+I23+I24+I25+I26+I27+I28</f>
        <v>0</v>
      </c>
      <c r="J29" s="133">
        <f>H29+I29</f>
        <v>0</v>
      </c>
      <c r="K29" s="133">
        <f>K13+K14+K17+K20+K21+K22+K23+K24+K25+K26+K27+K28</f>
        <v>0</v>
      </c>
      <c r="L29" s="134">
        <f>J29+K29</f>
        <v>0</v>
      </c>
      <c r="M29" s="100"/>
    </row>
    <row r="30" spans="1:13" ht="16.5" customHeight="1">
      <c r="A30" s="92">
        <v>18</v>
      </c>
      <c r="B30" s="46"/>
      <c r="C30" s="93" t="s">
        <v>51</v>
      </c>
      <c r="D30" s="12"/>
      <c r="E30" s="12"/>
      <c r="F30" s="12"/>
      <c r="G30" s="69"/>
      <c r="H30" s="136">
        <v>0.2</v>
      </c>
      <c r="I30" s="105" t="s">
        <v>52</v>
      </c>
      <c r="J30" s="103">
        <f>J29</f>
        <v>0</v>
      </c>
      <c r="K30" s="51"/>
      <c r="L30" s="103">
        <f>L29*0.2</f>
        <v>0</v>
      </c>
      <c r="M30" s="6"/>
    </row>
    <row r="31" spans="1:13" ht="16.5" customHeight="1" thickBot="1">
      <c r="A31" s="52"/>
      <c r="B31" s="47"/>
      <c r="C31" s="53"/>
      <c r="D31" s="54"/>
      <c r="E31" s="54"/>
      <c r="F31" s="54"/>
      <c r="G31" s="55"/>
      <c r="H31" s="136">
        <v>0</v>
      </c>
      <c r="I31" s="105" t="s">
        <v>52</v>
      </c>
      <c r="J31" s="103">
        <v>0</v>
      </c>
      <c r="K31" s="50"/>
      <c r="L31" s="103">
        <v>0</v>
      </c>
      <c r="M31" s="6"/>
    </row>
    <row r="32" spans="1:13" ht="21.75" customHeight="1" thickTop="1" thickBot="1">
      <c r="A32" s="43">
        <v>19</v>
      </c>
      <c r="B32" s="40"/>
      <c r="C32" s="56" t="s">
        <v>53</v>
      </c>
      <c r="D32" s="57"/>
      <c r="E32" s="57"/>
      <c r="F32" s="57"/>
      <c r="G32" s="57"/>
      <c r="H32" s="50"/>
      <c r="I32" s="50"/>
      <c r="J32" s="58"/>
      <c r="K32" s="59"/>
      <c r="L32" s="104">
        <f>SUM(L29:L30)</f>
        <v>0</v>
      </c>
      <c r="M32" s="60"/>
    </row>
    <row r="33" spans="1:13" ht="16.5" customHeight="1" thickTop="1">
      <c r="A33" s="61" t="s">
        <v>54</v>
      </c>
      <c r="B33" s="62"/>
      <c r="C33" s="48"/>
      <c r="D33" s="48"/>
      <c r="E33" s="48"/>
      <c r="F33" s="48"/>
      <c r="G33" s="49"/>
      <c r="H33" s="63" t="s">
        <v>55</v>
      </c>
      <c r="I33" s="64"/>
      <c r="J33" s="65"/>
      <c r="K33" s="66" t="s">
        <v>4</v>
      </c>
      <c r="L33" s="64"/>
      <c r="M33" s="67"/>
    </row>
    <row r="34" spans="1:13" ht="16.5" customHeight="1">
      <c r="A34" s="68" t="s">
        <v>5</v>
      </c>
      <c r="B34" s="16"/>
      <c r="C34" s="17"/>
      <c r="D34" s="17"/>
      <c r="E34" s="12"/>
      <c r="F34" s="12"/>
      <c r="G34" s="69"/>
      <c r="H34" s="70" t="s">
        <v>107</v>
      </c>
      <c r="I34" s="70"/>
      <c r="J34" s="71"/>
      <c r="K34" s="141" t="s">
        <v>104</v>
      </c>
      <c r="L34" s="10"/>
      <c r="M34" s="11"/>
    </row>
    <row r="35" spans="1:13" ht="16.5" customHeight="1">
      <c r="A35" s="99" t="s">
        <v>56</v>
      </c>
      <c r="B35" s="16"/>
      <c r="C35" s="12"/>
      <c r="D35" s="12"/>
      <c r="E35" s="17"/>
      <c r="F35" s="12"/>
      <c r="G35" s="69"/>
      <c r="H35" s="73" t="s">
        <v>6</v>
      </c>
      <c r="I35" s="70" t="s">
        <v>8</v>
      </c>
      <c r="J35" s="70"/>
      <c r="K35" s="72" t="s">
        <v>6</v>
      </c>
      <c r="L35" s="70" t="s">
        <v>8</v>
      </c>
      <c r="M35" s="11"/>
    </row>
    <row r="36" spans="1:13" ht="12.75" customHeight="1">
      <c r="A36" s="74"/>
      <c r="B36" s="75"/>
      <c r="C36" s="17"/>
      <c r="D36" s="12"/>
      <c r="E36" s="17"/>
      <c r="F36" s="12"/>
      <c r="G36" s="69"/>
      <c r="H36" s="102"/>
      <c r="I36" s="17"/>
      <c r="J36" s="70"/>
      <c r="K36" s="102"/>
      <c r="L36" s="17"/>
      <c r="M36" s="11"/>
    </row>
    <row r="37" spans="1:13" ht="16.5" customHeight="1">
      <c r="A37" s="76" t="s">
        <v>7</v>
      </c>
      <c r="B37" s="128"/>
      <c r="C37" s="48"/>
      <c r="D37" s="48"/>
      <c r="E37" s="77"/>
      <c r="F37" s="48"/>
      <c r="G37" s="49"/>
      <c r="H37" s="66" t="s">
        <v>7</v>
      </c>
      <c r="I37" s="78"/>
      <c r="J37" s="65"/>
      <c r="K37" s="79" t="s">
        <v>7</v>
      </c>
      <c r="L37" s="64"/>
      <c r="M37" s="67"/>
    </row>
    <row r="38" spans="1:13" ht="16.5" customHeight="1">
      <c r="A38" s="68" t="s">
        <v>5</v>
      </c>
      <c r="B38" s="16"/>
      <c r="C38" s="17"/>
      <c r="D38" s="17"/>
      <c r="E38" s="12"/>
      <c r="F38" s="12"/>
      <c r="G38" s="69"/>
      <c r="H38" s="72" t="s">
        <v>5</v>
      </c>
      <c r="I38" s="70" t="s">
        <v>105</v>
      </c>
      <c r="J38" s="71"/>
      <c r="K38" s="72" t="s">
        <v>5</v>
      </c>
      <c r="L38" s="10" t="s">
        <v>105</v>
      </c>
      <c r="M38" s="11"/>
    </row>
    <row r="39" spans="1:13" ht="12.75" customHeight="1">
      <c r="A39" s="80"/>
      <c r="B39" s="75"/>
      <c r="C39" s="17"/>
      <c r="D39" s="17"/>
      <c r="E39" s="12"/>
      <c r="F39" s="12"/>
      <c r="G39" s="69"/>
      <c r="H39" s="81" t="s">
        <v>5</v>
      </c>
      <c r="I39" s="82"/>
      <c r="J39" s="83"/>
      <c r="K39" s="81" t="s">
        <v>5</v>
      </c>
      <c r="L39" s="84"/>
      <c r="M39" s="85"/>
    </row>
    <row r="40" spans="1:13" ht="84" customHeight="1">
      <c r="A40" s="86"/>
      <c r="B40" s="16"/>
      <c r="C40" s="48"/>
      <c r="D40" s="48"/>
      <c r="E40" s="48"/>
      <c r="F40" s="48"/>
      <c r="G40" s="49"/>
      <c r="H40" s="73"/>
      <c r="I40" s="10"/>
      <c r="J40" s="71"/>
      <c r="K40" s="73"/>
      <c r="L40" s="10"/>
      <c r="M40" s="11"/>
    </row>
    <row r="41" spans="1:13" ht="18" customHeight="1" thickBot="1">
      <c r="A41" s="7" t="s">
        <v>57</v>
      </c>
      <c r="B41" s="87"/>
      <c r="C41" s="87"/>
      <c r="D41" s="87"/>
      <c r="E41" s="87"/>
      <c r="F41" s="87"/>
      <c r="G41" s="88"/>
      <c r="H41" s="8" t="s">
        <v>57</v>
      </c>
      <c r="I41" s="89"/>
      <c r="J41" s="90"/>
      <c r="K41" s="8" t="s">
        <v>57</v>
      </c>
      <c r="L41" s="89"/>
      <c r="M41" s="91"/>
    </row>
    <row r="42" spans="1:13" ht="12.75" customHeight="1" thickTop="1"/>
  </sheetData>
  <mergeCells count="1">
    <mergeCell ref="F3:J3"/>
  </mergeCells>
  <pageMargins left="0.39370078740157477" right="0.19685039370078738" top="0.39370078740157477" bottom="0.39370078740157477" header="0.5" footer="0.5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13"/>
  <sheetViews>
    <sheetView showGridLines="0" workbookViewId="0">
      <selection activeCell="T23" sqref="T23"/>
    </sheetView>
  </sheetViews>
  <sheetFormatPr defaultRowHeight="12.75"/>
  <cols>
    <col min="1" max="1" width="36.5703125" style="137" customWidth="1"/>
    <col min="2" max="2" width="6.7109375" style="106" hidden="1" customWidth="1"/>
    <col min="3" max="3" width="6.7109375" style="110" hidden="1" customWidth="1"/>
    <col min="4" max="11" width="9.7109375" style="107" hidden="1" customWidth="1"/>
    <col min="12" max="22" width="9.7109375" style="135" customWidth="1"/>
    <col min="23" max="67" width="9.7109375" style="135" hidden="1" customWidth="1"/>
    <col min="68" max="68" width="9.7109375" style="107" hidden="1" customWidth="1"/>
    <col min="69" max="69" width="9.7109375" style="107" customWidth="1"/>
    <col min="70" max="16384" width="9.140625" style="107"/>
  </cols>
  <sheetData>
    <row r="1" spans="1:67">
      <c r="A1" s="143" t="s">
        <v>109</v>
      </c>
    </row>
    <row r="2" spans="1:67">
      <c r="A2" s="143" t="s">
        <v>110</v>
      </c>
      <c r="Q2" s="144" t="s">
        <v>115</v>
      </c>
    </row>
    <row r="3" spans="1:67">
      <c r="A3" s="143" t="s">
        <v>111</v>
      </c>
      <c r="Q3" s="144" t="s">
        <v>112</v>
      </c>
    </row>
    <row r="4" spans="1:67">
      <c r="A4" s="142"/>
      <c r="Q4" s="144" t="s">
        <v>114</v>
      </c>
    </row>
    <row r="5" spans="1:67">
      <c r="A5" s="143" t="s">
        <v>113</v>
      </c>
    </row>
    <row r="6" spans="1:67" ht="13.5" thickBot="1"/>
    <row r="7" spans="1:67" s="108" customFormat="1" ht="26.25" thickTop="1">
      <c r="A7" s="123" t="s">
        <v>58</v>
      </c>
      <c r="B7" s="124" t="s">
        <v>2</v>
      </c>
      <c r="C7" s="125" t="s">
        <v>59</v>
      </c>
      <c r="D7" s="113" t="s">
        <v>60</v>
      </c>
      <c r="E7" s="113"/>
      <c r="F7" s="113" t="s">
        <v>61</v>
      </c>
      <c r="G7" s="113"/>
      <c r="H7" s="113" t="s">
        <v>62</v>
      </c>
      <c r="I7" s="113"/>
      <c r="J7" s="113" t="s">
        <v>63</v>
      </c>
      <c r="K7" s="113"/>
      <c r="L7" s="113" t="s">
        <v>64</v>
      </c>
      <c r="M7" s="113"/>
      <c r="N7" s="112" t="s">
        <v>65</v>
      </c>
      <c r="O7" s="112" t="s">
        <v>66</v>
      </c>
      <c r="P7" s="112" t="s">
        <v>67</v>
      </c>
      <c r="Q7" s="112" t="s">
        <v>68</v>
      </c>
      <c r="R7" s="112" t="s">
        <v>69</v>
      </c>
      <c r="S7" s="112" t="s">
        <v>70</v>
      </c>
      <c r="T7" s="112" t="s">
        <v>71</v>
      </c>
      <c r="U7" s="112" t="s">
        <v>72</v>
      </c>
      <c r="V7" s="112" t="s">
        <v>73</v>
      </c>
      <c r="W7" s="112" t="s">
        <v>74</v>
      </c>
      <c r="X7" s="114" t="s">
        <v>75</v>
      </c>
      <c r="Y7" s="114"/>
      <c r="Z7" s="114"/>
      <c r="AA7" s="114" t="s">
        <v>76</v>
      </c>
      <c r="AB7" s="114"/>
      <c r="AC7" s="114"/>
      <c r="AD7" s="114" t="s">
        <v>77</v>
      </c>
      <c r="AE7" s="114"/>
      <c r="AF7" s="114"/>
      <c r="AG7" s="114" t="s">
        <v>78</v>
      </c>
      <c r="AH7" s="114"/>
      <c r="AI7" s="114"/>
      <c r="AJ7" s="114" t="s">
        <v>79</v>
      </c>
      <c r="AK7" s="114"/>
      <c r="AL7" s="114"/>
      <c r="AM7" s="114" t="s">
        <v>80</v>
      </c>
      <c r="AN7" s="114"/>
      <c r="AO7" s="114"/>
      <c r="AP7" s="114" t="s">
        <v>81</v>
      </c>
      <c r="AQ7" s="114"/>
      <c r="AR7" s="114"/>
      <c r="AS7" s="114" t="s">
        <v>82</v>
      </c>
      <c r="AT7" s="114"/>
      <c r="AU7" s="114"/>
      <c r="AV7" s="114" t="s">
        <v>83</v>
      </c>
      <c r="AW7" s="114"/>
      <c r="AX7" s="114"/>
      <c r="AY7" s="114" t="s">
        <v>84</v>
      </c>
      <c r="AZ7" s="114"/>
      <c r="BA7" s="114"/>
      <c r="BB7" s="114" t="s">
        <v>85</v>
      </c>
      <c r="BC7" s="114"/>
      <c r="BD7" s="114"/>
      <c r="BE7" s="114" t="s">
        <v>86</v>
      </c>
      <c r="BF7" s="114"/>
      <c r="BG7" s="114"/>
      <c r="BH7" s="114" t="s">
        <v>87</v>
      </c>
      <c r="BI7" s="114"/>
      <c r="BJ7" s="114"/>
      <c r="BK7" s="114" t="s">
        <v>88</v>
      </c>
      <c r="BL7" s="114"/>
      <c r="BM7" s="115"/>
      <c r="BN7" s="112" t="s">
        <v>71</v>
      </c>
      <c r="BO7" s="112" t="s">
        <v>72</v>
      </c>
    </row>
    <row r="8" spans="1:67" s="109" customFormat="1" ht="13.5" thickBot="1">
      <c r="A8" s="120"/>
      <c r="B8" s="121"/>
      <c r="C8" s="122"/>
      <c r="D8" s="116" t="s">
        <v>89</v>
      </c>
      <c r="E8" s="116" t="s">
        <v>90</v>
      </c>
      <c r="F8" s="116" t="s">
        <v>89</v>
      </c>
      <c r="G8" s="116" t="s">
        <v>90</v>
      </c>
      <c r="H8" s="116" t="s">
        <v>89</v>
      </c>
      <c r="I8" s="116" t="s">
        <v>90</v>
      </c>
      <c r="J8" s="116" t="s">
        <v>89</v>
      </c>
      <c r="K8" s="116" t="s">
        <v>90</v>
      </c>
      <c r="L8" s="116" t="s">
        <v>89</v>
      </c>
      <c r="M8" s="116" t="s">
        <v>90</v>
      </c>
      <c r="N8" s="116"/>
      <c r="O8" s="116"/>
      <c r="P8" s="116"/>
      <c r="Q8" s="116"/>
      <c r="R8" s="116"/>
      <c r="S8" s="116" t="s">
        <v>91</v>
      </c>
      <c r="T8" s="117"/>
      <c r="U8" s="117"/>
      <c r="V8" s="116" t="s">
        <v>91</v>
      </c>
      <c r="W8" s="116"/>
      <c r="X8" s="118" t="s">
        <v>92</v>
      </c>
      <c r="Y8" s="118" t="s">
        <v>93</v>
      </c>
      <c r="Z8" s="118" t="s">
        <v>94</v>
      </c>
      <c r="AA8" s="118" t="s">
        <v>92</v>
      </c>
      <c r="AB8" s="118" t="s">
        <v>93</v>
      </c>
      <c r="AC8" s="118" t="s">
        <v>94</v>
      </c>
      <c r="AD8" s="118" t="s">
        <v>92</v>
      </c>
      <c r="AE8" s="118" t="s">
        <v>93</v>
      </c>
      <c r="AF8" s="118" t="s">
        <v>94</v>
      </c>
      <c r="AG8" s="118" t="s">
        <v>92</v>
      </c>
      <c r="AH8" s="118" t="s">
        <v>93</v>
      </c>
      <c r="AI8" s="118" t="s">
        <v>94</v>
      </c>
      <c r="AJ8" s="118" t="s">
        <v>92</v>
      </c>
      <c r="AK8" s="118" t="s">
        <v>93</v>
      </c>
      <c r="AL8" s="118" t="s">
        <v>94</v>
      </c>
      <c r="AM8" s="118" t="s">
        <v>92</v>
      </c>
      <c r="AN8" s="118" t="s">
        <v>93</v>
      </c>
      <c r="AO8" s="118" t="s">
        <v>94</v>
      </c>
      <c r="AP8" s="118" t="s">
        <v>92</v>
      </c>
      <c r="AQ8" s="118" t="s">
        <v>93</v>
      </c>
      <c r="AR8" s="118" t="s">
        <v>94</v>
      </c>
      <c r="AS8" s="118" t="s">
        <v>92</v>
      </c>
      <c r="AT8" s="118" t="s">
        <v>93</v>
      </c>
      <c r="AU8" s="118" t="s">
        <v>94</v>
      </c>
      <c r="AV8" s="118" t="s">
        <v>92</v>
      </c>
      <c r="AW8" s="118" t="s">
        <v>93</v>
      </c>
      <c r="AX8" s="118" t="s">
        <v>94</v>
      </c>
      <c r="AY8" s="118" t="s">
        <v>92</v>
      </c>
      <c r="AZ8" s="118" t="s">
        <v>93</v>
      </c>
      <c r="BA8" s="118" t="s">
        <v>94</v>
      </c>
      <c r="BB8" s="118" t="s">
        <v>92</v>
      </c>
      <c r="BC8" s="118" t="s">
        <v>93</v>
      </c>
      <c r="BD8" s="118" t="s">
        <v>94</v>
      </c>
      <c r="BE8" s="118" t="s">
        <v>92</v>
      </c>
      <c r="BF8" s="118" t="s">
        <v>93</v>
      </c>
      <c r="BG8" s="118" t="s">
        <v>94</v>
      </c>
      <c r="BH8" s="118" t="s">
        <v>92</v>
      </c>
      <c r="BI8" s="118" t="s">
        <v>93</v>
      </c>
      <c r="BJ8" s="118" t="s">
        <v>94</v>
      </c>
      <c r="BK8" s="118" t="s">
        <v>92</v>
      </c>
      <c r="BL8" s="118" t="s">
        <v>93</v>
      </c>
      <c r="BM8" s="119" t="s">
        <v>94</v>
      </c>
      <c r="BN8" s="117" t="s">
        <v>95</v>
      </c>
      <c r="BO8" s="117" t="s">
        <v>95</v>
      </c>
    </row>
    <row r="9" spans="1:67" ht="26.25" thickTop="1">
      <c r="A9" s="137" t="s">
        <v>96</v>
      </c>
      <c r="C9" s="110" t="s">
        <v>97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107">
        <v>0</v>
      </c>
      <c r="L9" s="135">
        <f>D9+F9+H9+J9</f>
        <v>0</v>
      </c>
      <c r="M9" s="135">
        <f>E9+G9+I9+K9</f>
        <v>0</v>
      </c>
      <c r="N9" s="135">
        <v>0</v>
      </c>
      <c r="O9" s="135">
        <f>L9+M9+N9</f>
        <v>0</v>
      </c>
      <c r="P9" s="135">
        <v>0</v>
      </c>
      <c r="Q9" s="135">
        <v>0</v>
      </c>
      <c r="R9" s="135">
        <v>0</v>
      </c>
      <c r="S9" s="135">
        <f>SUM(O9:R9)</f>
        <v>0</v>
      </c>
      <c r="T9" s="135">
        <v>0</v>
      </c>
      <c r="U9" s="135">
        <v>0</v>
      </c>
      <c r="V9" s="135">
        <f>SUM(S9:U9)</f>
        <v>0</v>
      </c>
      <c r="W9" s="135">
        <v>0</v>
      </c>
      <c r="BN9" s="135">
        <v>0</v>
      </c>
      <c r="BO9" s="135">
        <v>0</v>
      </c>
    </row>
    <row r="10" spans="1:67">
      <c r="A10" s="137" t="s">
        <v>98</v>
      </c>
      <c r="C10" s="110" t="s">
        <v>97</v>
      </c>
      <c r="D10" s="107">
        <v>62543.49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107">
        <v>0</v>
      </c>
      <c r="K10" s="107">
        <v>0</v>
      </c>
      <c r="M10" s="135">
        <f>E10+G10+I10+K10</f>
        <v>0</v>
      </c>
      <c r="N10" s="135">
        <v>0</v>
      </c>
      <c r="O10" s="135">
        <f>L10</f>
        <v>0</v>
      </c>
      <c r="P10" s="135">
        <v>0</v>
      </c>
      <c r="Q10" s="135">
        <v>0</v>
      </c>
      <c r="R10" s="135">
        <v>0</v>
      </c>
      <c r="S10" s="135">
        <f>O10</f>
        <v>0</v>
      </c>
      <c r="T10" s="135">
        <f>S10*0.2</f>
        <v>0</v>
      </c>
      <c r="U10" s="135">
        <v>0</v>
      </c>
      <c r="V10" s="135">
        <f>SUM(S10:U10)</f>
        <v>0</v>
      </c>
      <c r="W10" s="135">
        <v>0</v>
      </c>
      <c r="AG10" s="135">
        <v>62543.49</v>
      </c>
      <c r="BN10" s="135">
        <v>62543.49</v>
      </c>
      <c r="BO10" s="135">
        <v>0</v>
      </c>
    </row>
    <row r="11" spans="1:67">
      <c r="A11" s="137" t="s">
        <v>99</v>
      </c>
      <c r="C11" s="110" t="s">
        <v>97</v>
      </c>
      <c r="D11" s="107">
        <v>299356.40000000002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107">
        <v>0</v>
      </c>
      <c r="M11" s="135">
        <f>E11+G11+I11+K11</f>
        <v>0</v>
      </c>
      <c r="N11" s="135">
        <v>0</v>
      </c>
      <c r="O11" s="135">
        <f t="shared" ref="O11:O12" si="0">L11</f>
        <v>0</v>
      </c>
      <c r="P11" s="135">
        <v>0</v>
      </c>
      <c r="Q11" s="135">
        <v>0</v>
      </c>
      <c r="R11" s="135">
        <v>0</v>
      </c>
      <c r="S11" s="135">
        <f t="shared" ref="S11:S12" si="1">O11</f>
        <v>0</v>
      </c>
      <c r="T11" s="135">
        <f t="shared" ref="T11:T12" si="2">S11*0.2</f>
        <v>0</v>
      </c>
      <c r="U11" s="135">
        <v>0</v>
      </c>
      <c r="V11" s="135">
        <f>SUM(S11:U11)</f>
        <v>0</v>
      </c>
      <c r="W11" s="135">
        <v>0</v>
      </c>
      <c r="AG11" s="135">
        <v>299356.40000000002</v>
      </c>
      <c r="AJ11" s="135">
        <v>44903.46</v>
      </c>
      <c r="BN11" s="135">
        <v>344259.86</v>
      </c>
      <c r="BO11" s="135">
        <v>0</v>
      </c>
    </row>
    <row r="12" spans="1:67">
      <c r="A12" s="137" t="s">
        <v>100</v>
      </c>
      <c r="C12" s="110" t="s">
        <v>97</v>
      </c>
      <c r="D12" s="107">
        <v>107466.6</v>
      </c>
      <c r="E12" s="107">
        <v>0</v>
      </c>
      <c r="F12" s="107">
        <v>0</v>
      </c>
      <c r="G12" s="107">
        <v>0</v>
      </c>
      <c r="H12" s="107">
        <v>0</v>
      </c>
      <c r="I12" s="107">
        <v>0</v>
      </c>
      <c r="J12" s="107">
        <v>0</v>
      </c>
      <c r="K12" s="107">
        <v>0</v>
      </c>
      <c r="M12" s="135">
        <f>E12+G12+I12+K12</f>
        <v>0</v>
      </c>
      <c r="N12" s="135">
        <v>0</v>
      </c>
      <c r="O12" s="135">
        <f t="shared" si="0"/>
        <v>0</v>
      </c>
      <c r="P12" s="135">
        <v>0</v>
      </c>
      <c r="Q12" s="135">
        <v>0</v>
      </c>
      <c r="R12" s="135">
        <v>0</v>
      </c>
      <c r="S12" s="135">
        <f t="shared" si="1"/>
        <v>0</v>
      </c>
      <c r="T12" s="135">
        <f t="shared" si="2"/>
        <v>0</v>
      </c>
      <c r="U12" s="135">
        <v>0</v>
      </c>
      <c r="V12" s="135">
        <f>SUM(S12:U12)</f>
        <v>0</v>
      </c>
      <c r="W12" s="135">
        <v>0</v>
      </c>
      <c r="AG12" s="135">
        <v>107466.6</v>
      </c>
      <c r="AJ12" s="135">
        <v>16119.99</v>
      </c>
      <c r="BN12" s="135">
        <v>123586.59</v>
      </c>
      <c r="BO12" s="135">
        <v>0</v>
      </c>
    </row>
    <row r="13" spans="1:67">
      <c r="A13" s="138" t="s">
        <v>101</v>
      </c>
      <c r="D13" s="139">
        <f t="shared" ref="D13:L13" si="3">SUM(D9:D12)</f>
        <v>469366.49</v>
      </c>
      <c r="E13" s="139">
        <f t="shared" si="3"/>
        <v>0</v>
      </c>
      <c r="F13" s="139">
        <f t="shared" si="3"/>
        <v>0</v>
      </c>
      <c r="G13" s="139">
        <f t="shared" si="3"/>
        <v>0</v>
      </c>
      <c r="H13" s="139">
        <f t="shared" si="3"/>
        <v>0</v>
      </c>
      <c r="I13" s="139">
        <f t="shared" si="3"/>
        <v>0</v>
      </c>
      <c r="J13" s="139">
        <f t="shared" si="3"/>
        <v>0</v>
      </c>
      <c r="K13" s="139">
        <f t="shared" si="3"/>
        <v>0</v>
      </c>
      <c r="L13" s="140">
        <f t="shared" si="3"/>
        <v>0</v>
      </c>
      <c r="M13" s="140">
        <f>E13+G13+I13+K13</f>
        <v>0</v>
      </c>
      <c r="N13" s="140">
        <v>0</v>
      </c>
      <c r="O13" s="140">
        <f>SUM(O9:O12)</f>
        <v>0</v>
      </c>
      <c r="P13" s="140">
        <f>SUM(P9:P12)</f>
        <v>0</v>
      </c>
      <c r="Q13" s="140">
        <f>SUM(Q9:Q12)</f>
        <v>0</v>
      </c>
      <c r="R13" s="140">
        <f>SUM(R9:R12)</f>
        <v>0</v>
      </c>
      <c r="S13" s="140">
        <f>SUM(S10:S12)</f>
        <v>0</v>
      </c>
      <c r="T13" s="140">
        <f>SUM(T9:T12)</f>
        <v>0</v>
      </c>
      <c r="U13" s="140">
        <f>SUM(U9:U12)</f>
        <v>0</v>
      </c>
      <c r="V13" s="140">
        <f>SUM(V10:V12)</f>
        <v>0</v>
      </c>
      <c r="W13" s="140">
        <f t="shared" ref="W13:BO13" si="4">SUM(W9:W12)</f>
        <v>0</v>
      </c>
      <c r="X13" s="140">
        <f t="shared" si="4"/>
        <v>0</v>
      </c>
      <c r="Y13" s="140">
        <f t="shared" si="4"/>
        <v>0</v>
      </c>
      <c r="Z13" s="140">
        <f t="shared" si="4"/>
        <v>0</v>
      </c>
      <c r="AA13" s="140">
        <f t="shared" si="4"/>
        <v>0</v>
      </c>
      <c r="AB13" s="140">
        <f t="shared" si="4"/>
        <v>0</v>
      </c>
      <c r="AC13" s="140">
        <f t="shared" si="4"/>
        <v>0</v>
      </c>
      <c r="AD13" s="140">
        <f t="shared" si="4"/>
        <v>0</v>
      </c>
      <c r="AE13" s="140">
        <f t="shared" si="4"/>
        <v>0</v>
      </c>
      <c r="AF13" s="140">
        <f t="shared" si="4"/>
        <v>0</v>
      </c>
      <c r="AG13" s="140">
        <f t="shared" si="4"/>
        <v>469366.49</v>
      </c>
      <c r="AH13" s="140">
        <f t="shared" si="4"/>
        <v>0</v>
      </c>
      <c r="AI13" s="140">
        <f t="shared" si="4"/>
        <v>0</v>
      </c>
      <c r="AJ13" s="140">
        <f t="shared" si="4"/>
        <v>61023.45</v>
      </c>
      <c r="AK13" s="140">
        <f t="shared" si="4"/>
        <v>0</v>
      </c>
      <c r="AL13" s="140">
        <f t="shared" si="4"/>
        <v>0</v>
      </c>
      <c r="AM13" s="140">
        <f t="shared" si="4"/>
        <v>0</v>
      </c>
      <c r="AN13" s="140">
        <f t="shared" si="4"/>
        <v>0</v>
      </c>
      <c r="AO13" s="140">
        <f t="shared" si="4"/>
        <v>0</v>
      </c>
      <c r="AP13" s="140">
        <f t="shared" si="4"/>
        <v>0</v>
      </c>
      <c r="AQ13" s="140">
        <f t="shared" si="4"/>
        <v>0</v>
      </c>
      <c r="AR13" s="140">
        <f t="shared" si="4"/>
        <v>0</v>
      </c>
      <c r="AS13" s="140">
        <f t="shared" si="4"/>
        <v>0</v>
      </c>
      <c r="AT13" s="140">
        <f t="shared" si="4"/>
        <v>0</v>
      </c>
      <c r="AU13" s="140">
        <f t="shared" si="4"/>
        <v>0</v>
      </c>
      <c r="AV13" s="140">
        <f t="shared" si="4"/>
        <v>0</v>
      </c>
      <c r="AW13" s="140">
        <f t="shared" si="4"/>
        <v>0</v>
      </c>
      <c r="AX13" s="140">
        <f t="shared" si="4"/>
        <v>0</v>
      </c>
      <c r="AY13" s="140">
        <f t="shared" si="4"/>
        <v>0</v>
      </c>
      <c r="AZ13" s="140">
        <f t="shared" si="4"/>
        <v>0</v>
      </c>
      <c r="BA13" s="140">
        <f t="shared" si="4"/>
        <v>0</v>
      </c>
      <c r="BB13" s="140">
        <f t="shared" si="4"/>
        <v>0</v>
      </c>
      <c r="BC13" s="140">
        <f t="shared" si="4"/>
        <v>0</v>
      </c>
      <c r="BD13" s="140">
        <f t="shared" si="4"/>
        <v>0</v>
      </c>
      <c r="BE13" s="140">
        <f t="shared" si="4"/>
        <v>0</v>
      </c>
      <c r="BF13" s="140">
        <f t="shared" si="4"/>
        <v>0</v>
      </c>
      <c r="BG13" s="140">
        <f t="shared" si="4"/>
        <v>0</v>
      </c>
      <c r="BH13" s="140">
        <f t="shared" si="4"/>
        <v>0</v>
      </c>
      <c r="BI13" s="140">
        <f t="shared" si="4"/>
        <v>0</v>
      </c>
      <c r="BJ13" s="140">
        <f t="shared" si="4"/>
        <v>0</v>
      </c>
      <c r="BK13" s="140">
        <f t="shared" si="4"/>
        <v>0</v>
      </c>
      <c r="BL13" s="140">
        <f t="shared" si="4"/>
        <v>0</v>
      </c>
      <c r="BM13" s="140">
        <f t="shared" si="4"/>
        <v>0</v>
      </c>
      <c r="BN13" s="140">
        <f t="shared" si="4"/>
        <v>530389.93999999994</v>
      </c>
      <c r="BO13" s="140">
        <f t="shared" si="4"/>
        <v>0</v>
      </c>
    </row>
  </sheetData>
  <pageMargins left="0.18" right="0.28999999999999998" top="1" bottom="1" header="0.4921259845" footer="0.4921259845"/>
  <pageSetup paperSize="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30041-2BE7-4699-ACDA-814557551BAE}">
  <dimension ref="A1:AK23"/>
  <sheetViews>
    <sheetView showGridLines="0" workbookViewId="0">
      <pane xSplit="4" ySplit="10" topLeftCell="E11" activePane="bottomRight" state="frozen"/>
      <selection pane="topRight"/>
      <selection pane="bottomLeft"/>
      <selection pane="bottomRight" activeCell="E4" sqref="E4"/>
    </sheetView>
  </sheetViews>
  <sheetFormatPr defaultRowHeight="12.75"/>
  <cols>
    <col min="1" max="1" width="6.7109375" style="182" customWidth="1"/>
    <col min="2" max="2" width="3.7109375" style="192" customWidth="1"/>
    <col min="3" max="3" width="13" style="184" customWidth="1"/>
    <col min="4" max="4" width="35.7109375" style="185" customWidth="1"/>
    <col min="5" max="5" width="10.7109375" style="186" customWidth="1"/>
    <col min="6" max="6" width="5.28515625" style="187" customWidth="1"/>
    <col min="7" max="7" width="8.7109375" style="188" customWidth="1"/>
    <col min="8" max="9" width="9.7109375" style="188" hidden="1" customWidth="1"/>
    <col min="10" max="10" width="9.7109375" style="188" customWidth="1"/>
    <col min="11" max="11" width="7.42578125" style="189" hidden="1" customWidth="1"/>
    <col min="12" max="12" width="8.28515625" style="189" hidden="1" customWidth="1"/>
    <col min="13" max="13" width="9.140625" style="186"/>
    <col min="14" max="14" width="7" style="186" hidden="1" customWidth="1"/>
    <col min="15" max="15" width="3.5703125" style="187" customWidth="1"/>
    <col min="16" max="16" width="12.7109375" style="187" hidden="1" customWidth="1"/>
    <col min="17" max="19" width="13.28515625" style="186" hidden="1" customWidth="1"/>
    <col min="20" max="20" width="10.5703125" style="190" hidden="1" customWidth="1"/>
    <col min="21" max="21" width="10.28515625" style="190" hidden="1" customWidth="1"/>
    <col min="22" max="22" width="5.7109375" style="190" hidden="1" customWidth="1"/>
    <col min="23" max="23" width="9.140625" style="191"/>
    <col min="24" max="25" width="5.7109375" style="187" hidden="1" customWidth="1"/>
    <col min="26" max="26" width="7.5703125" style="187" hidden="1" customWidth="1"/>
    <col min="27" max="27" width="24.85546875" style="187" hidden="1" customWidth="1"/>
    <col min="28" max="28" width="4.28515625" style="187" hidden="1" customWidth="1"/>
    <col min="29" max="29" width="8.28515625" style="187" hidden="1" customWidth="1"/>
    <col min="30" max="30" width="8.7109375" style="187" hidden="1" customWidth="1"/>
    <col min="31" max="34" width="9.140625" style="187"/>
    <col min="35" max="35" width="9.140625" style="146"/>
    <col min="36" max="37" width="0" style="146" hidden="1" customWidth="1"/>
    <col min="38" max="16384" width="9.140625" style="146"/>
  </cols>
  <sheetData>
    <row r="1" spans="1:37" ht="24">
      <c r="A1" s="145" t="s">
        <v>109</v>
      </c>
      <c r="B1" s="146"/>
      <c r="C1" s="146"/>
      <c r="D1" s="146"/>
      <c r="E1" s="145" t="s">
        <v>116</v>
      </c>
      <c r="F1" s="146"/>
      <c r="G1" s="147"/>
      <c r="H1" s="146"/>
      <c r="I1" s="146"/>
      <c r="J1" s="147"/>
      <c r="K1" s="148"/>
      <c r="L1" s="146"/>
      <c r="M1" s="146"/>
      <c r="N1" s="146"/>
      <c r="O1" s="146"/>
      <c r="P1" s="146"/>
      <c r="Q1" s="149"/>
      <c r="R1" s="149"/>
      <c r="S1" s="149"/>
      <c r="T1" s="146"/>
      <c r="U1" s="146"/>
      <c r="V1" s="146"/>
      <c r="W1" s="146"/>
      <c r="X1" s="146"/>
      <c r="Y1" s="146"/>
      <c r="Z1" s="150" t="s">
        <v>117</v>
      </c>
      <c r="AA1" s="150" t="s">
        <v>118</v>
      </c>
      <c r="AB1" s="150" t="s">
        <v>119</v>
      </c>
      <c r="AC1" s="150" t="s">
        <v>120</v>
      </c>
      <c r="AD1" s="150" t="s">
        <v>121</v>
      </c>
      <c r="AE1" s="151" t="s">
        <v>122</v>
      </c>
      <c r="AF1" s="152" t="s">
        <v>123</v>
      </c>
      <c r="AG1" s="146"/>
      <c r="AH1" s="146"/>
    </row>
    <row r="2" spans="1:37">
      <c r="A2" s="145" t="s">
        <v>110</v>
      </c>
      <c r="B2" s="146"/>
      <c r="C2" s="146"/>
      <c r="D2" s="146"/>
      <c r="E2" s="145" t="s">
        <v>112</v>
      </c>
      <c r="F2" s="146"/>
      <c r="G2" s="147"/>
      <c r="H2" s="153"/>
      <c r="I2" s="146"/>
      <c r="J2" s="147"/>
      <c r="K2" s="148"/>
      <c r="L2" s="146"/>
      <c r="M2" s="146"/>
      <c r="N2" s="146"/>
      <c r="O2" s="146"/>
      <c r="P2" s="146"/>
      <c r="Q2" s="149"/>
      <c r="R2" s="149"/>
      <c r="S2" s="149"/>
      <c r="T2" s="146"/>
      <c r="U2" s="146"/>
      <c r="V2" s="146"/>
      <c r="W2" s="146"/>
      <c r="X2" s="146"/>
      <c r="Y2" s="146"/>
      <c r="Z2" s="150" t="s">
        <v>124</v>
      </c>
      <c r="AA2" s="154" t="s">
        <v>125</v>
      </c>
      <c r="AB2" s="154" t="s">
        <v>126</v>
      </c>
      <c r="AC2" s="154"/>
      <c r="AD2" s="155"/>
      <c r="AE2" s="151">
        <v>1</v>
      </c>
      <c r="AF2" s="156">
        <v>123.5</v>
      </c>
      <c r="AG2" s="146"/>
      <c r="AH2" s="146"/>
    </row>
    <row r="3" spans="1:37">
      <c r="A3" s="145" t="s">
        <v>111</v>
      </c>
      <c r="B3" s="146"/>
      <c r="C3" s="146"/>
      <c r="D3" s="146"/>
      <c r="E3" s="145" t="s">
        <v>114</v>
      </c>
      <c r="F3" s="146"/>
      <c r="G3" s="147"/>
      <c r="H3" s="146"/>
      <c r="I3" s="146"/>
      <c r="J3" s="147"/>
      <c r="K3" s="148"/>
      <c r="L3" s="146"/>
      <c r="M3" s="146"/>
      <c r="N3" s="146"/>
      <c r="O3" s="146"/>
      <c r="P3" s="146"/>
      <c r="Q3" s="149"/>
      <c r="R3" s="149"/>
      <c r="S3" s="149"/>
      <c r="T3" s="146"/>
      <c r="U3" s="146"/>
      <c r="V3" s="146"/>
      <c r="W3" s="146"/>
      <c r="X3" s="146"/>
      <c r="Y3" s="146"/>
      <c r="Z3" s="150" t="s">
        <v>127</v>
      </c>
      <c r="AA3" s="154" t="s">
        <v>128</v>
      </c>
      <c r="AB3" s="154" t="s">
        <v>126</v>
      </c>
      <c r="AC3" s="154" t="s">
        <v>129</v>
      </c>
      <c r="AD3" s="155" t="s">
        <v>130</v>
      </c>
      <c r="AE3" s="151">
        <v>2</v>
      </c>
      <c r="AF3" s="157">
        <v>123.46</v>
      </c>
      <c r="AG3" s="146"/>
      <c r="AH3" s="146"/>
    </row>
    <row r="4" spans="1:37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9"/>
      <c r="R4" s="149"/>
      <c r="S4" s="149"/>
      <c r="T4" s="146"/>
      <c r="U4" s="146"/>
      <c r="V4" s="146"/>
      <c r="W4" s="146"/>
      <c r="X4" s="146"/>
      <c r="Y4" s="146"/>
      <c r="Z4" s="150" t="s">
        <v>131</v>
      </c>
      <c r="AA4" s="154" t="s">
        <v>132</v>
      </c>
      <c r="AB4" s="154" t="s">
        <v>126</v>
      </c>
      <c r="AC4" s="154"/>
      <c r="AD4" s="155"/>
      <c r="AE4" s="151">
        <v>3</v>
      </c>
      <c r="AF4" s="158">
        <v>123.45699999999999</v>
      </c>
      <c r="AG4" s="146"/>
      <c r="AH4" s="146"/>
    </row>
    <row r="5" spans="1:37">
      <c r="A5" s="145" t="s">
        <v>113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9"/>
      <c r="R5" s="149"/>
      <c r="S5" s="149"/>
      <c r="T5" s="146"/>
      <c r="U5" s="146"/>
      <c r="V5" s="146"/>
      <c r="W5" s="146"/>
      <c r="X5" s="146"/>
      <c r="Y5" s="146"/>
      <c r="Z5" s="150" t="s">
        <v>133</v>
      </c>
      <c r="AA5" s="154" t="s">
        <v>128</v>
      </c>
      <c r="AB5" s="154" t="s">
        <v>126</v>
      </c>
      <c r="AC5" s="154" t="s">
        <v>129</v>
      </c>
      <c r="AD5" s="155" t="s">
        <v>130</v>
      </c>
      <c r="AE5" s="151">
        <v>4</v>
      </c>
      <c r="AF5" s="159">
        <v>123.4567</v>
      </c>
      <c r="AG5" s="146"/>
      <c r="AH5" s="146"/>
    </row>
    <row r="6" spans="1:37">
      <c r="A6" s="145" t="s">
        <v>134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9"/>
      <c r="R6" s="149"/>
      <c r="S6" s="149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51" t="s">
        <v>135</v>
      </c>
      <c r="AF6" s="157">
        <v>123.46</v>
      </c>
      <c r="AG6" s="146"/>
      <c r="AH6" s="146"/>
    </row>
    <row r="7" spans="1:37">
      <c r="A7" s="145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9"/>
      <c r="R7" s="149"/>
      <c r="S7" s="149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</row>
    <row r="8" spans="1:37" ht="13.5">
      <c r="A8" s="146"/>
      <c r="B8" s="160"/>
      <c r="C8" s="153"/>
      <c r="D8" s="161" t="str">
        <f>CONCATENATE(AA2," ",AB2," ",AC2," ",AD2)</f>
        <v xml:space="preserve">Prehľad rozpočtových nákladov v EUR  </v>
      </c>
      <c r="E8" s="149"/>
      <c r="F8" s="146"/>
      <c r="G8" s="147"/>
      <c r="H8" s="147"/>
      <c r="I8" s="147"/>
      <c r="J8" s="147"/>
      <c r="K8" s="148"/>
      <c r="L8" s="148"/>
      <c r="M8" s="149"/>
      <c r="N8" s="149"/>
      <c r="O8" s="146"/>
      <c r="P8" s="146"/>
      <c r="Q8" s="149"/>
      <c r="R8" s="149"/>
      <c r="S8" s="149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</row>
    <row r="9" spans="1:37">
      <c r="A9" s="162" t="s">
        <v>9</v>
      </c>
      <c r="B9" s="162" t="s">
        <v>136</v>
      </c>
      <c r="C9" s="162" t="s">
        <v>137</v>
      </c>
      <c r="D9" s="162" t="s">
        <v>138</v>
      </c>
      <c r="E9" s="162" t="s">
        <v>139</v>
      </c>
      <c r="F9" s="162" t="s">
        <v>140</v>
      </c>
      <c r="G9" s="162" t="s">
        <v>141</v>
      </c>
      <c r="H9" s="162" t="s">
        <v>142</v>
      </c>
      <c r="I9" s="162" t="s">
        <v>143</v>
      </c>
      <c r="J9" s="162" t="s">
        <v>144</v>
      </c>
      <c r="K9" s="163" t="s">
        <v>145</v>
      </c>
      <c r="L9" s="164"/>
      <c r="M9" s="165" t="s">
        <v>146</v>
      </c>
      <c r="N9" s="164"/>
      <c r="O9" s="162" t="s">
        <v>51</v>
      </c>
      <c r="P9" s="166" t="s">
        <v>147</v>
      </c>
      <c r="Q9" s="162" t="s">
        <v>139</v>
      </c>
      <c r="R9" s="162" t="s">
        <v>139</v>
      </c>
      <c r="S9" s="166" t="s">
        <v>139</v>
      </c>
      <c r="T9" s="167" t="s">
        <v>148</v>
      </c>
      <c r="U9" s="168" t="s">
        <v>149</v>
      </c>
      <c r="V9" s="169" t="s">
        <v>150</v>
      </c>
      <c r="W9" s="162" t="s">
        <v>151</v>
      </c>
      <c r="X9" s="162" t="s">
        <v>152</v>
      </c>
      <c r="Y9" s="162" t="s">
        <v>153</v>
      </c>
      <c r="Z9" s="170" t="s">
        <v>154</v>
      </c>
      <c r="AA9" s="170" t="s">
        <v>155</v>
      </c>
      <c r="AB9" s="162" t="s">
        <v>150</v>
      </c>
      <c r="AC9" s="162" t="s">
        <v>156</v>
      </c>
      <c r="AD9" s="162" t="s">
        <v>157</v>
      </c>
      <c r="AE9" s="171" t="s">
        <v>158</v>
      </c>
      <c r="AF9" s="171" t="s">
        <v>159</v>
      </c>
      <c r="AG9" s="171" t="s">
        <v>139</v>
      </c>
      <c r="AH9" s="171" t="s">
        <v>160</v>
      </c>
      <c r="AJ9" s="146" t="s">
        <v>161</v>
      </c>
      <c r="AK9" s="146" t="s">
        <v>162</v>
      </c>
    </row>
    <row r="10" spans="1:37">
      <c r="A10" s="172" t="s">
        <v>163</v>
      </c>
      <c r="B10" s="172" t="s">
        <v>164</v>
      </c>
      <c r="C10" s="173"/>
      <c r="D10" s="172" t="s">
        <v>165</v>
      </c>
      <c r="E10" s="172" t="s">
        <v>166</v>
      </c>
      <c r="F10" s="172" t="s">
        <v>167</v>
      </c>
      <c r="G10" s="172" t="s">
        <v>168</v>
      </c>
      <c r="H10" s="172" t="s">
        <v>169</v>
      </c>
      <c r="I10" s="172" t="s">
        <v>170</v>
      </c>
      <c r="J10" s="172"/>
      <c r="K10" s="172" t="s">
        <v>141</v>
      </c>
      <c r="L10" s="172" t="s">
        <v>144</v>
      </c>
      <c r="M10" s="174" t="s">
        <v>141</v>
      </c>
      <c r="N10" s="172" t="s">
        <v>144</v>
      </c>
      <c r="O10" s="172" t="s">
        <v>171</v>
      </c>
      <c r="P10" s="174"/>
      <c r="Q10" s="172" t="s">
        <v>172</v>
      </c>
      <c r="R10" s="172" t="s">
        <v>173</v>
      </c>
      <c r="S10" s="174" t="s">
        <v>174</v>
      </c>
      <c r="T10" s="175" t="s">
        <v>175</v>
      </c>
      <c r="U10" s="176" t="s">
        <v>176</v>
      </c>
      <c r="V10" s="177" t="s">
        <v>177</v>
      </c>
      <c r="W10" s="178"/>
      <c r="X10" s="179"/>
      <c r="Y10" s="179"/>
      <c r="Z10" s="180" t="s">
        <v>178</v>
      </c>
      <c r="AA10" s="180" t="s">
        <v>163</v>
      </c>
      <c r="AB10" s="172" t="s">
        <v>179</v>
      </c>
      <c r="AC10" s="179"/>
      <c r="AD10" s="179"/>
      <c r="AE10" s="181"/>
      <c r="AF10" s="181"/>
      <c r="AG10" s="181"/>
      <c r="AH10" s="181"/>
      <c r="AJ10" s="146" t="s">
        <v>180</v>
      </c>
      <c r="AK10" s="146" t="s">
        <v>181</v>
      </c>
    </row>
    <row r="12" spans="1:37">
      <c r="B12" s="183" t="s">
        <v>182</v>
      </c>
    </row>
    <row r="13" spans="1:37">
      <c r="B13" s="184" t="s">
        <v>183</v>
      </c>
    </row>
    <row r="14" spans="1:37">
      <c r="A14" s="182">
        <v>1</v>
      </c>
      <c r="B14" s="192" t="s">
        <v>184</v>
      </c>
      <c r="C14" s="184" t="s">
        <v>185</v>
      </c>
      <c r="D14" s="185" t="s">
        <v>186</v>
      </c>
      <c r="E14" s="186">
        <v>3205.7139999999999</v>
      </c>
      <c r="F14" s="187" t="s">
        <v>187</v>
      </c>
      <c r="H14" s="188">
        <f>ROUND(E14*G14,2)</f>
        <v>0</v>
      </c>
      <c r="J14" s="188">
        <f>ROUND(E14*G14,2)</f>
        <v>0</v>
      </c>
      <c r="L14" s="189">
        <f>E14*K14</f>
        <v>0</v>
      </c>
      <c r="N14" s="186">
        <f>E14*M14</f>
        <v>0</v>
      </c>
      <c r="O14" s="187">
        <v>20</v>
      </c>
      <c r="P14" s="187" t="s">
        <v>188</v>
      </c>
      <c r="V14" s="190" t="s">
        <v>34</v>
      </c>
      <c r="W14" s="191">
        <v>3180.0680000000002</v>
      </c>
      <c r="X14" s="184" t="s">
        <v>189</v>
      </c>
      <c r="Y14" s="184" t="s">
        <v>185</v>
      </c>
      <c r="Z14" s="187" t="s">
        <v>190</v>
      </c>
      <c r="AB14" s="187">
        <v>1</v>
      </c>
      <c r="AC14" s="187" t="s">
        <v>191</v>
      </c>
      <c r="AJ14" s="146" t="s">
        <v>192</v>
      </c>
      <c r="AK14" s="146" t="s">
        <v>97</v>
      </c>
    </row>
    <row r="15" spans="1:37">
      <c r="D15" s="193" t="s">
        <v>193</v>
      </c>
      <c r="E15" s="194"/>
      <c r="F15" s="195"/>
      <c r="G15" s="196"/>
      <c r="H15" s="196"/>
      <c r="I15" s="196"/>
      <c r="J15" s="196"/>
      <c r="K15" s="197"/>
      <c r="L15" s="197"/>
      <c r="M15" s="194"/>
      <c r="N15" s="194"/>
      <c r="O15" s="195"/>
      <c r="P15" s="195"/>
      <c r="Q15" s="194"/>
      <c r="R15" s="194"/>
      <c r="S15" s="194"/>
      <c r="T15" s="198"/>
      <c r="U15" s="198"/>
      <c r="V15" s="198" t="s">
        <v>194</v>
      </c>
      <c r="W15" s="199"/>
      <c r="X15" s="195"/>
    </row>
    <row r="16" spans="1:37" ht="25.5">
      <c r="D16" s="193" t="s">
        <v>195</v>
      </c>
      <c r="E16" s="194"/>
      <c r="F16" s="195"/>
      <c r="G16" s="196"/>
      <c r="H16" s="196"/>
      <c r="I16" s="196"/>
      <c r="J16" s="196"/>
      <c r="K16" s="197"/>
      <c r="L16" s="197"/>
      <c r="M16" s="194"/>
      <c r="N16" s="194"/>
      <c r="O16" s="195"/>
      <c r="P16" s="195"/>
      <c r="Q16" s="194"/>
      <c r="R16" s="194"/>
      <c r="S16" s="194"/>
      <c r="T16" s="198"/>
      <c r="U16" s="198"/>
      <c r="V16" s="198" t="s">
        <v>194</v>
      </c>
      <c r="W16" s="199"/>
      <c r="X16" s="195"/>
    </row>
    <row r="17" spans="1:37">
      <c r="D17" s="193" t="s">
        <v>196</v>
      </c>
      <c r="E17" s="194"/>
      <c r="F17" s="195"/>
      <c r="G17" s="196"/>
      <c r="H17" s="196"/>
      <c r="I17" s="196"/>
      <c r="J17" s="196"/>
      <c r="K17" s="197"/>
      <c r="L17" s="197"/>
      <c r="M17" s="194"/>
      <c r="N17" s="194"/>
      <c r="O17" s="195"/>
      <c r="P17" s="195"/>
      <c r="Q17" s="194"/>
      <c r="R17" s="194"/>
      <c r="S17" s="194"/>
      <c r="T17" s="198"/>
      <c r="U17" s="198"/>
      <c r="V17" s="198" t="s">
        <v>194</v>
      </c>
      <c r="W17" s="199"/>
      <c r="X17" s="195"/>
    </row>
    <row r="18" spans="1:37">
      <c r="A18" s="182">
        <v>2</v>
      </c>
      <c r="B18" s="192" t="s">
        <v>197</v>
      </c>
      <c r="C18" s="184" t="s">
        <v>198</v>
      </c>
      <c r="D18" s="185" t="s">
        <v>199</v>
      </c>
      <c r="E18" s="186">
        <v>3205.7139999999999</v>
      </c>
      <c r="F18" s="187" t="s">
        <v>187</v>
      </c>
      <c r="H18" s="188">
        <f>ROUND(E18*G18,2)</f>
        <v>0</v>
      </c>
      <c r="J18" s="188">
        <f>ROUND(E18*G18,2)</f>
        <v>0</v>
      </c>
      <c r="L18" s="189">
        <f>E18*K18</f>
        <v>0</v>
      </c>
      <c r="N18" s="186">
        <f>E18*M18</f>
        <v>0</v>
      </c>
      <c r="O18" s="187">
        <v>20</v>
      </c>
      <c r="P18" s="187" t="s">
        <v>188</v>
      </c>
      <c r="V18" s="190" t="s">
        <v>34</v>
      </c>
      <c r="W18" s="191">
        <v>131.434</v>
      </c>
      <c r="X18" s="184" t="s">
        <v>200</v>
      </c>
      <c r="Y18" s="184" t="s">
        <v>198</v>
      </c>
      <c r="Z18" s="187" t="s">
        <v>190</v>
      </c>
      <c r="AB18" s="187">
        <v>1</v>
      </c>
      <c r="AC18" s="187" t="s">
        <v>191</v>
      </c>
      <c r="AJ18" s="146" t="s">
        <v>192</v>
      </c>
      <c r="AK18" s="146" t="s">
        <v>97</v>
      </c>
    </row>
    <row r="19" spans="1:37">
      <c r="D19" s="200" t="s">
        <v>201</v>
      </c>
      <c r="E19" s="201">
        <f>J19</f>
        <v>0</v>
      </c>
      <c r="H19" s="201">
        <f>SUM(H12:H18)</f>
        <v>0</v>
      </c>
      <c r="I19" s="201">
        <f>SUM(I12:I18)</f>
        <v>0</v>
      </c>
      <c r="J19" s="201">
        <f>SUM(J12:J18)</f>
        <v>0</v>
      </c>
      <c r="L19" s="202">
        <f>SUM(L12:L18)</f>
        <v>0</v>
      </c>
      <c r="N19" s="203">
        <f>SUM(N12:N18)</f>
        <v>0</v>
      </c>
      <c r="W19" s="191">
        <f>SUM(W12:W18)</f>
        <v>3311.5020000000004</v>
      </c>
    </row>
    <row r="21" spans="1:37">
      <c r="D21" s="200" t="s">
        <v>202</v>
      </c>
      <c r="E21" s="201">
        <f>J21</f>
        <v>0</v>
      </c>
      <c r="H21" s="201">
        <f>+H19</f>
        <v>0</v>
      </c>
      <c r="I21" s="201">
        <f>+I19</f>
        <v>0</v>
      </c>
      <c r="J21" s="201">
        <f>+J19</f>
        <v>0</v>
      </c>
      <c r="L21" s="202">
        <f>+L19</f>
        <v>0</v>
      </c>
      <c r="N21" s="203">
        <f>+N19</f>
        <v>0</v>
      </c>
      <c r="W21" s="191">
        <f>+W19</f>
        <v>3311.5020000000004</v>
      </c>
    </row>
    <row r="23" spans="1:37">
      <c r="D23" s="204" t="s">
        <v>203</v>
      </c>
      <c r="E23" s="201">
        <f>J23</f>
        <v>0</v>
      </c>
      <c r="H23" s="201">
        <f>+H21</f>
        <v>0</v>
      </c>
      <c r="I23" s="201">
        <f>+I21</f>
        <v>0</v>
      </c>
      <c r="J23" s="201">
        <f>+J21</f>
        <v>0</v>
      </c>
      <c r="L23" s="202">
        <f>+L21</f>
        <v>0</v>
      </c>
      <c r="N23" s="203">
        <f>+N21</f>
        <v>0</v>
      </c>
      <c r="W23" s="191">
        <f>+W21</f>
        <v>3311.5020000000004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5FEB-7D19-4047-97F5-3B1E5E7D548F}">
  <dimension ref="A1:AK36"/>
  <sheetViews>
    <sheetView showGridLines="0" workbookViewId="0">
      <pane xSplit="4" ySplit="10" topLeftCell="E11" activePane="bottomRight" state="frozen"/>
      <selection pane="topRight"/>
      <selection pane="bottomLeft"/>
      <selection pane="bottomRight" activeCell="A8" sqref="A8"/>
    </sheetView>
  </sheetViews>
  <sheetFormatPr defaultRowHeight="12.75"/>
  <cols>
    <col min="1" max="1" width="6.7109375" style="182" customWidth="1"/>
    <col min="2" max="2" width="3.7109375" style="192" customWidth="1"/>
    <col min="3" max="3" width="13" style="184" customWidth="1"/>
    <col min="4" max="4" width="35.7109375" style="185" customWidth="1"/>
    <col min="5" max="5" width="10.7109375" style="186" customWidth="1"/>
    <col min="6" max="6" width="5.28515625" style="187" customWidth="1"/>
    <col min="7" max="7" width="8.7109375" style="188" customWidth="1"/>
    <col min="8" max="9" width="9.7109375" style="188" hidden="1" customWidth="1"/>
    <col min="10" max="10" width="9.7109375" style="188" customWidth="1"/>
    <col min="11" max="11" width="7.42578125" style="189" hidden="1" customWidth="1"/>
    <col min="12" max="12" width="8.28515625" style="189" hidden="1" customWidth="1"/>
    <col min="13" max="13" width="9.140625" style="186"/>
    <col min="14" max="14" width="7" style="186" hidden="1" customWidth="1"/>
    <col min="15" max="15" width="3.5703125" style="187" customWidth="1"/>
    <col min="16" max="16" width="12.7109375" style="187" hidden="1" customWidth="1"/>
    <col min="17" max="19" width="13.28515625" style="186" hidden="1" customWidth="1"/>
    <col min="20" max="20" width="10.5703125" style="190" hidden="1" customWidth="1"/>
    <col min="21" max="21" width="10.28515625" style="190" hidden="1" customWidth="1"/>
    <col min="22" max="22" width="5.7109375" style="190" hidden="1" customWidth="1"/>
    <col min="23" max="23" width="9.140625" style="191"/>
    <col min="24" max="25" width="5.7109375" style="187" hidden="1" customWidth="1"/>
    <col min="26" max="26" width="7.5703125" style="187" hidden="1" customWidth="1"/>
    <col min="27" max="27" width="24.85546875" style="187" hidden="1" customWidth="1"/>
    <col min="28" max="28" width="4.28515625" style="187" hidden="1" customWidth="1"/>
    <col min="29" max="29" width="8.28515625" style="187" hidden="1" customWidth="1"/>
    <col min="30" max="30" width="8.7109375" style="187" hidden="1" customWidth="1"/>
    <col min="31" max="34" width="9.140625" style="187"/>
    <col min="35" max="35" width="9.140625" style="146"/>
    <col min="36" max="37" width="0" style="146" hidden="1" customWidth="1"/>
    <col min="38" max="16384" width="9.140625" style="146"/>
  </cols>
  <sheetData>
    <row r="1" spans="1:37" ht="24">
      <c r="A1" s="145" t="s">
        <v>109</v>
      </c>
      <c r="B1" s="146"/>
      <c r="C1" s="146"/>
      <c r="D1" s="146"/>
      <c r="E1" s="145" t="s">
        <v>204</v>
      </c>
      <c r="F1" s="146"/>
      <c r="G1" s="147"/>
      <c r="H1" s="146"/>
      <c r="I1" s="146"/>
      <c r="J1" s="147"/>
      <c r="K1" s="148"/>
      <c r="L1" s="146"/>
      <c r="M1" s="146"/>
      <c r="N1" s="146"/>
      <c r="O1" s="146"/>
      <c r="P1" s="146"/>
      <c r="Q1" s="149"/>
      <c r="R1" s="149"/>
      <c r="S1" s="149"/>
      <c r="T1" s="146"/>
      <c r="U1" s="146"/>
      <c r="V1" s="146"/>
      <c r="W1" s="146"/>
      <c r="X1" s="146"/>
      <c r="Y1" s="146"/>
      <c r="Z1" s="150" t="s">
        <v>117</v>
      </c>
      <c r="AA1" s="150" t="s">
        <v>118</v>
      </c>
      <c r="AB1" s="150" t="s">
        <v>119</v>
      </c>
      <c r="AC1" s="150" t="s">
        <v>120</v>
      </c>
      <c r="AD1" s="150" t="s">
        <v>121</v>
      </c>
      <c r="AE1" s="151" t="s">
        <v>122</v>
      </c>
      <c r="AF1" s="152" t="s">
        <v>123</v>
      </c>
      <c r="AG1" s="146"/>
      <c r="AH1" s="146"/>
    </row>
    <row r="2" spans="1:37">
      <c r="A2" s="145" t="s">
        <v>110</v>
      </c>
      <c r="B2" s="146"/>
      <c r="C2" s="146"/>
      <c r="D2" s="146"/>
      <c r="E2" s="145" t="s">
        <v>112</v>
      </c>
      <c r="F2" s="146"/>
      <c r="G2" s="147"/>
      <c r="H2" s="153"/>
      <c r="I2" s="146"/>
      <c r="J2" s="147"/>
      <c r="K2" s="148"/>
      <c r="L2" s="146"/>
      <c r="M2" s="146"/>
      <c r="N2" s="146"/>
      <c r="O2" s="146"/>
      <c r="P2" s="146"/>
      <c r="Q2" s="149"/>
      <c r="R2" s="149"/>
      <c r="S2" s="149"/>
      <c r="T2" s="146"/>
      <c r="U2" s="146"/>
      <c r="V2" s="146"/>
      <c r="W2" s="146"/>
      <c r="X2" s="146"/>
      <c r="Y2" s="146"/>
      <c r="Z2" s="150" t="s">
        <v>124</v>
      </c>
      <c r="AA2" s="154" t="s">
        <v>125</v>
      </c>
      <c r="AB2" s="154" t="s">
        <v>126</v>
      </c>
      <c r="AC2" s="154"/>
      <c r="AD2" s="155"/>
      <c r="AE2" s="151">
        <v>1</v>
      </c>
      <c r="AF2" s="156">
        <v>123.5</v>
      </c>
      <c r="AG2" s="146"/>
      <c r="AH2" s="146"/>
    </row>
    <row r="3" spans="1:37">
      <c r="A3" s="145" t="s">
        <v>111</v>
      </c>
      <c r="B3" s="146"/>
      <c r="C3" s="146"/>
      <c r="D3" s="146"/>
      <c r="E3" s="145" t="s">
        <v>114</v>
      </c>
      <c r="F3" s="146"/>
      <c r="G3" s="147"/>
      <c r="H3" s="146"/>
      <c r="I3" s="146"/>
      <c r="J3" s="147"/>
      <c r="K3" s="148"/>
      <c r="L3" s="146"/>
      <c r="M3" s="146"/>
      <c r="N3" s="146"/>
      <c r="O3" s="146"/>
      <c r="P3" s="146"/>
      <c r="Q3" s="149"/>
      <c r="R3" s="149"/>
      <c r="S3" s="149"/>
      <c r="T3" s="146"/>
      <c r="U3" s="146"/>
      <c r="V3" s="146"/>
      <c r="W3" s="146"/>
      <c r="X3" s="146"/>
      <c r="Y3" s="146"/>
      <c r="Z3" s="150" t="s">
        <v>127</v>
      </c>
      <c r="AA3" s="154" t="s">
        <v>128</v>
      </c>
      <c r="AB3" s="154" t="s">
        <v>126</v>
      </c>
      <c r="AC3" s="154" t="s">
        <v>129</v>
      </c>
      <c r="AD3" s="155" t="s">
        <v>130</v>
      </c>
      <c r="AE3" s="151">
        <v>2</v>
      </c>
      <c r="AF3" s="157">
        <v>123.46</v>
      </c>
      <c r="AG3" s="146"/>
      <c r="AH3" s="146"/>
    </row>
    <row r="4" spans="1:37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9"/>
      <c r="R4" s="149"/>
      <c r="S4" s="149"/>
      <c r="T4" s="146"/>
      <c r="U4" s="146"/>
      <c r="V4" s="146"/>
      <c r="W4" s="146"/>
      <c r="X4" s="146"/>
      <c r="Y4" s="146"/>
      <c r="Z4" s="150" t="s">
        <v>131</v>
      </c>
      <c r="AA4" s="154" t="s">
        <v>132</v>
      </c>
      <c r="AB4" s="154" t="s">
        <v>126</v>
      </c>
      <c r="AC4" s="154"/>
      <c r="AD4" s="155"/>
      <c r="AE4" s="151">
        <v>3</v>
      </c>
      <c r="AF4" s="158">
        <v>123.45699999999999</v>
      </c>
      <c r="AG4" s="146"/>
      <c r="AH4" s="146"/>
    </row>
    <row r="5" spans="1:37">
      <c r="A5" s="145" t="s">
        <v>113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9"/>
      <c r="R5" s="149"/>
      <c r="S5" s="149"/>
      <c r="T5" s="146"/>
      <c r="U5" s="146"/>
      <c r="V5" s="146"/>
      <c r="W5" s="146"/>
      <c r="X5" s="146"/>
      <c r="Y5" s="146"/>
      <c r="Z5" s="150" t="s">
        <v>133</v>
      </c>
      <c r="AA5" s="154" t="s">
        <v>128</v>
      </c>
      <c r="AB5" s="154" t="s">
        <v>126</v>
      </c>
      <c r="AC5" s="154" t="s">
        <v>129</v>
      </c>
      <c r="AD5" s="155" t="s">
        <v>130</v>
      </c>
      <c r="AE5" s="151">
        <v>4</v>
      </c>
      <c r="AF5" s="159">
        <v>123.4567</v>
      </c>
      <c r="AG5" s="146"/>
      <c r="AH5" s="146"/>
    </row>
    <row r="6" spans="1:37">
      <c r="A6" s="145" t="s">
        <v>205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9"/>
      <c r="R6" s="149"/>
      <c r="S6" s="149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51" t="s">
        <v>135</v>
      </c>
      <c r="AF6" s="157">
        <v>123.46</v>
      </c>
      <c r="AG6" s="146"/>
      <c r="AH6" s="146"/>
    </row>
    <row r="7" spans="1:37">
      <c r="A7" s="145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9"/>
      <c r="R7" s="149"/>
      <c r="S7" s="149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</row>
    <row r="8" spans="1:37" ht="13.5">
      <c r="A8" s="146"/>
      <c r="B8" s="160"/>
      <c r="C8" s="153"/>
      <c r="D8" s="161" t="str">
        <f>CONCATENATE(AA2," ",AB2," ",AC2," ",AD2)</f>
        <v xml:space="preserve">Prehľad rozpočtových nákladov v EUR  </v>
      </c>
      <c r="E8" s="149"/>
      <c r="F8" s="146"/>
      <c r="G8" s="147"/>
      <c r="H8" s="147"/>
      <c r="I8" s="147"/>
      <c r="J8" s="147"/>
      <c r="K8" s="148"/>
      <c r="L8" s="148"/>
      <c r="M8" s="149"/>
      <c r="N8" s="149"/>
      <c r="O8" s="146"/>
      <c r="P8" s="146"/>
      <c r="Q8" s="149"/>
      <c r="R8" s="149"/>
      <c r="S8" s="149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</row>
    <row r="9" spans="1:37">
      <c r="A9" s="162" t="s">
        <v>9</v>
      </c>
      <c r="B9" s="162" t="s">
        <v>136</v>
      </c>
      <c r="C9" s="162" t="s">
        <v>137</v>
      </c>
      <c r="D9" s="162" t="s">
        <v>138</v>
      </c>
      <c r="E9" s="162" t="s">
        <v>139</v>
      </c>
      <c r="F9" s="162" t="s">
        <v>140</v>
      </c>
      <c r="G9" s="162" t="s">
        <v>141</v>
      </c>
      <c r="H9" s="162" t="s">
        <v>142</v>
      </c>
      <c r="I9" s="162" t="s">
        <v>143</v>
      </c>
      <c r="J9" s="162" t="s">
        <v>144</v>
      </c>
      <c r="K9" s="163" t="s">
        <v>145</v>
      </c>
      <c r="L9" s="164"/>
      <c r="M9" s="165" t="s">
        <v>146</v>
      </c>
      <c r="N9" s="164"/>
      <c r="O9" s="162" t="s">
        <v>51</v>
      </c>
      <c r="P9" s="166" t="s">
        <v>147</v>
      </c>
      <c r="Q9" s="162" t="s">
        <v>139</v>
      </c>
      <c r="R9" s="162" t="s">
        <v>139</v>
      </c>
      <c r="S9" s="166" t="s">
        <v>139</v>
      </c>
      <c r="T9" s="167" t="s">
        <v>148</v>
      </c>
      <c r="U9" s="168" t="s">
        <v>149</v>
      </c>
      <c r="V9" s="169" t="s">
        <v>150</v>
      </c>
      <c r="W9" s="162" t="s">
        <v>151</v>
      </c>
      <c r="X9" s="162" t="s">
        <v>152</v>
      </c>
      <c r="Y9" s="162" t="s">
        <v>153</v>
      </c>
      <c r="Z9" s="170" t="s">
        <v>154</v>
      </c>
      <c r="AA9" s="170" t="s">
        <v>155</v>
      </c>
      <c r="AB9" s="162" t="s">
        <v>150</v>
      </c>
      <c r="AC9" s="162" t="s">
        <v>156</v>
      </c>
      <c r="AD9" s="162" t="s">
        <v>157</v>
      </c>
      <c r="AE9" s="171" t="s">
        <v>158</v>
      </c>
      <c r="AF9" s="171" t="s">
        <v>159</v>
      </c>
      <c r="AG9" s="171" t="s">
        <v>139</v>
      </c>
      <c r="AH9" s="171" t="s">
        <v>160</v>
      </c>
      <c r="AJ9" s="146" t="s">
        <v>161</v>
      </c>
      <c r="AK9" s="146" t="s">
        <v>162</v>
      </c>
    </row>
    <row r="10" spans="1:37">
      <c r="A10" s="172" t="s">
        <v>163</v>
      </c>
      <c r="B10" s="172" t="s">
        <v>164</v>
      </c>
      <c r="C10" s="173"/>
      <c r="D10" s="172" t="s">
        <v>165</v>
      </c>
      <c r="E10" s="172" t="s">
        <v>166</v>
      </c>
      <c r="F10" s="172" t="s">
        <v>167</v>
      </c>
      <c r="G10" s="172" t="s">
        <v>168</v>
      </c>
      <c r="H10" s="172" t="s">
        <v>169</v>
      </c>
      <c r="I10" s="172" t="s">
        <v>170</v>
      </c>
      <c r="J10" s="172"/>
      <c r="K10" s="172" t="s">
        <v>141</v>
      </c>
      <c r="L10" s="172" t="s">
        <v>144</v>
      </c>
      <c r="M10" s="174" t="s">
        <v>141</v>
      </c>
      <c r="N10" s="172" t="s">
        <v>144</v>
      </c>
      <c r="O10" s="172" t="s">
        <v>171</v>
      </c>
      <c r="P10" s="174"/>
      <c r="Q10" s="172" t="s">
        <v>172</v>
      </c>
      <c r="R10" s="172" t="s">
        <v>173</v>
      </c>
      <c r="S10" s="174" t="s">
        <v>174</v>
      </c>
      <c r="T10" s="175" t="s">
        <v>175</v>
      </c>
      <c r="U10" s="176" t="s">
        <v>176</v>
      </c>
      <c r="V10" s="177" t="s">
        <v>177</v>
      </c>
      <c r="W10" s="178"/>
      <c r="X10" s="179"/>
      <c r="Y10" s="179"/>
      <c r="Z10" s="180" t="s">
        <v>178</v>
      </c>
      <c r="AA10" s="180" t="s">
        <v>163</v>
      </c>
      <c r="AB10" s="172" t="s">
        <v>179</v>
      </c>
      <c r="AC10" s="179"/>
      <c r="AD10" s="179"/>
      <c r="AE10" s="181"/>
      <c r="AF10" s="181"/>
      <c r="AG10" s="181"/>
      <c r="AH10" s="181"/>
      <c r="AJ10" s="146" t="s">
        <v>180</v>
      </c>
      <c r="AK10" s="146" t="s">
        <v>181</v>
      </c>
    </row>
    <row r="12" spans="1:37">
      <c r="B12" s="183" t="s">
        <v>182</v>
      </c>
    </row>
    <row r="13" spans="1:37">
      <c r="B13" s="184" t="s">
        <v>183</v>
      </c>
    </row>
    <row r="14" spans="1:37">
      <c r="A14" s="182">
        <v>1</v>
      </c>
      <c r="B14" s="192" t="s">
        <v>184</v>
      </c>
      <c r="C14" s="184" t="s">
        <v>185</v>
      </c>
      <c r="D14" s="185" t="s">
        <v>186</v>
      </c>
      <c r="E14" s="186">
        <v>4165</v>
      </c>
      <c r="F14" s="187" t="s">
        <v>187</v>
      </c>
      <c r="H14" s="188">
        <f>ROUND(E14*G14,2)</f>
        <v>0</v>
      </c>
      <c r="J14" s="188">
        <f>ROUND(E14*G14,2)</f>
        <v>0</v>
      </c>
      <c r="L14" s="189">
        <f>E14*K14</f>
        <v>0</v>
      </c>
      <c r="N14" s="186">
        <f>E14*M14</f>
        <v>0</v>
      </c>
      <c r="O14" s="187">
        <v>20</v>
      </c>
      <c r="P14" s="187" t="s">
        <v>188</v>
      </c>
      <c r="V14" s="190" t="s">
        <v>34</v>
      </c>
      <c r="W14" s="191">
        <v>4131.68</v>
      </c>
      <c r="X14" s="184" t="s">
        <v>189</v>
      </c>
      <c r="Y14" s="184" t="s">
        <v>185</v>
      </c>
      <c r="Z14" s="187" t="s">
        <v>190</v>
      </c>
      <c r="AB14" s="187">
        <v>1</v>
      </c>
      <c r="AC14" s="187" t="s">
        <v>191</v>
      </c>
      <c r="AJ14" s="146" t="s">
        <v>192</v>
      </c>
      <c r="AK14" s="146" t="s">
        <v>97</v>
      </c>
    </row>
    <row r="15" spans="1:37">
      <c r="D15" s="193" t="s">
        <v>206</v>
      </c>
      <c r="E15" s="194"/>
      <c r="F15" s="195"/>
      <c r="G15" s="196"/>
      <c r="H15" s="196"/>
      <c r="I15" s="196"/>
      <c r="J15" s="196"/>
      <c r="K15" s="197"/>
      <c r="L15" s="197"/>
      <c r="M15" s="194"/>
      <c r="N15" s="194"/>
      <c r="O15" s="195"/>
      <c r="P15" s="195"/>
      <c r="Q15" s="194"/>
      <c r="R15" s="194"/>
      <c r="S15" s="194"/>
      <c r="T15" s="198"/>
      <c r="U15" s="198"/>
      <c r="V15" s="198" t="s">
        <v>194</v>
      </c>
      <c r="W15" s="199"/>
      <c r="X15" s="195"/>
    </row>
    <row r="16" spans="1:37">
      <c r="D16" s="193" t="s">
        <v>207</v>
      </c>
      <c r="E16" s="194"/>
      <c r="F16" s="195"/>
      <c r="G16" s="196"/>
      <c r="H16" s="196"/>
      <c r="I16" s="196"/>
      <c r="J16" s="196"/>
      <c r="K16" s="197"/>
      <c r="L16" s="197"/>
      <c r="M16" s="194"/>
      <c r="N16" s="194"/>
      <c r="O16" s="195"/>
      <c r="P16" s="195"/>
      <c r="Q16" s="194"/>
      <c r="R16" s="194"/>
      <c r="S16" s="194"/>
      <c r="T16" s="198"/>
      <c r="U16" s="198"/>
      <c r="V16" s="198" t="s">
        <v>194</v>
      </c>
      <c r="W16" s="199"/>
      <c r="X16" s="195"/>
    </row>
    <row r="17" spans="1:37">
      <c r="A17" s="182">
        <v>2</v>
      </c>
      <c r="B17" s="192" t="s">
        <v>184</v>
      </c>
      <c r="C17" s="184" t="s">
        <v>208</v>
      </c>
      <c r="D17" s="185" t="s">
        <v>209</v>
      </c>
      <c r="E17" s="186">
        <v>4165</v>
      </c>
      <c r="F17" s="187" t="s">
        <v>187</v>
      </c>
      <c r="H17" s="188">
        <f>ROUND(E17*G17,2)</f>
        <v>0</v>
      </c>
      <c r="J17" s="188">
        <f>ROUND(E17*G17,2)</f>
        <v>0</v>
      </c>
      <c r="L17" s="189">
        <f>E17*K17</f>
        <v>0</v>
      </c>
      <c r="N17" s="186">
        <f>E17*M17</f>
        <v>0</v>
      </c>
      <c r="O17" s="187">
        <v>20</v>
      </c>
      <c r="P17" s="187" t="s">
        <v>188</v>
      </c>
      <c r="V17" s="190" t="s">
        <v>34</v>
      </c>
      <c r="W17" s="191">
        <v>383.18</v>
      </c>
      <c r="X17" s="184" t="s">
        <v>210</v>
      </c>
      <c r="Y17" s="184" t="s">
        <v>208</v>
      </c>
      <c r="Z17" s="187" t="s">
        <v>190</v>
      </c>
      <c r="AB17" s="187">
        <v>1</v>
      </c>
      <c r="AC17" s="187" t="s">
        <v>191</v>
      </c>
      <c r="AJ17" s="146" t="s">
        <v>192</v>
      </c>
      <c r="AK17" s="146" t="s">
        <v>97</v>
      </c>
    </row>
    <row r="18" spans="1:37">
      <c r="A18" s="182">
        <v>3</v>
      </c>
      <c r="B18" s="192" t="s">
        <v>184</v>
      </c>
      <c r="C18" s="184" t="s">
        <v>211</v>
      </c>
      <c r="D18" s="185" t="s">
        <v>212</v>
      </c>
      <c r="E18" s="186">
        <v>4165</v>
      </c>
      <c r="F18" s="187" t="s">
        <v>187</v>
      </c>
      <c r="H18" s="188">
        <f>ROUND(E18*G18,2)</f>
        <v>0</v>
      </c>
      <c r="J18" s="188">
        <f>ROUND(E18*G18,2)</f>
        <v>0</v>
      </c>
      <c r="L18" s="189">
        <f>E18*K18</f>
        <v>0</v>
      </c>
      <c r="N18" s="186">
        <f>E18*M18</f>
        <v>0</v>
      </c>
      <c r="O18" s="187">
        <v>20</v>
      </c>
      <c r="P18" s="187" t="s">
        <v>188</v>
      </c>
      <c r="V18" s="190" t="s">
        <v>34</v>
      </c>
      <c r="W18" s="191">
        <v>287.38499999999999</v>
      </c>
      <c r="X18" s="184" t="s">
        <v>213</v>
      </c>
      <c r="Y18" s="184" t="s">
        <v>211</v>
      </c>
      <c r="Z18" s="187" t="s">
        <v>214</v>
      </c>
      <c r="AB18" s="187">
        <v>7</v>
      </c>
      <c r="AC18" s="187" t="s">
        <v>191</v>
      </c>
      <c r="AJ18" s="146" t="s">
        <v>192</v>
      </c>
      <c r="AK18" s="146" t="s">
        <v>97</v>
      </c>
    </row>
    <row r="19" spans="1:37">
      <c r="A19" s="182">
        <v>4</v>
      </c>
      <c r="B19" s="192" t="s">
        <v>184</v>
      </c>
      <c r="C19" s="184" t="s">
        <v>215</v>
      </c>
      <c r="D19" s="185" t="s">
        <v>216</v>
      </c>
      <c r="E19" s="186">
        <v>4165</v>
      </c>
      <c r="F19" s="187" t="s">
        <v>187</v>
      </c>
      <c r="H19" s="188">
        <f>ROUND(E19*G19,2)</f>
        <v>0</v>
      </c>
      <c r="J19" s="188">
        <f>ROUND(E19*G19,2)</f>
        <v>0</v>
      </c>
      <c r="L19" s="189">
        <f>E19*K19</f>
        <v>0</v>
      </c>
      <c r="N19" s="186">
        <f>E19*M19</f>
        <v>0</v>
      </c>
      <c r="O19" s="187">
        <v>20</v>
      </c>
      <c r="P19" s="187" t="s">
        <v>188</v>
      </c>
      <c r="V19" s="190" t="s">
        <v>34</v>
      </c>
      <c r="W19" s="191">
        <v>2499</v>
      </c>
      <c r="X19" s="184" t="s">
        <v>217</v>
      </c>
      <c r="Y19" s="184" t="s">
        <v>215</v>
      </c>
      <c r="Z19" s="187" t="s">
        <v>190</v>
      </c>
      <c r="AB19" s="187">
        <v>1</v>
      </c>
      <c r="AC19" s="187" t="s">
        <v>191</v>
      </c>
      <c r="AJ19" s="146" t="s">
        <v>192</v>
      </c>
      <c r="AK19" s="146" t="s">
        <v>97</v>
      </c>
    </row>
    <row r="20" spans="1:37">
      <c r="A20" s="182">
        <v>5</v>
      </c>
      <c r="B20" s="192" t="s">
        <v>218</v>
      </c>
      <c r="C20" s="184" t="s">
        <v>219</v>
      </c>
      <c r="D20" s="185" t="s">
        <v>220</v>
      </c>
      <c r="E20" s="186">
        <v>4165</v>
      </c>
      <c r="F20" s="187" t="s">
        <v>187</v>
      </c>
      <c r="H20" s="188">
        <f>ROUND(E20*G20,2)</f>
        <v>0</v>
      </c>
      <c r="J20" s="188">
        <f>ROUND(E20*G20,2)</f>
        <v>0</v>
      </c>
      <c r="L20" s="189">
        <f>E20*K20</f>
        <v>0</v>
      </c>
      <c r="N20" s="186">
        <f>E20*M20</f>
        <v>0</v>
      </c>
      <c r="O20" s="187">
        <v>20</v>
      </c>
      <c r="P20" s="187" t="s">
        <v>188</v>
      </c>
      <c r="V20" s="190" t="s">
        <v>34</v>
      </c>
      <c r="W20" s="191">
        <v>8038.45</v>
      </c>
      <c r="X20" s="184" t="s">
        <v>221</v>
      </c>
      <c r="Y20" s="184" t="s">
        <v>219</v>
      </c>
      <c r="Z20" s="187" t="s">
        <v>190</v>
      </c>
      <c r="AB20" s="187">
        <v>1</v>
      </c>
      <c r="AC20" s="187" t="s">
        <v>191</v>
      </c>
      <c r="AJ20" s="146" t="s">
        <v>192</v>
      </c>
      <c r="AK20" s="146" t="s">
        <v>97</v>
      </c>
    </row>
    <row r="21" spans="1:37" ht="25.5">
      <c r="A21" s="182">
        <v>6</v>
      </c>
      <c r="B21" s="192" t="s">
        <v>218</v>
      </c>
      <c r="C21" s="184" t="s">
        <v>222</v>
      </c>
      <c r="D21" s="185" t="s">
        <v>223</v>
      </c>
      <c r="E21" s="186">
        <v>14280</v>
      </c>
      <c r="F21" s="187" t="s">
        <v>224</v>
      </c>
      <c r="H21" s="188">
        <f>ROUND(E21*G21,2)</f>
        <v>0</v>
      </c>
      <c r="J21" s="188">
        <f>ROUND(E21*G21,2)</f>
        <v>0</v>
      </c>
      <c r="L21" s="189">
        <f>E21*K21</f>
        <v>0</v>
      </c>
      <c r="N21" s="186">
        <f>E21*M21</f>
        <v>0</v>
      </c>
      <c r="O21" s="187">
        <v>20</v>
      </c>
      <c r="P21" s="187" t="s">
        <v>188</v>
      </c>
      <c r="V21" s="190" t="s">
        <v>34</v>
      </c>
      <c r="W21" s="191">
        <v>4641</v>
      </c>
      <c r="X21" s="184" t="s">
        <v>225</v>
      </c>
      <c r="Y21" s="184" t="s">
        <v>222</v>
      </c>
      <c r="Z21" s="187" t="s">
        <v>190</v>
      </c>
      <c r="AB21" s="187">
        <v>1</v>
      </c>
      <c r="AC21" s="187" t="s">
        <v>191</v>
      </c>
      <c r="AJ21" s="146" t="s">
        <v>192</v>
      </c>
      <c r="AK21" s="146" t="s">
        <v>97</v>
      </c>
    </row>
    <row r="22" spans="1:37">
      <c r="D22" s="193" t="s">
        <v>226</v>
      </c>
      <c r="E22" s="194"/>
      <c r="F22" s="195"/>
      <c r="G22" s="196"/>
      <c r="H22" s="196"/>
      <c r="I22" s="196"/>
      <c r="J22" s="196"/>
      <c r="K22" s="197"/>
      <c r="L22" s="197"/>
      <c r="M22" s="194"/>
      <c r="N22" s="194"/>
      <c r="O22" s="195"/>
      <c r="P22" s="195"/>
      <c r="Q22" s="194"/>
      <c r="R22" s="194"/>
      <c r="S22" s="194"/>
      <c r="T22" s="198"/>
      <c r="U22" s="198"/>
      <c r="V22" s="198" t="s">
        <v>194</v>
      </c>
      <c r="W22" s="199"/>
      <c r="X22" s="195"/>
    </row>
    <row r="23" spans="1:37">
      <c r="D23" s="193" t="s">
        <v>227</v>
      </c>
      <c r="E23" s="194"/>
      <c r="F23" s="195"/>
      <c r="G23" s="196"/>
      <c r="H23" s="196"/>
      <c r="I23" s="196"/>
      <c r="J23" s="196"/>
      <c r="K23" s="197"/>
      <c r="L23" s="197"/>
      <c r="M23" s="194"/>
      <c r="N23" s="194"/>
      <c r="O23" s="195"/>
      <c r="P23" s="195"/>
      <c r="Q23" s="194"/>
      <c r="R23" s="194"/>
      <c r="S23" s="194"/>
      <c r="T23" s="198"/>
      <c r="U23" s="198"/>
      <c r="V23" s="198" t="s">
        <v>194</v>
      </c>
      <c r="W23" s="199"/>
      <c r="X23" s="195"/>
    </row>
    <row r="24" spans="1:37">
      <c r="A24" s="182">
        <v>7</v>
      </c>
      <c r="B24" s="192" t="s">
        <v>197</v>
      </c>
      <c r="C24" s="184" t="s">
        <v>228</v>
      </c>
      <c r="D24" s="185" t="s">
        <v>229</v>
      </c>
      <c r="E24" s="186">
        <v>4165</v>
      </c>
      <c r="F24" s="187" t="s">
        <v>224</v>
      </c>
      <c r="H24" s="188">
        <f>ROUND(E24*G24,2)</f>
        <v>0</v>
      </c>
      <c r="J24" s="188">
        <f>ROUND(E24*G24,2)</f>
        <v>0</v>
      </c>
      <c r="L24" s="189">
        <f>E24*K24</f>
        <v>0</v>
      </c>
      <c r="N24" s="186">
        <f>E24*M24</f>
        <v>0</v>
      </c>
      <c r="O24" s="187">
        <v>20</v>
      </c>
      <c r="P24" s="187" t="s">
        <v>188</v>
      </c>
      <c r="V24" s="190" t="s">
        <v>34</v>
      </c>
      <c r="W24" s="191">
        <v>512.29499999999996</v>
      </c>
      <c r="X24" s="184" t="s">
        <v>230</v>
      </c>
      <c r="Y24" s="184" t="s">
        <v>228</v>
      </c>
      <c r="Z24" s="187" t="s">
        <v>190</v>
      </c>
      <c r="AB24" s="187">
        <v>1</v>
      </c>
      <c r="AC24" s="187" t="s">
        <v>191</v>
      </c>
      <c r="AJ24" s="146" t="s">
        <v>192</v>
      </c>
      <c r="AK24" s="146" t="s">
        <v>97</v>
      </c>
    </row>
    <row r="25" spans="1:37">
      <c r="D25" s="200" t="s">
        <v>201</v>
      </c>
      <c r="E25" s="201">
        <f>J25</f>
        <v>0</v>
      </c>
      <c r="H25" s="201">
        <f>SUM(H12:H24)</f>
        <v>0</v>
      </c>
      <c r="I25" s="201">
        <f>SUM(I12:I24)</f>
        <v>0</v>
      </c>
      <c r="J25" s="201">
        <f>SUM(J12:J24)</f>
        <v>0</v>
      </c>
      <c r="L25" s="202">
        <f>SUM(L12:L24)</f>
        <v>0</v>
      </c>
      <c r="N25" s="203">
        <f>SUM(N12:N24)</f>
        <v>0</v>
      </c>
      <c r="W25" s="191">
        <f>SUM(W12:W24)</f>
        <v>20492.989999999998</v>
      </c>
    </row>
    <row r="27" spans="1:37">
      <c r="D27" s="200" t="s">
        <v>202</v>
      </c>
      <c r="E27" s="203">
        <f>J27</f>
        <v>0</v>
      </c>
      <c r="H27" s="201">
        <f>+H25</f>
        <v>0</v>
      </c>
      <c r="I27" s="201">
        <f>+I25</f>
        <v>0</v>
      </c>
      <c r="J27" s="201">
        <f>+J25</f>
        <v>0</v>
      </c>
      <c r="L27" s="202">
        <f>+L25</f>
        <v>0</v>
      </c>
      <c r="N27" s="203">
        <f>+N25</f>
        <v>0</v>
      </c>
      <c r="W27" s="191">
        <f>+W25</f>
        <v>20492.989999999998</v>
      </c>
    </row>
    <row r="29" spans="1:37">
      <c r="B29" s="183" t="s">
        <v>231</v>
      </c>
    </row>
    <row r="30" spans="1:37">
      <c r="B30" s="184" t="s">
        <v>232</v>
      </c>
    </row>
    <row r="31" spans="1:37">
      <c r="A31" s="182">
        <v>8</v>
      </c>
      <c r="B31" s="192" t="s">
        <v>233</v>
      </c>
      <c r="C31" s="184" t="s">
        <v>234</v>
      </c>
      <c r="D31" s="185" t="s">
        <v>235</v>
      </c>
      <c r="E31" s="186">
        <v>2993.5639999999999</v>
      </c>
      <c r="F31" s="187" t="s">
        <v>171</v>
      </c>
      <c r="H31" s="188">
        <f>ROUND(E31*G31,2)</f>
        <v>0</v>
      </c>
      <c r="J31" s="188">
        <f>ROUND(E31*G31,2)</f>
        <v>0</v>
      </c>
      <c r="L31" s="189">
        <f>E31*K31</f>
        <v>0</v>
      </c>
      <c r="N31" s="186">
        <f>E31*M31</f>
        <v>0</v>
      </c>
      <c r="O31" s="187">
        <v>20</v>
      </c>
      <c r="P31" s="187" t="s">
        <v>188</v>
      </c>
      <c r="V31" s="190" t="s">
        <v>236</v>
      </c>
      <c r="X31" s="184" t="s">
        <v>234</v>
      </c>
      <c r="Y31" s="184" t="s">
        <v>234</v>
      </c>
      <c r="Z31" s="187" t="s">
        <v>237</v>
      </c>
      <c r="AB31" s="187">
        <v>7</v>
      </c>
      <c r="AC31" s="187" t="s">
        <v>191</v>
      </c>
      <c r="AJ31" s="146" t="s">
        <v>236</v>
      </c>
      <c r="AK31" s="146" t="s">
        <v>97</v>
      </c>
    </row>
    <row r="32" spans="1:37">
      <c r="D32" s="200" t="s">
        <v>238</v>
      </c>
      <c r="E32" s="201">
        <f>J32</f>
        <v>0</v>
      </c>
      <c r="H32" s="201">
        <f>SUM(H29:H31)</f>
        <v>0</v>
      </c>
      <c r="I32" s="201">
        <f>SUM(I29:I31)</f>
        <v>0</v>
      </c>
      <c r="J32" s="201">
        <f>SUM(J29:J31)</f>
        <v>0</v>
      </c>
      <c r="L32" s="202">
        <f>SUM(L29:L31)</f>
        <v>0</v>
      </c>
      <c r="N32" s="203">
        <f>SUM(N29:N31)</f>
        <v>0</v>
      </c>
      <c r="W32" s="191">
        <f>SUM(W29:W31)</f>
        <v>0</v>
      </c>
    </row>
    <row r="34" spans="4:23">
      <c r="D34" s="200" t="s">
        <v>239</v>
      </c>
      <c r="E34" s="201">
        <f>J34</f>
        <v>0</v>
      </c>
      <c r="H34" s="201">
        <f>+H32</f>
        <v>0</v>
      </c>
      <c r="I34" s="201">
        <f>+I32</f>
        <v>0</v>
      </c>
      <c r="J34" s="201">
        <f>+J32</f>
        <v>0</v>
      </c>
      <c r="L34" s="202">
        <f>+L32</f>
        <v>0</v>
      </c>
      <c r="N34" s="203">
        <f>+N32</f>
        <v>0</v>
      </c>
      <c r="W34" s="191">
        <f>+W32</f>
        <v>0</v>
      </c>
    </row>
    <row r="36" spans="4:23">
      <c r="D36" s="204" t="s">
        <v>203</v>
      </c>
      <c r="E36" s="201">
        <f>J36</f>
        <v>0</v>
      </c>
      <c r="H36" s="201">
        <f>+H27+H34</f>
        <v>0</v>
      </c>
      <c r="I36" s="201">
        <f>+I27+I34</f>
        <v>0</v>
      </c>
      <c r="J36" s="201">
        <f>+J27+J34</f>
        <v>0</v>
      </c>
      <c r="L36" s="202">
        <f>+L27+L34</f>
        <v>0</v>
      </c>
      <c r="N36" s="203">
        <f>+N27+N34</f>
        <v>0</v>
      </c>
      <c r="W36" s="191">
        <f>+W27+W34</f>
        <v>20492.989999999998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147B9-ADF2-4AFA-AC2D-D8F05C6BA4E0}">
  <dimension ref="A1:AK40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 activeCell="A8" sqref="A8"/>
    </sheetView>
  </sheetViews>
  <sheetFormatPr defaultRowHeight="12.75"/>
  <cols>
    <col min="1" max="1" width="6.7109375" style="182" customWidth="1"/>
    <col min="2" max="2" width="3.7109375" style="192" customWidth="1"/>
    <col min="3" max="3" width="13" style="184" customWidth="1"/>
    <col min="4" max="4" width="35.7109375" style="185" customWidth="1"/>
    <col min="5" max="5" width="10.7109375" style="186" customWidth="1"/>
    <col min="6" max="6" width="5.28515625" style="187" customWidth="1"/>
    <col min="7" max="7" width="8.7109375" style="188" customWidth="1"/>
    <col min="8" max="9" width="9.7109375" style="188" hidden="1" customWidth="1"/>
    <col min="10" max="10" width="9.7109375" style="188" customWidth="1"/>
    <col min="11" max="11" width="7.42578125" style="189" hidden="1" customWidth="1"/>
    <col min="12" max="12" width="8.28515625" style="189" hidden="1" customWidth="1"/>
    <col min="13" max="13" width="9.140625" style="186"/>
    <col min="14" max="14" width="7" style="186" hidden="1" customWidth="1"/>
    <col min="15" max="15" width="3.5703125" style="187" customWidth="1"/>
    <col min="16" max="16" width="12.7109375" style="187" hidden="1" customWidth="1"/>
    <col min="17" max="19" width="13.28515625" style="186" hidden="1" customWidth="1"/>
    <col min="20" max="20" width="10.5703125" style="190" hidden="1" customWidth="1"/>
    <col min="21" max="21" width="10.28515625" style="190" hidden="1" customWidth="1"/>
    <col min="22" max="22" width="5.7109375" style="190" hidden="1" customWidth="1"/>
    <col min="23" max="23" width="9.140625" style="191"/>
    <col min="24" max="25" width="5.7109375" style="187" hidden="1" customWidth="1"/>
    <col min="26" max="26" width="7.5703125" style="187" hidden="1" customWidth="1"/>
    <col min="27" max="27" width="24.85546875" style="187" hidden="1" customWidth="1"/>
    <col min="28" max="28" width="4.28515625" style="187" hidden="1" customWidth="1"/>
    <col min="29" max="29" width="8.28515625" style="187" hidden="1" customWidth="1"/>
    <col min="30" max="30" width="8.7109375" style="187" hidden="1" customWidth="1"/>
    <col min="31" max="34" width="9.140625" style="187"/>
    <col min="35" max="35" width="9.140625" style="146"/>
    <col min="36" max="37" width="0" style="146" hidden="1" customWidth="1"/>
    <col min="38" max="16384" width="9.140625" style="146"/>
  </cols>
  <sheetData>
    <row r="1" spans="1:37" ht="24">
      <c r="A1" s="145" t="s">
        <v>109</v>
      </c>
      <c r="B1" s="146"/>
      <c r="C1" s="146"/>
      <c r="D1" s="146"/>
      <c r="E1" s="145" t="s">
        <v>240</v>
      </c>
      <c r="F1" s="146"/>
      <c r="G1" s="147"/>
      <c r="H1" s="146"/>
      <c r="I1" s="146"/>
      <c r="J1" s="147"/>
      <c r="K1" s="148"/>
      <c r="L1" s="146"/>
      <c r="M1" s="146"/>
      <c r="N1" s="146"/>
      <c r="O1" s="146"/>
      <c r="P1" s="146"/>
      <c r="Q1" s="149"/>
      <c r="R1" s="149"/>
      <c r="S1" s="149"/>
      <c r="T1" s="146"/>
      <c r="U1" s="146"/>
      <c r="V1" s="146"/>
      <c r="W1" s="146"/>
      <c r="X1" s="146"/>
      <c r="Y1" s="146"/>
      <c r="Z1" s="150" t="s">
        <v>117</v>
      </c>
      <c r="AA1" s="150" t="s">
        <v>118</v>
      </c>
      <c r="AB1" s="150" t="s">
        <v>119</v>
      </c>
      <c r="AC1" s="150" t="s">
        <v>120</v>
      </c>
      <c r="AD1" s="150" t="s">
        <v>121</v>
      </c>
      <c r="AE1" s="151" t="s">
        <v>122</v>
      </c>
      <c r="AF1" s="152" t="s">
        <v>123</v>
      </c>
      <c r="AG1" s="146"/>
      <c r="AH1" s="146"/>
    </row>
    <row r="2" spans="1:37">
      <c r="A2" s="145" t="s">
        <v>110</v>
      </c>
      <c r="B2" s="146"/>
      <c r="C2" s="146"/>
      <c r="D2" s="146"/>
      <c r="E2" s="145" t="s">
        <v>112</v>
      </c>
      <c r="F2" s="146"/>
      <c r="G2" s="147"/>
      <c r="H2" s="153"/>
      <c r="I2" s="146"/>
      <c r="J2" s="147"/>
      <c r="K2" s="148"/>
      <c r="L2" s="146"/>
      <c r="M2" s="146"/>
      <c r="N2" s="146"/>
      <c r="O2" s="146"/>
      <c r="P2" s="146"/>
      <c r="Q2" s="149"/>
      <c r="R2" s="149"/>
      <c r="S2" s="149"/>
      <c r="T2" s="146"/>
      <c r="U2" s="146"/>
      <c r="V2" s="146"/>
      <c r="W2" s="146"/>
      <c r="X2" s="146"/>
      <c r="Y2" s="146"/>
      <c r="Z2" s="150" t="s">
        <v>124</v>
      </c>
      <c r="AA2" s="154" t="s">
        <v>125</v>
      </c>
      <c r="AB2" s="154" t="s">
        <v>126</v>
      </c>
      <c r="AC2" s="154"/>
      <c r="AD2" s="155"/>
      <c r="AE2" s="151">
        <v>1</v>
      </c>
      <c r="AF2" s="156">
        <v>123.5</v>
      </c>
      <c r="AG2" s="146"/>
      <c r="AH2" s="146"/>
    </row>
    <row r="3" spans="1:37">
      <c r="A3" s="145" t="s">
        <v>111</v>
      </c>
      <c r="B3" s="146"/>
      <c r="C3" s="146"/>
      <c r="D3" s="146"/>
      <c r="E3" s="145" t="s">
        <v>114</v>
      </c>
      <c r="F3" s="146"/>
      <c r="G3" s="147"/>
      <c r="H3" s="146"/>
      <c r="I3" s="146"/>
      <c r="J3" s="147"/>
      <c r="K3" s="148"/>
      <c r="L3" s="146"/>
      <c r="M3" s="146"/>
      <c r="N3" s="146"/>
      <c r="O3" s="146"/>
      <c r="P3" s="146"/>
      <c r="Q3" s="149"/>
      <c r="R3" s="149"/>
      <c r="S3" s="149"/>
      <c r="T3" s="146"/>
      <c r="U3" s="146"/>
      <c r="V3" s="146"/>
      <c r="W3" s="146"/>
      <c r="X3" s="146"/>
      <c r="Y3" s="146"/>
      <c r="Z3" s="150" t="s">
        <v>127</v>
      </c>
      <c r="AA3" s="154" t="s">
        <v>128</v>
      </c>
      <c r="AB3" s="154" t="s">
        <v>126</v>
      </c>
      <c r="AC3" s="154" t="s">
        <v>129</v>
      </c>
      <c r="AD3" s="155" t="s">
        <v>130</v>
      </c>
      <c r="AE3" s="151">
        <v>2</v>
      </c>
      <c r="AF3" s="157">
        <v>123.46</v>
      </c>
      <c r="AG3" s="146"/>
      <c r="AH3" s="146"/>
    </row>
    <row r="4" spans="1:37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9"/>
      <c r="R4" s="149"/>
      <c r="S4" s="149"/>
      <c r="T4" s="146"/>
      <c r="U4" s="146"/>
      <c r="V4" s="146"/>
      <c r="W4" s="146"/>
      <c r="X4" s="146"/>
      <c r="Y4" s="146"/>
      <c r="Z4" s="150" t="s">
        <v>131</v>
      </c>
      <c r="AA4" s="154" t="s">
        <v>132</v>
      </c>
      <c r="AB4" s="154" t="s">
        <v>126</v>
      </c>
      <c r="AC4" s="154"/>
      <c r="AD4" s="155"/>
      <c r="AE4" s="151">
        <v>3</v>
      </c>
      <c r="AF4" s="158">
        <v>123.45699999999999</v>
      </c>
      <c r="AG4" s="146"/>
      <c r="AH4" s="146"/>
    </row>
    <row r="5" spans="1:37">
      <c r="A5" s="145" t="s">
        <v>113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9"/>
      <c r="R5" s="149"/>
      <c r="S5" s="149"/>
      <c r="T5" s="146"/>
      <c r="U5" s="146"/>
      <c r="V5" s="146"/>
      <c r="W5" s="146"/>
      <c r="X5" s="146"/>
      <c r="Y5" s="146"/>
      <c r="Z5" s="150" t="s">
        <v>133</v>
      </c>
      <c r="AA5" s="154" t="s">
        <v>128</v>
      </c>
      <c r="AB5" s="154" t="s">
        <v>126</v>
      </c>
      <c r="AC5" s="154" t="s">
        <v>129</v>
      </c>
      <c r="AD5" s="155" t="s">
        <v>130</v>
      </c>
      <c r="AE5" s="151">
        <v>4</v>
      </c>
      <c r="AF5" s="159">
        <v>123.4567</v>
      </c>
      <c r="AG5" s="146"/>
      <c r="AH5" s="146"/>
    </row>
    <row r="6" spans="1:37">
      <c r="A6" s="145" t="s">
        <v>241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9"/>
      <c r="R6" s="149"/>
      <c r="S6" s="149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51" t="s">
        <v>135</v>
      </c>
      <c r="AF6" s="157">
        <v>123.46</v>
      </c>
      <c r="AG6" s="146"/>
      <c r="AH6" s="146"/>
    </row>
    <row r="7" spans="1:37">
      <c r="A7" s="145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9"/>
      <c r="R7" s="149"/>
      <c r="S7" s="149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</row>
    <row r="8" spans="1:37" ht="13.5">
      <c r="A8" s="146"/>
      <c r="B8" s="160"/>
      <c r="C8" s="153"/>
      <c r="D8" s="161" t="str">
        <f>CONCATENATE(AA2," ",AB2," ",AC2," ",AD2)</f>
        <v xml:space="preserve">Prehľad rozpočtových nákladov v EUR  </v>
      </c>
      <c r="E8" s="149"/>
      <c r="F8" s="146"/>
      <c r="G8" s="147"/>
      <c r="H8" s="147"/>
      <c r="I8" s="147"/>
      <c r="J8" s="147"/>
      <c r="K8" s="148"/>
      <c r="L8" s="148"/>
      <c r="M8" s="149"/>
      <c r="N8" s="149"/>
      <c r="O8" s="146"/>
      <c r="P8" s="146"/>
      <c r="Q8" s="149"/>
      <c r="R8" s="149"/>
      <c r="S8" s="149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</row>
    <row r="9" spans="1:37">
      <c r="A9" s="162" t="s">
        <v>9</v>
      </c>
      <c r="B9" s="162" t="s">
        <v>136</v>
      </c>
      <c r="C9" s="162" t="s">
        <v>137</v>
      </c>
      <c r="D9" s="162" t="s">
        <v>138</v>
      </c>
      <c r="E9" s="162" t="s">
        <v>139</v>
      </c>
      <c r="F9" s="162" t="s">
        <v>140</v>
      </c>
      <c r="G9" s="162" t="s">
        <v>141</v>
      </c>
      <c r="H9" s="162" t="s">
        <v>142</v>
      </c>
      <c r="I9" s="162" t="s">
        <v>143</v>
      </c>
      <c r="J9" s="162" t="s">
        <v>144</v>
      </c>
      <c r="K9" s="163" t="s">
        <v>145</v>
      </c>
      <c r="L9" s="164"/>
      <c r="M9" s="165" t="s">
        <v>146</v>
      </c>
      <c r="N9" s="164"/>
      <c r="O9" s="162" t="s">
        <v>51</v>
      </c>
      <c r="P9" s="166" t="s">
        <v>147</v>
      </c>
      <c r="Q9" s="162" t="s">
        <v>139</v>
      </c>
      <c r="R9" s="162" t="s">
        <v>139</v>
      </c>
      <c r="S9" s="166" t="s">
        <v>139</v>
      </c>
      <c r="T9" s="167" t="s">
        <v>148</v>
      </c>
      <c r="U9" s="168" t="s">
        <v>149</v>
      </c>
      <c r="V9" s="169" t="s">
        <v>150</v>
      </c>
      <c r="W9" s="162" t="s">
        <v>151</v>
      </c>
      <c r="X9" s="162" t="s">
        <v>152</v>
      </c>
      <c r="Y9" s="162" t="s">
        <v>153</v>
      </c>
      <c r="Z9" s="170" t="s">
        <v>154</v>
      </c>
      <c r="AA9" s="170" t="s">
        <v>155</v>
      </c>
      <c r="AB9" s="162" t="s">
        <v>150</v>
      </c>
      <c r="AC9" s="162" t="s">
        <v>156</v>
      </c>
      <c r="AD9" s="162" t="s">
        <v>157</v>
      </c>
      <c r="AE9" s="171" t="s">
        <v>158</v>
      </c>
      <c r="AF9" s="171" t="s">
        <v>159</v>
      </c>
      <c r="AG9" s="171" t="s">
        <v>139</v>
      </c>
      <c r="AH9" s="171" t="s">
        <v>160</v>
      </c>
      <c r="AJ9" s="146" t="s">
        <v>161</v>
      </c>
      <c r="AK9" s="146" t="s">
        <v>162</v>
      </c>
    </row>
    <row r="10" spans="1:37">
      <c r="A10" s="172" t="s">
        <v>163</v>
      </c>
      <c r="B10" s="172" t="s">
        <v>164</v>
      </c>
      <c r="C10" s="173"/>
      <c r="D10" s="172" t="s">
        <v>165</v>
      </c>
      <c r="E10" s="172" t="s">
        <v>166</v>
      </c>
      <c r="F10" s="172" t="s">
        <v>167</v>
      </c>
      <c r="G10" s="172" t="s">
        <v>168</v>
      </c>
      <c r="H10" s="172" t="s">
        <v>169</v>
      </c>
      <c r="I10" s="172" t="s">
        <v>170</v>
      </c>
      <c r="J10" s="172"/>
      <c r="K10" s="172" t="s">
        <v>141</v>
      </c>
      <c r="L10" s="172" t="s">
        <v>144</v>
      </c>
      <c r="M10" s="174" t="s">
        <v>141</v>
      </c>
      <c r="N10" s="172" t="s">
        <v>144</v>
      </c>
      <c r="O10" s="172" t="s">
        <v>171</v>
      </c>
      <c r="P10" s="174"/>
      <c r="Q10" s="172" t="s">
        <v>172</v>
      </c>
      <c r="R10" s="172" t="s">
        <v>173</v>
      </c>
      <c r="S10" s="174" t="s">
        <v>174</v>
      </c>
      <c r="T10" s="175" t="s">
        <v>175</v>
      </c>
      <c r="U10" s="176" t="s">
        <v>176</v>
      </c>
      <c r="V10" s="177" t="s">
        <v>177</v>
      </c>
      <c r="W10" s="178"/>
      <c r="X10" s="179"/>
      <c r="Y10" s="179"/>
      <c r="Z10" s="180" t="s">
        <v>178</v>
      </c>
      <c r="AA10" s="180" t="s">
        <v>163</v>
      </c>
      <c r="AB10" s="172" t="s">
        <v>179</v>
      </c>
      <c r="AC10" s="179"/>
      <c r="AD10" s="179"/>
      <c r="AE10" s="181"/>
      <c r="AF10" s="181"/>
      <c r="AG10" s="181"/>
      <c r="AH10" s="181"/>
      <c r="AJ10" s="146" t="s">
        <v>180</v>
      </c>
      <c r="AK10" s="146" t="s">
        <v>181</v>
      </c>
    </row>
    <row r="12" spans="1:37">
      <c r="B12" s="183" t="s">
        <v>182</v>
      </c>
    </row>
    <row r="13" spans="1:37">
      <c r="B13" s="184" t="s">
        <v>183</v>
      </c>
    </row>
    <row r="14" spans="1:37">
      <c r="A14" s="182">
        <v>1</v>
      </c>
      <c r="B14" s="192" t="s">
        <v>184</v>
      </c>
      <c r="C14" s="184" t="s">
        <v>242</v>
      </c>
      <c r="D14" s="185" t="s">
        <v>243</v>
      </c>
      <c r="E14" s="186">
        <v>244.35</v>
      </c>
      <c r="F14" s="187" t="s">
        <v>187</v>
      </c>
      <c r="H14" s="188">
        <f>ROUND(E14*G14,2)</f>
        <v>0</v>
      </c>
      <c r="J14" s="188">
        <f>ROUND(E14*G14,2)</f>
        <v>0</v>
      </c>
      <c r="L14" s="189">
        <f>E14*K14</f>
        <v>0</v>
      </c>
      <c r="N14" s="186">
        <f>E14*M14</f>
        <v>0</v>
      </c>
      <c r="O14" s="187">
        <v>20</v>
      </c>
      <c r="P14" s="187" t="s">
        <v>188</v>
      </c>
      <c r="V14" s="190" t="s">
        <v>34</v>
      </c>
      <c r="W14" s="191">
        <v>486.25700000000001</v>
      </c>
      <c r="X14" s="184" t="s">
        <v>244</v>
      </c>
      <c r="Y14" s="184" t="s">
        <v>242</v>
      </c>
      <c r="Z14" s="187" t="s">
        <v>190</v>
      </c>
      <c r="AB14" s="187">
        <v>1</v>
      </c>
      <c r="AC14" s="187" t="s">
        <v>191</v>
      </c>
      <c r="AJ14" s="146" t="s">
        <v>192</v>
      </c>
      <c r="AK14" s="146" t="s">
        <v>97</v>
      </c>
    </row>
    <row r="15" spans="1:37">
      <c r="D15" s="193" t="s">
        <v>245</v>
      </c>
      <c r="E15" s="194"/>
      <c r="F15" s="195"/>
      <c r="G15" s="196"/>
      <c r="H15" s="196"/>
      <c r="I15" s="196"/>
      <c r="J15" s="196"/>
      <c r="K15" s="197"/>
      <c r="L15" s="197"/>
      <c r="M15" s="194"/>
      <c r="N15" s="194"/>
      <c r="O15" s="195"/>
      <c r="P15" s="195"/>
      <c r="Q15" s="194"/>
      <c r="R15" s="194"/>
      <c r="S15" s="194"/>
      <c r="T15" s="198"/>
      <c r="U15" s="198"/>
      <c r="V15" s="198" t="s">
        <v>194</v>
      </c>
      <c r="W15" s="199"/>
      <c r="X15" s="195"/>
    </row>
    <row r="16" spans="1:37">
      <c r="D16" s="193" t="s">
        <v>246</v>
      </c>
      <c r="E16" s="194"/>
      <c r="F16" s="195"/>
      <c r="G16" s="196"/>
      <c r="H16" s="196"/>
      <c r="I16" s="196"/>
      <c r="J16" s="196"/>
      <c r="K16" s="197"/>
      <c r="L16" s="197"/>
      <c r="M16" s="194"/>
      <c r="N16" s="194"/>
      <c r="O16" s="195"/>
      <c r="P16" s="195"/>
      <c r="Q16" s="194"/>
      <c r="R16" s="194"/>
      <c r="S16" s="194"/>
      <c r="T16" s="198"/>
      <c r="U16" s="198"/>
      <c r="V16" s="198" t="s">
        <v>194</v>
      </c>
      <c r="W16" s="199"/>
      <c r="X16" s="195"/>
    </row>
    <row r="17" spans="1:37">
      <c r="A17" s="182">
        <v>2</v>
      </c>
      <c r="B17" s="192" t="s">
        <v>184</v>
      </c>
      <c r="C17" s="184" t="s">
        <v>211</v>
      </c>
      <c r="D17" s="185" t="s">
        <v>212</v>
      </c>
      <c r="E17" s="186">
        <v>244.35</v>
      </c>
      <c r="F17" s="187" t="s">
        <v>187</v>
      </c>
      <c r="H17" s="188">
        <f>ROUND(E17*G17,2)</f>
        <v>0</v>
      </c>
      <c r="J17" s="188">
        <f>ROUND(E17*G17,2)</f>
        <v>0</v>
      </c>
      <c r="L17" s="189">
        <f>E17*K17</f>
        <v>0</v>
      </c>
      <c r="N17" s="186">
        <f>E17*M17</f>
        <v>0</v>
      </c>
      <c r="O17" s="187">
        <v>20</v>
      </c>
      <c r="P17" s="187" t="s">
        <v>188</v>
      </c>
      <c r="V17" s="190" t="s">
        <v>34</v>
      </c>
      <c r="W17" s="191">
        <v>16.86</v>
      </c>
      <c r="X17" s="184" t="s">
        <v>213</v>
      </c>
      <c r="Y17" s="184" t="s">
        <v>211</v>
      </c>
      <c r="Z17" s="187" t="s">
        <v>214</v>
      </c>
      <c r="AB17" s="187">
        <v>7</v>
      </c>
      <c r="AC17" s="187" t="s">
        <v>191</v>
      </c>
      <c r="AJ17" s="146" t="s">
        <v>192</v>
      </c>
      <c r="AK17" s="146" t="s">
        <v>97</v>
      </c>
    </row>
    <row r="18" spans="1:37">
      <c r="A18" s="182">
        <v>3</v>
      </c>
      <c r="B18" s="192" t="s">
        <v>184</v>
      </c>
      <c r="C18" s="184" t="s">
        <v>215</v>
      </c>
      <c r="D18" s="185" t="s">
        <v>216</v>
      </c>
      <c r="E18" s="186">
        <v>244.35</v>
      </c>
      <c r="F18" s="187" t="s">
        <v>187</v>
      </c>
      <c r="H18" s="188">
        <f>ROUND(E18*G18,2)</f>
        <v>0</v>
      </c>
      <c r="J18" s="188">
        <f>ROUND(E18*G18,2)</f>
        <v>0</v>
      </c>
      <c r="L18" s="189">
        <f>E18*K18</f>
        <v>0</v>
      </c>
      <c r="N18" s="186">
        <f>E18*M18</f>
        <v>0</v>
      </c>
      <c r="O18" s="187">
        <v>20</v>
      </c>
      <c r="P18" s="187" t="s">
        <v>188</v>
      </c>
      <c r="V18" s="190" t="s">
        <v>34</v>
      </c>
      <c r="W18" s="191">
        <v>146.61000000000001</v>
      </c>
      <c r="X18" s="184" t="s">
        <v>217</v>
      </c>
      <c r="Y18" s="184" t="s">
        <v>215</v>
      </c>
      <c r="Z18" s="187" t="s">
        <v>190</v>
      </c>
      <c r="AB18" s="187">
        <v>1</v>
      </c>
      <c r="AC18" s="187" t="s">
        <v>191</v>
      </c>
      <c r="AJ18" s="146" t="s">
        <v>192</v>
      </c>
      <c r="AK18" s="146" t="s">
        <v>97</v>
      </c>
    </row>
    <row r="19" spans="1:37">
      <c r="A19" s="182">
        <v>4</v>
      </c>
      <c r="B19" s="192" t="s">
        <v>218</v>
      </c>
      <c r="C19" s="184" t="s">
        <v>219</v>
      </c>
      <c r="D19" s="185" t="s">
        <v>220</v>
      </c>
      <c r="E19" s="186">
        <v>244.35</v>
      </c>
      <c r="F19" s="187" t="s">
        <v>187</v>
      </c>
      <c r="H19" s="188">
        <f>ROUND(E19*G19,2)</f>
        <v>0</v>
      </c>
      <c r="J19" s="188">
        <f>ROUND(E19*G19,2)</f>
        <v>0</v>
      </c>
      <c r="L19" s="189">
        <f>E19*K19</f>
        <v>0</v>
      </c>
      <c r="N19" s="186">
        <f>E19*M19</f>
        <v>0</v>
      </c>
      <c r="O19" s="187">
        <v>20</v>
      </c>
      <c r="P19" s="187" t="s">
        <v>188</v>
      </c>
      <c r="V19" s="190" t="s">
        <v>34</v>
      </c>
      <c r="W19" s="191">
        <v>471.596</v>
      </c>
      <c r="X19" s="184" t="s">
        <v>221</v>
      </c>
      <c r="Y19" s="184" t="s">
        <v>219</v>
      </c>
      <c r="Z19" s="187" t="s">
        <v>190</v>
      </c>
      <c r="AB19" s="187">
        <v>1</v>
      </c>
      <c r="AC19" s="187" t="s">
        <v>191</v>
      </c>
      <c r="AJ19" s="146" t="s">
        <v>192</v>
      </c>
      <c r="AK19" s="146" t="s">
        <v>97</v>
      </c>
    </row>
    <row r="20" spans="1:37">
      <c r="D20" s="200" t="s">
        <v>201</v>
      </c>
      <c r="E20" s="201">
        <f>J20</f>
        <v>0</v>
      </c>
      <c r="H20" s="201">
        <f>SUM(H12:H19)</f>
        <v>0</v>
      </c>
      <c r="I20" s="201">
        <f>SUM(I12:I19)</f>
        <v>0</v>
      </c>
      <c r="J20" s="201">
        <f>SUM(J12:J19)</f>
        <v>0</v>
      </c>
      <c r="L20" s="202">
        <f>SUM(L12:L19)</f>
        <v>0</v>
      </c>
      <c r="N20" s="203">
        <f>SUM(N12:N19)</f>
        <v>0</v>
      </c>
      <c r="W20" s="191">
        <f>SUM(W12:W19)</f>
        <v>1121.3230000000001</v>
      </c>
    </row>
    <row r="22" spans="1:37">
      <c r="B22" s="184" t="s">
        <v>247</v>
      </c>
    </row>
    <row r="23" spans="1:37">
      <c r="A23" s="182">
        <v>5</v>
      </c>
      <c r="B23" s="192" t="s">
        <v>248</v>
      </c>
      <c r="C23" s="184" t="s">
        <v>249</v>
      </c>
      <c r="D23" s="185" t="s">
        <v>250</v>
      </c>
      <c r="E23" s="186">
        <v>905</v>
      </c>
      <c r="F23" s="187" t="s">
        <v>251</v>
      </c>
      <c r="H23" s="188">
        <f>ROUND(E23*G23,2)</f>
        <v>0</v>
      </c>
      <c r="J23" s="188">
        <f>ROUND(E23*G23,2)</f>
        <v>0</v>
      </c>
      <c r="K23" s="189">
        <v>8.6879999999999999E-2</v>
      </c>
      <c r="L23" s="189">
        <f>E23*K23</f>
        <v>78.626400000000004</v>
      </c>
      <c r="N23" s="186">
        <f>E23*M23</f>
        <v>0</v>
      </c>
      <c r="O23" s="187">
        <v>20</v>
      </c>
      <c r="P23" s="187" t="s">
        <v>188</v>
      </c>
      <c r="V23" s="190" t="s">
        <v>34</v>
      </c>
      <c r="W23" s="191">
        <v>4638.125</v>
      </c>
      <c r="X23" s="184" t="s">
        <v>252</v>
      </c>
      <c r="Y23" s="184" t="s">
        <v>249</v>
      </c>
      <c r="Z23" s="187" t="s">
        <v>253</v>
      </c>
      <c r="AB23" s="187">
        <v>1</v>
      </c>
      <c r="AC23" s="187" t="s">
        <v>191</v>
      </c>
      <c r="AJ23" s="146" t="s">
        <v>192</v>
      </c>
      <c r="AK23" s="146" t="s">
        <v>97</v>
      </c>
    </row>
    <row r="24" spans="1:37">
      <c r="D24" s="200" t="s">
        <v>254</v>
      </c>
      <c r="E24" s="201">
        <f>J24</f>
        <v>0</v>
      </c>
      <c r="H24" s="201">
        <f>SUM(H22:H23)</f>
        <v>0</v>
      </c>
      <c r="I24" s="201">
        <f>SUM(I22:I23)</f>
        <v>0</v>
      </c>
      <c r="J24" s="201">
        <f>SUM(J22:J23)</f>
        <v>0</v>
      </c>
      <c r="L24" s="202">
        <f>SUM(L22:L23)</f>
        <v>78.626400000000004</v>
      </c>
      <c r="N24" s="203">
        <f>SUM(N22:N23)</f>
        <v>0</v>
      </c>
      <c r="W24" s="191">
        <f>SUM(W22:W23)</f>
        <v>4638.125</v>
      </c>
    </row>
    <row r="26" spans="1:37">
      <c r="B26" s="184" t="s">
        <v>255</v>
      </c>
    </row>
    <row r="27" spans="1:37" ht="25.5">
      <c r="A27" s="182">
        <v>6</v>
      </c>
      <c r="B27" s="192" t="s">
        <v>184</v>
      </c>
      <c r="C27" s="184" t="s">
        <v>256</v>
      </c>
      <c r="D27" s="185" t="s">
        <v>257</v>
      </c>
      <c r="E27" s="186">
        <v>78.626000000000005</v>
      </c>
      <c r="F27" s="187" t="s">
        <v>258</v>
      </c>
      <c r="H27" s="188">
        <f>ROUND(E27*G27,2)</f>
        <v>0</v>
      </c>
      <c r="J27" s="188">
        <f>ROUND(E27*G27,2)</f>
        <v>0</v>
      </c>
      <c r="L27" s="189">
        <f>E27*K27</f>
        <v>0</v>
      </c>
      <c r="N27" s="186">
        <f>E27*M27</f>
        <v>0</v>
      </c>
      <c r="O27" s="187">
        <v>20</v>
      </c>
      <c r="P27" s="187" t="s">
        <v>188</v>
      </c>
      <c r="V27" s="190" t="s">
        <v>34</v>
      </c>
      <c r="W27" s="191">
        <v>17.611999999999998</v>
      </c>
      <c r="X27" s="184" t="s">
        <v>259</v>
      </c>
      <c r="Y27" s="184" t="s">
        <v>256</v>
      </c>
      <c r="Z27" s="187" t="s">
        <v>253</v>
      </c>
      <c r="AB27" s="187">
        <v>1</v>
      </c>
      <c r="AC27" s="187" t="s">
        <v>191</v>
      </c>
      <c r="AJ27" s="146" t="s">
        <v>192</v>
      </c>
      <c r="AK27" s="146" t="s">
        <v>97</v>
      </c>
    </row>
    <row r="28" spans="1:37" ht="25.5">
      <c r="A28" s="182">
        <v>7</v>
      </c>
      <c r="B28" s="192" t="s">
        <v>260</v>
      </c>
      <c r="C28" s="184" t="s">
        <v>261</v>
      </c>
      <c r="D28" s="185" t="s">
        <v>262</v>
      </c>
      <c r="E28" s="186">
        <v>78.626000000000005</v>
      </c>
      <c r="F28" s="187" t="s">
        <v>258</v>
      </c>
      <c r="H28" s="188">
        <f>ROUND(E28*G28,2)</f>
        <v>0</v>
      </c>
      <c r="J28" s="188">
        <f>ROUND(E28*G28,2)</f>
        <v>0</v>
      </c>
      <c r="L28" s="189">
        <f>E28*K28</f>
        <v>0</v>
      </c>
      <c r="N28" s="186">
        <f>E28*M28</f>
        <v>0</v>
      </c>
      <c r="O28" s="187">
        <v>20</v>
      </c>
      <c r="P28" s="187" t="s">
        <v>188</v>
      </c>
      <c r="V28" s="190" t="s">
        <v>34</v>
      </c>
      <c r="X28" s="184" t="s">
        <v>263</v>
      </c>
      <c r="Y28" s="184" t="s">
        <v>261</v>
      </c>
      <c r="Z28" s="187" t="s">
        <v>253</v>
      </c>
      <c r="AB28" s="187">
        <v>1</v>
      </c>
      <c r="AC28" s="187" t="s">
        <v>191</v>
      </c>
      <c r="AJ28" s="146" t="s">
        <v>192</v>
      </c>
      <c r="AK28" s="146" t="s">
        <v>97</v>
      </c>
    </row>
    <row r="29" spans="1:37">
      <c r="D29" s="200" t="s">
        <v>264</v>
      </c>
      <c r="E29" s="201">
        <f>J29</f>
        <v>0</v>
      </c>
      <c r="H29" s="201">
        <f>SUM(H26:H28)</f>
        <v>0</v>
      </c>
      <c r="I29" s="201">
        <f>SUM(I26:I28)</f>
        <v>0</v>
      </c>
      <c r="J29" s="201">
        <f>SUM(J26:J28)</f>
        <v>0</v>
      </c>
      <c r="L29" s="202">
        <f>SUM(L26:L28)</f>
        <v>0</v>
      </c>
      <c r="N29" s="203">
        <f>SUM(N26:N28)</f>
        <v>0</v>
      </c>
      <c r="W29" s="191">
        <f>SUM(W26:W28)</f>
        <v>17.611999999999998</v>
      </c>
    </row>
    <row r="31" spans="1:37">
      <c r="D31" s="200" t="s">
        <v>202</v>
      </c>
      <c r="E31" s="203">
        <f>J31</f>
        <v>0</v>
      </c>
      <c r="H31" s="201">
        <f>+H20+H24+H29</f>
        <v>0</v>
      </c>
      <c r="I31" s="201">
        <f>+I20+I24+I29</f>
        <v>0</v>
      </c>
      <c r="J31" s="201">
        <f>+J20+J24+J29</f>
        <v>0</v>
      </c>
      <c r="L31" s="202">
        <f>+L20+L24+L29</f>
        <v>78.626400000000004</v>
      </c>
      <c r="N31" s="203">
        <f>+N20+N24+N29</f>
        <v>0</v>
      </c>
      <c r="W31" s="191">
        <f>+W20+W24+W29</f>
        <v>5777.06</v>
      </c>
    </row>
    <row r="33" spans="1:37">
      <c r="B33" s="183" t="s">
        <v>231</v>
      </c>
    </row>
    <row r="34" spans="1:37">
      <c r="B34" s="184" t="s">
        <v>232</v>
      </c>
    </row>
    <row r="35" spans="1:37">
      <c r="A35" s="182">
        <v>8</v>
      </c>
      <c r="B35" s="192" t="s">
        <v>233</v>
      </c>
      <c r="C35" s="184" t="s">
        <v>234</v>
      </c>
      <c r="D35" s="185" t="s">
        <v>235</v>
      </c>
      <c r="E35" s="186">
        <v>1074.6659999999999</v>
      </c>
      <c r="F35" s="187" t="s">
        <v>171</v>
      </c>
      <c r="H35" s="188">
        <f>ROUND(E35*G35,2)</f>
        <v>0</v>
      </c>
      <c r="J35" s="188">
        <f>ROUND(E35*G35,2)</f>
        <v>0</v>
      </c>
      <c r="L35" s="189">
        <f>E35*K35</f>
        <v>0</v>
      </c>
      <c r="N35" s="186">
        <f>E35*M35</f>
        <v>0</v>
      </c>
      <c r="O35" s="187">
        <v>20</v>
      </c>
      <c r="P35" s="187" t="s">
        <v>188</v>
      </c>
      <c r="V35" s="190" t="s">
        <v>236</v>
      </c>
      <c r="X35" s="184" t="s">
        <v>234</v>
      </c>
      <c r="Y35" s="184" t="s">
        <v>234</v>
      </c>
      <c r="Z35" s="187" t="s">
        <v>237</v>
      </c>
      <c r="AB35" s="187">
        <v>7</v>
      </c>
      <c r="AC35" s="187" t="s">
        <v>191</v>
      </c>
      <c r="AJ35" s="146" t="s">
        <v>236</v>
      </c>
      <c r="AK35" s="146" t="s">
        <v>97</v>
      </c>
    </row>
    <row r="36" spans="1:37">
      <c r="D36" s="200" t="s">
        <v>238</v>
      </c>
      <c r="E36" s="201">
        <f>J36</f>
        <v>0</v>
      </c>
      <c r="H36" s="201">
        <f>SUM(H33:H35)</f>
        <v>0</v>
      </c>
      <c r="I36" s="201">
        <f>SUM(I33:I35)</f>
        <v>0</v>
      </c>
      <c r="J36" s="201">
        <f>SUM(J33:J35)</f>
        <v>0</v>
      </c>
      <c r="L36" s="202">
        <f>SUM(L33:L35)</f>
        <v>0</v>
      </c>
      <c r="N36" s="203">
        <f>SUM(N33:N35)</f>
        <v>0</v>
      </c>
      <c r="W36" s="191">
        <f>SUM(W33:W35)</f>
        <v>0</v>
      </c>
    </row>
    <row r="38" spans="1:37">
      <c r="D38" s="200" t="s">
        <v>239</v>
      </c>
      <c r="E38" s="201">
        <f>J38</f>
        <v>0</v>
      </c>
      <c r="H38" s="201">
        <f>+H36</f>
        <v>0</v>
      </c>
      <c r="I38" s="201">
        <f>+I36</f>
        <v>0</v>
      </c>
      <c r="J38" s="201">
        <f>+J36</f>
        <v>0</v>
      </c>
      <c r="L38" s="202">
        <f>+L36</f>
        <v>0</v>
      </c>
      <c r="N38" s="203">
        <f>+N36</f>
        <v>0</v>
      </c>
      <c r="W38" s="191">
        <f>+W36</f>
        <v>0</v>
      </c>
    </row>
    <row r="40" spans="1:37">
      <c r="D40" s="204" t="s">
        <v>203</v>
      </c>
      <c r="E40" s="201">
        <f>J40</f>
        <v>0</v>
      </c>
      <c r="H40" s="201">
        <f>+H31+H38</f>
        <v>0</v>
      </c>
      <c r="I40" s="201">
        <f>+I31+I38</f>
        <v>0</v>
      </c>
      <c r="J40" s="201">
        <f>+J31+J38</f>
        <v>0</v>
      </c>
      <c r="L40" s="202">
        <f>+L31+L38</f>
        <v>78.626400000000004</v>
      </c>
      <c r="N40" s="203">
        <f>+N31+N38</f>
        <v>0</v>
      </c>
      <c r="W40" s="191">
        <f>+W31+W38</f>
        <v>5777.06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7</vt:i4>
      </vt:variant>
    </vt:vector>
  </HeadingPairs>
  <TitlesOfParts>
    <vt:vector size="12" baseType="lpstr">
      <vt:lpstr>Suhrnny list</vt:lpstr>
      <vt:lpstr>Zoznam</vt:lpstr>
      <vt:lpstr>Povrchové protierózne úpravy</vt:lpstr>
      <vt:lpstr>Vsakovacie nádrže</vt:lpstr>
      <vt:lpstr>Zvážnica - protierózna odrážka</vt:lpstr>
      <vt:lpstr>'Povrchové protierózne úpravy'!Názvy_tlače</vt:lpstr>
      <vt:lpstr>'Vsakovacie nádrže'!Názvy_tlače</vt:lpstr>
      <vt:lpstr>'Zvážnica - protierózna odrážka'!Názvy_tlače</vt:lpstr>
      <vt:lpstr>'Povrchové protierózne úpravy'!Oblasť_tlače</vt:lpstr>
      <vt:lpstr>'Suhrnny list'!Oblasť_tlače</vt:lpstr>
      <vt:lpstr>'Vsakovacie nádrže'!Oblasť_tlače</vt:lpstr>
      <vt:lpstr>'Zvážnica - protierózna odrážka'!Oblasť_tlače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Boris Haulík</cp:lastModifiedBy>
  <cp:lastPrinted>2000-04-20T06:34:41Z</cp:lastPrinted>
  <dcterms:created xsi:type="dcterms:W3CDTF">1999-12-15T15:06:57Z</dcterms:created>
  <dcterms:modified xsi:type="dcterms:W3CDTF">2024-06-03T12:08:28Z</dcterms:modified>
</cp:coreProperties>
</file>